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X:\●統計調査係\01　現況・統計書・特別区の統計（BOX移行済み）\02葛飾区の現況\15外部公開用原稿\令和8年度\"/>
    </mc:Choice>
  </mc:AlternateContent>
  <xr:revisionPtr revIDLastSave="0" documentId="13_ncr:1_{959FCE3A-515A-463B-9E4E-3396258B0F02}" xr6:coauthVersionLast="47" xr6:coauthVersionMax="47" xr10:uidLastSave="{00000000-0000-0000-0000-000000000000}"/>
  <bookViews>
    <workbookView xWindow="28680" yWindow="-120" windowWidth="29040" windowHeight="15720" tabRatio="869" firstSheet="1" activeTab="1" xr2:uid="{00000000-000D-0000-FFFF-FFFF00000000}"/>
  </bookViews>
  <sheets>
    <sheet name="設定" sheetId="1" state="hidden" r:id="rId1"/>
    <sheet name="目次" sheetId="2" r:id="rId2"/>
    <sheet name="業務所管課別目次" sheetId="3" r:id="rId3"/>
    <sheet name="凡例" sheetId="4" r:id="rId4"/>
    <sheet name="1" sheetId="5" r:id="rId5"/>
    <sheet name="2" sheetId="6" r:id="rId6"/>
    <sheet name="3" sheetId="7" r:id="rId7"/>
    <sheet name="4" sheetId="8" r:id="rId8"/>
    <sheet name="5" sheetId="9" r:id="rId9"/>
    <sheet name="6" sheetId="10" r:id="rId10"/>
    <sheet name="7" sheetId="11" r:id="rId11"/>
    <sheet name="8" sheetId="12" r:id="rId12"/>
    <sheet name="9～10" sheetId="83" r:id="rId13"/>
    <sheet name="11～16" sheetId="84" r:id="rId14"/>
    <sheet name="17" sheetId="15" r:id="rId15"/>
    <sheet name="18" sheetId="16" r:id="rId16"/>
    <sheet name="19" sheetId="17" r:id="rId17"/>
    <sheet name="20" sheetId="18" r:id="rId18"/>
    <sheet name="21" sheetId="19" r:id="rId19"/>
    <sheet name="22" sheetId="20" r:id="rId20"/>
    <sheet name="23" sheetId="21" r:id="rId21"/>
    <sheet name="24" sheetId="22" r:id="rId22"/>
    <sheet name="25" sheetId="23" r:id="rId23"/>
    <sheet name="26" sheetId="25" r:id="rId24"/>
    <sheet name="27" sheetId="26" r:id="rId25"/>
    <sheet name="28" sheetId="27" r:id="rId26"/>
    <sheet name="29" sheetId="28" r:id="rId27"/>
    <sheet name="30" sheetId="29" r:id="rId28"/>
    <sheet name="31" sheetId="30" r:id="rId29"/>
    <sheet name="32" sheetId="31" r:id="rId30"/>
    <sheet name="33" sheetId="32" r:id="rId31"/>
    <sheet name="34" sheetId="33" r:id="rId32"/>
    <sheet name="35" sheetId="34" r:id="rId33"/>
    <sheet name="36" sheetId="35" r:id="rId34"/>
    <sheet name="37" sheetId="36" r:id="rId35"/>
    <sheet name="38" sheetId="37" r:id="rId36"/>
    <sheet name="39" sheetId="38" r:id="rId37"/>
    <sheet name="40" sheetId="39" r:id="rId38"/>
    <sheet name="41" sheetId="40" r:id="rId39"/>
    <sheet name="42" sheetId="41" r:id="rId40"/>
    <sheet name="43" sheetId="42" r:id="rId41"/>
    <sheet name="44" sheetId="43" r:id="rId42"/>
    <sheet name="45" sheetId="44" r:id="rId43"/>
    <sheet name="46" sheetId="45" r:id="rId44"/>
    <sheet name="47" sheetId="46" r:id="rId45"/>
    <sheet name="48" sheetId="47" r:id="rId46"/>
    <sheet name="49" sheetId="48" r:id="rId47"/>
    <sheet name="50" sheetId="49" r:id="rId48"/>
    <sheet name="51" sheetId="50" r:id="rId49"/>
    <sheet name="52" sheetId="51" r:id="rId50"/>
    <sheet name="53" sheetId="52" r:id="rId51"/>
    <sheet name="54" sheetId="53" r:id="rId52"/>
    <sheet name="55" sheetId="54" r:id="rId53"/>
    <sheet name="56" sheetId="55" r:id="rId54"/>
    <sheet name="57" sheetId="56" r:id="rId55"/>
    <sheet name="58" sheetId="57" r:id="rId56"/>
    <sheet name="59" sheetId="58" r:id="rId57"/>
    <sheet name="60" sheetId="59" r:id="rId58"/>
    <sheet name="61" sheetId="60" r:id="rId59"/>
    <sheet name="62" sheetId="61" r:id="rId60"/>
    <sheet name="63" sheetId="62" r:id="rId61"/>
    <sheet name="64" sheetId="63" r:id="rId62"/>
    <sheet name="65" sheetId="64" r:id="rId63"/>
    <sheet name="66" sheetId="65" r:id="rId64"/>
    <sheet name="67" sheetId="66" r:id="rId65"/>
    <sheet name="68" sheetId="67" r:id="rId66"/>
    <sheet name="69" sheetId="68" r:id="rId67"/>
    <sheet name="70" sheetId="69" r:id="rId68"/>
    <sheet name="71" sheetId="70" r:id="rId69"/>
    <sheet name="72" sheetId="71" r:id="rId70"/>
    <sheet name="73" sheetId="72" r:id="rId71"/>
    <sheet name="74" sheetId="73" r:id="rId72"/>
    <sheet name="75" sheetId="74" r:id="rId73"/>
    <sheet name="76" sheetId="75" r:id="rId74"/>
    <sheet name="77" sheetId="76" r:id="rId75"/>
    <sheet name="78" sheetId="77" r:id="rId76"/>
    <sheet name="79" sheetId="78" r:id="rId77"/>
    <sheet name="80" sheetId="79" r:id="rId78"/>
    <sheet name="81" sheetId="80" r:id="rId79"/>
    <sheet name="82" sheetId="81" r:id="rId80"/>
    <sheet name="83" sheetId="82" r:id="rId81"/>
  </sheets>
  <definedNames>
    <definedName name="_xlnm._FilterDatabase" localSheetId="2" hidden="1">業務所管課別目次!$A$1:$D$417</definedName>
    <definedName name="_xlnm._FilterDatabase" localSheetId="1" hidden="1">目次!$A$1:$D$310</definedName>
    <definedName name="_xlnm.Print_Area" localSheetId="4">'1'!$A$3:$G$44</definedName>
    <definedName name="_xlnm.Print_Area" localSheetId="13">'11～16'!$A$3:$O$516</definedName>
    <definedName name="_xlnm.Print_Area" localSheetId="14">'17'!$A$3:$F$57</definedName>
    <definedName name="_xlnm.Print_Area" localSheetId="15">'18'!$A$3:$G$38</definedName>
    <definedName name="_xlnm.Print_Area" localSheetId="16">'19'!$A$3:$G$36</definedName>
    <definedName name="_xlnm.Print_Area" localSheetId="5">'2'!$A$3:$F$49</definedName>
    <definedName name="_xlnm.Print_Area" localSheetId="17">'20'!$A$3:$G$36</definedName>
    <definedName name="_xlnm.Print_Area" localSheetId="18">'21'!$A$3:$I$50</definedName>
    <definedName name="_xlnm.Print_Area" localSheetId="19">'22'!$A$3:$H$32</definedName>
    <definedName name="_xlnm.Print_Area" localSheetId="20">'23'!$A$3:$O$45</definedName>
    <definedName name="_xlnm.Print_Area" localSheetId="21">'24'!$A$3:$K$55</definedName>
    <definedName name="_xlnm.Print_Area" localSheetId="22">'25'!$A$3:$I$39</definedName>
    <definedName name="_xlnm.Print_Area" localSheetId="23">'26'!$A$3:$L$45</definedName>
    <definedName name="_xlnm.Print_Area" localSheetId="24">'27'!$A$3:$I$23</definedName>
    <definedName name="_xlnm.Print_Area" localSheetId="25">'28'!$A$3:$I$45</definedName>
    <definedName name="_xlnm.Print_Area" localSheetId="26">'29'!$A$3:$F$56</definedName>
    <definedName name="_xlnm.Print_Area" localSheetId="6">'3'!$A$3:$J$41</definedName>
    <definedName name="_xlnm.Print_Area" localSheetId="27">'30'!$A$3:$F$52</definedName>
    <definedName name="_xlnm.Print_Area" localSheetId="28">'31'!$A$3:$F$44</definedName>
    <definedName name="_xlnm.Print_Area" localSheetId="29">'32'!$A$3:$F$45</definedName>
    <definedName name="_xlnm.Print_Area" localSheetId="30">'33'!$A$3:$H$36</definedName>
    <definedName name="_xlnm.Print_Area" localSheetId="31">'34'!$A$3:$K$33</definedName>
    <definedName name="_xlnm.Print_Area" localSheetId="32">'35'!$A$3:$J$34</definedName>
    <definedName name="_xlnm.Print_Area" localSheetId="33">'36'!$A$3:$D$42</definedName>
    <definedName name="_xlnm.Print_Area" localSheetId="34">'37'!$A$3:$D$48</definedName>
    <definedName name="_xlnm.Print_Area" localSheetId="35">'38'!$A$3:$F$46</definedName>
    <definedName name="_xlnm.Print_Area" localSheetId="36">'39'!$A$3:$I$60</definedName>
    <definedName name="_xlnm.Print_Area" localSheetId="7">'4'!$A$3:$E$41</definedName>
    <definedName name="_xlnm.Print_Area" localSheetId="37">'40'!$A$3:$L$49</definedName>
    <definedName name="_xlnm.Print_Area" localSheetId="38">'41'!$A$3:$M$51</definedName>
    <definedName name="_xlnm.Print_Area" localSheetId="39">'42'!$A$3:$L$45</definedName>
    <definedName name="_xlnm.Print_Area" localSheetId="40">'43'!$A$3:$L$46</definedName>
    <definedName name="_xlnm.Print_Area" localSheetId="41">'44'!$A$3:$L$49</definedName>
    <definedName name="_xlnm.Print_Area" localSheetId="42">'45'!$A$3:$J$43</definedName>
    <definedName name="_xlnm.Print_Area" localSheetId="43">'46'!$A$3:$H$42</definedName>
    <definedName name="_xlnm.Print_Area" localSheetId="44">'47'!$A$3:$H$47</definedName>
    <definedName name="_xlnm.Print_Area" localSheetId="45">'48'!$A$3:$H$56</definedName>
    <definedName name="_xlnm.Print_Area" localSheetId="46">'49'!$A$3:$J$40</definedName>
    <definedName name="_xlnm.Print_Area" localSheetId="8">'5'!$A$3:$L$39</definedName>
    <definedName name="_xlnm.Print_Area" localSheetId="47">'50'!$A$3:$L$46</definedName>
    <definedName name="_xlnm.Print_Area" localSheetId="48">'51'!$A$3:$L$47</definedName>
    <definedName name="_xlnm.Print_Area" localSheetId="49">'52'!$A$3:$L$40</definedName>
    <definedName name="_xlnm.Print_Area" localSheetId="50">'53'!$A$3:$F$40</definedName>
    <definedName name="_xlnm.Print_Area" localSheetId="51">'54'!$A$3:$G$40</definedName>
    <definedName name="_xlnm.Print_Area" localSheetId="52">'55'!$A$3:$H$49</definedName>
    <definedName name="_xlnm.Print_Area" localSheetId="53">'56'!$A$3:$L$45</definedName>
    <definedName name="_xlnm.Print_Area" localSheetId="54">'57'!$A$3:$F$49</definedName>
    <definedName name="_xlnm.Print_Area" localSheetId="55">'58'!$A$3:$H$50</definedName>
    <definedName name="_xlnm.Print_Area" localSheetId="56">'59'!$A$3:$L$57</definedName>
    <definedName name="_xlnm.Print_Area" localSheetId="9">'6'!$A$3:$H$36</definedName>
    <definedName name="_xlnm.Print_Area" localSheetId="57">'60'!$A$3:$J$42</definedName>
    <definedName name="_xlnm.Print_Area" localSheetId="58">'61'!$A$3:$D$49</definedName>
    <definedName name="_xlnm.Print_Area" localSheetId="59">'62'!$A$3:$J$45</definedName>
    <definedName name="_xlnm.Print_Area" localSheetId="60">'63'!$A$3:$H$53</definedName>
    <definedName name="_xlnm.Print_Area" localSheetId="61">'64'!$A$3:$L$46</definedName>
    <definedName name="_xlnm.Print_Area" localSheetId="62">'65'!$A$3:$I$52</definedName>
    <definedName name="_xlnm.Print_Area" localSheetId="63">'66'!$A$3:$F$61</definedName>
    <definedName name="_xlnm.Print_Area" localSheetId="64">'67'!$A$3:$F$55</definedName>
    <definedName name="_xlnm.Print_Area" localSheetId="65">'68'!$A$3:$F$61</definedName>
    <definedName name="_xlnm.Print_Area" localSheetId="66">'69'!$A$3:$K$54</definedName>
    <definedName name="_xlnm.Print_Area" localSheetId="10">'7'!$A$3:$N$46</definedName>
    <definedName name="_xlnm.Print_Area" localSheetId="67">'70'!$A$3:$K$34</definedName>
    <definedName name="_xlnm.Print_Area" localSheetId="68">'71'!$A$3:$L$47</definedName>
    <definedName name="_xlnm.Print_Area" localSheetId="69">'72'!$A$3:$G$52</definedName>
    <definedName name="_xlnm.Print_Area" localSheetId="70">'73'!$A$3:$N$53</definedName>
    <definedName name="_xlnm.Print_Area" localSheetId="71">'74'!$A$3:$K$46</definedName>
    <definedName name="_xlnm.Print_Area" localSheetId="72">'75'!$A$3:$K$62</definedName>
    <definedName name="_xlnm.Print_Area" localSheetId="73">'76'!$A$3:$H$42</definedName>
    <definedName name="_xlnm.Print_Area" localSheetId="74">'77'!$A$3:$I$47</definedName>
    <definedName name="_xlnm.Print_Area" localSheetId="75">'78'!$A$3:$I$50</definedName>
    <definedName name="_xlnm.Print_Area" localSheetId="76">'79'!$A$3:$I$49</definedName>
    <definedName name="_xlnm.Print_Area" localSheetId="11">'8'!$A$3:$L$69</definedName>
    <definedName name="_xlnm.Print_Area" localSheetId="77">'80'!$A$3:$I$54</definedName>
    <definedName name="_xlnm.Print_Area" localSheetId="78">'81'!$A$3:$H$48</definedName>
    <definedName name="_xlnm.Print_Area" localSheetId="79">'82'!$A$3:$H$44</definedName>
    <definedName name="_xlnm.Print_Area" localSheetId="80">'83'!$A$3:$G$42</definedName>
    <definedName name="_xlnm.Print_Area" localSheetId="12">'9～10'!$A$3:$DB$396</definedName>
    <definedName name="_xlnm.Print_Area" localSheetId="2">業務所管課別目次!$A$1:$D$417</definedName>
    <definedName name="_xlnm.Print_Area" localSheetId="1">目次!$A$1:$D$310</definedName>
    <definedName name="_xlnm.Print_Titles" localSheetId="2">業務所管課別目次!$1:$1</definedName>
    <definedName name="_xlnm.Print_Titles" localSheetId="1">目次!$1:$1</definedName>
    <definedName name="Z_0048CC1A_5574_4F72_829A_CCCEAA565538_.wvu.FilterData" localSheetId="2" hidden="1">業務所管課別目次!$A$1:$D$417</definedName>
    <definedName name="Z_0048CC1A_5574_4F72_829A_CCCEAA565538_.wvu.FilterData" localSheetId="1" hidden="1">目次!$A$1:$D$310</definedName>
    <definedName name="Z_0048CC1A_5574_4F72_829A_CCCEAA565538_.wvu.PrintArea" localSheetId="4" hidden="1">'1'!$A$3:$G$44</definedName>
    <definedName name="Z_0048CC1A_5574_4F72_829A_CCCEAA565538_.wvu.PrintArea" localSheetId="13" hidden="1">'11～16'!$A$3:$O$4</definedName>
    <definedName name="Z_0048CC1A_5574_4F72_829A_CCCEAA565538_.wvu.PrintArea" localSheetId="14" hidden="1">'17'!$A$3:$F$57</definedName>
    <definedName name="Z_0048CC1A_5574_4F72_829A_CCCEAA565538_.wvu.PrintArea" localSheetId="15" hidden="1">'18'!$A$3:$G$38</definedName>
    <definedName name="Z_0048CC1A_5574_4F72_829A_CCCEAA565538_.wvu.PrintArea" localSheetId="16" hidden="1">'19'!$A$3:$G$36</definedName>
    <definedName name="Z_0048CC1A_5574_4F72_829A_CCCEAA565538_.wvu.PrintArea" localSheetId="5" hidden="1">'2'!$A$3:$F$49</definedName>
    <definedName name="Z_0048CC1A_5574_4F72_829A_CCCEAA565538_.wvu.PrintArea" localSheetId="17" hidden="1">'20'!$A$3:$G$36</definedName>
    <definedName name="Z_0048CC1A_5574_4F72_829A_CCCEAA565538_.wvu.PrintArea" localSheetId="18" hidden="1">'21'!$A$3:$I$50</definedName>
    <definedName name="Z_0048CC1A_5574_4F72_829A_CCCEAA565538_.wvu.PrintArea" localSheetId="19" hidden="1">'22'!$A$3:$H$32</definedName>
    <definedName name="Z_0048CC1A_5574_4F72_829A_CCCEAA565538_.wvu.PrintArea" localSheetId="20" hidden="1">'23'!$A$3:$O$45</definedName>
    <definedName name="Z_0048CC1A_5574_4F72_829A_CCCEAA565538_.wvu.PrintArea" localSheetId="21" hidden="1">'24'!$A$3:$D$53</definedName>
    <definedName name="Z_0048CC1A_5574_4F72_829A_CCCEAA565538_.wvu.PrintArea" localSheetId="22" hidden="1">'25'!$A$3:$G$16</definedName>
    <definedName name="Z_0048CC1A_5574_4F72_829A_CCCEAA565538_.wvu.PrintArea" localSheetId="23" hidden="1">'26'!$A$3:$L$45</definedName>
    <definedName name="Z_0048CC1A_5574_4F72_829A_CCCEAA565538_.wvu.PrintArea" localSheetId="24" hidden="1">'27'!$A$3:$I$23</definedName>
    <definedName name="Z_0048CC1A_5574_4F72_829A_CCCEAA565538_.wvu.PrintArea" localSheetId="25" hidden="1">'28'!$A$3:$I$45</definedName>
    <definedName name="Z_0048CC1A_5574_4F72_829A_CCCEAA565538_.wvu.PrintArea" localSheetId="26" hidden="1">'29'!$A$3:$F$55</definedName>
    <definedName name="Z_0048CC1A_5574_4F72_829A_CCCEAA565538_.wvu.PrintArea" localSheetId="6" hidden="1">'3'!$A$3:$J$41</definedName>
    <definedName name="Z_0048CC1A_5574_4F72_829A_CCCEAA565538_.wvu.PrintArea" localSheetId="27" hidden="1">'30'!$A$3:$F$52</definedName>
    <definedName name="Z_0048CC1A_5574_4F72_829A_CCCEAA565538_.wvu.PrintArea" localSheetId="28" hidden="1">'31'!$A$3:$F$44</definedName>
    <definedName name="Z_0048CC1A_5574_4F72_829A_CCCEAA565538_.wvu.PrintArea" localSheetId="29" hidden="1">'32'!$A$3:$F$45</definedName>
    <definedName name="Z_0048CC1A_5574_4F72_829A_CCCEAA565538_.wvu.PrintArea" localSheetId="30" hidden="1">'33'!$A$3:$H$36</definedName>
    <definedName name="Z_0048CC1A_5574_4F72_829A_CCCEAA565538_.wvu.PrintArea" localSheetId="31" hidden="1">'34'!$A$3:$K$33</definedName>
    <definedName name="Z_0048CC1A_5574_4F72_829A_CCCEAA565538_.wvu.PrintArea" localSheetId="32" hidden="1">'35'!$A$3:$J$34</definedName>
    <definedName name="Z_0048CC1A_5574_4F72_829A_CCCEAA565538_.wvu.PrintArea" localSheetId="33" hidden="1">'36'!$A$3:$D$40</definedName>
    <definedName name="Z_0048CC1A_5574_4F72_829A_CCCEAA565538_.wvu.PrintArea" localSheetId="34" hidden="1">'37'!$A$3:$D$48</definedName>
    <definedName name="Z_0048CC1A_5574_4F72_829A_CCCEAA565538_.wvu.PrintArea" localSheetId="35" hidden="1">'38'!$A$3:$F$46</definedName>
    <definedName name="Z_0048CC1A_5574_4F72_829A_CCCEAA565538_.wvu.PrintArea" localSheetId="36" hidden="1">'39'!$A$3:$I$60</definedName>
    <definedName name="Z_0048CC1A_5574_4F72_829A_CCCEAA565538_.wvu.PrintArea" localSheetId="7" hidden="1">'4'!$A$3:$E$41</definedName>
    <definedName name="Z_0048CC1A_5574_4F72_829A_CCCEAA565538_.wvu.PrintArea" localSheetId="37" hidden="1">'40'!$A$3:$L$49</definedName>
    <definedName name="Z_0048CC1A_5574_4F72_829A_CCCEAA565538_.wvu.PrintArea" localSheetId="38" hidden="1">'41'!$A$3:$M$51</definedName>
    <definedName name="Z_0048CC1A_5574_4F72_829A_CCCEAA565538_.wvu.PrintArea" localSheetId="39" hidden="1">'42'!$A$3:$L$45</definedName>
    <definedName name="Z_0048CC1A_5574_4F72_829A_CCCEAA565538_.wvu.PrintArea" localSheetId="40" hidden="1">'43'!$A$3:$L$46</definedName>
    <definedName name="Z_0048CC1A_5574_4F72_829A_CCCEAA565538_.wvu.PrintArea" localSheetId="41" hidden="1">'44'!$A$3:$L$49</definedName>
    <definedName name="Z_0048CC1A_5574_4F72_829A_CCCEAA565538_.wvu.PrintArea" localSheetId="42" hidden="1">'45'!$A$3:$J$43</definedName>
    <definedName name="Z_0048CC1A_5574_4F72_829A_CCCEAA565538_.wvu.PrintArea" localSheetId="43" hidden="1">'46'!$A$3:$H$42</definedName>
    <definedName name="Z_0048CC1A_5574_4F72_829A_CCCEAA565538_.wvu.PrintArea" localSheetId="44" hidden="1">'47'!$A$3:$H$47</definedName>
    <definedName name="Z_0048CC1A_5574_4F72_829A_CCCEAA565538_.wvu.PrintArea" localSheetId="45" hidden="1">'48'!$A$3:$H$56</definedName>
    <definedName name="Z_0048CC1A_5574_4F72_829A_CCCEAA565538_.wvu.PrintArea" localSheetId="46" hidden="1">'49'!$A$3:$J$40</definedName>
    <definedName name="Z_0048CC1A_5574_4F72_829A_CCCEAA565538_.wvu.PrintArea" localSheetId="8" hidden="1">'5'!$A$3:$L$42</definedName>
    <definedName name="Z_0048CC1A_5574_4F72_829A_CCCEAA565538_.wvu.PrintArea" localSheetId="47" hidden="1">'50'!$A$3:$L$46</definedName>
    <definedName name="Z_0048CC1A_5574_4F72_829A_CCCEAA565538_.wvu.PrintArea" localSheetId="48" hidden="1">'51'!$A$3:$L$48</definedName>
    <definedName name="Z_0048CC1A_5574_4F72_829A_CCCEAA565538_.wvu.PrintArea" localSheetId="49" hidden="1">'52'!$A$3:$L$40</definedName>
    <definedName name="Z_0048CC1A_5574_4F72_829A_CCCEAA565538_.wvu.PrintArea" localSheetId="50" hidden="1">'53'!$A$3:$F$40</definedName>
    <definedName name="Z_0048CC1A_5574_4F72_829A_CCCEAA565538_.wvu.PrintArea" localSheetId="51" hidden="1">'54'!$A$3:$G$40</definedName>
    <definedName name="Z_0048CC1A_5574_4F72_829A_CCCEAA565538_.wvu.PrintArea" localSheetId="52" hidden="1">'55'!$A$3:$H$49</definedName>
    <definedName name="Z_0048CC1A_5574_4F72_829A_CCCEAA565538_.wvu.PrintArea" localSheetId="53" hidden="1">'56'!$A$3:$L$45</definedName>
    <definedName name="Z_0048CC1A_5574_4F72_829A_CCCEAA565538_.wvu.PrintArea" localSheetId="54" hidden="1">'57'!$A$3:$F$49</definedName>
    <definedName name="Z_0048CC1A_5574_4F72_829A_CCCEAA565538_.wvu.PrintArea" localSheetId="55" hidden="1">'58'!$A$3:$H$49</definedName>
    <definedName name="Z_0048CC1A_5574_4F72_829A_CCCEAA565538_.wvu.PrintArea" localSheetId="56" hidden="1">'59'!$A$3:$L$57</definedName>
    <definedName name="Z_0048CC1A_5574_4F72_829A_CCCEAA565538_.wvu.PrintArea" localSheetId="9" hidden="1">'6'!$A$3:$H$36</definedName>
    <definedName name="Z_0048CC1A_5574_4F72_829A_CCCEAA565538_.wvu.PrintArea" localSheetId="57" hidden="1">'60'!$A$3:$J$42</definedName>
    <definedName name="Z_0048CC1A_5574_4F72_829A_CCCEAA565538_.wvu.PrintArea" localSheetId="58" hidden="1">'61'!$A$3:$D$49</definedName>
    <definedName name="Z_0048CC1A_5574_4F72_829A_CCCEAA565538_.wvu.PrintArea" localSheetId="59" hidden="1">'62'!$A$3:$J$45</definedName>
    <definedName name="Z_0048CC1A_5574_4F72_829A_CCCEAA565538_.wvu.PrintArea" localSheetId="60" hidden="1">'63'!$A$3:$H$53</definedName>
    <definedName name="Z_0048CC1A_5574_4F72_829A_CCCEAA565538_.wvu.PrintArea" localSheetId="61" hidden="1">'64'!$A$3:$L$46</definedName>
    <definedName name="Z_0048CC1A_5574_4F72_829A_CCCEAA565538_.wvu.PrintArea" localSheetId="62" hidden="1">'65'!$A$3:$I$52</definedName>
    <definedName name="Z_0048CC1A_5574_4F72_829A_CCCEAA565538_.wvu.PrintArea" localSheetId="63" hidden="1">'66'!$A$3:$F$61</definedName>
    <definedName name="Z_0048CC1A_5574_4F72_829A_CCCEAA565538_.wvu.PrintArea" localSheetId="64" hidden="1">'67'!$A$3:$F$55</definedName>
    <definedName name="Z_0048CC1A_5574_4F72_829A_CCCEAA565538_.wvu.PrintArea" localSheetId="65" hidden="1">'68'!$A$3:$F$61</definedName>
    <definedName name="Z_0048CC1A_5574_4F72_829A_CCCEAA565538_.wvu.PrintArea" localSheetId="66" hidden="1">'69'!$A$3:$K$54</definedName>
    <definedName name="Z_0048CC1A_5574_4F72_829A_CCCEAA565538_.wvu.PrintArea" localSheetId="10" hidden="1">'7'!$A$3:$N$46</definedName>
    <definedName name="Z_0048CC1A_5574_4F72_829A_CCCEAA565538_.wvu.PrintArea" localSheetId="67" hidden="1">'70'!$A$3:$K$34</definedName>
    <definedName name="Z_0048CC1A_5574_4F72_829A_CCCEAA565538_.wvu.PrintArea" localSheetId="68" hidden="1">'71'!$A$3:$L$47</definedName>
    <definedName name="Z_0048CC1A_5574_4F72_829A_CCCEAA565538_.wvu.PrintArea" localSheetId="69" hidden="1">'72'!$A$3:$G$52</definedName>
    <definedName name="Z_0048CC1A_5574_4F72_829A_CCCEAA565538_.wvu.PrintArea" localSheetId="70" hidden="1">'73'!$A$3:$N$54</definedName>
    <definedName name="Z_0048CC1A_5574_4F72_829A_CCCEAA565538_.wvu.PrintArea" localSheetId="71" hidden="1">'74'!$A$3:$K$46</definedName>
    <definedName name="Z_0048CC1A_5574_4F72_829A_CCCEAA565538_.wvu.PrintArea" localSheetId="72" hidden="1">'75'!$A$3:$K$62</definedName>
    <definedName name="Z_0048CC1A_5574_4F72_829A_CCCEAA565538_.wvu.PrintArea" localSheetId="73" hidden="1">'76'!$A$3:$H$42</definedName>
    <definedName name="Z_0048CC1A_5574_4F72_829A_CCCEAA565538_.wvu.PrintArea" localSheetId="74" hidden="1">'77'!$A$3:$I$47</definedName>
    <definedName name="Z_0048CC1A_5574_4F72_829A_CCCEAA565538_.wvu.PrintArea" localSheetId="75" hidden="1">'78'!$A$3:$I$50</definedName>
    <definedName name="Z_0048CC1A_5574_4F72_829A_CCCEAA565538_.wvu.PrintArea" localSheetId="76" hidden="1">'79'!$A$3:$I$49</definedName>
    <definedName name="Z_0048CC1A_5574_4F72_829A_CCCEAA565538_.wvu.PrintArea" localSheetId="11" hidden="1">'8'!$A$3:$L$69</definedName>
    <definedName name="Z_0048CC1A_5574_4F72_829A_CCCEAA565538_.wvu.PrintArea" localSheetId="77" hidden="1">'80'!$A$3:$I$54</definedName>
    <definedName name="Z_0048CC1A_5574_4F72_829A_CCCEAA565538_.wvu.PrintArea" localSheetId="78" hidden="1">'81'!$A$3:$H$48</definedName>
    <definedName name="Z_0048CC1A_5574_4F72_829A_CCCEAA565538_.wvu.PrintArea" localSheetId="79" hidden="1">'82'!$A$3:$H$43</definedName>
    <definedName name="Z_0048CC1A_5574_4F72_829A_CCCEAA565538_.wvu.PrintArea" localSheetId="80" hidden="1">'83'!$A$3:$G$42</definedName>
    <definedName name="Z_0048CC1A_5574_4F72_829A_CCCEAA565538_.wvu.PrintArea" localSheetId="12" hidden="1">'9～10'!$AL$3:$DB$3</definedName>
    <definedName name="Z_0048CC1A_5574_4F72_829A_CCCEAA565538_.wvu.PrintArea" localSheetId="2" hidden="1">業務所管課別目次!$A$1:$D$417</definedName>
    <definedName name="Z_0048CC1A_5574_4F72_829A_CCCEAA565538_.wvu.PrintArea" localSheetId="1" hidden="1">目次!$A$1:$D$310</definedName>
    <definedName name="Z_0048CC1A_5574_4F72_829A_CCCEAA565538_.wvu.PrintTitles" localSheetId="2" hidden="1">業務所管課別目次!$1:$1</definedName>
    <definedName name="Z_0048CC1A_5574_4F72_829A_CCCEAA565538_.wvu.PrintTitles" localSheetId="1" hidden="1">目次!$1:$1</definedName>
    <definedName name="Z_26B164F3_B659_4B9F_AB6F_C19AF25BA7B7_.wvu.FilterData" localSheetId="2" hidden="1">業務所管課別目次!$A$1:$D$417</definedName>
    <definedName name="Z_26B164F3_B659_4B9F_AB6F_C19AF25BA7B7_.wvu.FilterData" localSheetId="1" hidden="1">目次!$A$1:$D$310</definedName>
    <definedName name="Z_26B164F3_B659_4B9F_AB6F_C19AF25BA7B7_.wvu.PrintArea" localSheetId="4" hidden="1">'1'!$A$3:$G$44</definedName>
    <definedName name="Z_26B164F3_B659_4B9F_AB6F_C19AF25BA7B7_.wvu.PrintArea" localSheetId="13" hidden="1">'11～16'!$A$3:$O$4</definedName>
    <definedName name="Z_26B164F3_B659_4B9F_AB6F_C19AF25BA7B7_.wvu.PrintArea" localSheetId="14" hidden="1">'17'!$A$3:$F$57</definedName>
    <definedName name="Z_26B164F3_B659_4B9F_AB6F_C19AF25BA7B7_.wvu.PrintArea" localSheetId="15" hidden="1">'18'!$A$3:$G$38</definedName>
    <definedName name="Z_26B164F3_B659_4B9F_AB6F_C19AF25BA7B7_.wvu.PrintArea" localSheetId="16" hidden="1">'19'!$A$3:$G$36</definedName>
    <definedName name="Z_26B164F3_B659_4B9F_AB6F_C19AF25BA7B7_.wvu.PrintArea" localSheetId="5" hidden="1">'2'!$A$3:$F$49</definedName>
    <definedName name="Z_26B164F3_B659_4B9F_AB6F_C19AF25BA7B7_.wvu.PrintArea" localSheetId="17" hidden="1">'20'!$A$3:$G$36</definedName>
    <definedName name="Z_26B164F3_B659_4B9F_AB6F_C19AF25BA7B7_.wvu.PrintArea" localSheetId="18" hidden="1">'21'!$A$3:$I$50</definedName>
    <definedName name="Z_26B164F3_B659_4B9F_AB6F_C19AF25BA7B7_.wvu.PrintArea" localSheetId="19" hidden="1">'22'!$A$3:$H$32</definedName>
    <definedName name="Z_26B164F3_B659_4B9F_AB6F_C19AF25BA7B7_.wvu.PrintArea" localSheetId="20" hidden="1">'23'!$A$3:$O$45</definedName>
    <definedName name="Z_26B164F3_B659_4B9F_AB6F_C19AF25BA7B7_.wvu.PrintArea" localSheetId="21" hidden="1">'24'!$A$3:$D$53</definedName>
    <definedName name="Z_26B164F3_B659_4B9F_AB6F_C19AF25BA7B7_.wvu.PrintArea" localSheetId="22" hidden="1">'25'!$A$3:$G$16</definedName>
    <definedName name="Z_26B164F3_B659_4B9F_AB6F_C19AF25BA7B7_.wvu.PrintArea" localSheetId="23" hidden="1">'26'!$A$3:$L$45</definedName>
    <definedName name="Z_26B164F3_B659_4B9F_AB6F_C19AF25BA7B7_.wvu.PrintArea" localSheetId="24" hidden="1">'27'!$A$3:$I$23</definedName>
    <definedName name="Z_26B164F3_B659_4B9F_AB6F_C19AF25BA7B7_.wvu.PrintArea" localSheetId="25" hidden="1">'28'!$A$3:$I$45</definedName>
    <definedName name="Z_26B164F3_B659_4B9F_AB6F_C19AF25BA7B7_.wvu.PrintArea" localSheetId="26" hidden="1">'29'!$A$3:$F$55</definedName>
    <definedName name="Z_26B164F3_B659_4B9F_AB6F_C19AF25BA7B7_.wvu.PrintArea" localSheetId="6" hidden="1">'3'!$A$3:$J$41</definedName>
    <definedName name="Z_26B164F3_B659_4B9F_AB6F_C19AF25BA7B7_.wvu.PrintArea" localSheetId="27" hidden="1">'30'!$A$3:$F$52</definedName>
    <definedName name="Z_26B164F3_B659_4B9F_AB6F_C19AF25BA7B7_.wvu.PrintArea" localSheetId="28" hidden="1">'31'!$A$3:$F$44</definedName>
    <definedName name="Z_26B164F3_B659_4B9F_AB6F_C19AF25BA7B7_.wvu.PrintArea" localSheetId="29" hidden="1">'32'!$A$3:$F$45</definedName>
    <definedName name="Z_26B164F3_B659_4B9F_AB6F_C19AF25BA7B7_.wvu.PrintArea" localSheetId="30" hidden="1">'33'!$A$3:$H$36</definedName>
    <definedName name="Z_26B164F3_B659_4B9F_AB6F_C19AF25BA7B7_.wvu.PrintArea" localSheetId="31" hidden="1">'34'!$A$3:$K$33</definedName>
    <definedName name="Z_26B164F3_B659_4B9F_AB6F_C19AF25BA7B7_.wvu.PrintArea" localSheetId="32" hidden="1">'35'!$A$3:$J$34</definedName>
    <definedName name="Z_26B164F3_B659_4B9F_AB6F_C19AF25BA7B7_.wvu.PrintArea" localSheetId="33" hidden="1">'36'!$A$3:$D$40</definedName>
    <definedName name="Z_26B164F3_B659_4B9F_AB6F_C19AF25BA7B7_.wvu.PrintArea" localSheetId="34" hidden="1">'37'!$A$3:$D$48</definedName>
    <definedName name="Z_26B164F3_B659_4B9F_AB6F_C19AF25BA7B7_.wvu.PrintArea" localSheetId="35" hidden="1">'38'!$A$3:$F$46</definedName>
    <definedName name="Z_26B164F3_B659_4B9F_AB6F_C19AF25BA7B7_.wvu.PrintArea" localSheetId="36" hidden="1">'39'!$A$3:$I$60</definedName>
    <definedName name="Z_26B164F3_B659_4B9F_AB6F_C19AF25BA7B7_.wvu.PrintArea" localSheetId="7" hidden="1">'4'!$A$3:$E$41</definedName>
    <definedName name="Z_26B164F3_B659_4B9F_AB6F_C19AF25BA7B7_.wvu.PrintArea" localSheetId="37" hidden="1">'40'!$A$3:$L$49</definedName>
    <definedName name="Z_26B164F3_B659_4B9F_AB6F_C19AF25BA7B7_.wvu.PrintArea" localSheetId="38" hidden="1">'41'!$A$3:$M$51</definedName>
    <definedName name="Z_26B164F3_B659_4B9F_AB6F_C19AF25BA7B7_.wvu.PrintArea" localSheetId="39" hidden="1">'42'!$A$3:$L$45</definedName>
    <definedName name="Z_26B164F3_B659_4B9F_AB6F_C19AF25BA7B7_.wvu.PrintArea" localSheetId="40" hidden="1">'43'!$A$3:$L$46</definedName>
    <definedName name="Z_26B164F3_B659_4B9F_AB6F_C19AF25BA7B7_.wvu.PrintArea" localSheetId="41" hidden="1">'44'!$A$3:$L$49</definedName>
    <definedName name="Z_26B164F3_B659_4B9F_AB6F_C19AF25BA7B7_.wvu.PrintArea" localSheetId="42" hidden="1">'45'!$A$3:$J$43</definedName>
    <definedName name="Z_26B164F3_B659_4B9F_AB6F_C19AF25BA7B7_.wvu.PrintArea" localSheetId="43" hidden="1">'46'!$A$3:$H$42</definedName>
    <definedName name="Z_26B164F3_B659_4B9F_AB6F_C19AF25BA7B7_.wvu.PrintArea" localSheetId="44" hidden="1">'47'!$A$3:$H$47</definedName>
    <definedName name="Z_26B164F3_B659_4B9F_AB6F_C19AF25BA7B7_.wvu.PrintArea" localSheetId="45" hidden="1">'48'!$A$3:$H$56</definedName>
    <definedName name="Z_26B164F3_B659_4B9F_AB6F_C19AF25BA7B7_.wvu.PrintArea" localSheetId="46" hidden="1">'49'!$A$3:$J$40</definedName>
    <definedName name="Z_26B164F3_B659_4B9F_AB6F_C19AF25BA7B7_.wvu.PrintArea" localSheetId="8" hidden="1">'5'!$A$3:$L$42</definedName>
    <definedName name="Z_26B164F3_B659_4B9F_AB6F_C19AF25BA7B7_.wvu.PrintArea" localSheetId="47" hidden="1">'50'!$A$3:$L$46</definedName>
    <definedName name="Z_26B164F3_B659_4B9F_AB6F_C19AF25BA7B7_.wvu.PrintArea" localSheetId="48" hidden="1">'51'!$A$3:$L$48</definedName>
    <definedName name="Z_26B164F3_B659_4B9F_AB6F_C19AF25BA7B7_.wvu.PrintArea" localSheetId="49" hidden="1">'52'!$A$3:$L$40</definedName>
    <definedName name="Z_26B164F3_B659_4B9F_AB6F_C19AF25BA7B7_.wvu.PrintArea" localSheetId="50" hidden="1">'53'!$A$3:$F$40</definedName>
    <definedName name="Z_26B164F3_B659_4B9F_AB6F_C19AF25BA7B7_.wvu.PrintArea" localSheetId="51" hidden="1">'54'!$A$3:$G$40</definedName>
    <definedName name="Z_26B164F3_B659_4B9F_AB6F_C19AF25BA7B7_.wvu.PrintArea" localSheetId="52" hidden="1">'55'!$A$3:$H$49</definedName>
    <definedName name="Z_26B164F3_B659_4B9F_AB6F_C19AF25BA7B7_.wvu.PrintArea" localSheetId="53" hidden="1">'56'!$A$3:$L$45</definedName>
    <definedName name="Z_26B164F3_B659_4B9F_AB6F_C19AF25BA7B7_.wvu.PrintArea" localSheetId="54" hidden="1">'57'!$A$3:$F$49</definedName>
    <definedName name="Z_26B164F3_B659_4B9F_AB6F_C19AF25BA7B7_.wvu.PrintArea" localSheetId="55" hidden="1">'58'!$A$3:$H$49</definedName>
    <definedName name="Z_26B164F3_B659_4B9F_AB6F_C19AF25BA7B7_.wvu.PrintArea" localSheetId="56" hidden="1">'59'!$A$3:$L$57</definedName>
    <definedName name="Z_26B164F3_B659_4B9F_AB6F_C19AF25BA7B7_.wvu.PrintArea" localSheetId="9" hidden="1">'6'!$A$3:$H$36</definedName>
    <definedName name="Z_26B164F3_B659_4B9F_AB6F_C19AF25BA7B7_.wvu.PrintArea" localSheetId="57" hidden="1">'60'!$A$3:$J$42</definedName>
    <definedName name="Z_26B164F3_B659_4B9F_AB6F_C19AF25BA7B7_.wvu.PrintArea" localSheetId="58" hidden="1">'61'!$A$3:$D$49</definedName>
    <definedName name="Z_26B164F3_B659_4B9F_AB6F_C19AF25BA7B7_.wvu.PrintArea" localSheetId="59" hidden="1">'62'!$A$3:$J$45</definedName>
    <definedName name="Z_26B164F3_B659_4B9F_AB6F_C19AF25BA7B7_.wvu.PrintArea" localSheetId="60" hidden="1">'63'!$A$3:$H$53</definedName>
    <definedName name="Z_26B164F3_B659_4B9F_AB6F_C19AF25BA7B7_.wvu.PrintArea" localSheetId="61" hidden="1">'64'!$A$3:$L$46</definedName>
    <definedName name="Z_26B164F3_B659_4B9F_AB6F_C19AF25BA7B7_.wvu.PrintArea" localSheetId="62" hidden="1">'65'!$A$3:$I$52</definedName>
    <definedName name="Z_26B164F3_B659_4B9F_AB6F_C19AF25BA7B7_.wvu.PrintArea" localSheetId="63" hidden="1">'66'!$A$3:$F$61</definedName>
    <definedName name="Z_26B164F3_B659_4B9F_AB6F_C19AF25BA7B7_.wvu.PrintArea" localSheetId="64" hidden="1">'67'!$A$3:$F$55</definedName>
    <definedName name="Z_26B164F3_B659_4B9F_AB6F_C19AF25BA7B7_.wvu.PrintArea" localSheetId="65" hidden="1">'68'!$A$3:$F$61</definedName>
    <definedName name="Z_26B164F3_B659_4B9F_AB6F_C19AF25BA7B7_.wvu.PrintArea" localSheetId="66" hidden="1">'69'!$A$3:$K$54</definedName>
    <definedName name="Z_26B164F3_B659_4B9F_AB6F_C19AF25BA7B7_.wvu.PrintArea" localSheetId="10" hidden="1">'7'!$A$3:$N$46</definedName>
    <definedName name="Z_26B164F3_B659_4B9F_AB6F_C19AF25BA7B7_.wvu.PrintArea" localSheetId="67" hidden="1">'70'!$A$3:$K$34</definedName>
    <definedName name="Z_26B164F3_B659_4B9F_AB6F_C19AF25BA7B7_.wvu.PrintArea" localSheetId="68" hidden="1">'71'!$A$3:$L$47</definedName>
    <definedName name="Z_26B164F3_B659_4B9F_AB6F_C19AF25BA7B7_.wvu.PrintArea" localSheetId="69" hidden="1">'72'!$A$3:$G$52</definedName>
    <definedName name="Z_26B164F3_B659_4B9F_AB6F_C19AF25BA7B7_.wvu.PrintArea" localSheetId="70" hidden="1">'73'!$A$3:$N$54</definedName>
    <definedName name="Z_26B164F3_B659_4B9F_AB6F_C19AF25BA7B7_.wvu.PrintArea" localSheetId="71" hidden="1">'74'!$A$3:$K$46</definedName>
    <definedName name="Z_26B164F3_B659_4B9F_AB6F_C19AF25BA7B7_.wvu.PrintArea" localSheetId="72" hidden="1">'75'!$A$3:$K$62</definedName>
    <definedName name="Z_26B164F3_B659_4B9F_AB6F_C19AF25BA7B7_.wvu.PrintArea" localSheetId="73" hidden="1">'76'!$A$3:$H$42</definedName>
    <definedName name="Z_26B164F3_B659_4B9F_AB6F_C19AF25BA7B7_.wvu.PrintArea" localSheetId="74" hidden="1">'77'!$A$3:$I$47</definedName>
    <definedName name="Z_26B164F3_B659_4B9F_AB6F_C19AF25BA7B7_.wvu.PrintArea" localSheetId="75" hidden="1">'78'!$A$3:$I$50</definedName>
    <definedName name="Z_26B164F3_B659_4B9F_AB6F_C19AF25BA7B7_.wvu.PrintArea" localSheetId="76" hidden="1">'79'!$A$3:$I$49</definedName>
    <definedName name="Z_26B164F3_B659_4B9F_AB6F_C19AF25BA7B7_.wvu.PrintArea" localSheetId="11" hidden="1">'8'!$A$3:$L$69</definedName>
    <definedName name="Z_26B164F3_B659_4B9F_AB6F_C19AF25BA7B7_.wvu.PrintArea" localSheetId="77" hidden="1">'80'!$A$3:$I$54</definedName>
    <definedName name="Z_26B164F3_B659_4B9F_AB6F_C19AF25BA7B7_.wvu.PrintArea" localSheetId="78" hidden="1">'81'!$A$3:$H$48</definedName>
    <definedName name="Z_26B164F3_B659_4B9F_AB6F_C19AF25BA7B7_.wvu.PrintArea" localSheetId="79" hidden="1">'82'!$A$3:$H$43</definedName>
    <definedName name="Z_26B164F3_B659_4B9F_AB6F_C19AF25BA7B7_.wvu.PrintArea" localSheetId="80" hidden="1">'83'!$A$3:$G$42</definedName>
    <definedName name="Z_26B164F3_B659_4B9F_AB6F_C19AF25BA7B7_.wvu.PrintArea" localSheetId="12" hidden="1">'9～10'!$AL$3:$DB$3</definedName>
    <definedName name="Z_26B164F3_B659_4B9F_AB6F_C19AF25BA7B7_.wvu.PrintArea" localSheetId="2" hidden="1">業務所管課別目次!$A$1:$D$417</definedName>
    <definedName name="Z_26B164F3_B659_4B9F_AB6F_C19AF25BA7B7_.wvu.PrintArea" localSheetId="1" hidden="1">目次!$A$1:$D$310</definedName>
    <definedName name="Z_26B164F3_B659_4B9F_AB6F_C19AF25BA7B7_.wvu.PrintTitles" localSheetId="2" hidden="1">業務所管課別目次!$1:$1</definedName>
    <definedName name="Z_26B164F3_B659_4B9F_AB6F_C19AF25BA7B7_.wvu.PrintTitles" localSheetId="1" hidden="1">目次!$1:$1</definedName>
  </definedNames>
  <calcPr calcId="191029"/>
  <customWorkbookViews>
    <customWorkbookView name="篠原　祐馬 - 個人用ビュー" guid="{0048CC1A-5574-4F72-829A-CCCEAA565538}" mergeInterval="0" personalView="1" xWindow="24" windowWidth="1386" windowHeight="860" tabRatio="869" activeSheetId="39" showComments="commIndAndComment"/>
    <customWorkbookView name="請井　健人 - 個人用ビュー" guid="{26B164F3-B659-4B9F-AB6F-C19AF25BA7B7}" mergeInterval="0" personalView="1" maximized="1" xWindow="-8" yWindow="-8" windowWidth="1616" windowHeight="876" tabRatio="869" activeSheetId="48"/>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18" l="1"/>
  <c r="F24" i="18"/>
  <c r="F25" i="18"/>
  <c r="F26" i="18"/>
  <c r="F27" i="18"/>
  <c r="F28" i="18"/>
  <c r="F29" i="18"/>
  <c r="F31" i="18"/>
  <c r="F32" i="18"/>
  <c r="F33" i="18"/>
  <c r="F34" i="18"/>
  <c r="L15" i="16"/>
  <c r="D4" i="45"/>
  <c r="D21" i="44"/>
  <c r="C14" i="62"/>
  <c r="A52" i="71" l="1"/>
  <c r="G46" i="71"/>
  <c r="A49" i="57" l="1"/>
  <c r="H11" i="23"/>
  <c r="A7" i="23" l="1"/>
  <c r="I37" i="19"/>
  <c r="L43" i="19"/>
  <c r="I34" i="19"/>
  <c r="K15" i="55" l="1"/>
  <c r="J15" i="55"/>
  <c r="I15" i="55"/>
  <c r="G15" i="55"/>
  <c r="H15" i="55"/>
  <c r="C15" i="57" l="1"/>
  <c r="L21" i="55" l="1"/>
  <c r="L20" i="55"/>
  <c r="L19" i="55"/>
  <c r="L18" i="55"/>
  <c r="L17" i="55"/>
  <c r="L16" i="55"/>
  <c r="L15" i="55"/>
  <c r="K21" i="55"/>
  <c r="K20" i="55"/>
  <c r="K19" i="55"/>
  <c r="K18" i="55"/>
  <c r="K17" i="55"/>
  <c r="K16" i="55"/>
  <c r="H19" i="55"/>
  <c r="H18" i="55"/>
  <c r="H17" i="55"/>
  <c r="H16" i="55"/>
  <c r="H14" i="55"/>
  <c r="G19" i="55"/>
  <c r="G18" i="55"/>
  <c r="G17" i="55"/>
  <c r="G16" i="55"/>
  <c r="I21" i="55"/>
  <c r="I20" i="55"/>
  <c r="I19" i="55"/>
  <c r="I18" i="55"/>
  <c r="I17" i="55"/>
  <c r="I16" i="55"/>
  <c r="I14" i="55"/>
  <c r="I13" i="55"/>
  <c r="I12" i="55"/>
  <c r="I11" i="55"/>
  <c r="G11" i="55"/>
  <c r="H12" i="55"/>
  <c r="E15" i="43"/>
  <c r="C15" i="43"/>
  <c r="I34" i="23" l="1"/>
  <c r="H34" i="23"/>
  <c r="G34" i="23"/>
  <c r="F34" i="23"/>
  <c r="E34" i="23"/>
  <c r="I33" i="23"/>
  <c r="H33" i="23"/>
  <c r="G33" i="23"/>
  <c r="F33" i="23"/>
  <c r="E33" i="23"/>
  <c r="I32" i="23"/>
  <c r="H32" i="23"/>
  <c r="G32" i="23"/>
  <c r="F32" i="23"/>
  <c r="E32" i="23"/>
  <c r="I31" i="23"/>
  <c r="H31" i="23"/>
  <c r="G31" i="23"/>
  <c r="F31" i="23"/>
  <c r="E31" i="23"/>
  <c r="I30" i="23"/>
  <c r="H30" i="23"/>
  <c r="G30" i="23"/>
  <c r="F30" i="23"/>
  <c r="E30" i="23"/>
  <c r="I29" i="23"/>
  <c r="H29" i="23"/>
  <c r="G29" i="23"/>
  <c r="F29" i="23"/>
  <c r="E29" i="23"/>
  <c r="I28" i="23"/>
  <c r="H28" i="23"/>
  <c r="G28" i="23"/>
  <c r="F28" i="23"/>
  <c r="E28" i="23"/>
  <c r="I27" i="23"/>
  <c r="H27" i="23"/>
  <c r="G27" i="23"/>
  <c r="F27" i="23"/>
  <c r="E27" i="23"/>
  <c r="I26" i="23"/>
  <c r="H26" i="23"/>
  <c r="G26" i="23"/>
  <c r="F26" i="23"/>
  <c r="E26" i="23"/>
  <c r="I25" i="23"/>
  <c r="H25" i="23"/>
  <c r="G25" i="23"/>
  <c r="F25" i="23"/>
  <c r="E25" i="23"/>
  <c r="I24" i="23"/>
  <c r="H24" i="23"/>
  <c r="G24" i="23"/>
  <c r="F24" i="23"/>
  <c r="E24" i="23"/>
  <c r="I23" i="23"/>
  <c r="H23" i="23"/>
  <c r="G23" i="23"/>
  <c r="F23" i="23"/>
  <c r="E23" i="23"/>
  <c r="I22" i="23"/>
  <c r="H22" i="23"/>
  <c r="G22" i="23"/>
  <c r="F22" i="23"/>
  <c r="E22" i="23"/>
  <c r="I21" i="23"/>
  <c r="H21" i="23"/>
  <c r="G21" i="23"/>
  <c r="F21" i="23"/>
  <c r="E21" i="23"/>
  <c r="I20" i="23"/>
  <c r="H20" i="23"/>
  <c r="G20" i="23"/>
  <c r="F20" i="23"/>
  <c r="E20" i="23"/>
  <c r="I19" i="23"/>
  <c r="H19" i="23"/>
  <c r="G19" i="23"/>
  <c r="F19" i="23"/>
  <c r="E19" i="23"/>
  <c r="O22" i="23"/>
  <c r="I18" i="23"/>
  <c r="K53" i="22"/>
  <c r="J53" i="22"/>
  <c r="I53" i="22"/>
  <c r="H53" i="22"/>
  <c r="G53" i="22"/>
  <c r="F53" i="22"/>
  <c r="E53" i="22"/>
  <c r="D53" i="22"/>
  <c r="C53" i="22"/>
  <c r="K52" i="22"/>
  <c r="J52" i="22"/>
  <c r="I52" i="22"/>
  <c r="H52" i="22"/>
  <c r="G52" i="22"/>
  <c r="F52" i="22"/>
  <c r="E52" i="22"/>
  <c r="D52" i="22"/>
  <c r="C52" i="22"/>
  <c r="K51" i="22"/>
  <c r="J51" i="22"/>
  <c r="I51" i="22"/>
  <c r="H51" i="22"/>
  <c r="G51" i="22"/>
  <c r="F51" i="22"/>
  <c r="E51" i="22"/>
  <c r="D51" i="22"/>
  <c r="C51" i="22"/>
  <c r="K50" i="22"/>
  <c r="J50" i="22"/>
  <c r="I50" i="22"/>
  <c r="H50" i="22"/>
  <c r="G50" i="22"/>
  <c r="F50" i="22"/>
  <c r="E50" i="22"/>
  <c r="D50" i="22"/>
  <c r="C50" i="22"/>
  <c r="K49" i="22"/>
  <c r="J49" i="22"/>
  <c r="I49" i="22"/>
  <c r="H49" i="22"/>
  <c r="G49" i="22"/>
  <c r="F49" i="22"/>
  <c r="E49" i="22"/>
  <c r="D49" i="22"/>
  <c r="C49" i="22"/>
  <c r="K48" i="22"/>
  <c r="J48" i="22"/>
  <c r="I48" i="22"/>
  <c r="H48" i="22"/>
  <c r="G48" i="22"/>
  <c r="F48" i="22"/>
  <c r="E48" i="22"/>
  <c r="D48" i="22"/>
  <c r="C48" i="22"/>
  <c r="K47" i="22"/>
  <c r="J47" i="22"/>
  <c r="I47" i="22"/>
  <c r="H47" i="22"/>
  <c r="G47" i="22"/>
  <c r="F47" i="22"/>
  <c r="E47" i="22"/>
  <c r="D47" i="22"/>
  <c r="C47" i="22"/>
  <c r="K46" i="22"/>
  <c r="J46" i="22"/>
  <c r="I46" i="22"/>
  <c r="H46" i="22"/>
  <c r="G46" i="22"/>
  <c r="F46" i="22"/>
  <c r="E46" i="22"/>
  <c r="D46" i="22"/>
  <c r="C46" i="22"/>
  <c r="Q44" i="22"/>
  <c r="I44" i="22"/>
  <c r="F44" i="22"/>
  <c r="C44" i="22"/>
  <c r="K43" i="22"/>
  <c r="O12" i="23"/>
  <c r="O11" i="23"/>
  <c r="H13" i="23"/>
  <c r="G13" i="23"/>
  <c r="F13" i="23"/>
  <c r="E13" i="23"/>
  <c r="D13" i="23"/>
  <c r="H12" i="23"/>
  <c r="G12" i="23"/>
  <c r="F12" i="23"/>
  <c r="E12" i="23"/>
  <c r="D12" i="23"/>
  <c r="G11" i="23"/>
  <c r="F11" i="23"/>
  <c r="E11" i="23"/>
  <c r="D11" i="23"/>
  <c r="H10" i="23"/>
  <c r="G10" i="23"/>
  <c r="F10" i="23"/>
  <c r="E10" i="23"/>
  <c r="D10" i="23"/>
  <c r="H9" i="23"/>
  <c r="O4" i="23" l="1"/>
  <c r="G6" i="23"/>
  <c r="F6" i="23"/>
  <c r="E6" i="23"/>
  <c r="D6" i="23"/>
  <c r="C6" i="23"/>
  <c r="G5" i="23"/>
  <c r="F5" i="23"/>
  <c r="E5" i="23"/>
  <c r="D5" i="23"/>
  <c r="C5" i="23"/>
  <c r="G4" i="23"/>
  <c r="F4" i="23"/>
  <c r="E4" i="23"/>
  <c r="D4" i="23"/>
  <c r="C4" i="23"/>
  <c r="K40" i="22"/>
  <c r="J40" i="22"/>
  <c r="I40" i="22"/>
  <c r="H40" i="22"/>
  <c r="G40" i="22"/>
  <c r="F40" i="22"/>
  <c r="E40" i="22"/>
  <c r="D40" i="22"/>
  <c r="C40" i="22"/>
  <c r="B40" i="22"/>
  <c r="K39" i="22"/>
  <c r="J39" i="22"/>
  <c r="I39" i="22"/>
  <c r="H39" i="22"/>
  <c r="G39" i="22"/>
  <c r="F39" i="22"/>
  <c r="E39" i="22"/>
  <c r="D39" i="22"/>
  <c r="C39" i="22"/>
  <c r="B39" i="22"/>
  <c r="K38" i="22"/>
  <c r="J38" i="22"/>
  <c r="I38" i="22"/>
  <c r="H38" i="22"/>
  <c r="G38" i="22"/>
  <c r="F38" i="22"/>
  <c r="E38" i="22"/>
  <c r="D38" i="22"/>
  <c r="C38" i="22"/>
  <c r="B38" i="22"/>
  <c r="K37" i="22"/>
  <c r="J37" i="22"/>
  <c r="I37" i="22"/>
  <c r="H37" i="22"/>
  <c r="G37" i="22"/>
  <c r="F37" i="22"/>
  <c r="E37" i="22"/>
  <c r="D37" i="22"/>
  <c r="C37" i="22"/>
  <c r="B37" i="22"/>
  <c r="K36" i="22"/>
  <c r="J36" i="22"/>
  <c r="I36" i="22"/>
  <c r="H36" i="22"/>
  <c r="G36" i="22"/>
  <c r="F36" i="22"/>
  <c r="E36" i="22"/>
  <c r="D36" i="22"/>
  <c r="C36" i="22"/>
  <c r="B36" i="22"/>
  <c r="K35" i="22"/>
  <c r="J35" i="22"/>
  <c r="I35" i="22"/>
  <c r="H35" i="22"/>
  <c r="G35" i="22"/>
  <c r="F35" i="22"/>
  <c r="E35" i="22"/>
  <c r="D35" i="22"/>
  <c r="C35" i="22"/>
  <c r="B35" i="22"/>
  <c r="J33" i="22"/>
  <c r="H33" i="22"/>
  <c r="F33" i="22"/>
  <c r="D33" i="22"/>
  <c r="B33" i="22"/>
  <c r="Q32" i="22"/>
  <c r="K32" i="22"/>
  <c r="B46" i="71"/>
  <c r="C46" i="71"/>
  <c r="D46" i="71"/>
  <c r="E46" i="71"/>
  <c r="F46" i="71"/>
  <c r="G20" i="73" l="1"/>
  <c r="G21" i="73"/>
  <c r="G22" i="73"/>
  <c r="E55" i="68" l="1"/>
  <c r="D4" i="65" l="1"/>
  <c r="F63" i="65"/>
  <c r="G9" i="57" l="1"/>
  <c r="B9" i="57"/>
  <c r="B40" i="50"/>
  <c r="C40" i="50"/>
  <c r="D40" i="50"/>
  <c r="E40" i="50"/>
  <c r="F40" i="50"/>
  <c r="G40" i="50"/>
  <c r="H40" i="50"/>
  <c r="I40" i="50"/>
  <c r="J40" i="50"/>
  <c r="K40" i="50"/>
  <c r="L40" i="50"/>
  <c r="Q40" i="50"/>
  <c r="L46" i="28" l="1"/>
  <c r="F46" i="41" l="1"/>
  <c r="G46" i="41"/>
  <c r="F47" i="41"/>
  <c r="G47" i="41"/>
  <c r="J41" i="61" l="1"/>
  <c r="C31" i="57" l="1"/>
  <c r="D31" i="57"/>
  <c r="E31" i="57"/>
  <c r="F31" i="57"/>
  <c r="F30" i="57"/>
  <c r="E30" i="57"/>
  <c r="D30" i="57"/>
  <c r="C30" i="57"/>
  <c r="C29" i="57"/>
  <c r="O99" i="57"/>
  <c r="D42" i="19" l="1"/>
  <c r="H24" i="81" l="1"/>
  <c r="F5" i="18"/>
  <c r="D381" i="3"/>
  <c r="D6" i="11"/>
  <c r="D203" i="2" l="1"/>
  <c r="B13" i="27" l="1"/>
  <c r="C13" i="27"/>
  <c r="D13" i="27"/>
  <c r="D361" i="3" l="1"/>
  <c r="C11" i="63" l="1"/>
  <c r="E11" i="63"/>
  <c r="G11" i="63"/>
  <c r="I11" i="63"/>
  <c r="C12" i="63"/>
  <c r="D12" i="63"/>
  <c r="E12" i="63"/>
  <c r="F12" i="63"/>
  <c r="G12" i="63"/>
  <c r="H12" i="63"/>
  <c r="I12" i="63"/>
  <c r="J12" i="63"/>
  <c r="C13" i="63"/>
  <c r="E13" i="63"/>
  <c r="G13" i="63"/>
  <c r="I13" i="63"/>
  <c r="C14" i="63"/>
  <c r="D14" i="63"/>
  <c r="E14" i="63"/>
  <c r="F14" i="63"/>
  <c r="G14" i="63"/>
  <c r="H14" i="63"/>
  <c r="I14" i="63"/>
  <c r="J14" i="63"/>
  <c r="C15" i="63"/>
  <c r="E15" i="63"/>
  <c r="G15" i="63"/>
  <c r="I15" i="63"/>
  <c r="C16" i="63"/>
  <c r="D16" i="63"/>
  <c r="E16" i="63"/>
  <c r="F16" i="63"/>
  <c r="G16" i="63"/>
  <c r="H16" i="63"/>
  <c r="I16" i="63"/>
  <c r="J16" i="63"/>
  <c r="C17" i="63"/>
  <c r="E17" i="63"/>
  <c r="G17" i="63"/>
  <c r="I17" i="63"/>
  <c r="C18" i="63"/>
  <c r="D18" i="63"/>
  <c r="E18" i="63"/>
  <c r="F18" i="63"/>
  <c r="G18" i="63"/>
  <c r="H18" i="63"/>
  <c r="I18" i="63"/>
  <c r="J18" i="63"/>
  <c r="C19" i="63"/>
  <c r="E19" i="63"/>
  <c r="G19" i="63"/>
  <c r="I19" i="63"/>
  <c r="C20" i="63"/>
  <c r="D20" i="63"/>
  <c r="E20" i="63"/>
  <c r="F20" i="63"/>
  <c r="G20" i="63"/>
  <c r="H20" i="63"/>
  <c r="I20" i="63"/>
  <c r="J20" i="63"/>
  <c r="C21" i="63"/>
  <c r="E21" i="63"/>
  <c r="G21" i="63"/>
  <c r="I21" i="63"/>
  <c r="C22" i="63"/>
  <c r="D22" i="63"/>
  <c r="E22" i="63"/>
  <c r="F22" i="63"/>
  <c r="G22" i="63"/>
  <c r="H22" i="63"/>
  <c r="I22" i="63"/>
  <c r="J22" i="63"/>
  <c r="C23" i="63"/>
  <c r="E23" i="63"/>
  <c r="G23" i="63"/>
  <c r="I23" i="63"/>
  <c r="C24" i="63"/>
  <c r="D24" i="63"/>
  <c r="E24" i="63"/>
  <c r="F24" i="63"/>
  <c r="G24" i="63"/>
  <c r="H24" i="63"/>
  <c r="I24" i="63"/>
  <c r="J24" i="63"/>
  <c r="C25" i="63"/>
  <c r="E25" i="63"/>
  <c r="G25" i="63"/>
  <c r="I25" i="63"/>
  <c r="C26" i="63"/>
  <c r="D26" i="63"/>
  <c r="E26" i="63"/>
  <c r="F26" i="63"/>
  <c r="G26" i="63"/>
  <c r="H26" i="63"/>
  <c r="I26" i="63"/>
  <c r="J26" i="63"/>
  <c r="C27" i="63"/>
  <c r="E27" i="63"/>
  <c r="G27" i="63"/>
  <c r="I27" i="63"/>
  <c r="C28" i="63"/>
  <c r="D28" i="63"/>
  <c r="E28" i="63"/>
  <c r="F28" i="63"/>
  <c r="G28" i="63"/>
  <c r="H28" i="63"/>
  <c r="I28" i="63"/>
  <c r="J28" i="63"/>
  <c r="C29" i="63"/>
  <c r="E29" i="63"/>
  <c r="G29" i="63"/>
  <c r="I29" i="63"/>
  <c r="C30" i="63"/>
  <c r="D30" i="63"/>
  <c r="E30" i="63"/>
  <c r="F30" i="63"/>
  <c r="G30" i="63"/>
  <c r="H30" i="63"/>
  <c r="I30" i="63"/>
  <c r="J30" i="63"/>
  <c r="C31" i="63"/>
  <c r="E31" i="63"/>
  <c r="G31" i="63"/>
  <c r="I31" i="63"/>
  <c r="C32" i="63"/>
  <c r="D32" i="63"/>
  <c r="E32" i="63"/>
  <c r="F32" i="63"/>
  <c r="G32" i="63"/>
  <c r="H32" i="63"/>
  <c r="I32" i="63"/>
  <c r="J32" i="63"/>
  <c r="C33" i="63"/>
  <c r="E33" i="63"/>
  <c r="G33" i="63"/>
  <c r="I33" i="63"/>
  <c r="C34" i="63"/>
  <c r="D34" i="63"/>
  <c r="E34" i="63"/>
  <c r="F34" i="63"/>
  <c r="G34" i="63"/>
  <c r="H34" i="63"/>
  <c r="I34" i="63"/>
  <c r="J34" i="63"/>
  <c r="C35" i="63"/>
  <c r="E35" i="63"/>
  <c r="G35" i="63"/>
  <c r="I35" i="63"/>
  <c r="C36" i="63"/>
  <c r="D36" i="63"/>
  <c r="E36" i="63"/>
  <c r="F36" i="63"/>
  <c r="G36" i="63"/>
  <c r="H36" i="63"/>
  <c r="I36" i="63"/>
  <c r="J36" i="63"/>
  <c r="C37" i="63"/>
  <c r="E37" i="63"/>
  <c r="G37" i="63"/>
  <c r="I37" i="63"/>
  <c r="N83" i="57" l="1"/>
  <c r="G9" i="77" l="1"/>
  <c r="H9" i="77"/>
  <c r="I9" i="77"/>
  <c r="G38" i="55" l="1"/>
  <c r="B38" i="55"/>
  <c r="C34" i="38"/>
  <c r="B34" i="38"/>
  <c r="A34" i="38"/>
  <c r="H26" i="38"/>
  <c r="H27" i="38"/>
  <c r="G26" i="38"/>
  <c r="G27" i="38"/>
  <c r="F26" i="38"/>
  <c r="C26" i="38"/>
  <c r="B28" i="38"/>
  <c r="B26" i="38"/>
  <c r="B27" i="38"/>
  <c r="A26" i="38"/>
  <c r="T4" i="84" l="1"/>
  <c r="A2" i="84"/>
  <c r="A1" i="84"/>
  <c r="DI3" i="83"/>
  <c r="A2" i="83"/>
  <c r="A1" i="83"/>
  <c r="B11" i="5" l="1"/>
  <c r="F26" i="37" l="1"/>
  <c r="D27" i="81" l="1"/>
  <c r="E27" i="81"/>
  <c r="F27" i="81"/>
  <c r="G27" i="81"/>
  <c r="H27" i="81"/>
  <c r="D28" i="81"/>
  <c r="E28" i="81"/>
  <c r="F28" i="81"/>
  <c r="G28" i="81"/>
  <c r="H28" i="81"/>
  <c r="D29" i="81"/>
  <c r="E29" i="81"/>
  <c r="F29" i="81"/>
  <c r="G29" i="81"/>
  <c r="H29" i="81"/>
  <c r="D30" i="81"/>
  <c r="E30" i="81"/>
  <c r="F30" i="81"/>
  <c r="G30" i="81"/>
  <c r="H30" i="81"/>
  <c r="D31" i="81"/>
  <c r="E31" i="81"/>
  <c r="F31" i="81"/>
  <c r="G31" i="81"/>
  <c r="H31" i="81"/>
  <c r="D32" i="81"/>
  <c r="E32" i="81"/>
  <c r="F32" i="81"/>
  <c r="G32" i="81"/>
  <c r="H32" i="81"/>
  <c r="D33" i="81"/>
  <c r="E33" i="81"/>
  <c r="F33" i="81"/>
  <c r="G33" i="81"/>
  <c r="H33" i="81"/>
  <c r="D34" i="81"/>
  <c r="E34" i="81"/>
  <c r="F34" i="81"/>
  <c r="G34" i="81"/>
  <c r="H34" i="81"/>
  <c r="D35" i="81"/>
  <c r="E35" i="81"/>
  <c r="F35" i="81"/>
  <c r="G35" i="81"/>
  <c r="H35" i="81"/>
  <c r="D36" i="81"/>
  <c r="E36" i="81"/>
  <c r="F36" i="81"/>
  <c r="G36" i="81"/>
  <c r="H36" i="81"/>
  <c r="D37" i="81"/>
  <c r="E37" i="81"/>
  <c r="F37" i="81"/>
  <c r="G37" i="81"/>
  <c r="H37" i="81"/>
  <c r="D38" i="81"/>
  <c r="E38" i="81"/>
  <c r="F38" i="81"/>
  <c r="G38" i="81"/>
  <c r="H38" i="81"/>
  <c r="D39" i="81"/>
  <c r="E39" i="81"/>
  <c r="F39" i="81"/>
  <c r="G39" i="81"/>
  <c r="H39" i="81"/>
  <c r="D40" i="81"/>
  <c r="E40" i="81"/>
  <c r="F40" i="81"/>
  <c r="G40" i="81"/>
  <c r="H40" i="81"/>
  <c r="D41" i="81"/>
  <c r="E41" i="81"/>
  <c r="F41" i="81"/>
  <c r="G41" i="81"/>
  <c r="H41" i="81"/>
  <c r="D42" i="81"/>
  <c r="E42" i="81"/>
  <c r="F42" i="81"/>
  <c r="G42" i="81"/>
  <c r="H42" i="81"/>
  <c r="D43" i="81"/>
  <c r="E43" i="81"/>
  <c r="F43" i="81"/>
  <c r="G43" i="81"/>
  <c r="H43" i="81"/>
  <c r="E26" i="81"/>
  <c r="F26" i="81"/>
  <c r="G26" i="81"/>
  <c r="H26" i="81"/>
  <c r="D26" i="81"/>
  <c r="D20" i="81"/>
  <c r="E20" i="81"/>
  <c r="F20" i="81"/>
  <c r="G20" i="81"/>
  <c r="H20" i="81"/>
  <c r="D21" i="81"/>
  <c r="E21" i="81"/>
  <c r="F21" i="81"/>
  <c r="G21" i="81"/>
  <c r="H21" i="81"/>
  <c r="D22" i="81"/>
  <c r="E22" i="81"/>
  <c r="F22" i="81"/>
  <c r="G22" i="81"/>
  <c r="H22" i="81"/>
  <c r="D23" i="81"/>
  <c r="E23" i="81"/>
  <c r="F23" i="81"/>
  <c r="G23" i="81"/>
  <c r="H23" i="81"/>
  <c r="D24" i="81"/>
  <c r="E24" i="81"/>
  <c r="F24" i="81"/>
  <c r="G24" i="81"/>
  <c r="D25" i="81"/>
  <c r="E25" i="81"/>
  <c r="F25" i="81"/>
  <c r="G25" i="81"/>
  <c r="H25" i="81"/>
  <c r="H53" i="79" l="1"/>
  <c r="H52" i="79"/>
  <c r="H51" i="79"/>
  <c r="H50" i="79"/>
  <c r="H49" i="79"/>
  <c r="H47" i="79"/>
  <c r="H48" i="79"/>
  <c r="H46" i="79"/>
  <c r="H45" i="79"/>
  <c r="H44" i="79"/>
  <c r="H43" i="79"/>
  <c r="H42" i="79"/>
  <c r="H41" i="79"/>
  <c r="H40" i="79"/>
  <c r="H39" i="79"/>
  <c r="H32" i="79"/>
  <c r="H31" i="79"/>
  <c r="H30" i="79"/>
  <c r="H29" i="79"/>
  <c r="H28" i="79"/>
  <c r="H27" i="79"/>
  <c r="H26" i="79"/>
  <c r="H25" i="79"/>
  <c r="H24" i="79"/>
  <c r="H23" i="79"/>
  <c r="H22" i="79"/>
  <c r="H21" i="79"/>
  <c r="H20" i="79"/>
  <c r="H19" i="79"/>
  <c r="H18" i="79"/>
  <c r="H17" i="79"/>
  <c r="H16" i="79"/>
  <c r="H15" i="79"/>
  <c r="H14" i="79"/>
  <c r="H13" i="79"/>
  <c r="H12" i="79"/>
  <c r="H11" i="79"/>
  <c r="H10" i="79"/>
  <c r="H9" i="79"/>
  <c r="H8" i="79"/>
  <c r="H7" i="79"/>
  <c r="H6" i="79"/>
  <c r="H46" i="78" l="1"/>
  <c r="H45" i="78"/>
  <c r="H44" i="78"/>
  <c r="H43" i="78"/>
  <c r="H42" i="78"/>
  <c r="H41" i="78"/>
  <c r="H40" i="78"/>
  <c r="H39" i="78"/>
  <c r="H38" i="78"/>
  <c r="H37" i="78"/>
  <c r="H36" i="78"/>
  <c r="H35" i="78"/>
  <c r="H34" i="78"/>
  <c r="H33" i="78"/>
  <c r="H32" i="78"/>
  <c r="H31" i="78"/>
  <c r="H30" i="78"/>
  <c r="H29" i="78"/>
  <c r="H28" i="78"/>
  <c r="I8" i="77" l="1"/>
  <c r="H8" i="77"/>
  <c r="Q5" i="74" l="1"/>
  <c r="E22" i="73"/>
  <c r="E24" i="57" l="1"/>
  <c r="E23" i="57"/>
  <c r="D24" i="57"/>
  <c r="C24" i="57" s="1"/>
  <c r="D23" i="57"/>
  <c r="D17" i="57"/>
  <c r="C17" i="57" s="1"/>
  <c r="D16" i="57"/>
  <c r="C16" i="57" s="1"/>
  <c r="G22" i="55"/>
  <c r="C23" i="57" l="1"/>
  <c r="D360" i="3"/>
  <c r="D355" i="3" l="1"/>
  <c r="L44" i="49"/>
  <c r="L29" i="50" l="1"/>
  <c r="L22" i="50" l="1"/>
  <c r="L23" i="50"/>
  <c r="L24" i="50"/>
  <c r="L25" i="50"/>
  <c r="L26" i="50"/>
  <c r="L27" i="50"/>
  <c r="L28" i="50"/>
  <c r="I23" i="50"/>
  <c r="J23" i="50"/>
  <c r="K23" i="50"/>
  <c r="I24" i="50"/>
  <c r="J24" i="50"/>
  <c r="K24" i="50"/>
  <c r="I25" i="50"/>
  <c r="J25" i="50"/>
  <c r="K25" i="50"/>
  <c r="I26" i="50"/>
  <c r="J26" i="50"/>
  <c r="K26" i="50"/>
  <c r="I27" i="50"/>
  <c r="J27" i="50"/>
  <c r="K27" i="50"/>
  <c r="I28" i="50"/>
  <c r="J28" i="50"/>
  <c r="K28" i="50"/>
  <c r="K22" i="50"/>
  <c r="I22" i="50"/>
  <c r="J22" i="50"/>
  <c r="K24" i="49"/>
  <c r="E36" i="9" l="1"/>
  <c r="E35" i="9"/>
  <c r="E34" i="9"/>
  <c r="C7" i="11"/>
  <c r="C6" i="11"/>
  <c r="E5" i="11"/>
  <c r="D5" i="11"/>
  <c r="C5" i="11"/>
  <c r="E9" i="10"/>
  <c r="D9" i="10"/>
  <c r="C9" i="10"/>
  <c r="C8" i="10"/>
  <c r="C6" i="10"/>
  <c r="E10" i="27"/>
  <c r="G13" i="27"/>
  <c r="F13" i="27"/>
  <c r="D10" i="27"/>
  <c r="E13" i="27"/>
  <c r="G10" i="27"/>
  <c r="F10" i="27"/>
  <c r="D9" i="40"/>
  <c r="C27" i="37" l="1"/>
  <c r="B27" i="37"/>
  <c r="Q11" i="33"/>
  <c r="B35" i="6" l="1"/>
  <c r="C35" i="6"/>
  <c r="B36" i="6"/>
  <c r="C36" i="6"/>
  <c r="B37" i="6"/>
  <c r="C37" i="6"/>
  <c r="B38" i="6"/>
  <c r="C38" i="6"/>
  <c r="B39" i="6"/>
  <c r="C39" i="6"/>
  <c r="B40" i="6"/>
  <c r="C40" i="6"/>
  <c r="B41" i="6"/>
  <c r="C41" i="6"/>
  <c r="B42" i="6"/>
  <c r="C42" i="6"/>
  <c r="B43" i="6"/>
  <c r="C43" i="6"/>
  <c r="B44" i="6"/>
  <c r="C44" i="6"/>
  <c r="B45" i="6"/>
  <c r="C45" i="6"/>
  <c r="B46" i="6"/>
  <c r="C46" i="6"/>
  <c r="B47" i="6"/>
  <c r="C47" i="6"/>
  <c r="B48" i="6"/>
  <c r="C48" i="6"/>
  <c r="E35" i="6"/>
  <c r="F35" i="6"/>
  <c r="E36" i="6"/>
  <c r="F36" i="6"/>
  <c r="E37" i="6"/>
  <c r="F37" i="6"/>
  <c r="E38" i="6"/>
  <c r="F38" i="6"/>
  <c r="E39" i="6"/>
  <c r="F39" i="6"/>
  <c r="E40" i="6"/>
  <c r="F40" i="6"/>
  <c r="E41" i="6"/>
  <c r="F41" i="6"/>
  <c r="E42" i="6"/>
  <c r="F42" i="6"/>
  <c r="E43" i="6"/>
  <c r="F43" i="6"/>
  <c r="E44" i="6"/>
  <c r="F44" i="6"/>
  <c r="E45" i="6"/>
  <c r="F45" i="6"/>
  <c r="E46" i="6"/>
  <c r="F46" i="6"/>
  <c r="E47" i="6"/>
  <c r="F47" i="6"/>
  <c r="E48" i="6"/>
  <c r="F48" i="6"/>
  <c r="M41" i="5" l="1"/>
  <c r="M40" i="5"/>
  <c r="M39" i="5"/>
  <c r="M38" i="5"/>
  <c r="J39" i="5"/>
  <c r="J38" i="5"/>
  <c r="M15" i="1" l="1"/>
  <c r="B15" i="5"/>
  <c r="B15" i="1"/>
  <c r="B14" i="1"/>
  <c r="M100" i="57" s="1"/>
  <c r="B13" i="1"/>
  <c r="B12" i="1"/>
  <c r="B11" i="1"/>
  <c r="M82" i="57" s="1"/>
  <c r="F27" i="57" s="1"/>
  <c r="B10" i="1"/>
  <c r="B9" i="1"/>
  <c r="O100" i="57" s="1"/>
  <c r="S3" i="84" l="1"/>
  <c r="O4" i="84" s="1"/>
  <c r="DF3" i="83"/>
  <c r="CF3" i="83" s="1"/>
  <c r="J44" i="25"/>
  <c r="J42" i="25"/>
  <c r="J41" i="25"/>
  <c r="J40" i="25"/>
  <c r="J39" i="25"/>
  <c r="J38" i="25"/>
  <c r="J37" i="25"/>
  <c r="J36" i="25"/>
  <c r="J35" i="25"/>
  <c r="J34" i="25"/>
  <c r="J33" i="25"/>
  <c r="J43" i="25" l="1"/>
  <c r="E20" i="10"/>
  <c r="K45" i="63" l="1"/>
  <c r="I45" i="63"/>
  <c r="G45" i="63"/>
  <c r="E45" i="63"/>
  <c r="C45" i="63"/>
  <c r="K44" i="63"/>
  <c r="I44" i="63"/>
  <c r="G44" i="63"/>
  <c r="E44" i="63"/>
  <c r="C44" i="63"/>
  <c r="K43" i="63"/>
  <c r="I43" i="63"/>
  <c r="G43" i="63"/>
  <c r="E43" i="63"/>
  <c r="C43" i="63"/>
  <c r="R42" i="63"/>
  <c r="K42" i="63"/>
  <c r="I42" i="63"/>
  <c r="G42" i="63"/>
  <c r="E42" i="63"/>
  <c r="C42" i="63"/>
  <c r="K37" i="63"/>
  <c r="L36" i="63"/>
  <c r="K36" i="63"/>
  <c r="K35" i="63"/>
  <c r="L34" i="63"/>
  <c r="K34" i="63"/>
  <c r="K33" i="63"/>
  <c r="L32" i="63"/>
  <c r="K32" i="63"/>
  <c r="K31" i="63"/>
  <c r="L30" i="63"/>
  <c r="K30" i="63"/>
  <c r="K29" i="63"/>
  <c r="L28" i="63"/>
  <c r="K28" i="63"/>
  <c r="K27" i="63"/>
  <c r="L26" i="63"/>
  <c r="K26" i="63"/>
  <c r="K25" i="63"/>
  <c r="L24" i="63"/>
  <c r="K24" i="63"/>
  <c r="K23" i="63"/>
  <c r="L22" i="63"/>
  <c r="K22" i="63"/>
  <c r="K21" i="63"/>
  <c r="L20" i="63"/>
  <c r="K20" i="63"/>
  <c r="K19" i="63"/>
  <c r="R18" i="63"/>
  <c r="L18" i="63"/>
  <c r="K18" i="63"/>
  <c r="K17" i="63"/>
  <c r="L16" i="63"/>
  <c r="K16" i="63"/>
  <c r="K15" i="63"/>
  <c r="L14" i="63"/>
  <c r="K14" i="63"/>
  <c r="K13" i="63"/>
  <c r="L12" i="63"/>
  <c r="K12" i="63"/>
  <c r="K11" i="63"/>
  <c r="R10" i="63"/>
  <c r="L10" i="63"/>
  <c r="L6" i="63"/>
  <c r="K6" i="63"/>
  <c r="J6" i="63"/>
  <c r="I6" i="63"/>
  <c r="E6" i="63"/>
  <c r="D6" i="63"/>
  <c r="C6" i="63"/>
  <c r="E5" i="63"/>
  <c r="D5" i="63"/>
  <c r="C5" i="63"/>
  <c r="R4" i="63"/>
  <c r="A2" i="63"/>
  <c r="A1" i="63"/>
  <c r="F25" i="37" l="1"/>
  <c r="P111" i="57" l="1"/>
  <c r="N111" i="57"/>
  <c r="P110" i="57"/>
  <c r="P101" i="57"/>
  <c r="N101" i="57"/>
  <c r="A38" i="57"/>
  <c r="N57" i="57"/>
  <c r="N56" i="57"/>
  <c r="H48" i="57"/>
  <c r="G48" i="57"/>
  <c r="F48" i="57"/>
  <c r="E48" i="57"/>
  <c r="D48" i="57"/>
  <c r="H42" i="57"/>
  <c r="G42" i="57"/>
  <c r="F42" i="57"/>
  <c r="E42" i="57"/>
  <c r="D42" i="57"/>
  <c r="C42" i="57"/>
  <c r="B42" i="57"/>
  <c r="A42" i="57"/>
  <c r="H37" i="57"/>
  <c r="G37" i="57"/>
  <c r="F37" i="57"/>
  <c r="E37" i="57"/>
  <c r="D37" i="57"/>
  <c r="F24" i="57"/>
  <c r="F23" i="57"/>
  <c r="F22" i="57"/>
  <c r="C22" i="57"/>
  <c r="H17" i="57"/>
  <c r="G17" i="57"/>
  <c r="F17" i="57"/>
  <c r="E17" i="57"/>
  <c r="N16" i="57"/>
  <c r="H16" i="57"/>
  <c r="G16" i="57"/>
  <c r="F16" i="57"/>
  <c r="E16" i="57"/>
  <c r="N15" i="57"/>
  <c r="H15" i="57"/>
  <c r="F15" i="57"/>
  <c r="E15" i="57"/>
  <c r="N14" i="57"/>
  <c r="N12" i="57"/>
  <c r="N11" i="57"/>
  <c r="N10" i="57"/>
  <c r="N9" i="57"/>
  <c r="N8" i="57"/>
  <c r="N7" i="57"/>
  <c r="N6" i="57"/>
  <c r="N5" i="57"/>
  <c r="P4" i="57"/>
  <c r="A11" i="57" s="1"/>
  <c r="A2" i="57"/>
  <c r="A1" i="57"/>
  <c r="A19" i="20" l="1"/>
  <c r="I36" i="19" l="1"/>
  <c r="D407" i="3"/>
  <c r="D139" i="3"/>
  <c r="A1" i="2"/>
  <c r="D12" i="2" s="1"/>
  <c r="D310" i="2"/>
  <c r="D309" i="2"/>
  <c r="D308" i="2"/>
  <c r="D307" i="2"/>
  <c r="D306" i="2"/>
  <c r="D305" i="2"/>
  <c r="D304" i="2"/>
  <c r="D303" i="2"/>
  <c r="D302" i="2"/>
  <c r="D301" i="2"/>
  <c r="D300" i="2"/>
  <c r="D299" i="2"/>
  <c r="D298" i="2"/>
  <c r="D295" i="2"/>
  <c r="D292" i="2"/>
  <c r="D291" i="2"/>
  <c r="D290" i="2"/>
  <c r="D289" i="2"/>
  <c r="D288" i="2"/>
  <c r="D287" i="2"/>
  <c r="D286" i="2"/>
  <c r="D285" i="2"/>
  <c r="D284" i="2"/>
  <c r="D281" i="2"/>
  <c r="D278" i="2"/>
  <c r="D277" i="2"/>
  <c r="D276" i="2"/>
  <c r="D275" i="2"/>
  <c r="D274" i="2"/>
  <c r="D273" i="2"/>
  <c r="D272" i="2"/>
  <c r="D271" i="2"/>
  <c r="D270" i="2"/>
  <c r="D269" i="2"/>
  <c r="D268" i="2"/>
  <c r="D267" i="2"/>
  <c r="D266" i="2"/>
  <c r="D265" i="2"/>
  <c r="D264" i="2"/>
  <c r="D263" i="2"/>
  <c r="D262" i="2"/>
  <c r="D261" i="2"/>
  <c r="D260" i="2"/>
  <c r="D259" i="2"/>
  <c r="D258" i="2"/>
  <c r="D255" i="2"/>
  <c r="D254" i="2"/>
  <c r="D253" i="2"/>
  <c r="D252" i="2"/>
  <c r="D251" i="2"/>
  <c r="D250" i="2"/>
  <c r="D249" i="2"/>
  <c r="D248" i="2"/>
  <c r="D247" i="2"/>
  <c r="D246" i="2"/>
  <c r="D245" i="2"/>
  <c r="D244" i="2"/>
  <c r="D243" i="2"/>
  <c r="D242" i="2"/>
  <c r="D241" i="2"/>
  <c r="D240" i="2"/>
  <c r="D239" i="2"/>
  <c r="D238" i="2"/>
  <c r="D237" i="2"/>
  <c r="D236" i="2"/>
  <c r="D235" i="2"/>
  <c r="D234" i="2"/>
  <c r="D233" i="2"/>
  <c r="D232" i="2"/>
  <c r="D231" i="2"/>
  <c r="D230" i="2"/>
  <c r="D229" i="2"/>
  <c r="D228" i="2"/>
  <c r="D227" i="2"/>
  <c r="D224" i="2"/>
  <c r="D223" i="2"/>
  <c r="D222" i="2"/>
  <c r="D221" i="2"/>
  <c r="D220" i="2"/>
  <c r="D219" i="2"/>
  <c r="D218" i="2"/>
  <c r="D217" i="2"/>
  <c r="D216" i="2"/>
  <c r="D215" i="2"/>
  <c r="D214" i="2"/>
  <c r="D213" i="2"/>
  <c r="D212" i="2"/>
  <c r="D211" i="2"/>
  <c r="D210" i="2"/>
  <c r="D209" i="2"/>
  <c r="D208" i="2"/>
  <c r="D207" i="2"/>
  <c r="D206" i="2"/>
  <c r="D205" i="2"/>
  <c r="D204" i="2"/>
  <c r="D202" i="2"/>
  <c r="D201" i="2"/>
  <c r="D200" i="2"/>
  <c r="D199" i="2"/>
  <c r="D198" i="2"/>
  <c r="D197" i="2"/>
  <c r="D196" i="2"/>
  <c r="D195" i="2"/>
  <c r="D194" i="2"/>
  <c r="D191" i="2"/>
  <c r="D190" i="2"/>
  <c r="D189" i="2"/>
  <c r="D188" i="2"/>
  <c r="D187" i="2"/>
  <c r="D186" i="2"/>
  <c r="D185" i="2"/>
  <c r="D184" i="2"/>
  <c r="D183" i="2"/>
  <c r="D182" i="2"/>
  <c r="D181" i="2"/>
  <c r="D180" i="2"/>
  <c r="D179" i="2"/>
  <c r="D178" i="2"/>
  <c r="D177" i="2"/>
  <c r="D176" i="2"/>
  <c r="D175" i="2"/>
  <c r="D174" i="2"/>
  <c r="D173" i="2"/>
  <c r="D172" i="2"/>
  <c r="D171" i="2"/>
  <c r="D170" i="2"/>
  <c r="D169" i="2"/>
  <c r="D168" i="2"/>
  <c r="D167" i="2"/>
  <c r="D166" i="2"/>
  <c r="D165" i="2"/>
  <c r="D164" i="2"/>
  <c r="D163" i="2"/>
  <c r="D162" i="2"/>
  <c r="D161" i="2"/>
  <c r="D160" i="2"/>
  <c r="D159" i="2"/>
  <c r="D158" i="2"/>
  <c r="D157" i="2"/>
  <c r="D156" i="2"/>
  <c r="D155" i="2"/>
  <c r="D154" i="2"/>
  <c r="D153" i="2"/>
  <c r="D152" i="2"/>
  <c r="D151" i="2"/>
  <c r="D150" i="2"/>
  <c r="D149" i="2"/>
  <c r="D148" i="2"/>
  <c r="D147" i="2"/>
  <c r="D146" i="2"/>
  <c r="D145" i="2"/>
  <c r="D144" i="2"/>
  <c r="D143" i="2"/>
  <c r="D142" i="2"/>
  <c r="D141" i="2"/>
  <c r="D140" i="2"/>
  <c r="D139" i="2"/>
  <c r="D138" i="2"/>
  <c r="D137" i="2"/>
  <c r="D136" i="2"/>
  <c r="D135" i="2"/>
  <c r="D134" i="2"/>
  <c r="D133" i="2"/>
  <c r="D132" i="2"/>
  <c r="D131" i="2"/>
  <c r="D130" i="2"/>
  <c r="D129" i="2"/>
  <c r="D128" i="2"/>
  <c r="D127" i="2"/>
  <c r="D126" i="2"/>
  <c r="D125" i="2"/>
  <c r="D124" i="2"/>
  <c r="D123" i="2"/>
  <c r="D122" i="2"/>
  <c r="D121" i="2"/>
  <c r="D120" i="2"/>
  <c r="D119" i="2"/>
  <c r="D118" i="2"/>
  <c r="D117" i="2"/>
  <c r="D116" i="2"/>
  <c r="D115" i="2"/>
  <c r="D114" i="2"/>
  <c r="D113" i="2"/>
  <c r="D112" i="2"/>
  <c r="D111" i="2"/>
  <c r="D110" i="2"/>
  <c r="D109" i="2"/>
  <c r="D108" i="2"/>
  <c r="D107" i="2"/>
  <c r="D106" i="2"/>
  <c r="D105" i="2"/>
  <c r="D104" i="2"/>
  <c r="D103" i="2"/>
  <c r="D102" i="2"/>
  <c r="D101" i="2"/>
  <c r="D100" i="2"/>
  <c r="D99" i="2"/>
  <c r="D98" i="2"/>
  <c r="D97" i="2"/>
  <c r="D96" i="2"/>
  <c r="D95" i="2"/>
  <c r="D94" i="2"/>
  <c r="D93" i="2"/>
  <c r="D92" i="2"/>
  <c r="D91" i="2"/>
  <c r="D90" i="2"/>
  <c r="D89" i="2"/>
  <c r="D88" i="2"/>
  <c r="D87" i="2"/>
  <c r="D86" i="2"/>
  <c r="D85" i="2"/>
  <c r="D84" i="2"/>
  <c r="D83" i="2"/>
  <c r="D82" i="2"/>
  <c r="D81" i="2"/>
  <c r="D80" i="2"/>
  <c r="D79"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9" i="2"/>
  <c r="D5" i="2" l="1"/>
  <c r="D3" i="2"/>
  <c r="D7" i="2"/>
  <c r="D11" i="2"/>
  <c r="D4" i="2"/>
  <c r="D6" i="2"/>
  <c r="D8" i="2"/>
  <c r="D10" i="2"/>
  <c r="C19" i="10"/>
  <c r="D19" i="10"/>
  <c r="E19" i="10"/>
  <c r="D389" i="3" l="1"/>
  <c r="R56" i="55" l="1"/>
  <c r="R45" i="55"/>
  <c r="K44" i="55"/>
  <c r="I44" i="55"/>
  <c r="G44" i="55"/>
  <c r="E44" i="55"/>
  <c r="C44" i="55"/>
  <c r="B44" i="55"/>
  <c r="A44" i="55"/>
  <c r="R42" i="55"/>
  <c r="K38" i="55"/>
  <c r="I38" i="55"/>
  <c r="E38" i="55"/>
  <c r="C38" i="55"/>
  <c r="A38" i="55"/>
  <c r="L22" i="55"/>
  <c r="K22" i="55"/>
  <c r="J22" i="55"/>
  <c r="I22" i="55"/>
  <c r="H22" i="55"/>
  <c r="F22" i="55"/>
  <c r="E22" i="55"/>
  <c r="J20" i="55"/>
  <c r="J21" i="55"/>
  <c r="J19" i="55"/>
  <c r="J16" i="55"/>
  <c r="J17" i="55"/>
  <c r="J18" i="55"/>
  <c r="L14" i="55"/>
  <c r="K14" i="55"/>
  <c r="J14" i="55"/>
  <c r="G14" i="55"/>
  <c r="L13" i="55"/>
  <c r="K13" i="55"/>
  <c r="J13" i="55"/>
  <c r="H13" i="55"/>
  <c r="G13" i="55"/>
  <c r="L12" i="55"/>
  <c r="K12" i="55"/>
  <c r="J12" i="55"/>
  <c r="G12" i="55"/>
  <c r="L11" i="55"/>
  <c r="K11" i="55"/>
  <c r="J11" i="55"/>
  <c r="H11" i="55"/>
  <c r="L10" i="55"/>
  <c r="K10" i="55"/>
  <c r="J10" i="55"/>
  <c r="I10" i="55"/>
  <c r="H10" i="55"/>
  <c r="G10" i="55"/>
  <c r="L9" i="55"/>
  <c r="K9" i="55"/>
  <c r="J9" i="55"/>
  <c r="I9" i="55"/>
  <c r="H9" i="55"/>
  <c r="G9" i="55"/>
  <c r="L8" i="55"/>
  <c r="K8" i="55"/>
  <c r="J8" i="55"/>
  <c r="I8" i="55"/>
  <c r="H8" i="55"/>
  <c r="G8" i="55"/>
  <c r="R7" i="55"/>
  <c r="L7" i="55"/>
  <c r="K7" i="55"/>
  <c r="J7" i="55"/>
  <c r="I7" i="55"/>
  <c r="H7" i="55"/>
  <c r="G7" i="55"/>
  <c r="R6" i="55"/>
  <c r="T5" i="55"/>
  <c r="R5" i="55"/>
  <c r="T4" i="55"/>
  <c r="A2" i="55"/>
  <c r="A1" i="55"/>
  <c r="H30" i="50"/>
  <c r="F30" i="50"/>
  <c r="K39" i="49" l="1"/>
  <c r="K8" i="50"/>
  <c r="D70" i="3" l="1"/>
  <c r="D71" i="3"/>
  <c r="D206" i="3" l="1"/>
  <c r="D385" i="3" l="1"/>
  <c r="M8" i="82" l="1"/>
  <c r="I6" i="61" l="1"/>
  <c r="E18" i="53"/>
  <c r="E17" i="53"/>
  <c r="E16" i="53"/>
  <c r="E15" i="53"/>
  <c r="E14" i="53"/>
  <c r="E13" i="53"/>
  <c r="E11" i="53"/>
  <c r="E10" i="53"/>
  <c r="E8" i="53"/>
  <c r="E6" i="53"/>
  <c r="E5" i="53"/>
  <c r="G48" i="43" l="1"/>
  <c r="I40" i="38"/>
  <c r="E18" i="10" l="1"/>
  <c r="D291" i="3" l="1"/>
  <c r="D345" i="3"/>
  <c r="O32" i="38" l="1"/>
  <c r="F28" i="37"/>
  <c r="F27" i="37"/>
  <c r="E28" i="37"/>
  <c r="E27" i="37"/>
  <c r="E26" i="37"/>
  <c r="E34" i="37" l="1"/>
  <c r="E33" i="37"/>
  <c r="L5" i="37"/>
  <c r="C32" i="10" l="1"/>
  <c r="D32" i="10"/>
  <c r="E32" i="10"/>
  <c r="C31" i="10"/>
  <c r="C30" i="10"/>
  <c r="D30" i="10"/>
  <c r="E30" i="10"/>
  <c r="D3" i="68" l="1"/>
  <c r="D56" i="67"/>
  <c r="E3" i="41" l="1"/>
  <c r="C3" i="41"/>
  <c r="D5" i="54" l="1"/>
  <c r="C5" i="54"/>
  <c r="C45" i="64" l="1"/>
  <c r="D45" i="64"/>
  <c r="E45" i="64"/>
  <c r="F45" i="64"/>
  <c r="G45" i="64"/>
  <c r="H45" i="64"/>
  <c r="I45" i="64"/>
  <c r="C46" i="64"/>
  <c r="D46" i="64"/>
  <c r="E46" i="64"/>
  <c r="F46" i="64"/>
  <c r="G46" i="64"/>
  <c r="H46" i="64"/>
  <c r="I46" i="64"/>
  <c r="C47" i="64"/>
  <c r="D47" i="64"/>
  <c r="E47" i="64"/>
  <c r="F47" i="64"/>
  <c r="G47" i="64"/>
  <c r="H47" i="64"/>
  <c r="I47" i="64"/>
  <c r="C48" i="64"/>
  <c r="D48" i="64"/>
  <c r="E48" i="64"/>
  <c r="F48" i="64"/>
  <c r="G48" i="64"/>
  <c r="H48" i="64"/>
  <c r="I48" i="64"/>
  <c r="C49" i="64"/>
  <c r="D49" i="64"/>
  <c r="E49" i="64"/>
  <c r="F49" i="64"/>
  <c r="G49" i="64"/>
  <c r="H49" i="64"/>
  <c r="I49" i="64"/>
  <c r="F62" i="65"/>
  <c r="C26" i="76" l="1"/>
  <c r="M19" i="18" l="1"/>
  <c r="I12" i="59" l="1"/>
  <c r="S9" i="33" l="1"/>
  <c r="A16" i="33" s="1"/>
  <c r="C12" i="70" l="1"/>
  <c r="U3" i="22" l="1"/>
  <c r="F14" i="22" s="1"/>
  <c r="E5" i="18" l="1"/>
  <c r="A2" i="18"/>
  <c r="D20" i="10" l="1"/>
  <c r="C36" i="80" l="1"/>
  <c r="D413" i="3"/>
  <c r="C7" i="18" l="1"/>
  <c r="C8" i="18"/>
  <c r="C9" i="18"/>
  <c r="C10" i="18"/>
  <c r="C11" i="18"/>
  <c r="C12" i="18"/>
  <c r="C13" i="18"/>
  <c r="C6" i="18"/>
  <c r="F6" i="18"/>
  <c r="F7" i="18"/>
  <c r="F8" i="18"/>
  <c r="F9" i="18"/>
  <c r="F10" i="18"/>
  <c r="F11" i="18"/>
  <c r="F12" i="18"/>
  <c r="F13" i="18"/>
  <c r="E6" i="18"/>
  <c r="E7" i="18"/>
  <c r="E8" i="18"/>
  <c r="E9" i="18"/>
  <c r="E10" i="18"/>
  <c r="E11" i="18"/>
  <c r="E12" i="18"/>
  <c r="E13" i="18"/>
  <c r="C5" i="18"/>
  <c r="H19" i="19" l="1"/>
  <c r="D27" i="19"/>
  <c r="D26" i="19"/>
  <c r="D25" i="19"/>
  <c r="D24" i="19"/>
  <c r="D20" i="19"/>
  <c r="D19" i="19"/>
  <c r="D18" i="19"/>
  <c r="R5" i="49" l="1"/>
  <c r="E11" i="11" l="1"/>
  <c r="D11" i="11"/>
  <c r="C11" i="11"/>
  <c r="E10" i="11"/>
  <c r="D10" i="11"/>
  <c r="C10" i="11"/>
  <c r="H33" i="73"/>
  <c r="H34" i="73"/>
  <c r="J8" i="73"/>
  <c r="F26" i="76" l="1"/>
  <c r="E26" i="76"/>
  <c r="D25" i="75"/>
  <c r="H41" i="61"/>
  <c r="N37" i="11" l="1"/>
  <c r="F28" i="48"/>
  <c r="F29" i="48"/>
  <c r="F30" i="48"/>
  <c r="F31" i="48"/>
  <c r="F32" i="48"/>
  <c r="F33" i="48"/>
  <c r="F34" i="48"/>
  <c r="F35" i="48"/>
  <c r="F27" i="48"/>
  <c r="F19" i="48"/>
  <c r="F20" i="48"/>
  <c r="F21" i="48"/>
  <c r="F22" i="48"/>
  <c r="F23" i="48"/>
  <c r="F24" i="48"/>
  <c r="F25" i="48"/>
  <c r="F26" i="48"/>
  <c r="F18" i="48"/>
  <c r="D45" i="19"/>
  <c r="I35" i="19"/>
  <c r="D17" i="10"/>
  <c r="E17" i="10"/>
  <c r="I42" i="19" l="1"/>
  <c r="H37" i="73"/>
  <c r="G37" i="73"/>
  <c r="F37" i="73"/>
  <c r="E37" i="73"/>
  <c r="D37" i="73"/>
  <c r="D36" i="73"/>
  <c r="H35" i="73"/>
  <c r="G35" i="73"/>
  <c r="F35" i="73"/>
  <c r="E35" i="73"/>
  <c r="D35" i="73"/>
  <c r="D33" i="73"/>
  <c r="D30" i="73"/>
  <c r="D29" i="73"/>
  <c r="D34" i="73"/>
  <c r="G33" i="73"/>
  <c r="F33" i="73"/>
  <c r="E33" i="73"/>
  <c r="G29" i="73"/>
  <c r="H29" i="73"/>
  <c r="C47" i="71"/>
  <c r="L29" i="70"/>
  <c r="L28" i="70"/>
  <c r="L27" i="70"/>
  <c r="L26" i="70"/>
  <c r="D10" i="40" l="1"/>
  <c r="U8" i="9" l="1"/>
  <c r="L47" i="58"/>
  <c r="L48" i="58"/>
  <c r="L49" i="58"/>
  <c r="L50" i="58"/>
  <c r="L51" i="58"/>
  <c r="L52" i="58"/>
  <c r="L53" i="58"/>
  <c r="L54" i="58"/>
  <c r="L40" i="58"/>
  <c r="L39" i="58"/>
  <c r="L38" i="58"/>
  <c r="L26" i="58"/>
  <c r="L27" i="58"/>
  <c r="L28" i="58"/>
  <c r="L29" i="58"/>
  <c r="L30" i="58"/>
  <c r="L31" i="58"/>
  <c r="L32" i="58"/>
  <c r="L33" i="58"/>
  <c r="L34" i="58"/>
  <c r="L35" i="58"/>
  <c r="L36" i="58"/>
  <c r="L37" i="58"/>
  <c r="L25" i="58"/>
  <c r="C36" i="21"/>
  <c r="D34" i="21"/>
  <c r="E34" i="21"/>
  <c r="E35" i="21"/>
  <c r="E36" i="21"/>
  <c r="E37" i="21"/>
  <c r="E38" i="21"/>
  <c r="D35" i="21"/>
  <c r="G38" i="21"/>
  <c r="G37" i="21"/>
  <c r="G36" i="21"/>
  <c r="G35" i="21"/>
  <c r="F35" i="21"/>
  <c r="G34" i="21"/>
  <c r="M36" i="21"/>
  <c r="K27" i="21"/>
  <c r="D7" i="10" l="1"/>
  <c r="E7" i="10"/>
  <c r="C34" i="80" l="1"/>
  <c r="D34" i="80"/>
  <c r="A1" i="47" l="1"/>
  <c r="L17" i="70" l="1"/>
  <c r="I17" i="70"/>
  <c r="G17" i="70"/>
  <c r="E17" i="70"/>
  <c r="D17" i="70"/>
  <c r="C17" i="70"/>
  <c r="N12" i="80" l="1"/>
  <c r="N6" i="80"/>
  <c r="N7" i="80"/>
  <c r="N5" i="80"/>
  <c r="N4" i="80"/>
  <c r="P3" i="80"/>
  <c r="A9" i="80" s="1"/>
  <c r="L57" i="67" l="1"/>
  <c r="C41" i="61" l="1"/>
  <c r="N32" i="54" l="1"/>
  <c r="F35" i="53"/>
  <c r="G35" i="53"/>
  <c r="F36" i="53"/>
  <c r="G36" i="53"/>
  <c r="F37" i="53"/>
  <c r="G37" i="53"/>
  <c r="L17" i="51"/>
  <c r="B44" i="50" l="1"/>
  <c r="K44" i="49"/>
  <c r="L23" i="49"/>
  <c r="I21" i="49"/>
  <c r="J21" i="49"/>
  <c r="K21" i="49"/>
  <c r="H47" i="43"/>
  <c r="I45" i="38"/>
  <c r="G41" i="38"/>
  <c r="I44" i="38"/>
  <c r="I43" i="38"/>
  <c r="I42" i="38"/>
  <c r="I41" i="38"/>
  <c r="G46" i="38"/>
  <c r="G45" i="38"/>
  <c r="G44" i="38"/>
  <c r="G43" i="38"/>
  <c r="G42" i="38"/>
  <c r="P19" i="34" l="1"/>
  <c r="J38" i="21" l="1"/>
  <c r="E34" i="18"/>
  <c r="E33" i="18"/>
  <c r="E32" i="18"/>
  <c r="E31" i="18"/>
  <c r="E30" i="18"/>
  <c r="E29" i="18"/>
  <c r="C29" i="18"/>
  <c r="J32" i="17"/>
  <c r="N41" i="16"/>
  <c r="K36" i="16"/>
  <c r="L41" i="16"/>
  <c r="J41" i="16"/>
  <c r="K37" i="16"/>
  <c r="L36" i="16"/>
  <c r="B19" i="15"/>
  <c r="D8" i="11" l="1"/>
  <c r="D18" i="10"/>
  <c r="C18" i="10"/>
  <c r="C17" i="10"/>
  <c r="C15" i="10"/>
  <c r="C7" i="10"/>
  <c r="D8" i="10"/>
  <c r="E8" i="10"/>
  <c r="C10" i="10"/>
  <c r="D10" i="10"/>
  <c r="E10" i="10"/>
  <c r="C11" i="10"/>
  <c r="D11" i="10"/>
  <c r="E11" i="10"/>
  <c r="C12" i="10"/>
  <c r="D12" i="10"/>
  <c r="E12" i="10"/>
  <c r="C13" i="10"/>
  <c r="D13" i="10"/>
  <c r="E13" i="10"/>
  <c r="C14" i="10"/>
  <c r="D14" i="10"/>
  <c r="E14" i="10"/>
  <c r="C38" i="8" l="1"/>
  <c r="H13" i="8"/>
  <c r="F16" i="6"/>
  <c r="F15" i="6"/>
  <c r="A1" i="36" l="1"/>
  <c r="O32" i="27"/>
  <c r="O26" i="27"/>
  <c r="O20" i="27"/>
  <c r="I21" i="27" s="1"/>
  <c r="A1" i="11" l="1"/>
  <c r="K43" i="21"/>
  <c r="L19" i="9" l="1"/>
  <c r="L8" i="9"/>
  <c r="L7" i="9"/>
  <c r="D27" i="7" l="1"/>
  <c r="G15" i="7"/>
  <c r="J4" i="7"/>
  <c r="G14" i="5"/>
  <c r="D262" i="3" l="1"/>
  <c r="D268" i="3"/>
  <c r="D278" i="3"/>
  <c r="D277" i="3"/>
  <c r="D274" i="3"/>
  <c r="D290" i="3"/>
  <c r="D276" i="3"/>
  <c r="D275" i="3"/>
  <c r="D273" i="3"/>
  <c r="D272" i="3"/>
  <c r="D271" i="3"/>
  <c r="D270" i="3"/>
  <c r="P10" i="80"/>
  <c r="A17" i="80" s="1"/>
  <c r="D183" i="3" l="1"/>
  <c r="D182" i="3"/>
  <c r="H39" i="57" l="1"/>
  <c r="N31" i="38" l="1"/>
  <c r="N31" i="76"/>
  <c r="N37" i="76"/>
  <c r="L18" i="18"/>
  <c r="O14" i="59"/>
  <c r="D12" i="59" s="1"/>
  <c r="N3" i="48"/>
  <c r="I5" i="48" s="1"/>
  <c r="O4" i="27"/>
  <c r="G5" i="27" s="1"/>
  <c r="E8" i="81"/>
  <c r="F8" i="81"/>
  <c r="G8" i="81"/>
  <c r="H8" i="81"/>
  <c r="E9" i="81"/>
  <c r="F9" i="81"/>
  <c r="G9" i="81"/>
  <c r="H9" i="81"/>
  <c r="E10" i="81"/>
  <c r="F10" i="81"/>
  <c r="G10" i="81"/>
  <c r="H10" i="81"/>
  <c r="E11" i="81"/>
  <c r="F11" i="81"/>
  <c r="G11" i="81"/>
  <c r="H11" i="81"/>
  <c r="E12" i="81"/>
  <c r="F12" i="81"/>
  <c r="G12" i="81"/>
  <c r="H12" i="81"/>
  <c r="E13" i="81"/>
  <c r="F13" i="81"/>
  <c r="G13" i="81"/>
  <c r="H13" i="81"/>
  <c r="E14" i="81"/>
  <c r="F14" i="81"/>
  <c r="G14" i="81"/>
  <c r="H14" i="81"/>
  <c r="E15" i="81"/>
  <c r="F15" i="81"/>
  <c r="G15" i="81"/>
  <c r="H15" i="81"/>
  <c r="E16" i="81"/>
  <c r="F16" i="81"/>
  <c r="G16" i="81"/>
  <c r="H16" i="81"/>
  <c r="E17" i="81"/>
  <c r="F17" i="81"/>
  <c r="G17" i="81"/>
  <c r="H17" i="81"/>
  <c r="E18" i="81"/>
  <c r="F18" i="81"/>
  <c r="G18" i="81"/>
  <c r="H18" i="81"/>
  <c r="E19" i="81"/>
  <c r="F19" i="81"/>
  <c r="G19" i="81"/>
  <c r="H19" i="81"/>
  <c r="D19" i="81"/>
  <c r="D18" i="81"/>
  <c r="D17" i="81"/>
  <c r="D16" i="81"/>
  <c r="D15" i="81"/>
  <c r="D14" i="81"/>
  <c r="D13" i="81"/>
  <c r="D12" i="81"/>
  <c r="D11" i="81"/>
  <c r="D10" i="81"/>
  <c r="D9" i="81"/>
  <c r="D8" i="81"/>
  <c r="H7" i="81"/>
  <c r="G7" i="81"/>
  <c r="F7" i="81"/>
  <c r="E7" i="81"/>
  <c r="D7" i="81"/>
  <c r="D43" i="80"/>
  <c r="D42" i="80"/>
  <c r="D40" i="80"/>
  <c r="D39" i="80"/>
  <c r="D38" i="80"/>
  <c r="D37" i="80"/>
  <c r="D35" i="80"/>
  <c r="D32" i="80"/>
  <c r="D30" i="80"/>
  <c r="C44" i="80"/>
  <c r="C43" i="80"/>
  <c r="C42" i="80"/>
  <c r="C41" i="80"/>
  <c r="C40" i="80"/>
  <c r="C39" i="80"/>
  <c r="C38" i="80"/>
  <c r="C37" i="80"/>
  <c r="C35" i="80"/>
  <c r="C33" i="80"/>
  <c r="C32" i="80"/>
  <c r="C31" i="80"/>
  <c r="C30" i="80"/>
  <c r="C29" i="80"/>
  <c r="B44" i="80"/>
  <c r="B43" i="80"/>
  <c r="B42" i="80"/>
  <c r="B41" i="80"/>
  <c r="B40" i="80"/>
  <c r="B39" i="80"/>
  <c r="B38" i="80"/>
  <c r="B37" i="80"/>
  <c r="B36" i="80"/>
  <c r="B35" i="80"/>
  <c r="B34" i="80"/>
  <c r="B33" i="80"/>
  <c r="B32" i="80"/>
  <c r="B31" i="80"/>
  <c r="B30" i="80"/>
  <c r="B29" i="80"/>
  <c r="N11" i="80"/>
  <c r="P19" i="80"/>
  <c r="A24" i="80" s="1"/>
  <c r="H22" i="38" l="1"/>
  <c r="D38" i="38"/>
  <c r="Q36" i="79"/>
  <c r="A54" i="79" s="1"/>
  <c r="Q3" i="79"/>
  <c r="A34" i="79" s="1"/>
  <c r="Q25" i="78"/>
  <c r="A49" i="78" s="1"/>
  <c r="Q4" i="78"/>
  <c r="A23" i="78" s="1"/>
  <c r="Q4" i="77"/>
  <c r="A12" i="77" s="1"/>
  <c r="F36" i="77"/>
  <c r="E36" i="77"/>
  <c r="D36" i="77"/>
  <c r="C36" i="77"/>
  <c r="B36" i="77"/>
  <c r="I33" i="77"/>
  <c r="H33" i="77"/>
  <c r="G33" i="77"/>
  <c r="F33" i="77"/>
  <c r="E33" i="77"/>
  <c r="D33" i="77"/>
  <c r="C33" i="77"/>
  <c r="B33" i="77"/>
  <c r="I30" i="77"/>
  <c r="H30" i="77"/>
  <c r="G30" i="77"/>
  <c r="F30" i="77"/>
  <c r="E30" i="77"/>
  <c r="D30" i="77"/>
  <c r="C30" i="77"/>
  <c r="B30" i="77"/>
  <c r="C48" i="77"/>
  <c r="B48" i="77"/>
  <c r="C17" i="77"/>
  <c r="D17" i="77"/>
  <c r="E17" i="77"/>
  <c r="F17" i="77"/>
  <c r="G17" i="77"/>
  <c r="H17" i="77"/>
  <c r="I17" i="77"/>
  <c r="C18" i="77"/>
  <c r="D18" i="77"/>
  <c r="E18" i="77"/>
  <c r="F18" i="77"/>
  <c r="G18" i="77"/>
  <c r="H18" i="77"/>
  <c r="I18" i="77"/>
  <c r="B18" i="77"/>
  <c r="B17" i="77"/>
  <c r="G8" i="77"/>
  <c r="G26" i="76"/>
  <c r="D26" i="76"/>
  <c r="F15" i="76"/>
  <c r="F14" i="76"/>
  <c r="E15" i="76"/>
  <c r="E14" i="76"/>
  <c r="D15" i="76"/>
  <c r="D14" i="76"/>
  <c r="C15" i="76"/>
  <c r="C14" i="76"/>
  <c r="H11" i="76"/>
  <c r="H10" i="76"/>
  <c r="G11" i="76"/>
  <c r="G10" i="76"/>
  <c r="F11" i="76"/>
  <c r="F10" i="76"/>
  <c r="E11" i="76"/>
  <c r="E10" i="76"/>
  <c r="D11" i="76"/>
  <c r="D10" i="76"/>
  <c r="C11" i="76"/>
  <c r="C10" i="76"/>
  <c r="B42" i="75"/>
  <c r="B41" i="75"/>
  <c r="B40" i="75"/>
  <c r="B39" i="75"/>
  <c r="B38" i="75"/>
  <c r="A42" i="75"/>
  <c r="A41" i="75"/>
  <c r="A40" i="75"/>
  <c r="A39" i="75"/>
  <c r="A38" i="75"/>
  <c r="C33" i="75"/>
  <c r="C32" i="75"/>
  <c r="C31" i="75"/>
  <c r="C30" i="75"/>
  <c r="G24" i="75"/>
  <c r="G22" i="75"/>
  <c r="G20" i="75"/>
  <c r="G18" i="75"/>
  <c r="G16" i="75"/>
  <c r="F25" i="75"/>
  <c r="F24" i="75"/>
  <c r="F23" i="75"/>
  <c r="F22" i="75"/>
  <c r="F21" i="75"/>
  <c r="F20" i="75"/>
  <c r="F19" i="75"/>
  <c r="F18" i="75"/>
  <c r="F17" i="75"/>
  <c r="F16" i="75"/>
  <c r="E25" i="75"/>
  <c r="E24" i="75"/>
  <c r="E23" i="75"/>
  <c r="E22" i="75"/>
  <c r="E21" i="75"/>
  <c r="E20" i="75"/>
  <c r="E19" i="75"/>
  <c r="E18" i="75"/>
  <c r="E17" i="75"/>
  <c r="E16" i="75"/>
  <c r="D24" i="75"/>
  <c r="D23" i="75"/>
  <c r="D22" i="75"/>
  <c r="D21" i="75"/>
  <c r="D20" i="75"/>
  <c r="D19" i="75"/>
  <c r="D18" i="75"/>
  <c r="D17" i="75"/>
  <c r="D16" i="75"/>
  <c r="C24" i="75"/>
  <c r="C22" i="75"/>
  <c r="C20" i="75"/>
  <c r="C18" i="75"/>
  <c r="C16" i="75"/>
  <c r="B24" i="75"/>
  <c r="B22" i="75"/>
  <c r="B20" i="75"/>
  <c r="B18" i="75"/>
  <c r="B16" i="75"/>
  <c r="A24" i="75"/>
  <c r="A22" i="75"/>
  <c r="A20" i="75"/>
  <c r="A18" i="75"/>
  <c r="A16" i="75"/>
  <c r="A10" i="75"/>
  <c r="A9" i="75"/>
  <c r="A8" i="75"/>
  <c r="A7" i="75"/>
  <c r="A6" i="75"/>
  <c r="H7" i="75"/>
  <c r="H8" i="75"/>
  <c r="H9" i="75"/>
  <c r="H10" i="75"/>
  <c r="H6" i="75"/>
  <c r="G7" i="75"/>
  <c r="G8" i="75"/>
  <c r="G9" i="75"/>
  <c r="G10" i="75"/>
  <c r="G6" i="75"/>
  <c r="B7" i="75"/>
  <c r="C7" i="75"/>
  <c r="D7" i="75"/>
  <c r="E7" i="75"/>
  <c r="B8" i="75"/>
  <c r="C8" i="75"/>
  <c r="D8" i="75"/>
  <c r="F8" i="75" s="1"/>
  <c r="E8" i="75"/>
  <c r="B9" i="75"/>
  <c r="C9" i="75"/>
  <c r="D9" i="75"/>
  <c r="E9" i="75"/>
  <c r="B10" i="75"/>
  <c r="C10" i="75"/>
  <c r="D10" i="75"/>
  <c r="E10" i="75"/>
  <c r="C6" i="75"/>
  <c r="D6" i="75"/>
  <c r="E6" i="75"/>
  <c r="B6" i="75"/>
  <c r="H45" i="73"/>
  <c r="H44" i="73"/>
  <c r="H43" i="73"/>
  <c r="G45" i="73"/>
  <c r="G44" i="73"/>
  <c r="G43" i="73"/>
  <c r="F45" i="73"/>
  <c r="F44" i="73"/>
  <c r="F43" i="73"/>
  <c r="E45" i="73"/>
  <c r="E44" i="73"/>
  <c r="E43" i="73"/>
  <c r="D45" i="73"/>
  <c r="D44" i="73"/>
  <c r="D43" i="73"/>
  <c r="H42" i="73"/>
  <c r="G42" i="73"/>
  <c r="F42" i="73"/>
  <c r="E42" i="73"/>
  <c r="D42" i="73"/>
  <c r="H38" i="73"/>
  <c r="G38" i="73"/>
  <c r="F38" i="73"/>
  <c r="E38" i="73"/>
  <c r="D38" i="73"/>
  <c r="D32" i="73" s="1"/>
  <c r="H36" i="73"/>
  <c r="G36" i="73"/>
  <c r="F36" i="73"/>
  <c r="E36" i="73"/>
  <c r="G34" i="73"/>
  <c r="F34" i="73"/>
  <c r="E34" i="73"/>
  <c r="H31" i="73"/>
  <c r="G31" i="73"/>
  <c r="F31" i="73"/>
  <c r="E31" i="73"/>
  <c r="D31" i="73"/>
  <c r="H30" i="73"/>
  <c r="G30" i="73"/>
  <c r="F30" i="73"/>
  <c r="E30" i="73"/>
  <c r="F29" i="73"/>
  <c r="E29" i="73"/>
  <c r="H28" i="73"/>
  <c r="G28" i="73"/>
  <c r="F28" i="73"/>
  <c r="E28" i="73"/>
  <c r="D28" i="73"/>
  <c r="J14" i="73"/>
  <c r="I14" i="73"/>
  <c r="S3" i="73"/>
  <c r="A9" i="73" s="1"/>
  <c r="K22" i="73"/>
  <c r="K21" i="73"/>
  <c r="J15" i="73"/>
  <c r="K15" i="73"/>
  <c r="C21" i="73"/>
  <c r="D21" i="73"/>
  <c r="E21" i="73"/>
  <c r="F21" i="73"/>
  <c r="J16" i="73"/>
  <c r="K16" i="73"/>
  <c r="C22" i="73"/>
  <c r="D22" i="73"/>
  <c r="F22" i="73"/>
  <c r="K14" i="73"/>
  <c r="C20" i="73"/>
  <c r="D20" i="73"/>
  <c r="E20" i="73"/>
  <c r="F20" i="73"/>
  <c r="C15" i="73"/>
  <c r="D15" i="73"/>
  <c r="E15" i="73"/>
  <c r="F15" i="73"/>
  <c r="G15" i="73"/>
  <c r="H15" i="73"/>
  <c r="I15" i="73"/>
  <c r="C16" i="73"/>
  <c r="D16" i="73"/>
  <c r="E16" i="73"/>
  <c r="F16" i="73"/>
  <c r="G16" i="73"/>
  <c r="H16" i="73"/>
  <c r="I16" i="73"/>
  <c r="D14" i="73"/>
  <c r="E14" i="73"/>
  <c r="F14" i="73"/>
  <c r="G14" i="73"/>
  <c r="H14" i="73"/>
  <c r="C14" i="73"/>
  <c r="I8" i="73"/>
  <c r="H8" i="73"/>
  <c r="G8" i="73"/>
  <c r="F8" i="73"/>
  <c r="E35" i="72"/>
  <c r="F35" i="72"/>
  <c r="G35" i="72"/>
  <c r="H35" i="72"/>
  <c r="I35" i="72"/>
  <c r="J35" i="72"/>
  <c r="K35" i="72"/>
  <c r="L35" i="72"/>
  <c r="M35" i="72"/>
  <c r="N35" i="72"/>
  <c r="E36" i="72"/>
  <c r="F36" i="72"/>
  <c r="G36" i="72"/>
  <c r="H36" i="72"/>
  <c r="I36" i="72"/>
  <c r="J36" i="72"/>
  <c r="K36" i="72"/>
  <c r="L36" i="72"/>
  <c r="M36" i="72"/>
  <c r="N36" i="72"/>
  <c r="E37" i="72"/>
  <c r="F37" i="72"/>
  <c r="G37" i="72"/>
  <c r="H37" i="72"/>
  <c r="I37" i="72"/>
  <c r="J37" i="72"/>
  <c r="K37" i="72"/>
  <c r="L37" i="72"/>
  <c r="M37" i="72"/>
  <c r="N37" i="72"/>
  <c r="E38" i="72"/>
  <c r="F38" i="72"/>
  <c r="G38" i="72"/>
  <c r="H38" i="72"/>
  <c r="I38" i="72"/>
  <c r="J38" i="72"/>
  <c r="K38" i="72"/>
  <c r="L38" i="72"/>
  <c r="M38" i="72"/>
  <c r="N38" i="72"/>
  <c r="E39" i="72"/>
  <c r="F39" i="72"/>
  <c r="G39" i="72"/>
  <c r="H39" i="72"/>
  <c r="I39" i="72"/>
  <c r="J39" i="72"/>
  <c r="K39" i="72"/>
  <c r="L39" i="72"/>
  <c r="M39" i="72"/>
  <c r="N39" i="72"/>
  <c r="E40" i="72"/>
  <c r="F40" i="72"/>
  <c r="G40" i="72"/>
  <c r="H40" i="72"/>
  <c r="I40" i="72"/>
  <c r="J40" i="72"/>
  <c r="K40" i="72"/>
  <c r="L40" i="72"/>
  <c r="M40" i="72"/>
  <c r="N40" i="72"/>
  <c r="E41" i="72"/>
  <c r="F41" i="72"/>
  <c r="G41" i="72"/>
  <c r="H41" i="72"/>
  <c r="I41" i="72"/>
  <c r="J41" i="72"/>
  <c r="K41" i="72"/>
  <c r="L41" i="72"/>
  <c r="M41" i="72"/>
  <c r="N41" i="72"/>
  <c r="E42" i="72"/>
  <c r="F42" i="72"/>
  <c r="G42" i="72"/>
  <c r="H42" i="72"/>
  <c r="I42" i="72"/>
  <c r="J42" i="72"/>
  <c r="K42" i="72"/>
  <c r="L42" i="72"/>
  <c r="M42" i="72"/>
  <c r="N42" i="72"/>
  <c r="E43" i="72"/>
  <c r="F43" i="72"/>
  <c r="G43" i="72"/>
  <c r="H43" i="72"/>
  <c r="I43" i="72"/>
  <c r="J43" i="72"/>
  <c r="K43" i="72"/>
  <c r="L43" i="72"/>
  <c r="M43" i="72"/>
  <c r="N43" i="72"/>
  <c r="E44" i="72"/>
  <c r="F44" i="72"/>
  <c r="G44" i="72"/>
  <c r="H44" i="72"/>
  <c r="I44" i="72"/>
  <c r="J44" i="72"/>
  <c r="K44" i="72"/>
  <c r="L44" i="72"/>
  <c r="M44" i="72"/>
  <c r="N44" i="72"/>
  <c r="E45" i="72"/>
  <c r="F45" i="72"/>
  <c r="G45" i="72"/>
  <c r="H45" i="72"/>
  <c r="I45" i="72"/>
  <c r="J45" i="72"/>
  <c r="K45" i="72"/>
  <c r="L45" i="72"/>
  <c r="M45" i="72"/>
  <c r="N45" i="72"/>
  <c r="E46" i="72"/>
  <c r="F46" i="72"/>
  <c r="G46" i="72"/>
  <c r="H46" i="72"/>
  <c r="I46" i="72"/>
  <c r="J46" i="72"/>
  <c r="K46" i="72"/>
  <c r="L46" i="72"/>
  <c r="M46" i="72"/>
  <c r="N46" i="72"/>
  <c r="E47" i="72"/>
  <c r="F47" i="72"/>
  <c r="G47" i="72"/>
  <c r="H47" i="72"/>
  <c r="I47" i="72"/>
  <c r="J47" i="72"/>
  <c r="K47" i="72"/>
  <c r="L47" i="72"/>
  <c r="M47" i="72"/>
  <c r="N47" i="72"/>
  <c r="E48" i="72"/>
  <c r="F48" i="72"/>
  <c r="G48" i="72"/>
  <c r="H48" i="72"/>
  <c r="I48" i="72"/>
  <c r="J48" i="72"/>
  <c r="K48" i="72"/>
  <c r="L48" i="72"/>
  <c r="M48" i="72"/>
  <c r="N48" i="72"/>
  <c r="E49" i="72"/>
  <c r="F49" i="72"/>
  <c r="G49" i="72"/>
  <c r="H49" i="72"/>
  <c r="I49" i="72"/>
  <c r="J49" i="72"/>
  <c r="K49" i="72"/>
  <c r="L49" i="72"/>
  <c r="M49" i="72"/>
  <c r="N49" i="72"/>
  <c r="E50" i="72"/>
  <c r="F50" i="72"/>
  <c r="G50" i="72"/>
  <c r="H50" i="72"/>
  <c r="I50" i="72"/>
  <c r="J50" i="72"/>
  <c r="K50" i="72"/>
  <c r="L50" i="72"/>
  <c r="M50" i="72"/>
  <c r="N50" i="72"/>
  <c r="F34" i="72"/>
  <c r="G34" i="72"/>
  <c r="H34" i="72"/>
  <c r="I34" i="72"/>
  <c r="J34" i="72"/>
  <c r="K34" i="72"/>
  <c r="L34" i="72"/>
  <c r="M34" i="72"/>
  <c r="N34" i="72"/>
  <c r="E34" i="72"/>
  <c r="M16" i="72"/>
  <c r="K16" i="72"/>
  <c r="I16" i="72"/>
  <c r="G16" i="72"/>
  <c r="E16" i="72"/>
  <c r="E18" i="72"/>
  <c r="G18" i="72"/>
  <c r="I18" i="72"/>
  <c r="K18" i="72"/>
  <c r="M18" i="72"/>
  <c r="E19" i="72"/>
  <c r="G19" i="72"/>
  <c r="I19" i="72"/>
  <c r="K19" i="72"/>
  <c r="M19" i="72"/>
  <c r="E20" i="72"/>
  <c r="G20" i="72"/>
  <c r="I20" i="72"/>
  <c r="K20" i="72"/>
  <c r="M20" i="72"/>
  <c r="E21" i="72"/>
  <c r="G21" i="72"/>
  <c r="I21" i="72"/>
  <c r="K21" i="72"/>
  <c r="M21" i="72"/>
  <c r="E22" i="72"/>
  <c r="G22" i="72"/>
  <c r="I22" i="72"/>
  <c r="K22" i="72"/>
  <c r="M22" i="72"/>
  <c r="E23" i="72"/>
  <c r="G23" i="72"/>
  <c r="I23" i="72"/>
  <c r="K23" i="72"/>
  <c r="M23" i="72"/>
  <c r="E24" i="72"/>
  <c r="G24" i="72"/>
  <c r="I24" i="72"/>
  <c r="K24" i="72"/>
  <c r="M24" i="72"/>
  <c r="E25" i="72"/>
  <c r="G25" i="72"/>
  <c r="I25" i="72"/>
  <c r="K25" i="72"/>
  <c r="M25" i="72"/>
  <c r="E26" i="72"/>
  <c r="G26" i="72"/>
  <c r="I26" i="72"/>
  <c r="K26" i="72"/>
  <c r="M26" i="72"/>
  <c r="E27" i="72"/>
  <c r="G27" i="72"/>
  <c r="I27" i="72"/>
  <c r="K27" i="72"/>
  <c r="M27" i="72"/>
  <c r="M17" i="72"/>
  <c r="K17" i="72"/>
  <c r="I17" i="72"/>
  <c r="G17" i="72"/>
  <c r="E17" i="72"/>
  <c r="F7" i="75" l="1"/>
  <c r="F9" i="75"/>
  <c r="H32" i="73"/>
  <c r="E32" i="73"/>
  <c r="G32" i="73"/>
  <c r="F32" i="73"/>
  <c r="F6" i="75"/>
  <c r="A51" i="71"/>
  <c r="G45" i="71"/>
  <c r="F45" i="71"/>
  <c r="E45" i="71"/>
  <c r="D45" i="71"/>
  <c r="C45" i="71"/>
  <c r="B47" i="71"/>
  <c r="G47" i="71"/>
  <c r="F47" i="71"/>
  <c r="E47" i="71"/>
  <c r="D47" i="71"/>
  <c r="G29" i="71"/>
  <c r="F29" i="71"/>
  <c r="E29" i="71"/>
  <c r="D29" i="71"/>
  <c r="C29" i="71"/>
  <c r="C22" i="71"/>
  <c r="D22" i="71"/>
  <c r="E22" i="71"/>
  <c r="F22" i="71"/>
  <c r="G22" i="71"/>
  <c r="C23" i="71"/>
  <c r="D23" i="71"/>
  <c r="E23" i="71"/>
  <c r="F23" i="71"/>
  <c r="G23" i="71"/>
  <c r="C24" i="71"/>
  <c r="D24" i="71"/>
  <c r="E24" i="71"/>
  <c r="F24" i="71"/>
  <c r="G24" i="71"/>
  <c r="C25" i="71"/>
  <c r="D25" i="71"/>
  <c r="E25" i="71"/>
  <c r="F25" i="71"/>
  <c r="G25" i="71"/>
  <c r="D21" i="71"/>
  <c r="E21" i="71"/>
  <c r="F21" i="71"/>
  <c r="G21" i="71"/>
  <c r="C21" i="71"/>
  <c r="G20" i="71"/>
  <c r="F20" i="71"/>
  <c r="E20" i="71"/>
  <c r="D20" i="71"/>
  <c r="C20" i="71"/>
  <c r="G17" i="71"/>
  <c r="G16" i="71"/>
  <c r="G15" i="71"/>
  <c r="G14" i="71"/>
  <c r="G13" i="71"/>
  <c r="G12" i="71"/>
  <c r="G11" i="71"/>
  <c r="G10" i="71"/>
  <c r="G9" i="71"/>
  <c r="G8" i="71"/>
  <c r="F17" i="71"/>
  <c r="F16" i="71"/>
  <c r="F15" i="71"/>
  <c r="F14" i="71"/>
  <c r="F13" i="71"/>
  <c r="F12" i="71"/>
  <c r="F11" i="71"/>
  <c r="F10" i="71"/>
  <c r="F9" i="71"/>
  <c r="F8" i="71"/>
  <c r="E17" i="71"/>
  <c r="E16" i="71"/>
  <c r="E15" i="71"/>
  <c r="E14" i="71"/>
  <c r="E13" i="71"/>
  <c r="E12" i="71"/>
  <c r="E11" i="71"/>
  <c r="E10" i="71"/>
  <c r="E9" i="71"/>
  <c r="E8" i="71"/>
  <c r="D17" i="71"/>
  <c r="D16" i="71"/>
  <c r="D15" i="71"/>
  <c r="D14" i="71"/>
  <c r="D13" i="71"/>
  <c r="D12" i="71"/>
  <c r="D11" i="71"/>
  <c r="D10" i="71"/>
  <c r="D9" i="71"/>
  <c r="D8" i="71"/>
  <c r="C17" i="71"/>
  <c r="C16" i="71"/>
  <c r="C15" i="71"/>
  <c r="C14" i="71"/>
  <c r="C13" i="71"/>
  <c r="C12" i="71"/>
  <c r="C11" i="71"/>
  <c r="C10" i="71"/>
  <c r="C9" i="71"/>
  <c r="C8" i="71"/>
  <c r="G7" i="71"/>
  <c r="F7" i="71"/>
  <c r="E7" i="71"/>
  <c r="D7" i="71"/>
  <c r="C7" i="71"/>
  <c r="G6" i="71"/>
  <c r="F6" i="71"/>
  <c r="E6" i="71"/>
  <c r="D6" i="71"/>
  <c r="C6" i="71"/>
  <c r="L25" i="70"/>
  <c r="L24" i="70"/>
  <c r="L18" i="70"/>
  <c r="I18" i="70"/>
  <c r="G18" i="70"/>
  <c r="E18" i="70"/>
  <c r="D18" i="70"/>
  <c r="C18" i="70"/>
  <c r="B18" i="70"/>
  <c r="L13" i="70" l="1"/>
  <c r="I13" i="70"/>
  <c r="G13" i="70"/>
  <c r="E13" i="70"/>
  <c r="D13" i="70"/>
  <c r="C13" i="70"/>
  <c r="B13" i="70"/>
  <c r="L12" i="70"/>
  <c r="I12" i="70"/>
  <c r="G12" i="70"/>
  <c r="E12" i="70"/>
  <c r="D12" i="70"/>
  <c r="B12" i="70"/>
  <c r="R44" i="70"/>
  <c r="R37" i="70"/>
  <c r="R34" i="70"/>
  <c r="R23" i="70"/>
  <c r="T22" i="70"/>
  <c r="A19" i="70" s="1"/>
  <c r="L16" i="70"/>
  <c r="R12" i="70"/>
  <c r="T11" i="70"/>
  <c r="A14" i="70" s="1"/>
  <c r="L11" i="70"/>
  <c r="C9" i="70"/>
  <c r="C8" i="70"/>
  <c r="C7" i="70"/>
  <c r="C6" i="70"/>
  <c r="C5" i="70"/>
  <c r="R4" i="70"/>
  <c r="A2" i="70"/>
  <c r="A1" i="70"/>
  <c r="E36" i="62"/>
  <c r="E35" i="62"/>
  <c r="E34" i="62"/>
  <c r="E33" i="62"/>
  <c r="E27" i="62"/>
  <c r="E26" i="62"/>
  <c r="E25" i="62"/>
  <c r="E24" i="62"/>
  <c r="E23" i="62"/>
  <c r="E22" i="62"/>
  <c r="B45" i="62"/>
  <c r="B44" i="62"/>
  <c r="B43" i="62"/>
  <c r="B42" i="62"/>
  <c r="C33" i="62" l="1"/>
  <c r="D33" i="62"/>
  <c r="F33" i="62"/>
  <c r="G33" i="62"/>
  <c r="H33" i="62"/>
  <c r="C34" i="62"/>
  <c r="D34" i="62"/>
  <c r="F34" i="62"/>
  <c r="G34" i="62"/>
  <c r="H34" i="62"/>
  <c r="C35" i="62"/>
  <c r="D35" i="62"/>
  <c r="F35" i="62"/>
  <c r="G35" i="62"/>
  <c r="H35" i="62"/>
  <c r="C36" i="62"/>
  <c r="D36" i="62"/>
  <c r="F36" i="62"/>
  <c r="G36" i="62"/>
  <c r="H36" i="62"/>
  <c r="B34" i="62"/>
  <c r="B35" i="62"/>
  <c r="B36" i="62"/>
  <c r="B33" i="62"/>
  <c r="F23" i="62"/>
  <c r="F24" i="62"/>
  <c r="F25" i="62"/>
  <c r="F26" i="62"/>
  <c r="F27" i="62"/>
  <c r="F22" i="62"/>
  <c r="D23" i="62"/>
  <c r="D24" i="62"/>
  <c r="D25" i="62"/>
  <c r="D26" i="62"/>
  <c r="D27" i="62"/>
  <c r="D22" i="62"/>
  <c r="C23" i="62"/>
  <c r="C24" i="62"/>
  <c r="C25" i="62"/>
  <c r="C26" i="62"/>
  <c r="C27" i="62"/>
  <c r="C22" i="62"/>
  <c r="C7" i="62"/>
  <c r="D7" i="62"/>
  <c r="C8" i="62"/>
  <c r="D8" i="62"/>
  <c r="C9" i="62"/>
  <c r="D9" i="62"/>
  <c r="C10" i="62"/>
  <c r="D10" i="62"/>
  <c r="C11" i="62"/>
  <c r="D11" i="62"/>
  <c r="C12" i="62"/>
  <c r="D12" i="62"/>
  <c r="C13" i="62"/>
  <c r="D13" i="62"/>
  <c r="D14" i="62"/>
  <c r="C15" i="62"/>
  <c r="D15" i="62"/>
  <c r="C16" i="62"/>
  <c r="D16" i="62"/>
  <c r="D6" i="62"/>
  <c r="C6" i="62"/>
  <c r="D41" i="61"/>
  <c r="D40" i="61"/>
  <c r="C40" i="61"/>
  <c r="J40" i="61"/>
  <c r="I41" i="61"/>
  <c r="I40" i="61"/>
  <c r="H40" i="61"/>
  <c r="G41" i="61"/>
  <c r="G40" i="61"/>
  <c r="F41" i="61"/>
  <c r="F40" i="61"/>
  <c r="E41" i="61"/>
  <c r="E40" i="61"/>
  <c r="D27" i="61"/>
  <c r="C27" i="61"/>
  <c r="B27" i="61"/>
  <c r="D11" i="61"/>
  <c r="D10" i="61"/>
  <c r="D9" i="61"/>
  <c r="D8" i="61"/>
  <c r="D7" i="61"/>
  <c r="D6" i="61"/>
  <c r="D5" i="61"/>
  <c r="I5" i="61"/>
  <c r="D19" i="61"/>
  <c r="D20" i="61"/>
  <c r="D21" i="61"/>
  <c r="D18" i="61"/>
  <c r="D17" i="61"/>
  <c r="J35" i="59"/>
  <c r="J34" i="59"/>
  <c r="J33" i="59"/>
  <c r="J32" i="59"/>
  <c r="J26" i="59"/>
  <c r="E37" i="59"/>
  <c r="E36" i="59"/>
  <c r="E35" i="59"/>
  <c r="E34" i="59"/>
  <c r="F33" i="59"/>
  <c r="E33" i="59"/>
  <c r="E32" i="59"/>
  <c r="E31" i="59"/>
  <c r="E30" i="59"/>
  <c r="P36" i="59"/>
  <c r="F39" i="59"/>
  <c r="F38" i="59"/>
  <c r="F37" i="59"/>
  <c r="F36" i="59"/>
  <c r="F35" i="59"/>
  <c r="F34" i="59"/>
  <c r="F32" i="59"/>
  <c r="F31" i="59"/>
  <c r="F30" i="59"/>
  <c r="F29" i="59"/>
  <c r="F28" i="59"/>
  <c r="F27" i="59"/>
  <c r="E39" i="59"/>
  <c r="E38" i="59"/>
  <c r="E29" i="59"/>
  <c r="E28" i="59"/>
  <c r="E27" i="59"/>
  <c r="D39" i="59"/>
  <c r="D38" i="59"/>
  <c r="D37" i="59"/>
  <c r="D36" i="59"/>
  <c r="D35" i="59"/>
  <c r="D34" i="59"/>
  <c r="D33" i="59"/>
  <c r="D32" i="59"/>
  <c r="D31" i="59"/>
  <c r="D30" i="59"/>
  <c r="D29" i="59"/>
  <c r="D28" i="59"/>
  <c r="D27" i="59"/>
  <c r="G15" i="59"/>
  <c r="H15" i="59"/>
  <c r="G16" i="59"/>
  <c r="H16" i="59"/>
  <c r="G17" i="59"/>
  <c r="H17" i="59"/>
  <c r="G18" i="59"/>
  <c r="H18" i="59"/>
  <c r="H14" i="59"/>
  <c r="G14" i="59"/>
  <c r="D19" i="59"/>
  <c r="D18" i="59"/>
  <c r="D17" i="59"/>
  <c r="D16" i="59"/>
  <c r="D15" i="59"/>
  <c r="D14" i="59"/>
  <c r="D7" i="59"/>
  <c r="D6" i="59"/>
  <c r="D5" i="59"/>
  <c r="H5" i="59"/>
  <c r="G5" i="59"/>
  <c r="F5" i="59"/>
  <c r="E5" i="59"/>
  <c r="I4" i="59"/>
  <c r="H4" i="59"/>
  <c r="G4" i="59"/>
  <c r="L46" i="58"/>
  <c r="C19" i="58"/>
  <c r="D19" i="58"/>
  <c r="E19" i="58"/>
  <c r="F19" i="58"/>
  <c r="G19" i="58"/>
  <c r="H19" i="58"/>
  <c r="I19" i="58"/>
  <c r="J19" i="58"/>
  <c r="K19" i="58"/>
  <c r="B19" i="58"/>
  <c r="J12" i="58"/>
  <c r="J11" i="58"/>
  <c r="J10" i="58"/>
  <c r="J9" i="58"/>
  <c r="J8" i="58"/>
  <c r="J7" i="58"/>
  <c r="H12" i="58"/>
  <c r="H11" i="58"/>
  <c r="H10" i="58"/>
  <c r="H9" i="58"/>
  <c r="H8" i="58"/>
  <c r="H7" i="58"/>
  <c r="F12" i="58"/>
  <c r="F11" i="58"/>
  <c r="F10" i="58"/>
  <c r="F9" i="58"/>
  <c r="F8" i="58"/>
  <c r="F7" i="58"/>
  <c r="D12" i="58"/>
  <c r="D11" i="58"/>
  <c r="D10" i="58"/>
  <c r="D9" i="58"/>
  <c r="D8" i="58"/>
  <c r="D7" i="58"/>
  <c r="B12" i="58"/>
  <c r="B11" i="58"/>
  <c r="B10" i="58"/>
  <c r="B9" i="58"/>
  <c r="B8" i="58"/>
  <c r="B7" i="58"/>
  <c r="E16" i="62" l="1"/>
  <c r="E11" i="62"/>
  <c r="F24" i="53" l="1"/>
  <c r="G24" i="53"/>
  <c r="F25" i="53"/>
  <c r="G25" i="53"/>
  <c r="F26" i="53"/>
  <c r="G26" i="53"/>
  <c r="F27" i="53"/>
  <c r="G27" i="53"/>
  <c r="G23" i="53"/>
  <c r="F23" i="53"/>
  <c r="F6" i="53"/>
  <c r="G6" i="53"/>
  <c r="F7" i="53"/>
  <c r="G7" i="53"/>
  <c r="F8" i="53"/>
  <c r="G8" i="53"/>
  <c r="F9" i="53"/>
  <c r="G9" i="53"/>
  <c r="F10" i="53"/>
  <c r="G10" i="53"/>
  <c r="F11" i="53"/>
  <c r="G11" i="53"/>
  <c r="F12" i="53"/>
  <c r="G12" i="53"/>
  <c r="F13" i="53"/>
  <c r="G13" i="53"/>
  <c r="F14" i="53"/>
  <c r="G14" i="53"/>
  <c r="F15" i="53"/>
  <c r="G15" i="53"/>
  <c r="F16" i="53"/>
  <c r="G16" i="53"/>
  <c r="F17" i="53"/>
  <c r="G17" i="53"/>
  <c r="F18" i="53"/>
  <c r="G18" i="53"/>
  <c r="G5" i="53"/>
  <c r="F5" i="53"/>
  <c r="F39" i="52"/>
  <c r="F38" i="52"/>
  <c r="C39" i="52"/>
  <c r="C38" i="52"/>
  <c r="B39" i="52"/>
  <c r="B38" i="52"/>
  <c r="F32" i="52"/>
  <c r="E32" i="52"/>
  <c r="D32" i="52"/>
  <c r="C32" i="52"/>
  <c r="B32" i="52"/>
  <c r="F31" i="52"/>
  <c r="E31" i="52"/>
  <c r="D31" i="52"/>
  <c r="C31" i="52"/>
  <c r="B31" i="52"/>
  <c r="B20" i="52"/>
  <c r="C20" i="52"/>
  <c r="D20" i="52"/>
  <c r="E20" i="52"/>
  <c r="B21" i="52"/>
  <c r="C21" i="52"/>
  <c r="D21" i="52"/>
  <c r="E21" i="52"/>
  <c r="B22" i="52"/>
  <c r="C22" i="52"/>
  <c r="D22" i="52"/>
  <c r="E22" i="52"/>
  <c r="B23" i="52"/>
  <c r="C23" i="52"/>
  <c r="D23" i="52"/>
  <c r="E23" i="52"/>
  <c r="E19" i="52"/>
  <c r="D19" i="52"/>
  <c r="C19" i="52"/>
  <c r="B19" i="52"/>
  <c r="A20" i="52"/>
  <c r="A21" i="52"/>
  <c r="A22" i="52"/>
  <c r="A23" i="52"/>
  <c r="A19" i="52"/>
  <c r="A11" i="52"/>
  <c r="A10" i="52"/>
  <c r="A9" i="52"/>
  <c r="A8" i="52"/>
  <c r="A7" i="52"/>
  <c r="B8" i="52"/>
  <c r="C8" i="52"/>
  <c r="D8" i="52"/>
  <c r="E8" i="52"/>
  <c r="F8" i="52"/>
  <c r="B9" i="52"/>
  <c r="C9" i="52"/>
  <c r="D9" i="52"/>
  <c r="E9" i="52"/>
  <c r="F9" i="52"/>
  <c r="B10" i="52"/>
  <c r="C10" i="52"/>
  <c r="D10" i="52"/>
  <c r="E10" i="52"/>
  <c r="F10" i="52"/>
  <c r="B11" i="52"/>
  <c r="C11" i="52"/>
  <c r="D11" i="52"/>
  <c r="E11" i="52"/>
  <c r="F11" i="52"/>
  <c r="F7" i="52"/>
  <c r="E7" i="52"/>
  <c r="D7" i="52"/>
  <c r="C7" i="52"/>
  <c r="B7" i="52"/>
  <c r="I38" i="51"/>
  <c r="J38" i="51"/>
  <c r="H38" i="51"/>
  <c r="G38" i="51"/>
  <c r="I17" i="51"/>
  <c r="J17" i="51"/>
  <c r="K17" i="51"/>
  <c r="I18" i="51"/>
  <c r="J18" i="51"/>
  <c r="K18" i="51"/>
  <c r="L18" i="51"/>
  <c r="I19" i="51"/>
  <c r="J19" i="51"/>
  <c r="K19" i="51"/>
  <c r="L19" i="51"/>
  <c r="I20" i="51"/>
  <c r="J20" i="51"/>
  <c r="K20" i="51"/>
  <c r="L20" i="51"/>
  <c r="I21" i="51"/>
  <c r="J21" i="51"/>
  <c r="K21" i="51"/>
  <c r="L21" i="51"/>
  <c r="I22" i="51"/>
  <c r="J22" i="51"/>
  <c r="K22" i="51"/>
  <c r="L22" i="51"/>
  <c r="I23" i="51"/>
  <c r="J23" i="51"/>
  <c r="K23" i="51"/>
  <c r="L23" i="51"/>
  <c r="I24" i="51"/>
  <c r="J24" i="51"/>
  <c r="K24" i="51"/>
  <c r="L24" i="51"/>
  <c r="I25" i="51"/>
  <c r="J25" i="51"/>
  <c r="K25" i="51"/>
  <c r="L25" i="51"/>
  <c r="I26" i="51"/>
  <c r="J26" i="51"/>
  <c r="K26" i="51"/>
  <c r="L26" i="51"/>
  <c r="I27" i="51"/>
  <c r="J27" i="51"/>
  <c r="K27" i="51"/>
  <c r="L27" i="51"/>
  <c r="I28" i="51"/>
  <c r="J28" i="51"/>
  <c r="K28" i="51"/>
  <c r="L28" i="51"/>
  <c r="L16" i="51"/>
  <c r="K16" i="51"/>
  <c r="J16" i="51"/>
  <c r="I16" i="51"/>
  <c r="L15" i="51"/>
  <c r="L6" i="51"/>
  <c r="L7" i="51"/>
  <c r="L8" i="51"/>
  <c r="L9" i="51"/>
  <c r="L10" i="51"/>
  <c r="L11" i="51"/>
  <c r="L12" i="51"/>
  <c r="L13" i="51"/>
  <c r="L14" i="51"/>
  <c r="L5" i="51"/>
  <c r="K15" i="51"/>
  <c r="J15" i="51"/>
  <c r="I15" i="51"/>
  <c r="I6" i="51"/>
  <c r="J6" i="51"/>
  <c r="K6" i="51"/>
  <c r="I7" i="51"/>
  <c r="J7" i="51"/>
  <c r="K7" i="51"/>
  <c r="I8" i="51"/>
  <c r="J8" i="51"/>
  <c r="K8" i="51"/>
  <c r="I9" i="51"/>
  <c r="J9" i="51"/>
  <c r="K9" i="51"/>
  <c r="I10" i="51"/>
  <c r="J10" i="51"/>
  <c r="K10" i="51"/>
  <c r="I11" i="51"/>
  <c r="J11" i="51"/>
  <c r="K11" i="51"/>
  <c r="I12" i="51"/>
  <c r="J12" i="51"/>
  <c r="K12" i="51"/>
  <c r="I13" i="51"/>
  <c r="J13" i="51"/>
  <c r="K13" i="51"/>
  <c r="I14" i="51"/>
  <c r="J14" i="51"/>
  <c r="K14" i="51"/>
  <c r="K5" i="51"/>
  <c r="J5" i="51"/>
  <c r="I5" i="51"/>
  <c r="F44" i="50"/>
  <c r="E44" i="50"/>
  <c r="D44" i="50"/>
  <c r="C44" i="50"/>
  <c r="L6" i="50"/>
  <c r="L7" i="50"/>
  <c r="L8" i="50"/>
  <c r="L9" i="50"/>
  <c r="L10" i="50"/>
  <c r="L11" i="50"/>
  <c r="L12" i="50"/>
  <c r="L13" i="50"/>
  <c r="L14" i="50"/>
  <c r="L15" i="50"/>
  <c r="L16" i="50"/>
  <c r="L17" i="50"/>
  <c r="L18" i="50"/>
  <c r="L19" i="50"/>
  <c r="L20" i="50"/>
  <c r="L21" i="50"/>
  <c r="L5" i="50"/>
  <c r="I29" i="50"/>
  <c r="J29" i="50"/>
  <c r="K29" i="50"/>
  <c r="K6" i="50"/>
  <c r="K7" i="50"/>
  <c r="K9" i="50"/>
  <c r="K10" i="50"/>
  <c r="K11" i="50"/>
  <c r="K12" i="50"/>
  <c r="K13" i="50"/>
  <c r="K14" i="50"/>
  <c r="K15" i="50"/>
  <c r="K16" i="50"/>
  <c r="K17" i="50"/>
  <c r="K18" i="50"/>
  <c r="K19" i="50"/>
  <c r="K20" i="50"/>
  <c r="K21" i="50"/>
  <c r="K5" i="50"/>
  <c r="J6" i="50"/>
  <c r="J7" i="50"/>
  <c r="J8" i="50"/>
  <c r="J9" i="50"/>
  <c r="J10" i="50"/>
  <c r="J11" i="50"/>
  <c r="J12" i="50"/>
  <c r="J13" i="50"/>
  <c r="J14" i="50"/>
  <c r="J15" i="50"/>
  <c r="J16" i="50"/>
  <c r="J17" i="50"/>
  <c r="J18" i="50"/>
  <c r="J19" i="50"/>
  <c r="J20" i="50"/>
  <c r="J21" i="50"/>
  <c r="J5" i="50"/>
  <c r="I6" i="50"/>
  <c r="I7" i="50"/>
  <c r="I8" i="50"/>
  <c r="I9" i="50"/>
  <c r="I10" i="50"/>
  <c r="I11" i="50"/>
  <c r="I12" i="50"/>
  <c r="I13" i="50"/>
  <c r="I14" i="50"/>
  <c r="I15" i="50"/>
  <c r="I16" i="50"/>
  <c r="I17" i="50"/>
  <c r="I18" i="50"/>
  <c r="I19" i="50"/>
  <c r="I20" i="50"/>
  <c r="I21" i="50"/>
  <c r="I5" i="50"/>
  <c r="L22" i="49"/>
  <c r="L24" i="49"/>
  <c r="L25" i="49"/>
  <c r="L26" i="49"/>
  <c r="L27" i="49"/>
  <c r="L28" i="49"/>
  <c r="L29" i="49"/>
  <c r="L30" i="49"/>
  <c r="L31" i="49"/>
  <c r="L32" i="49"/>
  <c r="L33" i="49"/>
  <c r="L34" i="49"/>
  <c r="L35" i="49"/>
  <c r="L36" i="49"/>
  <c r="L37" i="49"/>
  <c r="L38" i="49"/>
  <c r="L39" i="49"/>
  <c r="L40" i="49"/>
  <c r="L41" i="49"/>
  <c r="L42" i="49"/>
  <c r="L43" i="49"/>
  <c r="L21" i="49"/>
  <c r="K22" i="49"/>
  <c r="K23" i="49"/>
  <c r="K25" i="49"/>
  <c r="K26" i="49"/>
  <c r="K27" i="49"/>
  <c r="K28" i="49"/>
  <c r="K29" i="49"/>
  <c r="K30" i="49"/>
  <c r="K31" i="49"/>
  <c r="K32" i="49"/>
  <c r="K33" i="49"/>
  <c r="K34" i="49"/>
  <c r="K35" i="49"/>
  <c r="K36" i="49"/>
  <c r="K37" i="49"/>
  <c r="K38" i="49"/>
  <c r="K40" i="49"/>
  <c r="K41" i="49"/>
  <c r="K42" i="49"/>
  <c r="K43" i="49"/>
  <c r="J22" i="49"/>
  <c r="J23" i="49"/>
  <c r="J24" i="49"/>
  <c r="J25" i="49"/>
  <c r="J26" i="49"/>
  <c r="J27" i="49"/>
  <c r="J28" i="49"/>
  <c r="J29" i="49"/>
  <c r="J30" i="49"/>
  <c r="J31" i="49"/>
  <c r="J32" i="49"/>
  <c r="J33" i="49"/>
  <c r="J34" i="49"/>
  <c r="J35" i="49"/>
  <c r="J36" i="49"/>
  <c r="J37" i="49"/>
  <c r="J38" i="49"/>
  <c r="J39" i="49"/>
  <c r="J40" i="49"/>
  <c r="J41" i="49"/>
  <c r="J42" i="49"/>
  <c r="J43" i="49"/>
  <c r="J44" i="49"/>
  <c r="I22" i="49"/>
  <c r="I23" i="49"/>
  <c r="I24" i="49"/>
  <c r="I25" i="49"/>
  <c r="I26" i="49"/>
  <c r="I27" i="49"/>
  <c r="I28" i="49"/>
  <c r="I29" i="49"/>
  <c r="I30" i="49"/>
  <c r="I31" i="49"/>
  <c r="I32" i="49"/>
  <c r="I33" i="49"/>
  <c r="I34" i="49"/>
  <c r="I35" i="49"/>
  <c r="I36" i="49"/>
  <c r="I37" i="49"/>
  <c r="I38" i="49"/>
  <c r="I39" i="49"/>
  <c r="I40" i="49"/>
  <c r="I41" i="49"/>
  <c r="I42" i="49"/>
  <c r="I43" i="49"/>
  <c r="I44" i="49"/>
  <c r="F12" i="49"/>
  <c r="E12" i="49"/>
  <c r="D12" i="49"/>
  <c r="C12" i="49"/>
  <c r="B12" i="49"/>
  <c r="L8" i="49"/>
  <c r="K8" i="49"/>
  <c r="J8" i="49"/>
  <c r="I8" i="49"/>
  <c r="H8" i="49"/>
  <c r="G8" i="49"/>
  <c r="F8" i="49"/>
  <c r="E8" i="49"/>
  <c r="D8" i="49"/>
  <c r="C8" i="49"/>
  <c r="B8" i="49"/>
  <c r="K29" i="51" l="1"/>
  <c r="K30" i="50"/>
  <c r="F9" i="48"/>
  <c r="G9" i="48"/>
  <c r="H9" i="48"/>
  <c r="I9" i="48"/>
  <c r="F10" i="48"/>
  <c r="G10" i="48"/>
  <c r="H10" i="48"/>
  <c r="I10" i="48"/>
  <c r="F11" i="48"/>
  <c r="G11" i="48"/>
  <c r="H11" i="48"/>
  <c r="I11" i="48"/>
  <c r="F12" i="48"/>
  <c r="G12" i="48"/>
  <c r="H12" i="48"/>
  <c r="I12" i="48"/>
  <c r="F13" i="48"/>
  <c r="G13" i="48"/>
  <c r="H13" i="48"/>
  <c r="I13" i="48"/>
  <c r="G8" i="48"/>
  <c r="H8" i="48"/>
  <c r="I8" i="48"/>
  <c r="F8" i="48"/>
  <c r="G43" i="47"/>
  <c r="C44" i="47"/>
  <c r="B44" i="47"/>
  <c r="A44" i="47"/>
  <c r="G38" i="47"/>
  <c r="G37" i="47"/>
  <c r="G36" i="47"/>
  <c r="G35" i="47"/>
  <c r="F35" i="47"/>
  <c r="F38" i="47"/>
  <c r="F37" i="47"/>
  <c r="F36" i="47"/>
  <c r="C38" i="47"/>
  <c r="C37" i="47"/>
  <c r="C36" i="47"/>
  <c r="C35" i="47"/>
  <c r="B38" i="47"/>
  <c r="B37" i="47"/>
  <c r="B36" i="47"/>
  <c r="B35" i="47"/>
  <c r="H6" i="47"/>
  <c r="H7" i="47"/>
  <c r="H8" i="47"/>
  <c r="H9" i="47"/>
  <c r="H10" i="47"/>
  <c r="H11" i="47"/>
  <c r="H12" i="47"/>
  <c r="H13" i="47"/>
  <c r="H14" i="47"/>
  <c r="H15" i="47"/>
  <c r="H16" i="47"/>
  <c r="H17" i="47"/>
  <c r="H18" i="47"/>
  <c r="H19" i="47"/>
  <c r="H20" i="47"/>
  <c r="H21" i="47"/>
  <c r="H22" i="47"/>
  <c r="H23" i="47"/>
  <c r="H24" i="47"/>
  <c r="H25" i="47"/>
  <c r="H26" i="47"/>
  <c r="H27" i="47"/>
  <c r="H28" i="47"/>
  <c r="H5" i="47"/>
  <c r="D6" i="47"/>
  <c r="D7" i="47"/>
  <c r="D8" i="47"/>
  <c r="D9" i="47"/>
  <c r="D10" i="47"/>
  <c r="D11" i="47"/>
  <c r="D12" i="47"/>
  <c r="D13" i="47"/>
  <c r="D14" i="47"/>
  <c r="D15" i="47"/>
  <c r="D16" i="47"/>
  <c r="D17" i="47"/>
  <c r="D18" i="47"/>
  <c r="D19" i="47"/>
  <c r="D20" i="47"/>
  <c r="D21" i="47"/>
  <c r="D22" i="47"/>
  <c r="D23" i="47"/>
  <c r="D24" i="47"/>
  <c r="D25" i="47"/>
  <c r="D26" i="47"/>
  <c r="D27" i="47"/>
  <c r="D28" i="47"/>
  <c r="D29" i="47"/>
  <c r="D5" i="47"/>
  <c r="C18" i="44"/>
  <c r="D18" i="44"/>
  <c r="E18" i="44"/>
  <c r="F18" i="44"/>
  <c r="G18" i="44"/>
  <c r="H18" i="44"/>
  <c r="I18" i="44"/>
  <c r="J18" i="44"/>
  <c r="B18" i="44"/>
  <c r="C12" i="44"/>
  <c r="D12" i="44"/>
  <c r="E12" i="44"/>
  <c r="F12" i="44"/>
  <c r="G12" i="44"/>
  <c r="B12" i="44"/>
  <c r="G6" i="44"/>
  <c r="F6" i="44"/>
  <c r="E6" i="44"/>
  <c r="D6" i="44"/>
  <c r="C6" i="44"/>
  <c r="B6" i="44"/>
  <c r="H48" i="43"/>
  <c r="H46" i="43" s="1"/>
  <c r="G47" i="43"/>
  <c r="F48" i="43"/>
  <c r="F47" i="43"/>
  <c r="E48" i="43"/>
  <c r="E47" i="43"/>
  <c r="D48" i="43"/>
  <c r="D47" i="43"/>
  <c r="C48" i="43"/>
  <c r="C47" i="43"/>
  <c r="H38" i="43"/>
  <c r="H39" i="43"/>
  <c r="H40" i="43"/>
  <c r="H41" i="43"/>
  <c r="H37" i="43"/>
  <c r="C38" i="43"/>
  <c r="D38" i="43"/>
  <c r="E38" i="43"/>
  <c r="F38" i="43"/>
  <c r="G38" i="43"/>
  <c r="C39" i="43"/>
  <c r="D39" i="43"/>
  <c r="E39" i="43"/>
  <c r="F39" i="43"/>
  <c r="G39" i="43"/>
  <c r="C40" i="43"/>
  <c r="D40" i="43"/>
  <c r="E40" i="43"/>
  <c r="F40" i="43"/>
  <c r="G40" i="43"/>
  <c r="C41" i="43"/>
  <c r="D41" i="43"/>
  <c r="E41" i="43"/>
  <c r="F41" i="43"/>
  <c r="G41" i="43"/>
  <c r="D37" i="43"/>
  <c r="E37" i="43"/>
  <c r="F37" i="43"/>
  <c r="G37" i="43"/>
  <c r="C37" i="43"/>
  <c r="A41" i="43"/>
  <c r="A40" i="43"/>
  <c r="A39" i="43"/>
  <c r="A38" i="43"/>
  <c r="A37" i="43"/>
  <c r="H57" i="38"/>
  <c r="H56" i="38"/>
  <c r="H55" i="38"/>
  <c r="H54" i="38"/>
  <c r="D51" i="38"/>
  <c r="D50" i="38"/>
  <c r="D49" i="38"/>
  <c r="D48" i="38"/>
  <c r="D47" i="38"/>
  <c r="D46" i="38"/>
  <c r="D45" i="38"/>
  <c r="D44" i="38"/>
  <c r="D43" i="38"/>
  <c r="D42" i="38"/>
  <c r="D41" i="38"/>
  <c r="D40" i="38"/>
  <c r="F27" i="38"/>
  <c r="F28" i="38"/>
  <c r="G28" i="38"/>
  <c r="H28" i="38"/>
  <c r="F29" i="38"/>
  <c r="G29" i="38"/>
  <c r="H29" i="38"/>
  <c r="F30" i="38"/>
  <c r="G30" i="38"/>
  <c r="H30" i="38"/>
  <c r="F31" i="38"/>
  <c r="G31" i="38"/>
  <c r="H31" i="38"/>
  <c r="F32" i="38"/>
  <c r="G32" i="38"/>
  <c r="H32" i="38"/>
  <c r="F33" i="38"/>
  <c r="G33" i="38"/>
  <c r="H33" i="38"/>
  <c r="F34" i="38"/>
  <c r="G34" i="38"/>
  <c r="H34" i="38"/>
  <c r="G25" i="38"/>
  <c r="H25" i="38"/>
  <c r="F25" i="38"/>
  <c r="A27" i="38"/>
  <c r="C27" i="38"/>
  <c r="A28" i="38"/>
  <c r="C28" i="38"/>
  <c r="A29" i="38"/>
  <c r="B29" i="38"/>
  <c r="C29" i="38"/>
  <c r="A30" i="38"/>
  <c r="B30" i="38"/>
  <c r="C30" i="38"/>
  <c r="A31" i="38"/>
  <c r="B31" i="38"/>
  <c r="C31" i="38"/>
  <c r="A32" i="38"/>
  <c r="B32" i="38"/>
  <c r="C32" i="38"/>
  <c r="A33" i="38"/>
  <c r="B33" i="38"/>
  <c r="C33" i="38"/>
  <c r="B25" i="38"/>
  <c r="C25" i="38"/>
  <c r="A25" i="38"/>
  <c r="I19" i="38"/>
  <c r="I18" i="38"/>
  <c r="H19" i="38"/>
  <c r="H18" i="38"/>
  <c r="F7" i="38"/>
  <c r="G7" i="38"/>
  <c r="F8" i="38"/>
  <c r="G8" i="38"/>
  <c r="F9" i="38"/>
  <c r="G9" i="38"/>
  <c r="F10" i="38"/>
  <c r="G10" i="38"/>
  <c r="G6" i="38"/>
  <c r="F6" i="38"/>
  <c r="A7" i="38"/>
  <c r="B7" i="38"/>
  <c r="C7" i="38"/>
  <c r="D7" i="38"/>
  <c r="A8" i="38"/>
  <c r="B8" i="38"/>
  <c r="C8" i="38"/>
  <c r="D8" i="38"/>
  <c r="A9" i="38"/>
  <c r="B9" i="38"/>
  <c r="C9" i="38"/>
  <c r="D9" i="38"/>
  <c r="A10" i="38"/>
  <c r="B10" i="38"/>
  <c r="C10" i="38"/>
  <c r="D10" i="38"/>
  <c r="B6" i="38"/>
  <c r="C6" i="38"/>
  <c r="D6" i="38"/>
  <c r="A6" i="38"/>
  <c r="E46" i="43" l="1"/>
  <c r="B40" i="37"/>
  <c r="B39" i="37"/>
  <c r="B34" i="37"/>
  <c r="B33" i="37"/>
  <c r="D28" i="37"/>
  <c r="C28" i="37"/>
  <c r="B28" i="37"/>
  <c r="D27" i="37"/>
  <c r="D26" i="37"/>
  <c r="C26" i="37"/>
  <c r="B26" i="37"/>
  <c r="K42" i="21" l="1"/>
  <c r="I42" i="21"/>
  <c r="G42" i="21"/>
  <c r="E42" i="21"/>
  <c r="C42" i="21"/>
  <c r="K26" i="21"/>
  <c r="I26" i="21"/>
  <c r="G26" i="21"/>
  <c r="E26" i="21"/>
  <c r="C26" i="21"/>
  <c r="A29" i="33"/>
  <c r="J28" i="33"/>
  <c r="J27" i="33"/>
  <c r="J26" i="33"/>
  <c r="H28" i="33"/>
  <c r="H27" i="33"/>
  <c r="H26" i="33"/>
  <c r="F28" i="33"/>
  <c r="F27" i="33"/>
  <c r="F26" i="33"/>
  <c r="D28" i="33"/>
  <c r="D27" i="33"/>
  <c r="D26" i="33"/>
  <c r="B28" i="33"/>
  <c r="B27" i="33"/>
  <c r="B26" i="33"/>
  <c r="J22" i="33"/>
  <c r="J21" i="33"/>
  <c r="J20" i="33"/>
  <c r="J19" i="33"/>
  <c r="H22" i="33"/>
  <c r="H21" i="33"/>
  <c r="H20" i="33"/>
  <c r="H19" i="33"/>
  <c r="F22" i="33"/>
  <c r="F21" i="33"/>
  <c r="F20" i="33"/>
  <c r="F19" i="33"/>
  <c r="D22" i="33"/>
  <c r="D21" i="33"/>
  <c r="D20" i="33"/>
  <c r="D19" i="33"/>
  <c r="B22" i="33"/>
  <c r="B21" i="33"/>
  <c r="B20" i="33"/>
  <c r="B19" i="33"/>
  <c r="F19" i="32"/>
  <c r="G19" i="32"/>
  <c r="F20" i="32"/>
  <c r="G20" i="32"/>
  <c r="F21" i="32"/>
  <c r="G21" i="32"/>
  <c r="F22" i="32"/>
  <c r="G22" i="32"/>
  <c r="F23" i="32"/>
  <c r="G23" i="32"/>
  <c r="F24" i="32"/>
  <c r="G24" i="32"/>
  <c r="F25" i="32"/>
  <c r="G25" i="32"/>
  <c r="F26" i="32"/>
  <c r="G26" i="32"/>
  <c r="F27" i="32"/>
  <c r="G27" i="32"/>
  <c r="F28" i="32"/>
  <c r="G28" i="32"/>
  <c r="F29" i="32"/>
  <c r="G29" i="32"/>
  <c r="F30" i="32"/>
  <c r="G30" i="32"/>
  <c r="F31" i="32"/>
  <c r="G31" i="32"/>
  <c r="G18" i="32"/>
  <c r="F18" i="32"/>
  <c r="E30" i="32"/>
  <c r="E28" i="32"/>
  <c r="E26" i="32"/>
  <c r="E24" i="32"/>
  <c r="E22" i="32"/>
  <c r="E20" i="32"/>
  <c r="E18" i="32"/>
  <c r="B45" i="27"/>
  <c r="A45" i="27"/>
  <c r="I40" i="27"/>
  <c r="H40" i="27"/>
  <c r="G40" i="27"/>
  <c r="F40" i="27"/>
  <c r="E40" i="27"/>
  <c r="D40" i="27"/>
  <c r="C40" i="27"/>
  <c r="B40" i="27"/>
  <c r="A40" i="27"/>
  <c r="H37" i="27"/>
  <c r="G37" i="27"/>
  <c r="F37" i="27"/>
  <c r="E37" i="27"/>
  <c r="D37" i="27"/>
  <c r="C37" i="27"/>
  <c r="B37" i="27"/>
  <c r="A37" i="27"/>
  <c r="C33" i="27"/>
  <c r="D33" i="27"/>
  <c r="E33" i="27"/>
  <c r="B33" i="27"/>
  <c r="D28" i="27"/>
  <c r="E28" i="27"/>
  <c r="F28" i="27"/>
  <c r="G28" i="27"/>
  <c r="H28" i="27"/>
  <c r="I28" i="27"/>
  <c r="C28" i="27"/>
  <c r="B28" i="27"/>
  <c r="C23" i="27"/>
  <c r="D23" i="27"/>
  <c r="E23" i="27"/>
  <c r="F23" i="27"/>
  <c r="G23" i="27"/>
  <c r="H23" i="27"/>
  <c r="I23" i="27"/>
  <c r="B23" i="27"/>
  <c r="C18" i="27"/>
  <c r="D18" i="27"/>
  <c r="E18" i="27"/>
  <c r="F18" i="27"/>
  <c r="G18" i="27"/>
  <c r="H18" i="27"/>
  <c r="I18" i="27"/>
  <c r="B18" i="27"/>
  <c r="C7" i="27"/>
  <c r="D7" i="27"/>
  <c r="E7" i="27"/>
  <c r="F7" i="27"/>
  <c r="G7" i="27"/>
  <c r="B10" i="27"/>
  <c r="C10" i="27"/>
  <c r="B7" i="27"/>
  <c r="D41" i="25"/>
  <c r="D40" i="25"/>
  <c r="D39" i="25"/>
  <c r="D38" i="25"/>
  <c r="D37" i="25"/>
  <c r="D36" i="25"/>
  <c r="D35" i="25"/>
  <c r="D34" i="25"/>
  <c r="C41" i="25"/>
  <c r="C40" i="25"/>
  <c r="C39" i="25"/>
  <c r="C38" i="25"/>
  <c r="C37" i="25"/>
  <c r="C36" i="25"/>
  <c r="C35" i="25"/>
  <c r="C34" i="25"/>
  <c r="J27" i="25"/>
  <c r="J26" i="25"/>
  <c r="J25" i="25"/>
  <c r="J24" i="25"/>
  <c r="J23" i="25"/>
  <c r="I27" i="25"/>
  <c r="I26" i="25"/>
  <c r="I25" i="25"/>
  <c r="I24" i="25"/>
  <c r="I23" i="25"/>
  <c r="H27" i="25"/>
  <c r="H26" i="25"/>
  <c r="H25" i="25"/>
  <c r="H24" i="25"/>
  <c r="H23" i="25"/>
  <c r="G27" i="25"/>
  <c r="G26" i="25"/>
  <c r="G25" i="25"/>
  <c r="G24" i="25"/>
  <c r="G23" i="25"/>
  <c r="F27" i="25"/>
  <c r="F26" i="25"/>
  <c r="F25" i="25"/>
  <c r="F24" i="25"/>
  <c r="F23" i="25"/>
  <c r="E27" i="25"/>
  <c r="E26" i="25"/>
  <c r="E25" i="25"/>
  <c r="E24" i="25"/>
  <c r="E23" i="25"/>
  <c r="D27" i="25"/>
  <c r="D26" i="25"/>
  <c r="D25" i="25"/>
  <c r="D24" i="25"/>
  <c r="D23" i="25"/>
  <c r="C27" i="25"/>
  <c r="C26" i="25"/>
  <c r="C25" i="25"/>
  <c r="C24" i="25"/>
  <c r="C23" i="25"/>
  <c r="A27" i="25"/>
  <c r="A26" i="25"/>
  <c r="A25" i="25"/>
  <c r="A24" i="25"/>
  <c r="A23" i="25"/>
  <c r="R40" i="25"/>
  <c r="K16" i="25"/>
  <c r="I16" i="25"/>
  <c r="G16" i="25"/>
  <c r="E16" i="25"/>
  <c r="C16" i="25"/>
  <c r="K15" i="25"/>
  <c r="I15" i="25"/>
  <c r="G15" i="25"/>
  <c r="E15" i="25"/>
  <c r="C15" i="25"/>
  <c r="K14" i="25"/>
  <c r="I14" i="25"/>
  <c r="G14" i="25"/>
  <c r="E14" i="25"/>
  <c r="C14" i="25"/>
  <c r="I9" i="25"/>
  <c r="I8" i="25"/>
  <c r="I7" i="25"/>
  <c r="F8" i="25"/>
  <c r="F9" i="25"/>
  <c r="F7" i="25"/>
  <c r="C9" i="25"/>
  <c r="C8" i="25"/>
  <c r="C7" i="25"/>
  <c r="L3" i="18"/>
  <c r="G3" i="18" s="1"/>
  <c r="C32" i="16"/>
  <c r="M37" i="16"/>
  <c r="C34" i="16" s="1"/>
  <c r="N37" i="16"/>
  <c r="C35" i="16" s="1"/>
  <c r="O37" i="16"/>
  <c r="C36" i="16" s="1"/>
  <c r="L37" i="16"/>
  <c r="C33" i="16" s="1"/>
  <c r="O36" i="16"/>
  <c r="N36" i="16"/>
  <c r="M36" i="16"/>
  <c r="J36" i="16"/>
  <c r="B36" i="16"/>
  <c r="B35" i="16"/>
  <c r="B34" i="16"/>
  <c r="B33" i="16"/>
  <c r="B32" i="16"/>
  <c r="A36" i="16"/>
  <c r="A35" i="16"/>
  <c r="A34" i="16"/>
  <c r="A33" i="16"/>
  <c r="A32" i="16"/>
  <c r="K44" i="21"/>
  <c r="I44" i="21"/>
  <c r="I43" i="21"/>
  <c r="G44" i="21"/>
  <c r="G43" i="21"/>
  <c r="E44" i="21"/>
  <c r="E43" i="21"/>
  <c r="C44" i="21"/>
  <c r="C43" i="21"/>
  <c r="O38" i="21"/>
  <c r="O37" i="21"/>
  <c r="O36" i="21"/>
  <c r="O35" i="21"/>
  <c r="O34" i="21"/>
  <c r="N38" i="21"/>
  <c r="N37" i="21"/>
  <c r="N36" i="21"/>
  <c r="N35" i="21"/>
  <c r="N34" i="21"/>
  <c r="M38" i="21"/>
  <c r="M37" i="21"/>
  <c r="M35" i="21"/>
  <c r="M34" i="21"/>
  <c r="L38" i="21"/>
  <c r="L37" i="21"/>
  <c r="L36" i="21"/>
  <c r="L35" i="21"/>
  <c r="L34" i="21"/>
  <c r="K38" i="21"/>
  <c r="K37" i="21"/>
  <c r="K36" i="21"/>
  <c r="K35" i="21"/>
  <c r="K34" i="21"/>
  <c r="J37" i="21"/>
  <c r="J36" i="21"/>
  <c r="J35" i="21"/>
  <c r="J34" i="21"/>
  <c r="I38" i="21"/>
  <c r="I37" i="21"/>
  <c r="I36" i="21"/>
  <c r="I35" i="21"/>
  <c r="I34" i="21"/>
  <c r="H38" i="21"/>
  <c r="H37" i="21"/>
  <c r="H36" i="21"/>
  <c r="H35" i="21"/>
  <c r="H34" i="21"/>
  <c r="F38" i="21"/>
  <c r="F37" i="21"/>
  <c r="F36" i="21"/>
  <c r="F34" i="21"/>
  <c r="D38" i="21"/>
  <c r="D37" i="21"/>
  <c r="D36" i="21"/>
  <c r="C38" i="21"/>
  <c r="C37" i="21"/>
  <c r="C35" i="21"/>
  <c r="C34" i="21"/>
  <c r="K28" i="21"/>
  <c r="I28" i="21"/>
  <c r="I27" i="21"/>
  <c r="G28" i="21"/>
  <c r="G27" i="21"/>
  <c r="E28" i="21"/>
  <c r="E27" i="21"/>
  <c r="C28" i="21"/>
  <c r="C27" i="21"/>
  <c r="V26" i="21"/>
  <c r="D32" i="21" s="1"/>
  <c r="X26" i="21"/>
  <c r="U27" i="21"/>
  <c r="H27" i="20"/>
  <c r="H26" i="20"/>
  <c r="H25" i="20"/>
  <c r="H24" i="20"/>
  <c r="E27" i="20"/>
  <c r="E26" i="20"/>
  <c r="E25" i="20"/>
  <c r="E24" i="20"/>
  <c r="G27" i="20"/>
  <c r="G26" i="20"/>
  <c r="G25" i="20"/>
  <c r="G24" i="20"/>
  <c r="F27" i="20"/>
  <c r="F26" i="20"/>
  <c r="F25" i="20"/>
  <c r="F24" i="20"/>
  <c r="D25" i="20"/>
  <c r="D26" i="20"/>
  <c r="D27" i="20"/>
  <c r="D24" i="20"/>
  <c r="B25" i="20"/>
  <c r="B26" i="20"/>
  <c r="B27" i="20"/>
  <c r="B24" i="20"/>
  <c r="G18" i="20"/>
  <c r="G17" i="20"/>
  <c r="F18" i="20"/>
  <c r="F17" i="20"/>
  <c r="E18" i="20"/>
  <c r="E17" i="20"/>
  <c r="D18" i="20"/>
  <c r="D17" i="20"/>
  <c r="B18" i="20"/>
  <c r="B17" i="20"/>
  <c r="G13" i="20"/>
  <c r="G12" i="20"/>
  <c r="F13" i="20"/>
  <c r="F12" i="20"/>
  <c r="E13" i="20"/>
  <c r="E12" i="20"/>
  <c r="D13" i="20"/>
  <c r="D12" i="20"/>
  <c r="B13" i="20"/>
  <c r="B12" i="20"/>
  <c r="M20" i="18"/>
  <c r="M3" i="15"/>
  <c r="L5" i="6" l="1"/>
  <c r="L16" i="6"/>
  <c r="L33" i="6"/>
  <c r="P4" i="7"/>
  <c r="P15" i="7"/>
  <c r="P26" i="7"/>
  <c r="P35" i="7"/>
  <c r="L4" i="8"/>
  <c r="R4" i="9"/>
  <c r="R11" i="9"/>
  <c r="R16" i="9"/>
  <c r="R21" i="9"/>
  <c r="R30" i="9"/>
  <c r="N4" i="10"/>
  <c r="T4" i="11"/>
  <c r="T16" i="11"/>
  <c r="T28" i="11"/>
  <c r="T38" i="11"/>
  <c r="M33" i="82" l="1"/>
  <c r="M7" i="82"/>
  <c r="M6" i="82"/>
  <c r="M5" i="82"/>
  <c r="M4" i="82"/>
  <c r="M4" i="81"/>
  <c r="N27" i="80"/>
  <c r="N21" i="80"/>
  <c r="N20" i="80"/>
  <c r="O38" i="79"/>
  <c r="O37" i="79"/>
  <c r="O5" i="79"/>
  <c r="O4" i="79"/>
  <c r="O27" i="78"/>
  <c r="O26" i="78"/>
  <c r="O6" i="78"/>
  <c r="O5" i="78"/>
  <c r="O42" i="77"/>
  <c r="O37" i="77"/>
  <c r="O33" i="77"/>
  <c r="O30" i="77"/>
  <c r="O20" i="77"/>
  <c r="O7" i="77"/>
  <c r="O6" i="77"/>
  <c r="O5" i="77"/>
  <c r="O44" i="76"/>
  <c r="O39" i="76"/>
  <c r="O38" i="76"/>
  <c r="O33" i="76"/>
  <c r="O32" i="76"/>
  <c r="O25" i="76"/>
  <c r="O19" i="76"/>
  <c r="O9" i="76"/>
  <c r="O4" i="76"/>
  <c r="N36" i="75"/>
  <c r="N29" i="75"/>
  <c r="N14" i="75"/>
  <c r="N4" i="75"/>
  <c r="Q36" i="74"/>
  <c r="Q35" i="74"/>
  <c r="Q34" i="74"/>
  <c r="Q6" i="74"/>
  <c r="Q42" i="73"/>
  <c r="Q30" i="73"/>
  <c r="Q24" i="73"/>
  <c r="Q12" i="73"/>
  <c r="Q5" i="73"/>
  <c r="Q4" i="73"/>
  <c r="T33" i="72"/>
  <c r="T15" i="72"/>
  <c r="T4" i="72"/>
  <c r="M46" i="71"/>
  <c r="M29" i="71"/>
  <c r="M19" i="71"/>
  <c r="M5" i="71"/>
  <c r="Q4" i="69"/>
  <c r="Q4" i="68"/>
  <c r="L4" i="67"/>
  <c r="L4" i="66"/>
  <c r="L4" i="65"/>
  <c r="O42" i="64"/>
  <c r="O4" i="64"/>
  <c r="N45" i="62"/>
  <c r="N40" i="62"/>
  <c r="N31" i="62"/>
  <c r="N21" i="62"/>
  <c r="N5" i="62"/>
  <c r="P38" i="61"/>
  <c r="P34" i="61"/>
  <c r="P25" i="61"/>
  <c r="P14" i="61"/>
  <c r="K5" i="60"/>
  <c r="P4" i="61"/>
  <c r="P9" i="61"/>
  <c r="P41" i="59"/>
  <c r="P28" i="59"/>
  <c r="P15" i="59"/>
  <c r="P4" i="59"/>
  <c r="Q26" i="58"/>
  <c r="Q23" i="58"/>
  <c r="Q17" i="58"/>
  <c r="Q6" i="58"/>
  <c r="L5" i="56"/>
  <c r="N45" i="54"/>
  <c r="N44" i="54"/>
  <c r="N39" i="54"/>
  <c r="N38" i="54"/>
  <c r="N31" i="54"/>
  <c r="N4" i="54"/>
  <c r="M33" i="53"/>
  <c r="M22" i="53"/>
  <c r="M4" i="53"/>
  <c r="L59" i="52"/>
  <c r="L53" i="52"/>
  <c r="L43" i="52"/>
  <c r="L33" i="52"/>
  <c r="L7" i="52"/>
  <c r="L6" i="52"/>
  <c r="L5" i="52"/>
  <c r="R34" i="51"/>
  <c r="R33" i="51"/>
  <c r="R6" i="51"/>
  <c r="R5" i="51"/>
  <c r="R4" i="51"/>
  <c r="R43" i="50"/>
  <c r="R42" i="50"/>
  <c r="R41" i="50"/>
  <c r="R8" i="50"/>
  <c r="R7" i="50"/>
  <c r="R6" i="50"/>
  <c r="R5" i="50"/>
  <c r="R4" i="50"/>
  <c r="R9" i="49"/>
  <c r="R8" i="49"/>
  <c r="R7" i="49"/>
  <c r="R6" i="49"/>
  <c r="O16" i="48"/>
  <c r="O4" i="48"/>
  <c r="N58" i="47"/>
  <c r="N55" i="47"/>
  <c r="N50" i="47"/>
  <c r="N45" i="47"/>
  <c r="N39" i="47"/>
  <c r="N33" i="47"/>
  <c r="N4" i="47"/>
  <c r="N5" i="46"/>
  <c r="N4" i="46"/>
  <c r="N5" i="45"/>
  <c r="N4" i="45"/>
  <c r="P23" i="44"/>
  <c r="P22" i="44"/>
  <c r="P16" i="44"/>
  <c r="P4" i="44"/>
  <c r="R44" i="43"/>
  <c r="R34" i="43"/>
  <c r="R18" i="43"/>
  <c r="R17" i="43"/>
  <c r="R5" i="43"/>
  <c r="R4" i="43"/>
  <c r="R5" i="42"/>
  <c r="R4" i="42"/>
  <c r="R5" i="41"/>
  <c r="R4" i="41"/>
  <c r="S11" i="40"/>
  <c r="S10" i="40"/>
  <c r="S4" i="40"/>
  <c r="R44" i="39"/>
  <c r="R43" i="39"/>
  <c r="R6" i="39"/>
  <c r="R5" i="39"/>
  <c r="O26" i="38"/>
  <c r="O23" i="38"/>
  <c r="O14" i="38"/>
  <c r="O5" i="38"/>
  <c r="L43" i="37"/>
  <c r="L26" i="37"/>
  <c r="L25" i="37"/>
  <c r="L13" i="37"/>
  <c r="J4" i="36"/>
  <c r="J4" i="35"/>
  <c r="P24" i="34"/>
  <c r="P18" i="34"/>
  <c r="P17" i="34"/>
  <c r="P6" i="34"/>
  <c r="P5" i="34"/>
  <c r="Q13" i="33"/>
  <c r="Q12" i="33"/>
  <c r="Q10" i="33"/>
  <c r="Q25" i="33"/>
  <c r="Q17" i="33"/>
  <c r="Q5" i="33"/>
  <c r="N16" i="32"/>
  <c r="N4" i="32"/>
  <c r="L4" i="31"/>
  <c r="L4" i="30"/>
  <c r="L15" i="29"/>
  <c r="L4" i="29"/>
  <c r="L4" i="28"/>
  <c r="P48" i="27"/>
  <c r="P40" i="27"/>
  <c r="P33" i="27"/>
  <c r="P27" i="27"/>
  <c r="P21" i="27"/>
  <c r="P16" i="27"/>
  <c r="P5" i="27"/>
  <c r="O4" i="26"/>
  <c r="R47" i="25"/>
  <c r="R26" i="25"/>
  <c r="R20" i="25"/>
  <c r="R4" i="25"/>
  <c r="S8" i="22"/>
  <c r="S5" i="22"/>
  <c r="U49" i="21"/>
  <c r="U25" i="21"/>
  <c r="U16" i="21"/>
  <c r="U6" i="21"/>
  <c r="N23" i="20"/>
  <c r="N11" i="20"/>
  <c r="N6" i="20"/>
  <c r="O48" i="19"/>
  <c r="O38" i="19"/>
  <c r="O32" i="19"/>
  <c r="O20" i="19"/>
  <c r="O15" i="19"/>
  <c r="O6" i="19"/>
  <c r="M4" i="18"/>
  <c r="J55" i="15"/>
  <c r="J30" i="15"/>
  <c r="J25" i="15"/>
  <c r="J20" i="15"/>
  <c r="J15" i="15"/>
  <c r="J10" i="15"/>
  <c r="J5" i="15"/>
  <c r="R4" i="12"/>
  <c r="BH5" i="5" l="1"/>
  <c r="A12" i="5" s="1"/>
  <c r="G19" i="71" l="1"/>
  <c r="G39" i="71" l="1"/>
  <c r="G38" i="71"/>
  <c r="G37" i="71"/>
  <c r="G36" i="71"/>
  <c r="G35" i="71"/>
  <c r="G34" i="71"/>
  <c r="G33" i="71"/>
  <c r="F39" i="71"/>
  <c r="F38" i="71"/>
  <c r="F37" i="71"/>
  <c r="F36" i="71"/>
  <c r="F35" i="71"/>
  <c r="F34" i="71"/>
  <c r="F33" i="71"/>
  <c r="E39" i="71"/>
  <c r="E38" i="71"/>
  <c r="E37" i="71"/>
  <c r="E36" i="71"/>
  <c r="E35" i="71"/>
  <c r="E34" i="71"/>
  <c r="E33" i="71"/>
  <c r="D39" i="71"/>
  <c r="D38" i="71"/>
  <c r="D37" i="71"/>
  <c r="D36" i="71"/>
  <c r="D35" i="71"/>
  <c r="D34" i="71"/>
  <c r="D33" i="71"/>
  <c r="C39" i="71"/>
  <c r="C38" i="71"/>
  <c r="C37" i="71"/>
  <c r="C36" i="71"/>
  <c r="C35" i="71"/>
  <c r="C34" i="71"/>
  <c r="C33" i="71"/>
  <c r="G32" i="71"/>
  <c r="F32" i="71"/>
  <c r="E32" i="71"/>
  <c r="D32" i="71"/>
  <c r="C32" i="71"/>
  <c r="G31" i="71"/>
  <c r="F31" i="71"/>
  <c r="E31" i="71"/>
  <c r="D31" i="71"/>
  <c r="C31" i="71"/>
  <c r="G30" i="71"/>
  <c r="F30" i="71"/>
  <c r="E30" i="71"/>
  <c r="D30" i="71"/>
  <c r="C30" i="71"/>
  <c r="A49" i="64"/>
  <c r="A48" i="64"/>
  <c r="A47" i="64"/>
  <c r="A46" i="64"/>
  <c r="A45" i="64"/>
  <c r="P4" i="62"/>
  <c r="A17" i="62" s="1"/>
  <c r="J4" i="59"/>
  <c r="F4" i="59"/>
  <c r="E4" i="59"/>
  <c r="J7" i="59"/>
  <c r="J6" i="59"/>
  <c r="J5" i="59"/>
  <c r="I7" i="59"/>
  <c r="I6" i="59"/>
  <c r="I5" i="59"/>
  <c r="H7" i="59"/>
  <c r="H6" i="59"/>
  <c r="G7" i="59"/>
  <c r="G6" i="59"/>
  <c r="F7" i="59"/>
  <c r="F6" i="59"/>
  <c r="E7" i="59"/>
  <c r="E6" i="59"/>
  <c r="E16" i="52" l="1"/>
  <c r="F4" i="52"/>
  <c r="A2" i="52"/>
  <c r="A1" i="52"/>
  <c r="P15" i="32"/>
  <c r="A32" i="32" s="1"/>
  <c r="M32" i="21"/>
  <c r="A18" i="7" l="1"/>
  <c r="B18" i="7"/>
  <c r="C18" i="7"/>
  <c r="D18" i="7"/>
  <c r="E18" i="7"/>
  <c r="F18" i="7"/>
  <c r="G18" i="7"/>
  <c r="A19" i="7"/>
  <c r="B19" i="7"/>
  <c r="C19" i="7"/>
  <c r="D19" i="7"/>
  <c r="E19" i="7"/>
  <c r="F19" i="7"/>
  <c r="G19" i="7"/>
  <c r="A20" i="7"/>
  <c r="B20" i="7"/>
  <c r="C20" i="7"/>
  <c r="D20" i="7"/>
  <c r="E20" i="7"/>
  <c r="F20" i="7"/>
  <c r="G20" i="7"/>
  <c r="A21" i="7"/>
  <c r="B21" i="7"/>
  <c r="C21" i="7"/>
  <c r="D21" i="7"/>
  <c r="E21" i="7"/>
  <c r="F21" i="7"/>
  <c r="G21" i="7"/>
  <c r="A22" i="7"/>
  <c r="B22" i="7"/>
  <c r="C22" i="7"/>
  <c r="D22" i="7"/>
  <c r="E22" i="7"/>
  <c r="F22" i="7"/>
  <c r="G22" i="7"/>
  <c r="A29" i="7"/>
  <c r="B29" i="7"/>
  <c r="C29" i="7"/>
  <c r="D29" i="7"/>
  <c r="A30" i="7"/>
  <c r="B30" i="7"/>
  <c r="C30" i="7"/>
  <c r="D30" i="7"/>
  <c r="A31" i="7"/>
  <c r="B31" i="7"/>
  <c r="C31" i="7"/>
  <c r="D31" i="7"/>
  <c r="A32" i="7"/>
  <c r="B32" i="7"/>
  <c r="C32" i="7"/>
  <c r="D32" i="7"/>
  <c r="A33" i="7"/>
  <c r="B33" i="7"/>
  <c r="C33" i="7"/>
  <c r="D33" i="7"/>
  <c r="H29" i="7"/>
  <c r="I29" i="7"/>
  <c r="J29" i="7"/>
  <c r="F30" i="7"/>
  <c r="H30" i="7"/>
  <c r="I30" i="7"/>
  <c r="J30" i="7"/>
  <c r="F31" i="7"/>
  <c r="H31" i="7"/>
  <c r="I31" i="7"/>
  <c r="J31" i="7"/>
  <c r="F32" i="7"/>
  <c r="H32" i="7"/>
  <c r="I32" i="7"/>
  <c r="J32" i="7"/>
  <c r="F33" i="7"/>
  <c r="H33" i="7"/>
  <c r="I33" i="7"/>
  <c r="J33" i="7"/>
  <c r="F34" i="7"/>
  <c r="H34" i="7"/>
  <c r="I34" i="7"/>
  <c r="J34" i="7"/>
  <c r="F35" i="7"/>
  <c r="H35" i="7"/>
  <c r="I35" i="7"/>
  <c r="J35" i="7"/>
  <c r="F36" i="7"/>
  <c r="H36" i="7"/>
  <c r="I36" i="7"/>
  <c r="J36" i="7"/>
  <c r="F37" i="7"/>
  <c r="H37" i="7"/>
  <c r="I37" i="7"/>
  <c r="J37" i="7"/>
  <c r="F38" i="7"/>
  <c r="H38" i="7"/>
  <c r="I38" i="7"/>
  <c r="J38" i="7"/>
  <c r="F39" i="7"/>
  <c r="H39" i="7"/>
  <c r="I39" i="7"/>
  <c r="J39" i="7"/>
  <c r="F37" i="9"/>
  <c r="E37" i="9"/>
  <c r="D37" i="9"/>
  <c r="F36" i="9"/>
  <c r="D36" i="9"/>
  <c r="F35" i="9"/>
  <c r="D35" i="9"/>
  <c r="F34" i="9"/>
  <c r="D34" i="9"/>
  <c r="L21" i="9"/>
  <c r="K21" i="9"/>
  <c r="L20" i="9"/>
  <c r="K20" i="9"/>
  <c r="K19" i="9"/>
  <c r="L18" i="9"/>
  <c r="K18" i="9"/>
  <c r="L17" i="9"/>
  <c r="K17" i="9"/>
  <c r="L16" i="9"/>
  <c r="K16" i="9"/>
  <c r="L15" i="9"/>
  <c r="K15" i="9"/>
  <c r="L14" i="9"/>
  <c r="K14" i="9"/>
  <c r="G8" i="9"/>
  <c r="Q8" i="9"/>
  <c r="G7" i="9" s="1"/>
  <c r="F8" i="9"/>
  <c r="E8" i="9"/>
  <c r="D8" i="9"/>
  <c r="F7" i="9"/>
  <c r="E7" i="9"/>
  <c r="D7" i="9"/>
  <c r="A2" i="9"/>
  <c r="A1" i="9"/>
  <c r="M56" i="5"/>
  <c r="J56" i="5"/>
  <c r="M55" i="5"/>
  <c r="J55" i="5"/>
  <c r="M54" i="5"/>
  <c r="J54" i="5"/>
  <c r="M53" i="5"/>
  <c r="J53" i="5"/>
  <c r="M52" i="5"/>
  <c r="J52" i="5"/>
  <c r="M51" i="5"/>
  <c r="J51" i="5"/>
  <c r="M50" i="5"/>
  <c r="J50" i="5"/>
  <c r="M49" i="5"/>
  <c r="J49" i="5"/>
  <c r="M48" i="5"/>
  <c r="J48" i="5"/>
  <c r="M47" i="5"/>
  <c r="J47" i="5"/>
  <c r="M46" i="5"/>
  <c r="J46" i="5"/>
  <c r="M45" i="5"/>
  <c r="J45" i="5"/>
  <c r="M44" i="5"/>
  <c r="J44" i="5"/>
  <c r="M43" i="5"/>
  <c r="J43" i="5"/>
  <c r="M42" i="5"/>
  <c r="J42" i="5"/>
  <c r="J41" i="5"/>
  <c r="J40" i="5"/>
  <c r="E11" i="5"/>
  <c r="D11" i="5"/>
  <c r="C11" i="5"/>
  <c r="A11" i="5"/>
  <c r="A2" i="5"/>
  <c r="A1" i="5"/>
  <c r="M57" i="5" l="1"/>
  <c r="J57" i="5"/>
  <c r="B30" i="5" s="1"/>
  <c r="F11" i="5"/>
  <c r="J40" i="7"/>
  <c r="H40" i="7"/>
  <c r="I40" i="7"/>
  <c r="H5" i="81"/>
  <c r="B36" i="75"/>
  <c r="G13" i="75"/>
  <c r="H3" i="75"/>
  <c r="H41" i="73"/>
  <c r="H27" i="73"/>
  <c r="N3" i="72"/>
  <c r="G5" i="71"/>
  <c r="I42" i="64"/>
  <c r="J3" i="59"/>
  <c r="K6" i="58"/>
  <c r="I5" i="38"/>
  <c r="D4" i="38"/>
  <c r="K25" i="33"/>
  <c r="K18" i="33"/>
  <c r="J20" i="25"/>
  <c r="L13" i="25"/>
  <c r="L41" i="21"/>
  <c r="L25" i="21"/>
  <c r="N21" i="17" l="1"/>
  <c r="A35" i="17" s="1"/>
  <c r="N3" i="17"/>
  <c r="A18" i="17" s="1"/>
  <c r="U7" i="22"/>
  <c r="A27" i="22" s="1"/>
  <c r="T3" i="51"/>
  <c r="A31" i="51" s="1"/>
  <c r="T40" i="50"/>
  <c r="T3" i="50"/>
  <c r="A32" i="50" s="1"/>
  <c r="T4" i="49"/>
  <c r="P43" i="54"/>
  <c r="A47" i="54" s="1"/>
  <c r="P37" i="54"/>
  <c r="A41" i="54" s="1"/>
  <c r="P30" i="54"/>
  <c r="A35" i="54" s="1"/>
  <c r="M3" i="47" l="1"/>
  <c r="H3" i="47" s="1"/>
  <c r="U16" i="43"/>
  <c r="S16" i="43"/>
  <c r="L3" i="16"/>
  <c r="M4" i="15"/>
  <c r="K3" i="15"/>
  <c r="A4" i="15" s="1"/>
  <c r="Q9" i="63" l="1"/>
  <c r="L3" i="63" s="1"/>
  <c r="Q3" i="63"/>
  <c r="E3" i="63" s="1"/>
  <c r="M110" i="57"/>
  <c r="H45" i="57" s="1"/>
  <c r="H34" i="57"/>
  <c r="M4" i="57"/>
  <c r="H4" i="57" s="1"/>
  <c r="Q41" i="55"/>
  <c r="H31" i="55" s="1"/>
  <c r="Q55" i="55"/>
  <c r="L41" i="55" s="1"/>
  <c r="Q4" i="55"/>
  <c r="L4" i="55" s="1"/>
  <c r="M55" i="57"/>
  <c r="F20" i="57" s="1"/>
  <c r="M13" i="57"/>
  <c r="H13" i="57" s="1"/>
  <c r="K58" i="52"/>
  <c r="F36" i="52" s="1"/>
  <c r="Q44" i="55"/>
  <c r="L35" i="55" s="1"/>
  <c r="M22" i="20"/>
  <c r="M5" i="20"/>
  <c r="K4" i="37"/>
  <c r="F3" i="37" s="1"/>
  <c r="A29" i="43"/>
  <c r="Q31" i="38"/>
  <c r="I38" i="38" s="1"/>
  <c r="N37" i="19"/>
  <c r="I33" i="19" s="1"/>
  <c r="N15" i="48"/>
  <c r="F16" i="48" s="1"/>
  <c r="M44" i="47"/>
  <c r="C42" i="47" s="1"/>
  <c r="S15" i="43"/>
  <c r="L15" i="43" s="1"/>
  <c r="T26" i="21"/>
  <c r="K42" i="37"/>
  <c r="E32" i="37" s="1"/>
  <c r="Q39" i="25"/>
  <c r="Q36" i="70"/>
  <c r="L22" i="70" s="1"/>
  <c r="Q33" i="70"/>
  <c r="H22" i="70" s="1"/>
  <c r="Q43" i="70"/>
  <c r="L32" i="70" s="1"/>
  <c r="Q3" i="70"/>
  <c r="C4" i="70" s="1"/>
  <c r="O35" i="59"/>
  <c r="J25" i="59" s="1"/>
  <c r="O40" i="59"/>
  <c r="J31" i="59" s="1"/>
  <c r="O34" i="7"/>
  <c r="J27" i="7" s="1"/>
  <c r="Q29" i="9"/>
  <c r="L32" i="9" s="1"/>
  <c r="Q15" i="9"/>
  <c r="E12" i="9" s="1"/>
  <c r="Q20" i="9"/>
  <c r="L12" i="9" s="1"/>
  <c r="Q10" i="9"/>
  <c r="L6" i="9" s="1"/>
  <c r="K3" i="28"/>
  <c r="L32" i="82"/>
  <c r="G33" i="82" s="1"/>
  <c r="M26" i="80"/>
  <c r="F26" i="80" s="1"/>
  <c r="M10" i="80"/>
  <c r="H11" i="80" s="1"/>
  <c r="N36" i="79"/>
  <c r="I36" i="79" s="1"/>
  <c r="N25" i="78"/>
  <c r="H25" i="78" s="1"/>
  <c r="N36" i="77"/>
  <c r="F40" i="77" s="1"/>
  <c r="N18" i="77"/>
  <c r="I15" i="77" s="1"/>
  <c r="I35" i="76"/>
  <c r="M28" i="75"/>
  <c r="C29" i="75" s="1"/>
  <c r="P3" i="69"/>
  <c r="K3" i="69" s="1"/>
  <c r="L3" i="82"/>
  <c r="G4" i="82" s="1"/>
  <c r="M19" i="80"/>
  <c r="E20" i="80" s="1"/>
  <c r="M3" i="80"/>
  <c r="H3" i="80" s="1"/>
  <c r="N3" i="79"/>
  <c r="H3" i="79" s="1"/>
  <c r="N4" i="78"/>
  <c r="I4" i="78" s="1"/>
  <c r="N29" i="77"/>
  <c r="H22" i="77" s="1"/>
  <c r="N4" i="77"/>
  <c r="I5" i="77" s="1"/>
  <c r="I29" i="76"/>
  <c r="N3" i="76"/>
  <c r="H4" i="76" s="1"/>
  <c r="P3" i="73"/>
  <c r="J4" i="73" s="1"/>
  <c r="N18" i="76"/>
  <c r="G19" i="76" s="1"/>
  <c r="P3" i="68"/>
  <c r="K3" i="68" s="1"/>
  <c r="K3" i="67"/>
  <c r="F3" i="67" s="1"/>
  <c r="K3" i="65"/>
  <c r="F4" i="65" s="1"/>
  <c r="M44" i="62"/>
  <c r="H40" i="62" s="1"/>
  <c r="M30" i="62"/>
  <c r="H30" i="62" s="1"/>
  <c r="M4" i="62"/>
  <c r="E4" i="62" s="1"/>
  <c r="O24" i="61"/>
  <c r="D25" i="61" s="1"/>
  <c r="O27" i="59"/>
  <c r="F25" i="59" s="1"/>
  <c r="K56" i="67"/>
  <c r="F56" i="67" s="1"/>
  <c r="K3" i="66"/>
  <c r="F3" i="66" s="1"/>
  <c r="N3" i="64"/>
  <c r="I3" i="64" s="1"/>
  <c r="M39" i="62"/>
  <c r="B40" i="62" s="1"/>
  <c r="M20" i="62"/>
  <c r="F20" i="62" s="1"/>
  <c r="O33" i="61"/>
  <c r="E33" i="61" s="1"/>
  <c r="O13" i="61"/>
  <c r="O3" i="61"/>
  <c r="D4" i="61" s="1"/>
  <c r="P25" i="58"/>
  <c r="O8" i="61"/>
  <c r="I4" i="61" s="1"/>
  <c r="J3" i="60"/>
  <c r="D4" i="60" s="1"/>
  <c r="P22" i="58"/>
  <c r="G23" i="58" s="1"/>
  <c r="M37" i="54"/>
  <c r="G37" i="54" s="1"/>
  <c r="K4" i="56"/>
  <c r="M43" i="54"/>
  <c r="H43" i="54" s="1"/>
  <c r="M30" i="54"/>
  <c r="H30" i="54" s="1"/>
  <c r="K52" i="52"/>
  <c r="C36" i="52" s="1"/>
  <c r="K42" i="52"/>
  <c r="F28" i="52" s="1"/>
  <c r="M3" i="54"/>
  <c r="D3" i="54" s="1"/>
  <c r="L21" i="53"/>
  <c r="G21" i="53" s="1"/>
  <c r="L32" i="53"/>
  <c r="G33" i="53" s="1"/>
  <c r="L3" i="53"/>
  <c r="G3" i="53" s="1"/>
  <c r="Q4" i="49"/>
  <c r="L5" i="49" s="1"/>
  <c r="L37" i="50"/>
  <c r="Q32" i="51"/>
  <c r="L36" i="51" s="1"/>
  <c r="Q3" i="50"/>
  <c r="L3" i="50" s="1"/>
  <c r="Q3" i="51"/>
  <c r="L3" i="51" s="1"/>
  <c r="N43" i="76"/>
  <c r="C42" i="76" s="1"/>
  <c r="P15" i="58"/>
  <c r="K16" i="58" s="1"/>
  <c r="P10" i="20"/>
  <c r="B19" i="20" s="1"/>
  <c r="N32" i="77"/>
  <c r="I28" i="77" s="1"/>
  <c r="N24" i="76"/>
  <c r="G24" i="76" s="1"/>
  <c r="P11" i="73"/>
  <c r="K11" i="73" s="1"/>
  <c r="N41" i="77"/>
  <c r="C46" i="77" s="1"/>
  <c r="N8" i="76"/>
  <c r="H8" i="76" s="1"/>
  <c r="P23" i="73"/>
  <c r="K19" i="73" s="1"/>
  <c r="O37" i="61"/>
  <c r="J37" i="61" s="1"/>
  <c r="F31" i="27"/>
  <c r="I26" i="27"/>
  <c r="D50" i="19"/>
  <c r="D44" i="19"/>
  <c r="I43" i="19" s="1"/>
  <c r="D43" i="19"/>
  <c r="D35" i="19"/>
  <c r="D34" i="19"/>
  <c r="H20" i="19"/>
  <c r="H18" i="19"/>
  <c r="D28" i="19"/>
  <c r="D23" i="19"/>
  <c r="D22" i="19"/>
  <c r="D21" i="19"/>
  <c r="D11" i="19"/>
  <c r="D10" i="19"/>
  <c r="D9" i="19"/>
  <c r="D8" i="19"/>
  <c r="E28" i="18"/>
  <c r="E27" i="18"/>
  <c r="C28" i="18"/>
  <c r="C27" i="18"/>
  <c r="E26" i="18"/>
  <c r="E25" i="18"/>
  <c r="E24" i="18"/>
  <c r="E23" i="18"/>
  <c r="E22" i="18"/>
  <c r="E21" i="18"/>
  <c r="E20" i="18"/>
  <c r="C20" i="18"/>
  <c r="E19" i="18"/>
  <c r="C19" i="18"/>
  <c r="L19" i="49" l="1"/>
  <c r="E35" i="18"/>
  <c r="J15" i="61"/>
  <c r="D15" i="61"/>
  <c r="E29" i="28"/>
  <c r="E40" i="28"/>
  <c r="E4" i="28"/>
  <c r="E42" i="56"/>
  <c r="F5" i="56"/>
  <c r="L44" i="58"/>
  <c r="L23" i="58"/>
  <c r="Q46" i="25"/>
  <c r="J31" i="25" s="1"/>
  <c r="J35" i="17"/>
  <c r="J36" i="17"/>
  <c r="K36" i="17"/>
  <c r="K35" i="17"/>
  <c r="K34" i="17"/>
  <c r="K33" i="17"/>
  <c r="K32" i="17"/>
  <c r="J34" i="17"/>
  <c r="J33" i="17"/>
  <c r="I36" i="17"/>
  <c r="I35" i="17"/>
  <c r="I34" i="17"/>
  <c r="I33" i="17"/>
  <c r="I32" i="17"/>
  <c r="K16" i="17"/>
  <c r="L16" i="17"/>
  <c r="K17" i="17"/>
  <c r="L17" i="17"/>
  <c r="K18" i="17"/>
  <c r="L18" i="17"/>
  <c r="K19" i="17"/>
  <c r="L19" i="17"/>
  <c r="L15" i="17"/>
  <c r="K15" i="17"/>
  <c r="J19" i="17"/>
  <c r="J18" i="17"/>
  <c r="J17" i="17"/>
  <c r="J16" i="17"/>
  <c r="J15" i="17"/>
  <c r="I19" i="17"/>
  <c r="I18" i="17"/>
  <c r="I17" i="17"/>
  <c r="I16" i="17"/>
  <c r="I15" i="17"/>
  <c r="M41" i="16"/>
  <c r="K41" i="16"/>
  <c r="G4" i="16" l="1"/>
  <c r="G30" i="16"/>
  <c r="C55" i="15"/>
  <c r="B55" i="15"/>
  <c r="C36" i="15"/>
  <c r="B36" i="15"/>
  <c r="B7" i="15"/>
  <c r="C7" i="15"/>
  <c r="C6" i="15"/>
  <c r="B6" i="15"/>
  <c r="B21" i="15"/>
  <c r="C11" i="15"/>
  <c r="B11" i="15"/>
  <c r="C10" i="15"/>
  <c r="B10" i="15"/>
  <c r="C9" i="15"/>
  <c r="B9" i="15"/>
  <c r="C8" i="15"/>
  <c r="B8" i="15"/>
  <c r="B45" i="15"/>
  <c r="C45" i="15"/>
  <c r="B46" i="15"/>
  <c r="C46" i="15"/>
  <c r="B47" i="15"/>
  <c r="C47" i="15"/>
  <c r="B48" i="15"/>
  <c r="C48" i="15"/>
  <c r="B49" i="15"/>
  <c r="C49" i="15"/>
  <c r="B50" i="15"/>
  <c r="C50" i="15"/>
  <c r="B51" i="15"/>
  <c r="C51" i="15"/>
  <c r="B52" i="15"/>
  <c r="C52" i="15"/>
  <c r="B53" i="15"/>
  <c r="C53" i="15"/>
  <c r="B54" i="15"/>
  <c r="C54" i="15"/>
  <c r="B56" i="15"/>
  <c r="C56" i="15"/>
  <c r="C44" i="15"/>
  <c r="B44" i="15"/>
  <c r="C19" i="15"/>
  <c r="K26" i="16" s="1"/>
  <c r="L26" i="16" s="1"/>
  <c r="C20" i="15"/>
  <c r="K14" i="16" s="1"/>
  <c r="C21" i="15"/>
  <c r="C22" i="15"/>
  <c r="C23" i="15"/>
  <c r="C24" i="15"/>
  <c r="C25" i="15"/>
  <c r="C26" i="15"/>
  <c r="C27" i="15"/>
  <c r="C28" i="15"/>
  <c r="C29" i="15"/>
  <c r="C30" i="15"/>
  <c r="C31" i="15"/>
  <c r="C32" i="15"/>
  <c r="C33" i="15"/>
  <c r="C34" i="15"/>
  <c r="C35" i="15"/>
  <c r="C37" i="15"/>
  <c r="C38" i="15"/>
  <c r="K12" i="16" s="1"/>
  <c r="C39" i="15"/>
  <c r="B20" i="15"/>
  <c r="B22" i="15"/>
  <c r="B23" i="15"/>
  <c r="B24" i="15"/>
  <c r="B25" i="15"/>
  <c r="B26" i="15"/>
  <c r="B27" i="15"/>
  <c r="B28" i="15"/>
  <c r="B29" i="15"/>
  <c r="B30" i="15"/>
  <c r="B31" i="15"/>
  <c r="B32" i="15"/>
  <c r="B33" i="15"/>
  <c r="B34" i="15"/>
  <c r="B35" i="15"/>
  <c r="B37" i="15"/>
  <c r="B38" i="15"/>
  <c r="B39" i="15"/>
  <c r="C5" i="15"/>
  <c r="B5" i="15"/>
  <c r="F55" i="15" l="1"/>
  <c r="E36" i="15"/>
  <c r="K15" i="16"/>
  <c r="E56" i="15"/>
  <c r="E54" i="15"/>
  <c r="E53" i="15"/>
  <c r="E52" i="15"/>
  <c r="E51" i="15"/>
  <c r="E50" i="15"/>
  <c r="E49" i="15"/>
  <c r="E48" i="15"/>
  <c r="E47" i="15"/>
  <c r="E46" i="15"/>
  <c r="E45" i="15"/>
  <c r="E8" i="15"/>
  <c r="D9" i="15"/>
  <c r="D11" i="15"/>
  <c r="F36" i="15"/>
  <c r="E21" i="15"/>
  <c r="F44" i="15"/>
  <c r="E35" i="15"/>
  <c r="E33" i="15"/>
  <c r="E31" i="15"/>
  <c r="E29" i="15"/>
  <c r="E27" i="15"/>
  <c r="F39" i="15"/>
  <c r="F37" i="15"/>
  <c r="F34" i="15"/>
  <c r="F32" i="15"/>
  <c r="F30" i="15"/>
  <c r="F28" i="15"/>
  <c r="F26" i="15"/>
  <c r="E25" i="15"/>
  <c r="E23" i="15"/>
  <c r="F24" i="15"/>
  <c r="F22" i="15"/>
  <c r="E6" i="15"/>
  <c r="E10" i="15"/>
  <c r="D10" i="15"/>
  <c r="B12" i="15"/>
  <c r="D7" i="15"/>
  <c r="C12" i="15"/>
  <c r="D8" i="15"/>
  <c r="E20" i="15"/>
  <c r="E22" i="15"/>
  <c r="E24" i="15"/>
  <c r="E26" i="15"/>
  <c r="E28" i="15"/>
  <c r="E30" i="15"/>
  <c r="E32" i="15"/>
  <c r="E34" i="15"/>
  <c r="E38" i="15"/>
  <c r="D6" i="15"/>
  <c r="E7" i="15"/>
  <c r="E9" i="15"/>
  <c r="E11" i="15"/>
  <c r="F19" i="15"/>
  <c r="F21" i="15"/>
  <c r="F23" i="15"/>
  <c r="F25" i="15"/>
  <c r="F27" i="15"/>
  <c r="F29" i="15"/>
  <c r="F31" i="15"/>
  <c r="F33" i="15"/>
  <c r="F35" i="15"/>
  <c r="F38" i="15"/>
  <c r="E44" i="15"/>
  <c r="F56" i="15"/>
  <c r="F54" i="15"/>
  <c r="F53" i="15"/>
  <c r="F52" i="15"/>
  <c r="F51" i="15"/>
  <c r="F50" i="15"/>
  <c r="F49" i="15"/>
  <c r="F48" i="15"/>
  <c r="F47" i="15"/>
  <c r="F46" i="15"/>
  <c r="F45" i="15"/>
  <c r="K13" i="16"/>
  <c r="K11" i="16"/>
  <c r="E19" i="15"/>
  <c r="E37" i="15"/>
  <c r="E39" i="15"/>
  <c r="F20" i="15"/>
  <c r="J32" i="15"/>
  <c r="J57" i="15"/>
  <c r="C17" i="15"/>
  <c r="C42" i="15"/>
  <c r="I32" i="15"/>
  <c r="I57" i="15"/>
  <c r="B17" i="15"/>
  <c r="B42" i="15"/>
  <c r="E55" i="15"/>
  <c r="D43" i="15"/>
  <c r="D18" i="15"/>
  <c r="E12" i="15" l="1"/>
  <c r="D12" i="15"/>
  <c r="L29" i="11"/>
  <c r="J29" i="11"/>
  <c r="H29" i="11"/>
  <c r="F29" i="11"/>
  <c r="D29" i="11"/>
  <c r="B29" i="11"/>
  <c r="B41" i="11"/>
  <c r="C41" i="11"/>
  <c r="D41" i="11"/>
  <c r="E41" i="11"/>
  <c r="F41" i="11"/>
  <c r="G41" i="11"/>
  <c r="H41" i="11"/>
  <c r="I41" i="11"/>
  <c r="J41" i="11"/>
  <c r="K41" i="11"/>
  <c r="L41" i="11"/>
  <c r="M41" i="11"/>
  <c r="N41" i="11"/>
  <c r="B42" i="11"/>
  <c r="C42" i="11"/>
  <c r="D42" i="11"/>
  <c r="E42" i="11"/>
  <c r="F42" i="11"/>
  <c r="G42" i="11"/>
  <c r="H42" i="11"/>
  <c r="I42" i="11"/>
  <c r="J42" i="11"/>
  <c r="K42" i="11"/>
  <c r="L42" i="11"/>
  <c r="M42" i="11"/>
  <c r="N42" i="11"/>
  <c r="B43" i="11"/>
  <c r="C43" i="11"/>
  <c r="D43" i="11"/>
  <c r="E43" i="11"/>
  <c r="F43" i="11"/>
  <c r="G43" i="11"/>
  <c r="H43" i="11"/>
  <c r="I43" i="11"/>
  <c r="J43" i="11"/>
  <c r="K43" i="11"/>
  <c r="L43" i="11"/>
  <c r="M43" i="11"/>
  <c r="N43" i="11"/>
  <c r="B44" i="11"/>
  <c r="C44" i="11"/>
  <c r="D44" i="11"/>
  <c r="E44" i="11"/>
  <c r="F44" i="11"/>
  <c r="G44" i="11"/>
  <c r="H44" i="11"/>
  <c r="I44" i="11"/>
  <c r="J44" i="11"/>
  <c r="K44" i="11"/>
  <c r="L44" i="11"/>
  <c r="M44" i="11"/>
  <c r="N44" i="11"/>
  <c r="C40" i="11"/>
  <c r="D40" i="11"/>
  <c r="E40" i="11"/>
  <c r="F40" i="11"/>
  <c r="G40" i="11"/>
  <c r="H40" i="11"/>
  <c r="I40" i="11"/>
  <c r="J40" i="11"/>
  <c r="K40" i="11"/>
  <c r="L40" i="11"/>
  <c r="M40" i="11"/>
  <c r="N40" i="11"/>
  <c r="B40" i="11"/>
  <c r="A41" i="11"/>
  <c r="A42" i="11"/>
  <c r="A43" i="11"/>
  <c r="A44" i="11"/>
  <c r="A40" i="11"/>
  <c r="M27" i="11"/>
  <c r="A30" i="11"/>
  <c r="B30" i="11"/>
  <c r="D30" i="11"/>
  <c r="F30" i="11"/>
  <c r="H30" i="11"/>
  <c r="J30" i="11"/>
  <c r="L30" i="11"/>
  <c r="A31" i="11"/>
  <c r="B31" i="11"/>
  <c r="D31" i="11"/>
  <c r="F31" i="11"/>
  <c r="H31" i="11"/>
  <c r="J31" i="11"/>
  <c r="L31" i="11"/>
  <c r="A32" i="11"/>
  <c r="B32" i="11"/>
  <c r="D32" i="11"/>
  <c r="F32" i="11"/>
  <c r="H32" i="11"/>
  <c r="J32" i="11"/>
  <c r="L32" i="11"/>
  <c r="A33" i="11"/>
  <c r="B33" i="11"/>
  <c r="D33" i="11"/>
  <c r="F33" i="11"/>
  <c r="H33" i="11"/>
  <c r="J33" i="11"/>
  <c r="L33" i="11"/>
  <c r="A29" i="11"/>
  <c r="M23" i="11"/>
  <c r="L23" i="11"/>
  <c r="K23" i="11"/>
  <c r="J23" i="11"/>
  <c r="M22" i="11"/>
  <c r="L22" i="11"/>
  <c r="K22" i="11"/>
  <c r="J22" i="11"/>
  <c r="I22" i="11"/>
  <c r="M21" i="11"/>
  <c r="L21" i="11"/>
  <c r="K21" i="11"/>
  <c r="J21" i="11"/>
  <c r="I21" i="11"/>
  <c r="M20" i="11"/>
  <c r="L20" i="11"/>
  <c r="K20" i="11"/>
  <c r="J20" i="11"/>
  <c r="I20" i="11"/>
  <c r="M19" i="11"/>
  <c r="L19" i="11"/>
  <c r="K19" i="11"/>
  <c r="J19" i="11"/>
  <c r="I19" i="11"/>
  <c r="G19" i="11"/>
  <c r="H19" i="11"/>
  <c r="G20" i="11"/>
  <c r="H20" i="11"/>
  <c r="G21" i="11"/>
  <c r="H21" i="11"/>
  <c r="G22" i="11"/>
  <c r="H22" i="11"/>
  <c r="G23" i="11"/>
  <c r="H23" i="11"/>
  <c r="F20" i="11"/>
  <c r="F21" i="11"/>
  <c r="F22" i="11"/>
  <c r="F23" i="11"/>
  <c r="F19" i="11"/>
  <c r="E20" i="11"/>
  <c r="E21" i="11"/>
  <c r="E22" i="11"/>
  <c r="E23" i="11"/>
  <c r="E19" i="11"/>
  <c r="D20" i="11"/>
  <c r="D21" i="11"/>
  <c r="D22" i="11"/>
  <c r="D19" i="11"/>
  <c r="B20" i="11"/>
  <c r="B21" i="11"/>
  <c r="B22" i="11"/>
  <c r="B19" i="11"/>
  <c r="M15" i="11"/>
  <c r="A20" i="11"/>
  <c r="A21" i="11"/>
  <c r="A22" i="11"/>
  <c r="A23" i="11"/>
  <c r="A19" i="11"/>
  <c r="E6" i="11"/>
  <c r="D7" i="11"/>
  <c r="E7" i="11"/>
  <c r="E8" i="11"/>
  <c r="D9" i="11"/>
  <c r="E9" i="11"/>
  <c r="C8" i="11"/>
  <c r="C9" i="11"/>
  <c r="I23" i="11"/>
  <c r="C20" i="10"/>
  <c r="C21" i="10"/>
  <c r="D21" i="10"/>
  <c r="E21" i="10"/>
  <c r="C22" i="10"/>
  <c r="D22" i="10"/>
  <c r="E22" i="10"/>
  <c r="C23" i="10"/>
  <c r="D23" i="10"/>
  <c r="E23" i="10"/>
  <c r="C24" i="10"/>
  <c r="D24" i="10"/>
  <c r="E24" i="10"/>
  <c r="C25" i="10"/>
  <c r="D25" i="10"/>
  <c r="E25" i="10"/>
  <c r="C26" i="10"/>
  <c r="D26" i="10"/>
  <c r="E26" i="10"/>
  <c r="C27" i="10"/>
  <c r="D27" i="10"/>
  <c r="E27" i="10"/>
  <c r="C28" i="10"/>
  <c r="D28" i="10"/>
  <c r="E28" i="10"/>
  <c r="C29" i="10"/>
  <c r="D29" i="10"/>
  <c r="E29" i="10"/>
  <c r="D31" i="10"/>
  <c r="E31" i="10"/>
  <c r="C33" i="10"/>
  <c r="D33" i="10"/>
  <c r="E33" i="10"/>
  <c r="C34" i="10"/>
  <c r="D34" i="10"/>
  <c r="E34" i="10"/>
  <c r="C35" i="10"/>
  <c r="D35" i="10"/>
  <c r="E35" i="10"/>
  <c r="E15" i="10"/>
  <c r="D15" i="10"/>
  <c r="D6" i="10"/>
  <c r="E6" i="10"/>
  <c r="B23" i="11" l="1"/>
  <c r="D23" i="11"/>
  <c r="B8" i="7" l="1"/>
  <c r="C8" i="7"/>
  <c r="D8" i="7"/>
  <c r="E8" i="7"/>
  <c r="F8" i="7"/>
  <c r="G8" i="7"/>
  <c r="H8" i="7"/>
  <c r="I8" i="7"/>
  <c r="J8" i="7"/>
  <c r="B9" i="7"/>
  <c r="C9" i="7"/>
  <c r="D9" i="7"/>
  <c r="E9" i="7"/>
  <c r="F9" i="7"/>
  <c r="G9" i="7"/>
  <c r="H9" i="7"/>
  <c r="I9" i="7"/>
  <c r="J9" i="7"/>
  <c r="B10" i="7"/>
  <c r="C10" i="7"/>
  <c r="D10" i="7"/>
  <c r="E10" i="7"/>
  <c r="F10" i="7"/>
  <c r="G10" i="7"/>
  <c r="H10" i="7"/>
  <c r="I10" i="7"/>
  <c r="J10" i="7"/>
  <c r="B11" i="7"/>
  <c r="C11" i="7"/>
  <c r="D11" i="7"/>
  <c r="E11" i="7"/>
  <c r="F11" i="7"/>
  <c r="G11" i="7"/>
  <c r="H11" i="7"/>
  <c r="I11" i="7"/>
  <c r="J11" i="7"/>
  <c r="C7" i="7"/>
  <c r="D7" i="7"/>
  <c r="E7" i="7"/>
  <c r="F7" i="7"/>
  <c r="G7" i="7"/>
  <c r="H7" i="7"/>
  <c r="I7" i="7"/>
  <c r="J7" i="7"/>
  <c r="B7" i="7"/>
  <c r="A8" i="7"/>
  <c r="A9" i="7"/>
  <c r="A10" i="7"/>
  <c r="A11" i="7"/>
  <c r="A7" i="7"/>
  <c r="E20" i="6"/>
  <c r="F20" i="6"/>
  <c r="E21" i="6"/>
  <c r="F21" i="6"/>
  <c r="E22" i="6"/>
  <c r="F22" i="6"/>
  <c r="E23" i="6"/>
  <c r="F23" i="6"/>
  <c r="F19" i="6"/>
  <c r="E19" i="6"/>
  <c r="D20" i="6"/>
  <c r="D21" i="6"/>
  <c r="D22" i="6"/>
  <c r="D23" i="6"/>
  <c r="D19" i="6"/>
  <c r="C20" i="6"/>
  <c r="C21" i="6"/>
  <c r="C22" i="6"/>
  <c r="C23" i="6"/>
  <c r="C19" i="6"/>
  <c r="B20" i="6"/>
  <c r="B21" i="6"/>
  <c r="B22" i="6"/>
  <c r="B23" i="6"/>
  <c r="B19" i="6"/>
  <c r="A20" i="6"/>
  <c r="A21" i="6"/>
  <c r="A22" i="6"/>
  <c r="A23" i="6"/>
  <c r="A19" i="6"/>
  <c r="A10" i="6"/>
  <c r="A9" i="6"/>
  <c r="A8" i="6"/>
  <c r="B12" i="6"/>
  <c r="C12" i="6"/>
  <c r="D12" i="6"/>
  <c r="D11" i="6"/>
  <c r="B9" i="6"/>
  <c r="C9" i="6"/>
  <c r="D9" i="6"/>
  <c r="B10" i="6"/>
  <c r="C10" i="6"/>
  <c r="D10" i="6"/>
  <c r="B11" i="6"/>
  <c r="C11" i="6"/>
  <c r="D8" i="6"/>
  <c r="C8" i="6"/>
  <c r="B8" i="6"/>
  <c r="H167" i="8" l="1"/>
  <c r="H166" i="8"/>
  <c r="H165" i="8"/>
  <c r="H164" i="8"/>
  <c r="H163" i="8"/>
  <c r="H162" i="8"/>
  <c r="H161" i="8"/>
  <c r="H160" i="8"/>
  <c r="H159" i="8"/>
  <c r="H158" i="8"/>
  <c r="H157" i="8"/>
  <c r="H156" i="8"/>
  <c r="H155" i="8"/>
  <c r="H154" i="8"/>
  <c r="H153" i="8"/>
  <c r="H152" i="8"/>
  <c r="H151" i="8"/>
  <c r="H150" i="8"/>
  <c r="H149" i="8"/>
  <c r="H148" i="8"/>
  <c r="H147" i="8"/>
  <c r="H146" i="8"/>
  <c r="H145" i="8"/>
  <c r="H144" i="8"/>
  <c r="H143" i="8"/>
  <c r="H142" i="8"/>
  <c r="H141" i="8"/>
  <c r="H140" i="8"/>
  <c r="H139" i="8"/>
  <c r="H138" i="8"/>
  <c r="H137" i="8"/>
  <c r="H136" i="8"/>
  <c r="H135" i="8"/>
  <c r="H134" i="8"/>
  <c r="H133" i="8"/>
  <c r="H132" i="8"/>
  <c r="H131" i="8"/>
  <c r="H130" i="8"/>
  <c r="H129" i="8"/>
  <c r="H128" i="8"/>
  <c r="H127" i="8"/>
  <c r="H126" i="8"/>
  <c r="H125" i="8"/>
  <c r="H124" i="8"/>
  <c r="H123" i="8"/>
  <c r="H122" i="8"/>
  <c r="H121" i="8"/>
  <c r="H120" i="8"/>
  <c r="H119" i="8"/>
  <c r="H118" i="8"/>
  <c r="H117" i="8"/>
  <c r="H116" i="8"/>
  <c r="H115" i="8"/>
  <c r="H114" i="8"/>
  <c r="H113" i="8"/>
  <c r="H112" i="8"/>
  <c r="H111" i="8"/>
  <c r="H110" i="8"/>
  <c r="H109" i="8"/>
  <c r="H108" i="8"/>
  <c r="H107" i="8"/>
  <c r="H106" i="8"/>
  <c r="H105" i="8"/>
  <c r="H104" i="8"/>
  <c r="H103" i="8"/>
  <c r="H102" i="8"/>
  <c r="H101" i="8"/>
  <c r="H100" i="8"/>
  <c r="H99" i="8"/>
  <c r="H98" i="8"/>
  <c r="H97" i="8"/>
  <c r="H96" i="8"/>
  <c r="H95" i="8"/>
  <c r="H94" i="8"/>
  <c r="H93" i="8"/>
  <c r="H92" i="8"/>
  <c r="H91" i="8"/>
  <c r="H90" i="8"/>
  <c r="H89" i="8"/>
  <c r="H88" i="8"/>
  <c r="H87" i="8"/>
  <c r="H86" i="8"/>
  <c r="H85" i="8"/>
  <c r="H84" i="8"/>
  <c r="H83" i="8"/>
  <c r="H82" i="8"/>
  <c r="H81" i="8"/>
  <c r="H80" i="8"/>
  <c r="H79" i="8"/>
  <c r="H78" i="8"/>
  <c r="H77" i="8"/>
  <c r="H76" i="8"/>
  <c r="H75" i="8"/>
  <c r="H74" i="8"/>
  <c r="H73" i="8"/>
  <c r="H72" i="8"/>
  <c r="H71" i="8"/>
  <c r="H70" i="8"/>
  <c r="H69" i="8"/>
  <c r="H68" i="8"/>
  <c r="H67" i="8"/>
  <c r="H66" i="8"/>
  <c r="H65" i="8"/>
  <c r="H64" i="8"/>
  <c r="H63" i="8"/>
  <c r="H62" i="8"/>
  <c r="H61" i="8"/>
  <c r="H60" i="8"/>
  <c r="H59" i="8"/>
  <c r="H58" i="8"/>
  <c r="H57" i="8"/>
  <c r="H56" i="8"/>
  <c r="H55" i="8"/>
  <c r="H54" i="8"/>
  <c r="H53" i="8"/>
  <c r="H52" i="8"/>
  <c r="H51" i="8"/>
  <c r="H50" i="8"/>
  <c r="H49" i="8"/>
  <c r="H48" i="8"/>
  <c r="H47" i="8"/>
  <c r="H46" i="8"/>
  <c r="H45" i="8"/>
  <c r="H44" i="8"/>
  <c r="H43" i="8"/>
  <c r="H42" i="8"/>
  <c r="H41" i="8"/>
  <c r="H40" i="8"/>
  <c r="H39" i="8"/>
  <c r="H38" i="8"/>
  <c r="H37" i="8"/>
  <c r="H36" i="8"/>
  <c r="E38" i="8"/>
  <c r="D38" i="8"/>
  <c r="B38" i="8"/>
  <c r="H35" i="8"/>
  <c r="H34" i="8"/>
  <c r="H33" i="8"/>
  <c r="H32" i="8"/>
  <c r="H31" i="8"/>
  <c r="H30" i="8"/>
  <c r="H29" i="8"/>
  <c r="H28" i="8"/>
  <c r="H27" i="8"/>
  <c r="H26" i="8"/>
  <c r="H25" i="8"/>
  <c r="H24" i="8"/>
  <c r="H23" i="8"/>
  <c r="H22" i="8"/>
  <c r="H21" i="8"/>
  <c r="H20" i="8"/>
  <c r="H19" i="8"/>
  <c r="H18" i="8"/>
  <c r="H17" i="8"/>
  <c r="H16" i="8"/>
  <c r="H15" i="8"/>
  <c r="H14" i="8"/>
  <c r="A2" i="8"/>
  <c r="A1" i="8"/>
  <c r="A12" i="6"/>
  <c r="A11" i="6"/>
  <c r="D5" i="6"/>
  <c r="A2" i="6"/>
  <c r="A1" i="6"/>
  <c r="B7" i="8" l="1"/>
  <c r="C20" i="8"/>
  <c r="C24" i="8"/>
  <c r="C28" i="8"/>
  <c r="C34" i="8"/>
  <c r="C36" i="8"/>
  <c r="B10" i="8"/>
  <c r="B15" i="8"/>
  <c r="B19" i="8"/>
  <c r="B23" i="8"/>
  <c r="B27" i="8"/>
  <c r="B32" i="8"/>
  <c r="C14" i="8"/>
  <c r="C16" i="8"/>
  <c r="C18" i="8"/>
  <c r="C22" i="8"/>
  <c r="C26" i="8"/>
  <c r="C31" i="8"/>
  <c r="B8" i="8"/>
  <c r="B13" i="8"/>
  <c r="B17" i="8"/>
  <c r="B21" i="8"/>
  <c r="B25" i="8"/>
  <c r="B29" i="8"/>
  <c r="B35" i="8"/>
  <c r="D11" i="8"/>
  <c r="C9" i="8"/>
  <c r="D36" i="8"/>
  <c r="D31" i="8"/>
  <c r="D26" i="8"/>
  <c r="D22" i="8"/>
  <c r="D18" i="8"/>
  <c r="D14" i="8"/>
  <c r="D9" i="8"/>
  <c r="E35" i="8"/>
  <c r="E29" i="8"/>
  <c r="E25" i="8"/>
  <c r="E21" i="8"/>
  <c r="E17" i="8"/>
  <c r="E13" i="8"/>
  <c r="E8" i="8"/>
  <c r="E11" i="8"/>
  <c r="B34" i="8"/>
  <c r="B28" i="8"/>
  <c r="B24" i="8"/>
  <c r="B20" i="8"/>
  <c r="B16" i="8"/>
  <c r="B12" i="8"/>
  <c r="B36" i="8"/>
  <c r="C32" i="8"/>
  <c r="C27" i="8"/>
  <c r="C23" i="8"/>
  <c r="C19" i="8"/>
  <c r="C15" i="8"/>
  <c r="C10" i="8"/>
  <c r="D7" i="8"/>
  <c r="D32" i="8"/>
  <c r="D27" i="8"/>
  <c r="D23" i="8"/>
  <c r="D19" i="8"/>
  <c r="D15" i="8"/>
  <c r="D10" i="8"/>
  <c r="E36" i="8"/>
  <c r="E31" i="8"/>
  <c r="E26" i="8"/>
  <c r="E22" i="8"/>
  <c r="E18" i="8"/>
  <c r="E14" i="8"/>
  <c r="E9" i="8"/>
  <c r="C12" i="8"/>
  <c r="C7" i="8"/>
  <c r="D34" i="8"/>
  <c r="D28" i="8"/>
  <c r="D24" i="8"/>
  <c r="D20" i="8"/>
  <c r="D16" i="8"/>
  <c r="D12" i="8"/>
  <c r="E7" i="8"/>
  <c r="E32" i="8"/>
  <c r="E27" i="8"/>
  <c r="E23" i="8"/>
  <c r="E19" i="8"/>
  <c r="E15" i="8"/>
  <c r="E10" i="8"/>
  <c r="C11" i="8"/>
  <c r="B31" i="8"/>
  <c r="B26" i="8"/>
  <c r="B22" i="8"/>
  <c r="B18" i="8"/>
  <c r="B14" i="8"/>
  <c r="B9" i="8"/>
  <c r="C35" i="8"/>
  <c r="C29" i="8"/>
  <c r="C25" i="8"/>
  <c r="C21" i="8"/>
  <c r="C17" i="8"/>
  <c r="C13" i="8"/>
  <c r="C8" i="8"/>
  <c r="D35" i="8"/>
  <c r="D29" i="8"/>
  <c r="D25" i="8"/>
  <c r="D21" i="8"/>
  <c r="D17" i="8"/>
  <c r="D13" i="8"/>
  <c r="D8" i="8"/>
  <c r="E34" i="8"/>
  <c r="E28" i="8"/>
  <c r="E24" i="8"/>
  <c r="E20" i="8"/>
  <c r="E16" i="8"/>
  <c r="E12" i="8"/>
  <c r="B11" i="8"/>
  <c r="C37" i="8" l="1"/>
  <c r="B37" i="8"/>
  <c r="E37" i="8"/>
  <c r="D37" i="8"/>
  <c r="A2" i="7"/>
  <c r="A1" i="7"/>
  <c r="D40" i="8" l="1"/>
  <c r="D39" i="8"/>
  <c r="B39" i="8"/>
  <c r="B40" i="8"/>
  <c r="E40" i="8"/>
  <c r="E39" i="8"/>
  <c r="C40" i="8"/>
  <c r="C39" i="8"/>
  <c r="BE5" i="5"/>
  <c r="F8" i="5" s="1"/>
  <c r="L32" i="5" l="1"/>
  <c r="G30" i="5" s="1"/>
  <c r="M49" i="47"/>
  <c r="G42" i="47" s="1"/>
  <c r="M32" i="47"/>
  <c r="C33" i="47" s="1"/>
  <c r="M38" i="47"/>
  <c r="G33" i="47" s="1"/>
  <c r="N31" i="19"/>
  <c r="D33" i="19" s="1"/>
  <c r="N19" i="19"/>
  <c r="H16" i="19" s="1"/>
  <c r="N14" i="19"/>
  <c r="D16" i="19" s="1"/>
  <c r="O15" i="27"/>
  <c r="I16" i="27" s="1"/>
  <c r="H22" i="20"/>
  <c r="N47" i="19"/>
  <c r="D49" i="19" s="1"/>
  <c r="N5" i="19"/>
  <c r="D6" i="19" s="1"/>
  <c r="F17" i="18"/>
  <c r="M54" i="47"/>
  <c r="F47" i="47" s="1"/>
  <c r="M3" i="46"/>
  <c r="H3" i="46" s="1"/>
  <c r="O21" i="44"/>
  <c r="J21" i="44" s="1"/>
  <c r="O3" i="44"/>
  <c r="Q33" i="43"/>
  <c r="Q3" i="43"/>
  <c r="L3" i="43" s="1"/>
  <c r="Q3" i="41"/>
  <c r="L3" i="41" s="1"/>
  <c r="M57" i="47"/>
  <c r="E52" i="47" s="1"/>
  <c r="M3" i="45"/>
  <c r="H4" i="45" s="1"/>
  <c r="O15" i="44"/>
  <c r="J15" i="44" s="1"/>
  <c r="Q43" i="43"/>
  <c r="H44" i="43" s="1"/>
  <c r="Q3" i="42"/>
  <c r="L3" i="42" s="1"/>
  <c r="R9" i="40"/>
  <c r="M10" i="40" s="1"/>
  <c r="R3" i="40"/>
  <c r="F3" i="40" s="1"/>
  <c r="Q4" i="39"/>
  <c r="L5" i="39" s="1"/>
  <c r="Q42" i="39"/>
  <c r="L42" i="39" s="1"/>
  <c r="N22" i="38"/>
  <c r="E16" i="38" s="1"/>
  <c r="K12" i="37"/>
  <c r="I3" i="35"/>
  <c r="O16" i="34"/>
  <c r="H16" i="34" s="1"/>
  <c r="I3" i="36"/>
  <c r="D3" i="36" s="1"/>
  <c r="O23" i="34"/>
  <c r="J24" i="34" s="1"/>
  <c r="O4" i="34"/>
  <c r="I5" i="34" s="1"/>
  <c r="P9" i="33"/>
  <c r="K9" i="33" s="1"/>
  <c r="M15" i="32"/>
  <c r="G15" i="32" s="1"/>
  <c r="K3" i="31"/>
  <c r="K14" i="29"/>
  <c r="K45" i="28"/>
  <c r="F46" i="28" s="1"/>
  <c r="O47" i="27"/>
  <c r="D43" i="27" s="1"/>
  <c r="R7" i="22"/>
  <c r="D21" i="22" s="1"/>
  <c r="T5" i="21"/>
  <c r="M6" i="21" s="1"/>
  <c r="P3" i="33"/>
  <c r="I4" i="33" s="1"/>
  <c r="M3" i="32"/>
  <c r="K3" i="30"/>
  <c r="K3" i="29"/>
  <c r="F3" i="29" s="1"/>
  <c r="O39" i="27"/>
  <c r="H35" i="27" s="1"/>
  <c r="R3" i="22"/>
  <c r="D4" i="22" s="1"/>
  <c r="T15" i="21"/>
  <c r="O16" i="21" s="1"/>
  <c r="E6" i="20"/>
  <c r="Q3" i="12"/>
  <c r="F7" i="12" s="1"/>
  <c r="N25" i="38"/>
  <c r="I16" i="38" s="1"/>
  <c r="Q3" i="25"/>
  <c r="K4" i="25" s="1"/>
  <c r="O31" i="21"/>
  <c r="M10" i="20"/>
  <c r="G10" i="20" s="1"/>
  <c r="N3" i="26"/>
  <c r="I4" i="26" s="1"/>
  <c r="D32" i="25"/>
  <c r="S3" i="11"/>
  <c r="N3" i="11" s="1"/>
  <c r="M3" i="10"/>
  <c r="H4" i="10" s="1"/>
  <c r="K32" i="6"/>
  <c r="F33" i="6" s="1"/>
  <c r="K3" i="8"/>
  <c r="E4" i="8" s="1"/>
  <c r="D114" i="3"/>
  <c r="F19" i="37" l="1"/>
  <c r="F14" i="37"/>
  <c r="F3" i="30"/>
  <c r="F14" i="30"/>
  <c r="F17" i="31"/>
  <c r="F3" i="31"/>
  <c r="F23" i="31"/>
  <c r="F12" i="31"/>
  <c r="G9" i="44"/>
  <c r="G3" i="44"/>
  <c r="H3" i="32"/>
  <c r="H8" i="32"/>
  <c r="F20" i="29"/>
  <c r="F42" i="29"/>
  <c r="F15" i="29"/>
  <c r="D4" i="35"/>
  <c r="H53" i="38"/>
  <c r="B38" i="37"/>
  <c r="B32" i="37"/>
  <c r="I41" i="19"/>
  <c r="D41" i="19"/>
  <c r="D52" i="3" l="1"/>
  <c r="D79" i="3"/>
  <c r="D349" i="3" l="1"/>
  <c r="D346" i="3"/>
  <c r="D296" i="3"/>
  <c r="D256" i="3"/>
  <c r="D230" i="3"/>
  <c r="D158" i="3"/>
  <c r="D137" i="3"/>
  <c r="D119" i="3"/>
  <c r="D80" i="3"/>
  <c r="D73" i="3"/>
  <c r="D41" i="3"/>
  <c r="I29" i="51" l="1"/>
  <c r="D258" i="3" l="1"/>
  <c r="D171" i="3"/>
  <c r="A2" i="49"/>
  <c r="D46" i="43" l="1"/>
  <c r="F46" i="43"/>
  <c r="G46" i="43"/>
  <c r="C46" i="43"/>
  <c r="D56" i="15" l="1"/>
  <c r="D55" i="15"/>
  <c r="D54" i="15"/>
  <c r="D53" i="15"/>
  <c r="D52" i="15"/>
  <c r="D51" i="15"/>
  <c r="D50" i="15"/>
  <c r="D49" i="15"/>
  <c r="D48" i="15"/>
  <c r="D47" i="15"/>
  <c r="D46" i="15"/>
  <c r="D45" i="15"/>
  <c r="D44" i="15"/>
  <c r="D39" i="15"/>
  <c r="D38" i="15"/>
  <c r="D37" i="15"/>
  <c r="D36" i="15"/>
  <c r="D35" i="15"/>
  <c r="D34" i="15"/>
  <c r="D33" i="15"/>
  <c r="D32" i="15"/>
  <c r="D31" i="15"/>
  <c r="D30" i="15"/>
  <c r="D29" i="15"/>
  <c r="D28" i="15"/>
  <c r="D27" i="15"/>
  <c r="D26" i="15"/>
  <c r="D25" i="15"/>
  <c r="D24" i="15"/>
  <c r="D23" i="15"/>
  <c r="D22" i="15"/>
  <c r="D21" i="15"/>
  <c r="D20" i="15"/>
  <c r="D19" i="15"/>
  <c r="D151" i="3" l="1"/>
  <c r="D384" i="3" l="1"/>
  <c r="D372" i="3"/>
  <c r="D371" i="3"/>
  <c r="A1" i="3"/>
  <c r="D17" i="3" l="1"/>
  <c r="D15" i="3"/>
  <c r="D13" i="3"/>
  <c r="D11" i="3"/>
  <c r="D9" i="3"/>
  <c r="D7" i="3"/>
  <c r="D5" i="3"/>
  <c r="D3" i="3"/>
  <c r="D14" i="3"/>
  <c r="D10" i="3"/>
  <c r="D8" i="3"/>
  <c r="D4" i="3"/>
  <c r="D16" i="3"/>
  <c r="D12" i="3"/>
  <c r="D6" i="3"/>
  <c r="D176" i="3"/>
  <c r="D189" i="3"/>
  <c r="D113" i="3" l="1"/>
  <c r="D109" i="3"/>
  <c r="D28" i="3"/>
  <c r="D90" i="3"/>
  <c r="D417" i="3"/>
  <c r="D416" i="3"/>
  <c r="D415" i="3"/>
  <c r="D414" i="3"/>
  <c r="D412" i="3"/>
  <c r="D411" i="3"/>
  <c r="D410" i="3"/>
  <c r="D409" i="3"/>
  <c r="D408" i="3"/>
  <c r="D406" i="3"/>
  <c r="D405" i="3"/>
  <c r="D404" i="3"/>
  <c r="D403" i="3"/>
  <c r="D402" i="3"/>
  <c r="D401" i="3"/>
  <c r="D400" i="3"/>
  <c r="D399" i="3"/>
  <c r="D398" i="3"/>
  <c r="D397" i="3"/>
  <c r="D395" i="3"/>
  <c r="D394" i="3"/>
  <c r="D393" i="3"/>
  <c r="D392" i="3"/>
  <c r="D391" i="3"/>
  <c r="D390" i="3"/>
  <c r="D396" i="3"/>
  <c r="D388" i="3"/>
  <c r="D387" i="3"/>
  <c r="D386" i="3"/>
  <c r="D380" i="3"/>
  <c r="D383" i="3"/>
  <c r="D379" i="3"/>
  <c r="D378" i="3"/>
  <c r="D377" i="3"/>
  <c r="D376" i="3"/>
  <c r="D375" i="3"/>
  <c r="D374" i="3"/>
  <c r="D382" i="3"/>
  <c r="D370" i="3"/>
  <c r="D369" i="3"/>
  <c r="D368" i="3"/>
  <c r="D367" i="3"/>
  <c r="D366" i="3"/>
  <c r="D365" i="3"/>
  <c r="D364" i="3"/>
  <c r="D363" i="3"/>
  <c r="D362" i="3"/>
  <c r="D354" i="3"/>
  <c r="D353" i="3"/>
  <c r="D352" i="3"/>
  <c r="D359" i="3"/>
  <c r="D358" i="3"/>
  <c r="D357" i="3"/>
  <c r="D356" i="3"/>
  <c r="D351" i="3"/>
  <c r="D350" i="3"/>
  <c r="D348" i="3"/>
  <c r="D347" i="3"/>
  <c r="D344" i="3"/>
  <c r="D343" i="3"/>
  <c r="D342" i="3"/>
  <c r="D341" i="3"/>
  <c r="D340" i="3"/>
  <c r="D339" i="3"/>
  <c r="D338" i="3"/>
  <c r="D337" i="3"/>
  <c r="D336" i="3"/>
  <c r="D23" i="3"/>
  <c r="D335" i="3"/>
  <c r="D334" i="3"/>
  <c r="D331" i="3"/>
  <c r="D333" i="3"/>
  <c r="D330" i="3"/>
  <c r="D332" i="3"/>
  <c r="D329" i="3"/>
  <c r="D328" i="3"/>
  <c r="D327" i="3"/>
  <c r="D326" i="3"/>
  <c r="D325" i="3"/>
  <c r="D324" i="3"/>
  <c r="D323" i="3"/>
  <c r="D322" i="3"/>
  <c r="D321" i="3"/>
  <c r="D320" i="3"/>
  <c r="D319" i="3"/>
  <c r="D317" i="3"/>
  <c r="D316" i="3"/>
  <c r="D318" i="3"/>
  <c r="D315" i="3"/>
  <c r="D314" i="3"/>
  <c r="D313" i="3"/>
  <c r="D312" i="3"/>
  <c r="D311" i="3"/>
  <c r="D310" i="3"/>
  <c r="D309" i="3"/>
  <c r="D308" i="3"/>
  <c r="D307" i="3"/>
  <c r="D306" i="3"/>
  <c r="D305" i="3"/>
  <c r="D304" i="3"/>
  <c r="D303" i="3"/>
  <c r="D302" i="3"/>
  <c r="D301" i="3"/>
  <c r="D300" i="3"/>
  <c r="D299" i="3"/>
  <c r="D298" i="3"/>
  <c r="D297" i="3"/>
  <c r="D269" i="3"/>
  <c r="D289" i="3"/>
  <c r="D295" i="3"/>
  <c r="D294" i="3"/>
  <c r="D293" i="3"/>
  <c r="D292" i="3"/>
  <c r="D288" i="3"/>
  <c r="D287" i="3"/>
  <c r="D286" i="3"/>
  <c r="D285" i="3"/>
  <c r="D284" i="3"/>
  <c r="D283" i="3"/>
  <c r="D282" i="3"/>
  <c r="D281" i="3"/>
  <c r="D280" i="3"/>
  <c r="D279" i="3"/>
  <c r="D267" i="3"/>
  <c r="D266" i="3"/>
  <c r="D265" i="3"/>
  <c r="D264" i="3"/>
  <c r="D98" i="3"/>
  <c r="D263" i="3"/>
  <c r="D261" i="3"/>
  <c r="D260" i="3"/>
  <c r="D259" i="3"/>
  <c r="D257" i="3"/>
  <c r="D255" i="3"/>
  <c r="D254" i="3"/>
  <c r="D253" i="3"/>
  <c r="D252" i="3"/>
  <c r="D251" i="3"/>
  <c r="D250" i="3"/>
  <c r="D249" i="3"/>
  <c r="D248" i="3"/>
  <c r="D247" i="3"/>
  <c r="D246" i="3"/>
  <c r="D245" i="3"/>
  <c r="D244" i="3"/>
  <c r="D243" i="3"/>
  <c r="D242" i="3"/>
  <c r="D241" i="3"/>
  <c r="D240" i="3"/>
  <c r="D239" i="3"/>
  <c r="D238" i="3"/>
  <c r="D237" i="3"/>
  <c r="D236" i="3"/>
  <c r="D235" i="3"/>
  <c r="D234" i="3"/>
  <c r="D233" i="3"/>
  <c r="D232" i="3"/>
  <c r="D231" i="3"/>
  <c r="D229" i="3"/>
  <c r="D228" i="3"/>
  <c r="D227" i="3"/>
  <c r="D226" i="3"/>
  <c r="D225" i="3"/>
  <c r="D224" i="3"/>
  <c r="D223" i="3"/>
  <c r="D222" i="3"/>
  <c r="D221" i="3"/>
  <c r="D220" i="3"/>
  <c r="D219" i="3"/>
  <c r="D218" i="3"/>
  <c r="D217" i="3"/>
  <c r="D216" i="3"/>
  <c r="D212" i="3"/>
  <c r="D214" i="3"/>
  <c r="D213" i="3"/>
  <c r="D215" i="3"/>
  <c r="D211" i="3"/>
  <c r="D210" i="3"/>
  <c r="D209" i="3"/>
  <c r="D208" i="3"/>
  <c r="D207" i="3"/>
  <c r="D205" i="3"/>
  <c r="D204" i="3"/>
  <c r="D203" i="3"/>
  <c r="D202" i="3"/>
  <c r="D201" i="3"/>
  <c r="D200" i="3"/>
  <c r="D199" i="3"/>
  <c r="D198" i="3"/>
  <c r="D197" i="3"/>
  <c r="D196" i="3"/>
  <c r="D195" i="3"/>
  <c r="D194" i="3"/>
  <c r="D193" i="3"/>
  <c r="D192" i="3"/>
  <c r="D191" i="3"/>
  <c r="D190" i="3"/>
  <c r="D188" i="3"/>
  <c r="D187" i="3"/>
  <c r="D186" i="3"/>
  <c r="D185" i="3"/>
  <c r="D184" i="3"/>
  <c r="D181" i="3"/>
  <c r="D180" i="3"/>
  <c r="D178" i="3"/>
  <c r="D177" i="3"/>
  <c r="D179" i="3"/>
  <c r="D175" i="3"/>
  <c r="D174" i="3"/>
  <c r="D173" i="3"/>
  <c r="D172" i="3"/>
  <c r="D170" i="3"/>
  <c r="D169" i="3"/>
  <c r="D168" i="3"/>
  <c r="D167" i="3"/>
  <c r="D166" i="3"/>
  <c r="D165" i="3"/>
  <c r="D164" i="3"/>
  <c r="D163" i="3"/>
  <c r="D162" i="3"/>
  <c r="D161" i="3"/>
  <c r="D160" i="3"/>
  <c r="D159" i="3"/>
  <c r="D157" i="3"/>
  <c r="D156" i="3"/>
  <c r="D152" i="3"/>
  <c r="D155" i="3"/>
  <c r="D154" i="3"/>
  <c r="D153" i="3"/>
  <c r="D150" i="3"/>
  <c r="D149" i="3"/>
  <c r="D148" i="3"/>
  <c r="D147" i="3"/>
  <c r="D146" i="3"/>
  <c r="D145" i="3"/>
  <c r="D144" i="3"/>
  <c r="D143" i="3"/>
  <c r="D142" i="3"/>
  <c r="D141" i="3"/>
  <c r="D127" i="3"/>
  <c r="D140" i="3"/>
  <c r="D138" i="3"/>
  <c r="D136" i="3"/>
  <c r="D135" i="3"/>
  <c r="D134" i="3"/>
  <c r="D133" i="3"/>
  <c r="D132" i="3"/>
  <c r="D131" i="3"/>
  <c r="D130" i="3"/>
  <c r="D129" i="3"/>
  <c r="D128" i="3"/>
  <c r="D126" i="3"/>
  <c r="D125" i="3"/>
  <c r="D124" i="3"/>
  <c r="D123" i="3"/>
  <c r="D122" i="3"/>
  <c r="D121" i="3"/>
  <c r="D120" i="3"/>
  <c r="D118" i="3"/>
  <c r="D117" i="3"/>
  <c r="D116" i="3"/>
  <c r="D115" i="3"/>
  <c r="D112" i="3"/>
  <c r="D111" i="3"/>
  <c r="D108" i="3"/>
  <c r="D107" i="3"/>
  <c r="D106" i="3"/>
  <c r="D110" i="3"/>
  <c r="D105" i="3"/>
  <c r="D104" i="3"/>
  <c r="D103" i="3"/>
  <c r="D99" i="3"/>
  <c r="D102" i="3"/>
  <c r="D95" i="3"/>
  <c r="D94" i="3"/>
  <c r="D101" i="3"/>
  <c r="D100" i="3"/>
  <c r="D93" i="3"/>
  <c r="D92" i="3"/>
  <c r="D91" i="3"/>
  <c r="D89" i="3"/>
  <c r="D88" i="3"/>
  <c r="D87" i="3"/>
  <c r="D86" i="3"/>
  <c r="D85" i="3"/>
  <c r="D84" i="3"/>
  <c r="D83" i="3"/>
  <c r="D82" i="3"/>
  <c r="D81" i="3"/>
  <c r="D78" i="3"/>
  <c r="D77" i="3"/>
  <c r="D76" i="3"/>
  <c r="D75" i="3"/>
  <c r="D74" i="3"/>
  <c r="D72" i="3"/>
  <c r="D69" i="3"/>
  <c r="D68" i="3"/>
  <c r="D67" i="3"/>
  <c r="D66" i="3"/>
  <c r="D65" i="3"/>
  <c r="D64" i="3"/>
  <c r="D63" i="3"/>
  <c r="D62" i="3"/>
  <c r="D61" i="3"/>
  <c r="D60" i="3"/>
  <c r="D59" i="3"/>
  <c r="D58" i="3"/>
  <c r="D56" i="3"/>
  <c r="D55" i="3"/>
  <c r="D57" i="3"/>
  <c r="D54" i="3"/>
  <c r="D53" i="3"/>
  <c r="D51" i="3"/>
  <c r="D50" i="3"/>
  <c r="D49" i="3"/>
  <c r="D48" i="3"/>
  <c r="D47" i="3"/>
  <c r="D46" i="3"/>
  <c r="D45" i="3"/>
  <c r="D44" i="3"/>
  <c r="D43" i="3"/>
  <c r="D42" i="3"/>
  <c r="D38" i="3"/>
  <c r="D37" i="3"/>
  <c r="D36" i="3"/>
  <c r="D35" i="3"/>
  <c r="D34" i="3"/>
  <c r="D33" i="3"/>
  <c r="D32" i="3"/>
  <c r="D31" i="3"/>
  <c r="D30" i="3"/>
  <c r="D21" i="3"/>
  <c r="D27" i="3"/>
  <c r="D26" i="3"/>
  <c r="D25" i="3"/>
  <c r="D24" i="3"/>
  <c r="D20" i="3"/>
  <c r="D97" i="3"/>
  <c r="D96" i="3"/>
  <c r="A1" i="12" l="1"/>
  <c r="A2" i="59" l="1"/>
  <c r="A1" i="59"/>
  <c r="A2" i="58"/>
  <c r="A1" i="58"/>
  <c r="A2" i="54" l="1"/>
  <c r="A1" i="54"/>
  <c r="A2" i="61" l="1"/>
  <c r="A1" i="61"/>
  <c r="A2" i="20" l="1"/>
  <c r="A1" i="20"/>
  <c r="A2" i="19"/>
  <c r="A1" i="19"/>
  <c r="A2" i="12" l="1"/>
  <c r="A2" i="10" l="1"/>
  <c r="A1" i="10"/>
  <c r="A2" i="11"/>
  <c r="A2" i="15"/>
  <c r="A1" i="15"/>
  <c r="A2" i="16"/>
  <c r="A1" i="16"/>
  <c r="A2" i="17"/>
  <c r="A1" i="17"/>
  <c r="A1" i="18"/>
  <c r="A2" i="21"/>
  <c r="A1" i="21"/>
  <c r="A2" i="22"/>
  <c r="A1" i="22"/>
  <c r="A2" i="23"/>
  <c r="A1" i="23"/>
  <c r="A2" i="25"/>
  <c r="A1" i="25"/>
  <c r="A2" i="26"/>
  <c r="A1" i="26"/>
  <c r="A2" i="27"/>
  <c r="A1" i="27"/>
  <c r="A2" i="28"/>
  <c r="A1" i="28"/>
  <c r="A2" i="29"/>
  <c r="A1" i="29"/>
  <c r="A2" i="30"/>
  <c r="A1" i="30"/>
  <c r="A2" i="31"/>
  <c r="A1" i="31"/>
  <c r="A2" i="32"/>
  <c r="A1" i="32"/>
  <c r="A2" i="33"/>
  <c r="A1" i="33"/>
  <c r="A2" i="34"/>
  <c r="A1" i="34"/>
  <c r="A2" i="35"/>
  <c r="A1" i="35"/>
  <c r="A2" i="36"/>
  <c r="A2" i="37"/>
  <c r="A1" i="37"/>
  <c r="A2" i="39"/>
  <c r="A1" i="39"/>
  <c r="A2" i="40"/>
  <c r="A1" i="40"/>
  <c r="A2" i="41"/>
  <c r="A1" i="41"/>
  <c r="A2" i="42"/>
  <c r="A1" i="42"/>
  <c r="A2" i="43"/>
  <c r="A1" i="43"/>
  <c r="A2" i="44"/>
  <c r="A1" i="44"/>
  <c r="A2" i="45"/>
  <c r="A1" i="45"/>
  <c r="A2" i="46"/>
  <c r="A1" i="46"/>
  <c r="A2" i="47"/>
  <c r="A2" i="38"/>
  <c r="A1" i="38"/>
  <c r="A2" i="48"/>
  <c r="A1" i="48"/>
  <c r="A2" i="60"/>
  <c r="A1" i="60"/>
  <c r="A2" i="62"/>
  <c r="A1" i="62"/>
  <c r="A2" i="64"/>
  <c r="A1" i="64"/>
  <c r="A2" i="65"/>
  <c r="A1" i="65"/>
  <c r="A2" i="66"/>
  <c r="A1" i="66"/>
  <c r="A2" i="67"/>
  <c r="A1" i="67"/>
  <c r="A2" i="68"/>
  <c r="A1" i="68"/>
  <c r="A2" i="69"/>
  <c r="A1" i="69"/>
  <c r="A2" i="71"/>
  <c r="A1" i="71"/>
  <c r="A2" i="72"/>
  <c r="A1" i="72"/>
  <c r="A2" i="73"/>
  <c r="A1" i="73"/>
  <c r="A2" i="74"/>
  <c r="A1" i="74"/>
  <c r="A2" i="75"/>
  <c r="A1" i="75"/>
  <c r="A2" i="76"/>
  <c r="A1" i="76"/>
  <c r="A1" i="49"/>
  <c r="A2" i="50"/>
  <c r="A1" i="50"/>
  <c r="A2" i="51"/>
  <c r="A1" i="51"/>
  <c r="A2" i="53"/>
  <c r="A1" i="53"/>
  <c r="A2" i="56"/>
  <c r="A1" i="56"/>
  <c r="A2" i="77"/>
  <c r="A1" i="77"/>
  <c r="A2" i="78"/>
  <c r="A1" i="78"/>
  <c r="A2" i="79"/>
  <c r="A1" i="79"/>
  <c r="A2" i="80"/>
  <c r="A1" i="80"/>
  <c r="A2" i="81"/>
  <c r="A1" i="81"/>
  <c r="A2" i="82"/>
  <c r="A1" i="82"/>
  <c r="F29" i="51" l="1"/>
  <c r="G29" i="51"/>
  <c r="H29" i="51"/>
  <c r="J29" i="51"/>
  <c r="G30" i="50"/>
  <c r="I30" i="50"/>
  <c r="J30" i="50"/>
  <c r="F10" i="75"/>
  <c r="K10" i="16"/>
  <c r="M11" i="16"/>
  <c r="M12" i="16"/>
  <c r="M13" i="16"/>
  <c r="M14" i="16"/>
  <c r="K16" i="16"/>
  <c r="N16" i="16" s="1"/>
  <c r="M16" i="16"/>
  <c r="K17" i="16"/>
  <c r="M17" i="16"/>
  <c r="K18" i="16"/>
  <c r="N18" i="16" s="1"/>
  <c r="M18" i="16"/>
  <c r="K19" i="16"/>
  <c r="N19" i="16" s="1"/>
  <c r="M19" i="16"/>
  <c r="K20" i="16"/>
  <c r="N20" i="16" s="1"/>
  <c r="M20" i="16"/>
  <c r="K21" i="16"/>
  <c r="N21" i="16" s="1"/>
  <c r="M21" i="16"/>
  <c r="K22" i="16"/>
  <c r="N22" i="16" s="1"/>
  <c r="M22" i="16"/>
  <c r="K23" i="16"/>
  <c r="N23" i="16" s="1"/>
  <c r="M23" i="16"/>
  <c r="K24" i="16"/>
  <c r="N24" i="16" s="1"/>
  <c r="M24" i="16"/>
  <c r="K25" i="16"/>
  <c r="F21" i="18" l="1"/>
  <c r="F19" i="18"/>
  <c r="F22" i="18"/>
  <c r="F20" i="18"/>
  <c r="N17" i="16"/>
  <c r="L17" i="16" s="1"/>
  <c r="N10" i="16"/>
  <c r="L10" i="16" s="1"/>
  <c r="J7" i="16"/>
  <c r="N25" i="16"/>
  <c r="L25" i="16" s="1"/>
  <c r="L24" i="16"/>
  <c r="L23" i="16"/>
  <c r="L22" i="16"/>
  <c r="L21" i="16"/>
  <c r="L20" i="16"/>
  <c r="L19" i="16"/>
  <c r="L18" i="16"/>
  <c r="L16" i="16"/>
  <c r="N15" i="16"/>
  <c r="J8" i="16"/>
  <c r="N14" i="16"/>
  <c r="L14" i="16" s="1"/>
  <c r="N13" i="16"/>
  <c r="L13" i="16" s="1"/>
  <c r="N12" i="16"/>
  <c r="L12" i="16" s="1"/>
  <c r="N11" i="16"/>
  <c r="L11" i="16" s="1"/>
  <c r="F35" i="18"/>
  <c r="L27" i="16" l="1"/>
  <c r="D22" i="3"/>
</calcChain>
</file>

<file path=xl/sharedStrings.xml><?xml version="1.0" encoding="utf-8"?>
<sst xmlns="http://schemas.openxmlformats.org/spreadsheetml/2006/main" count="31734" uniqueCount="9208">
  <si>
    <t>年度</t>
    <rPh sb="0" eb="2">
      <t>ネンド</t>
    </rPh>
    <phoneticPr fontId="9"/>
  </si>
  <si>
    <t>女</t>
    <phoneticPr fontId="9"/>
  </si>
  <si>
    <t>男</t>
    <phoneticPr fontId="9"/>
  </si>
  <si>
    <t>（単位：人）</t>
    <rPh sb="1" eb="3">
      <t>タンイ</t>
    </rPh>
    <rPh sb="4" eb="5">
      <t>ヒト</t>
    </rPh>
    <phoneticPr fontId="9"/>
  </si>
  <si>
    <t>(産業経済課・教育総務課・選挙管理委員会事務局・監査事務局)</t>
    <rPh sb="7" eb="9">
      <t>キョウイク</t>
    </rPh>
    <rPh sb="9" eb="11">
      <t>ソウム</t>
    </rPh>
    <rPh sb="11" eb="12">
      <t>カ</t>
    </rPh>
    <rPh sb="13" eb="15">
      <t>センキョ</t>
    </rPh>
    <rPh sb="15" eb="17">
      <t>カンリ</t>
    </rPh>
    <rPh sb="17" eb="20">
      <t>イインカイ</t>
    </rPh>
    <rPh sb="20" eb="23">
      <t>ジムキョク</t>
    </rPh>
    <rPh sb="24" eb="26">
      <t>カンサ</t>
    </rPh>
    <rPh sb="26" eb="29">
      <t>ジムキョク</t>
    </rPh>
    <phoneticPr fontId="9"/>
  </si>
  <si>
    <t>農業委員会</t>
    <phoneticPr fontId="9"/>
  </si>
  <si>
    <t>会長　　　１名
委員　　１１名</t>
    <phoneticPr fontId="9"/>
  </si>
  <si>
    <t>３年</t>
    <phoneticPr fontId="9"/>
  </si>
  <si>
    <t>識見を有する者　２名
区議会議員　　　２名</t>
    <phoneticPr fontId="9"/>
  </si>
  <si>
    <t>識見を有する者 ４年
議員　 　議員の任期</t>
    <phoneticPr fontId="9"/>
  </si>
  <si>
    <t>監査委員</t>
    <phoneticPr fontId="9"/>
  </si>
  <si>
    <t>選挙管理委員会</t>
    <phoneticPr fontId="9"/>
  </si>
  <si>
    <t>委員長　　１名
委員　　　３名</t>
    <phoneticPr fontId="9"/>
  </si>
  <si>
    <t>４年</t>
    <phoneticPr fontId="9"/>
  </si>
  <si>
    <t>教育委員会</t>
    <rPh sb="3" eb="4">
      <t>イン</t>
    </rPh>
    <phoneticPr fontId="9"/>
  </si>
  <si>
    <t>教育長　　１名
教育委員　５名</t>
    <rPh sb="0" eb="3">
      <t>キョウイクチョウ</t>
    </rPh>
    <rPh sb="6" eb="7">
      <t>メイ</t>
    </rPh>
    <phoneticPr fontId="9"/>
  </si>
  <si>
    <t>教育長　　３年
教育委員　４年</t>
    <rPh sb="0" eb="3">
      <t>キョウイクチョウ</t>
    </rPh>
    <rPh sb="6" eb="7">
      <t>ネン</t>
    </rPh>
    <rPh sb="8" eb="10">
      <t>キョウイク</t>
    </rPh>
    <rPh sb="10" eb="12">
      <t>イイン</t>
    </rPh>
    <rPh sb="14" eb="15">
      <t>ネン</t>
    </rPh>
    <phoneticPr fontId="9"/>
  </si>
  <si>
    <t>任期</t>
  </si>
  <si>
    <t>うち女性</t>
    <phoneticPr fontId="9"/>
  </si>
  <si>
    <t>現員数</t>
    <phoneticPr fontId="9"/>
  </si>
  <si>
    <t>法定数</t>
    <phoneticPr fontId="9"/>
  </si>
  <si>
    <t>委員会名</t>
  </si>
  <si>
    <t>（区議会事務局）</t>
  </si>
  <si>
    <t>無所属</t>
    <phoneticPr fontId="9"/>
  </si>
  <si>
    <t>危機管理対策特別委員会</t>
    <rPh sb="0" eb="2">
      <t>キキ</t>
    </rPh>
    <rPh sb="2" eb="4">
      <t>カンリ</t>
    </rPh>
    <rPh sb="4" eb="6">
      <t>タイサク</t>
    </rPh>
    <rPh sb="6" eb="8">
      <t>トクベツ</t>
    </rPh>
    <rPh sb="8" eb="11">
      <t>イインカイ</t>
    </rPh>
    <phoneticPr fontId="9"/>
  </si>
  <si>
    <t>特別委員会</t>
    <rPh sb="0" eb="2">
      <t>トクベツ</t>
    </rPh>
    <rPh sb="2" eb="5">
      <t>イインカイ</t>
    </rPh>
    <phoneticPr fontId="9"/>
  </si>
  <si>
    <t>議会運営委員会</t>
    <phoneticPr fontId="9"/>
  </si>
  <si>
    <t>文教委員会</t>
    <phoneticPr fontId="9"/>
  </si>
  <si>
    <t>建設環境委員会</t>
    <rPh sb="0" eb="2">
      <t>ケンセツ</t>
    </rPh>
    <rPh sb="2" eb="4">
      <t>カンキョウ</t>
    </rPh>
    <phoneticPr fontId="9"/>
  </si>
  <si>
    <t>かつしか区民連合</t>
    <rPh sb="4" eb="6">
      <t>クミン</t>
    </rPh>
    <rPh sb="6" eb="8">
      <t>レンゴウ</t>
    </rPh>
    <phoneticPr fontId="9"/>
  </si>
  <si>
    <t>保健福祉委員会</t>
    <rPh sb="0" eb="2">
      <t>ホケン</t>
    </rPh>
    <rPh sb="2" eb="4">
      <t>フクシ</t>
    </rPh>
    <phoneticPr fontId="9"/>
  </si>
  <si>
    <t>総務委員会</t>
    <phoneticPr fontId="9"/>
  </si>
  <si>
    <t>常任委員会</t>
    <rPh sb="0" eb="2">
      <t>ジョウニン</t>
    </rPh>
    <rPh sb="2" eb="5">
      <t>イインカイ</t>
    </rPh>
    <phoneticPr fontId="9"/>
  </si>
  <si>
    <t>自由民主党議員団</t>
    <phoneticPr fontId="9"/>
  </si>
  <si>
    <t>現員</t>
    <rPh sb="1" eb="2">
      <t>イン</t>
    </rPh>
    <phoneticPr fontId="9"/>
  </si>
  <si>
    <t>定数</t>
    <phoneticPr fontId="9"/>
  </si>
  <si>
    <t>人員</t>
    <phoneticPr fontId="9"/>
  </si>
  <si>
    <t>会派名</t>
  </si>
  <si>
    <t>（単位：人）</t>
    <rPh sb="1" eb="3">
      <t>タンイ</t>
    </rPh>
    <phoneticPr fontId="9"/>
  </si>
  <si>
    <t>現員数</t>
    <rPh sb="2" eb="3">
      <t>カズ</t>
    </rPh>
    <phoneticPr fontId="9"/>
  </si>
  <si>
    <t>条例定数</t>
    <phoneticPr fontId="9"/>
  </si>
  <si>
    <t>地域教育課</t>
    <rPh sb="0" eb="2">
      <t>チイキ</t>
    </rPh>
    <rPh sb="2" eb="4">
      <t>キョウイク</t>
    </rPh>
    <phoneticPr fontId="9"/>
  </si>
  <si>
    <t>青少年問題協議会</t>
  </si>
  <si>
    <t>生涯学習課</t>
  </si>
  <si>
    <t>2年</t>
  </si>
  <si>
    <t>郷土と天文の博物館
運営協議会</t>
    <rPh sb="10" eb="12">
      <t>ウンエイ</t>
    </rPh>
    <rPh sb="12" eb="15">
      <t>キョウギカイ</t>
    </rPh>
    <phoneticPr fontId="9"/>
  </si>
  <si>
    <t>社会教育委員</t>
  </si>
  <si>
    <t>学務課</t>
  </si>
  <si>
    <t>区議会議員4名､学識経験者3名､学校職員4名､学校医1名､学校歯科医1名､学校薬剤師1名､保護者代表2名､保健所職員1名</t>
    <phoneticPr fontId="9"/>
  </si>
  <si>
    <t>学校保健委員会</t>
  </si>
  <si>
    <t>都市計画課</t>
    <rPh sb="0" eb="2">
      <t>トシ</t>
    </rPh>
    <rPh sb="2" eb="4">
      <t>ケイカク</t>
    </rPh>
    <rPh sb="4" eb="5">
      <t>カ</t>
    </rPh>
    <phoneticPr fontId="9"/>
  </si>
  <si>
    <t>都市計画審議会</t>
  </si>
  <si>
    <t>建築審査会</t>
  </si>
  <si>
    <t>住環境整備課</t>
    <rPh sb="0" eb="3">
      <t>ジュウカンキョウ</t>
    </rPh>
    <rPh sb="3" eb="5">
      <t>セイビ</t>
    </rPh>
    <rPh sb="5" eb="6">
      <t>カ</t>
    </rPh>
    <phoneticPr fontId="9"/>
  </si>
  <si>
    <t>建築紛争調停委員会</t>
    <phoneticPr fontId="9"/>
  </si>
  <si>
    <t>保健予防課</t>
    <rPh sb="0" eb="2">
      <t>ホケン</t>
    </rPh>
    <phoneticPr fontId="9"/>
  </si>
  <si>
    <t>医師3名､学識経験者2名</t>
  </si>
  <si>
    <t>飾区感染症の診査に
関する協議会(結核以外)</t>
    <rPh sb="0" eb="2">
      <t>カツシカ</t>
    </rPh>
    <rPh sb="2" eb="3">
      <t>ク</t>
    </rPh>
    <rPh sb="11" eb="12">
      <t>カン</t>
    </rPh>
    <rPh sb="14" eb="17">
      <t>キョウギカイ</t>
    </rPh>
    <rPh sb="18" eb="20">
      <t>ケッカク</t>
    </rPh>
    <rPh sb="20" eb="22">
      <t>イガイ</t>
    </rPh>
    <phoneticPr fontId="9"/>
  </si>
  <si>
    <t>医師7名､学識経験者2名</t>
  </si>
  <si>
    <t>飾区感染症の診査に
関する協議会（結核）</t>
    <rPh sb="0" eb="3">
      <t>カツシカク</t>
    </rPh>
    <rPh sb="3" eb="5">
      <t>カンセン</t>
    </rPh>
    <rPh sb="5" eb="6">
      <t>ショウ</t>
    </rPh>
    <rPh sb="11" eb="12">
      <t>カン</t>
    </rPh>
    <rPh sb="18" eb="20">
      <t>ケッカク</t>
    </rPh>
    <phoneticPr fontId="9"/>
  </si>
  <si>
    <t>地域保健課</t>
    <rPh sb="0" eb="2">
      <t>チイキ</t>
    </rPh>
    <rPh sb="2" eb="4">
      <t>ホケン</t>
    </rPh>
    <rPh sb="4" eb="5">
      <t>カ</t>
    </rPh>
    <phoneticPr fontId="9"/>
  </si>
  <si>
    <t>医師5名､薬剤師2名</t>
  </si>
  <si>
    <t>公害健康被害補償
診療報酬審査会</t>
    <phoneticPr fontId="9"/>
  </si>
  <si>
    <t>公害健康被害
認定審査会</t>
    <phoneticPr fontId="9"/>
  </si>
  <si>
    <t>大気汚染障害者
認定審査会</t>
    <phoneticPr fontId="9"/>
  </si>
  <si>
    <t>介護保険課</t>
    <phoneticPr fontId="9"/>
  </si>
  <si>
    <t>医師､歯科医師､薬剤師､看護師等､理学療法士等､柔道整復師等､介護支援専門員､社会福祉士､介護福祉士､医療施設関係者､社会福祉施設関係者､社会福祉団体関係者</t>
  </si>
  <si>
    <t>介護認定審査会</t>
  </si>
  <si>
    <t>学識経験者3名､保健医療関係者7名､福祉関係者6名､被保険者代表3名､区内関係団体の代表7名､区職員4名</t>
  </si>
  <si>
    <t>3年</t>
  </si>
  <si>
    <t>福祉管理課</t>
    <rPh sb="2" eb="4">
      <t>カンリ</t>
    </rPh>
    <phoneticPr fontId="9"/>
  </si>
  <si>
    <t>民生委員推薦会</t>
    <phoneticPr fontId="9"/>
  </si>
  <si>
    <t>区長(会長)､指定地方行政機関の職員､自衛隊に所属する者､都の職員､区副区長､区教育長･消防吏員､区職員､指定公共機関又は指定地方公共機関の役員又は職員､知識又は経験を有する者</t>
  </si>
  <si>
    <t>国民保護協議会</t>
    <rPh sb="0" eb="2">
      <t>コクミン</t>
    </rPh>
    <rPh sb="2" eb="4">
      <t>ホゴ</t>
    </rPh>
    <rPh sb="4" eb="7">
      <t>キョウギカイ</t>
    </rPh>
    <phoneticPr fontId="9"/>
  </si>
  <si>
    <t>危機管理課</t>
    <rPh sb="0" eb="2">
      <t>キキ</t>
    </rPh>
    <rPh sb="2" eb="4">
      <t>カンリ</t>
    </rPh>
    <rPh sb="4" eb="5">
      <t>カ</t>
    </rPh>
    <phoneticPr fontId="9"/>
  </si>
  <si>
    <t>在任期間</t>
  </si>
  <si>
    <t>防災会議</t>
    <phoneticPr fontId="9"/>
  </si>
  <si>
    <t>消費生活
センター</t>
    <rPh sb="0" eb="2">
      <t>ショウヒ</t>
    </rPh>
    <rPh sb="2" eb="4">
      <t>セイカツ</t>
    </rPh>
    <phoneticPr fontId="9"/>
  </si>
  <si>
    <t>消費生活対策審議会</t>
    <rPh sb="0" eb="2">
      <t>ショウヒ</t>
    </rPh>
    <rPh sb="2" eb="4">
      <t>セイカツ</t>
    </rPh>
    <rPh sb="4" eb="6">
      <t>タイサク</t>
    </rPh>
    <rPh sb="6" eb="9">
      <t>シンギカイ</t>
    </rPh>
    <phoneticPr fontId="9"/>
  </si>
  <si>
    <t>学識経験者3名､区内関係団体代表4名</t>
  </si>
  <si>
    <t>消費者被害救済委員会</t>
    <rPh sb="0" eb="3">
      <t>ショウヒシャ</t>
    </rPh>
    <rPh sb="3" eb="5">
      <t>ヒガイ</t>
    </rPh>
    <rPh sb="5" eb="7">
      <t>キュウサイ</t>
    </rPh>
    <rPh sb="7" eb="10">
      <t>イインカイ</t>
    </rPh>
    <phoneticPr fontId="9"/>
  </si>
  <si>
    <t>国保年金課</t>
    <rPh sb="0" eb="2">
      <t>コクホ</t>
    </rPh>
    <rPh sb="2" eb="4">
      <t>ネンキン</t>
    </rPh>
    <rPh sb="4" eb="5">
      <t>カ</t>
    </rPh>
    <phoneticPr fontId="9"/>
  </si>
  <si>
    <t>3年</t>
    <phoneticPr fontId="9"/>
  </si>
  <si>
    <t>国民健康保険
運営協議会</t>
    <phoneticPr fontId="9"/>
  </si>
  <si>
    <t>契約管財課</t>
    <rPh sb="0" eb="2">
      <t>ケイヤク</t>
    </rPh>
    <rPh sb="2" eb="4">
      <t>カンザイ</t>
    </rPh>
    <phoneticPr fontId="9"/>
  </si>
  <si>
    <t>財産価格審議会</t>
    <phoneticPr fontId="9"/>
  </si>
  <si>
    <t>人権推進課</t>
    <rPh sb="0" eb="2">
      <t>ジンケン</t>
    </rPh>
    <rPh sb="2" eb="4">
      <t>スイシン</t>
    </rPh>
    <rPh sb="4" eb="5">
      <t>カ</t>
    </rPh>
    <phoneticPr fontId="9"/>
  </si>
  <si>
    <t>男女平等推進審議会</t>
    <rPh sb="0" eb="2">
      <t>ダンジョ</t>
    </rPh>
    <rPh sb="2" eb="4">
      <t>ビョウドウ</t>
    </rPh>
    <rPh sb="4" eb="6">
      <t>スイシン</t>
    </rPh>
    <phoneticPr fontId="9"/>
  </si>
  <si>
    <t>総務課</t>
  </si>
  <si>
    <t>区の区域内の公共的団体の代表者等</t>
  </si>
  <si>
    <t>特別職議員報酬等審議会</t>
    <rPh sb="3" eb="5">
      <t>ギイン</t>
    </rPh>
    <phoneticPr fontId="9"/>
  </si>
  <si>
    <t>学識経験者3名</t>
  </si>
  <si>
    <t>行政不服審査会</t>
    <rPh sb="0" eb="2">
      <t>ギョウセイ</t>
    </rPh>
    <rPh sb="2" eb="4">
      <t>フフク</t>
    </rPh>
    <rPh sb="4" eb="7">
      <t>シンサカイ</t>
    </rPh>
    <phoneticPr fontId="9"/>
  </si>
  <si>
    <t>所管課</t>
  </si>
  <si>
    <t>構成（現員）</t>
  </si>
  <si>
    <t>現員
数</t>
    <phoneticPr fontId="9"/>
  </si>
  <si>
    <t>定員</t>
    <rPh sb="1" eb="2">
      <t>イン</t>
    </rPh>
    <phoneticPr fontId="9"/>
  </si>
  <si>
    <t>名称</t>
  </si>
  <si>
    <t>（人事課）</t>
    <rPh sb="1" eb="4">
      <t>ジンジカ</t>
    </rPh>
    <phoneticPr fontId="9"/>
  </si>
  <si>
    <t>（単位：人）</t>
    <phoneticPr fontId="9"/>
  </si>
  <si>
    <t>職員数</t>
  </si>
  <si>
    <t>区分</t>
  </si>
  <si>
    <t>公園管理所</t>
    <phoneticPr fontId="9"/>
  </si>
  <si>
    <t>公園課</t>
    <rPh sb="0" eb="2">
      <t>コウエン</t>
    </rPh>
    <rPh sb="2" eb="3">
      <t>カ</t>
    </rPh>
    <phoneticPr fontId="9"/>
  </si>
  <si>
    <t>障害福祉課</t>
    <rPh sb="0" eb="2">
      <t>ショウガイ</t>
    </rPh>
    <rPh sb="2" eb="4">
      <t>フクシ</t>
    </rPh>
    <rPh sb="4" eb="5">
      <t>カ</t>
    </rPh>
    <phoneticPr fontId="9"/>
  </si>
  <si>
    <t>道路保全事務所</t>
    <phoneticPr fontId="9"/>
  </si>
  <si>
    <t>シニア活動支援センター</t>
    <rPh sb="3" eb="5">
      <t>カツドウ</t>
    </rPh>
    <rPh sb="5" eb="7">
      <t>シエン</t>
    </rPh>
    <phoneticPr fontId="9"/>
  </si>
  <si>
    <t>清掃事務所</t>
  </si>
  <si>
    <t>子ども家庭支援課</t>
    <rPh sb="0" eb="1">
      <t>コ</t>
    </rPh>
    <rPh sb="3" eb="5">
      <t>カテイ</t>
    </rPh>
    <rPh sb="5" eb="7">
      <t>シエン</t>
    </rPh>
    <rPh sb="7" eb="8">
      <t>カ</t>
    </rPh>
    <phoneticPr fontId="9"/>
  </si>
  <si>
    <t>幼稚園</t>
    <phoneticPr fontId="9"/>
  </si>
  <si>
    <t>子ども未来プラザ</t>
    <rPh sb="0" eb="1">
      <t>コ</t>
    </rPh>
    <rPh sb="3" eb="5">
      <t>ミライ</t>
    </rPh>
    <phoneticPr fontId="9"/>
  </si>
  <si>
    <t>区民事務所</t>
  </si>
  <si>
    <t>青戸保健センター</t>
    <rPh sb="0" eb="2">
      <t>アオト</t>
    </rPh>
    <rPh sb="2" eb="4">
      <t>ホケン</t>
    </rPh>
    <phoneticPr fontId="9"/>
  </si>
  <si>
    <t>中央図書館</t>
    <rPh sb="0" eb="2">
      <t>チュウオウ</t>
    </rPh>
    <rPh sb="2" eb="5">
      <t>トショカン</t>
    </rPh>
    <phoneticPr fontId="9"/>
  </si>
  <si>
    <t>施設維持課</t>
    <rPh sb="0" eb="2">
      <t>シセツ</t>
    </rPh>
    <rPh sb="2" eb="4">
      <t>イジ</t>
    </rPh>
    <rPh sb="4" eb="5">
      <t>カ</t>
    </rPh>
    <phoneticPr fontId="9"/>
  </si>
  <si>
    <t>生涯スポーツ課</t>
    <phoneticPr fontId="9"/>
  </si>
  <si>
    <t>生活衛生課</t>
    <rPh sb="0" eb="2">
      <t>セイカツ</t>
    </rPh>
    <rPh sb="2" eb="4">
      <t>エイセイ</t>
    </rPh>
    <rPh sb="4" eb="5">
      <t>カ</t>
    </rPh>
    <phoneticPr fontId="9"/>
  </si>
  <si>
    <t>東生活課</t>
  </si>
  <si>
    <t>調整課</t>
    <rPh sb="0" eb="2">
      <t>チョウセイ</t>
    </rPh>
    <rPh sb="2" eb="3">
      <t>カ</t>
    </rPh>
    <phoneticPr fontId="9"/>
  </si>
  <si>
    <t>戸籍住民課</t>
  </si>
  <si>
    <t>地域振興課</t>
  </si>
  <si>
    <t>保育課</t>
    <rPh sb="0" eb="2">
      <t>ホイク</t>
    </rPh>
    <rPh sb="2" eb="3">
      <t>カ</t>
    </rPh>
    <phoneticPr fontId="9"/>
  </si>
  <si>
    <t>施設管理課</t>
    <rPh sb="0" eb="2">
      <t>シセツ</t>
    </rPh>
    <rPh sb="2" eb="4">
      <t>カンリ</t>
    </rPh>
    <rPh sb="4" eb="5">
      <t>カ</t>
    </rPh>
    <phoneticPr fontId="9"/>
  </si>
  <si>
    <t>放課後支援課</t>
    <rPh sb="0" eb="3">
      <t>ホウカゴ</t>
    </rPh>
    <rPh sb="3" eb="5">
      <t>シエン</t>
    </rPh>
    <rPh sb="5" eb="6">
      <t>カ</t>
    </rPh>
    <phoneticPr fontId="9"/>
  </si>
  <si>
    <t>西生活課</t>
    <phoneticPr fontId="9"/>
  </si>
  <si>
    <t>すぐやる課</t>
    <rPh sb="4" eb="5">
      <t>カ</t>
    </rPh>
    <phoneticPr fontId="9"/>
  </si>
  <si>
    <t>会計管理課</t>
    <rPh sb="0" eb="2">
      <t>カイケイ</t>
    </rPh>
    <rPh sb="2" eb="4">
      <t>カンリ</t>
    </rPh>
    <rPh sb="4" eb="5">
      <t>カ</t>
    </rPh>
    <phoneticPr fontId="9"/>
  </si>
  <si>
    <t>総務課</t>
    <phoneticPr fontId="9"/>
  </si>
  <si>
    <t>庶務係、議事調査担当係（４）</t>
    <rPh sb="0" eb="2">
      <t>ショム</t>
    </rPh>
    <rPh sb="2" eb="3">
      <t>カカリ</t>
    </rPh>
    <rPh sb="4" eb="6">
      <t>ギジ</t>
    </rPh>
    <rPh sb="6" eb="8">
      <t>チョウサ</t>
    </rPh>
    <rPh sb="8" eb="10">
      <t>タントウ</t>
    </rPh>
    <rPh sb="10" eb="11">
      <t>カカリ</t>
    </rPh>
    <phoneticPr fontId="9"/>
  </si>
  <si>
    <t>次長</t>
    <rPh sb="0" eb="2">
      <t>ジチョウ</t>
    </rPh>
    <phoneticPr fontId="9"/>
  </si>
  <si>
    <t>事務局長</t>
    <rPh sb="0" eb="2">
      <t>ジム</t>
    </rPh>
    <rPh sb="2" eb="3">
      <t>キョク</t>
    </rPh>
    <rPh sb="3" eb="4">
      <t>チョウ</t>
    </rPh>
    <phoneticPr fontId="9"/>
  </si>
  <si>
    <t>区議会</t>
    <rPh sb="0" eb="3">
      <t>クギカイ</t>
    </rPh>
    <phoneticPr fontId="9"/>
  </si>
  <si>
    <t>主任書記</t>
    <rPh sb="0" eb="2">
      <t>シュニン</t>
    </rPh>
    <rPh sb="2" eb="4">
      <t>ショキ</t>
    </rPh>
    <phoneticPr fontId="9"/>
  </si>
  <si>
    <t>農業委員会</t>
    <rPh sb="0" eb="2">
      <t>ノウギョウ</t>
    </rPh>
    <rPh sb="2" eb="5">
      <t>イインカイ</t>
    </rPh>
    <phoneticPr fontId="9"/>
  </si>
  <si>
    <t>選挙担当係</t>
    <rPh sb="0" eb="2">
      <t>センキョ</t>
    </rPh>
    <rPh sb="2" eb="4">
      <t>タントウ</t>
    </rPh>
    <rPh sb="4" eb="5">
      <t>カカリ</t>
    </rPh>
    <phoneticPr fontId="9"/>
  </si>
  <si>
    <t>選挙管理委員会</t>
    <rPh sb="0" eb="2">
      <t>センキョ</t>
    </rPh>
    <rPh sb="2" eb="4">
      <t>カンリ</t>
    </rPh>
    <rPh sb="4" eb="7">
      <t>イインカイ</t>
    </rPh>
    <phoneticPr fontId="9"/>
  </si>
  <si>
    <t>監査担当係（４）</t>
    <rPh sb="0" eb="2">
      <t>カンサ</t>
    </rPh>
    <rPh sb="2" eb="4">
      <t>タントウ</t>
    </rPh>
    <rPh sb="4" eb="5">
      <t>カカリ</t>
    </rPh>
    <phoneticPr fontId="9"/>
  </si>
  <si>
    <t>監査委員</t>
    <rPh sb="0" eb="2">
      <t>カンサ</t>
    </rPh>
    <rPh sb="2" eb="4">
      <t>イイン</t>
    </rPh>
    <phoneticPr fontId="9"/>
  </si>
  <si>
    <t>生涯スポーツ課</t>
    <rPh sb="0" eb="2">
      <t>ショウガイ</t>
    </rPh>
    <rPh sb="6" eb="7">
      <t>カ</t>
    </rPh>
    <phoneticPr fontId="9"/>
  </si>
  <si>
    <t>生涯学習課</t>
    <rPh sb="0" eb="2">
      <t>ショウガイ</t>
    </rPh>
    <rPh sb="2" eb="4">
      <t>ガクシュウ</t>
    </rPh>
    <rPh sb="4" eb="5">
      <t>カ</t>
    </rPh>
    <phoneticPr fontId="9"/>
  </si>
  <si>
    <t>放課後支援係</t>
    <rPh sb="0" eb="3">
      <t>ホウカゴ</t>
    </rPh>
    <rPh sb="3" eb="5">
      <t>シエン</t>
    </rPh>
    <rPh sb="5" eb="6">
      <t>カカリ</t>
    </rPh>
    <phoneticPr fontId="9"/>
  </si>
  <si>
    <t>◆放課後支援課</t>
    <rPh sb="1" eb="4">
      <t>ホウカゴ</t>
    </rPh>
    <rPh sb="4" eb="6">
      <t>シエン</t>
    </rPh>
    <rPh sb="6" eb="7">
      <t>カ</t>
    </rPh>
    <phoneticPr fontId="9"/>
  </si>
  <si>
    <t>◆地域教育課</t>
    <rPh sb="1" eb="3">
      <t>チイキ</t>
    </rPh>
    <rPh sb="3" eb="5">
      <t>キョウイク</t>
    </rPh>
    <rPh sb="5" eb="6">
      <t>カ</t>
    </rPh>
    <phoneticPr fontId="9"/>
  </si>
  <si>
    <t>◆の組織を所掌</t>
    <rPh sb="2" eb="4">
      <t>ソシキ</t>
    </rPh>
    <rPh sb="5" eb="7">
      <t>ショショウ</t>
    </rPh>
    <phoneticPr fontId="9"/>
  </si>
  <si>
    <t>学事係、給食保健係</t>
    <rPh sb="0" eb="2">
      <t>ガクジ</t>
    </rPh>
    <rPh sb="2" eb="3">
      <t>カカリ</t>
    </rPh>
    <rPh sb="4" eb="6">
      <t>キュウショク</t>
    </rPh>
    <rPh sb="6" eb="8">
      <t>ホケン</t>
    </rPh>
    <rPh sb="8" eb="9">
      <t>カカリ</t>
    </rPh>
    <phoneticPr fontId="9"/>
  </si>
  <si>
    <t>学務課</t>
    <rPh sb="0" eb="2">
      <t>ガクム</t>
    </rPh>
    <rPh sb="2" eb="3">
      <t>カ</t>
    </rPh>
    <phoneticPr fontId="9"/>
  </si>
  <si>
    <t>教育総務課</t>
    <rPh sb="0" eb="2">
      <t>キョウイク</t>
    </rPh>
    <rPh sb="2" eb="4">
      <t>ソウム</t>
    </rPh>
    <rPh sb="4" eb="5">
      <t>カ</t>
    </rPh>
    <phoneticPr fontId="9"/>
  </si>
  <si>
    <t>教育次長</t>
    <rPh sb="0" eb="2">
      <t>キョウイク</t>
    </rPh>
    <rPh sb="2" eb="4">
      <t>ジチョウ</t>
    </rPh>
    <phoneticPr fontId="9"/>
  </si>
  <si>
    <t>教育長</t>
    <rPh sb="0" eb="3">
      <t>キョウイクチョウ</t>
    </rPh>
    <phoneticPr fontId="9"/>
  </si>
  <si>
    <t>（教育委員会事務局）</t>
    <rPh sb="1" eb="3">
      <t>キョウイク</t>
    </rPh>
    <rPh sb="3" eb="6">
      <t>イインカイ</t>
    </rPh>
    <rPh sb="6" eb="9">
      <t>ジムキョク</t>
    </rPh>
    <phoneticPr fontId="9"/>
  </si>
  <si>
    <t>会計管理係、出納係</t>
    <rPh sb="0" eb="2">
      <t>カイケイ</t>
    </rPh>
    <rPh sb="2" eb="4">
      <t>カンリ</t>
    </rPh>
    <rPh sb="4" eb="5">
      <t>カカリ</t>
    </rPh>
    <rPh sb="6" eb="8">
      <t>スイトウ</t>
    </rPh>
    <rPh sb="8" eb="9">
      <t>カカリ</t>
    </rPh>
    <phoneticPr fontId="9"/>
  </si>
  <si>
    <t>会計管理者</t>
    <rPh sb="0" eb="2">
      <t>カイケイ</t>
    </rPh>
    <rPh sb="2" eb="5">
      <t>カンリシャ</t>
    </rPh>
    <phoneticPr fontId="9"/>
  </si>
  <si>
    <t>（会計管理室）</t>
    <rPh sb="1" eb="3">
      <t>カイケイ</t>
    </rPh>
    <rPh sb="3" eb="5">
      <t>カンリ</t>
    </rPh>
    <rPh sb="5" eb="6">
      <t>シツ</t>
    </rPh>
    <phoneticPr fontId="9"/>
  </si>
  <si>
    <t>工務係、建設係、施設再生係、管理運営係、公園管理所</t>
    <rPh sb="0" eb="2">
      <t>コウム</t>
    </rPh>
    <rPh sb="2" eb="3">
      <t>カカリ</t>
    </rPh>
    <rPh sb="4" eb="6">
      <t>ケンセツ</t>
    </rPh>
    <rPh sb="6" eb="7">
      <t>カカリ</t>
    </rPh>
    <rPh sb="8" eb="10">
      <t>シセツ</t>
    </rPh>
    <rPh sb="10" eb="12">
      <t>サイセイ</t>
    </rPh>
    <rPh sb="12" eb="13">
      <t>カカリ</t>
    </rPh>
    <rPh sb="14" eb="16">
      <t>カンリ</t>
    </rPh>
    <rPh sb="16" eb="18">
      <t>ウンエイ</t>
    </rPh>
    <rPh sb="18" eb="19">
      <t>カカリ</t>
    </rPh>
    <rPh sb="20" eb="22">
      <t>コウエン</t>
    </rPh>
    <rPh sb="22" eb="24">
      <t>カンリ</t>
    </rPh>
    <rPh sb="24" eb="25">
      <t>ショ</t>
    </rPh>
    <phoneticPr fontId="9"/>
  </si>
  <si>
    <t>道路保全事務所</t>
    <rPh sb="0" eb="2">
      <t>ドウロ</t>
    </rPh>
    <rPh sb="2" eb="4">
      <t>ホゼン</t>
    </rPh>
    <rPh sb="4" eb="6">
      <t>ジム</t>
    </rPh>
    <rPh sb="6" eb="7">
      <t>ショ</t>
    </rPh>
    <phoneticPr fontId="9"/>
  </si>
  <si>
    <t>工務係、道路照明係、工事第一係、工事第二係、橋梁係、街路樹係、</t>
    <rPh sb="0" eb="2">
      <t>コウム</t>
    </rPh>
    <rPh sb="2" eb="3">
      <t>カカリ</t>
    </rPh>
    <rPh sb="4" eb="6">
      <t>ドウロ</t>
    </rPh>
    <rPh sb="6" eb="8">
      <t>ショウメイ</t>
    </rPh>
    <rPh sb="8" eb="9">
      <t>カカリ</t>
    </rPh>
    <rPh sb="10" eb="12">
      <t>コウジ</t>
    </rPh>
    <rPh sb="12" eb="14">
      <t>ダイイチ</t>
    </rPh>
    <rPh sb="14" eb="15">
      <t>カカリ</t>
    </rPh>
    <rPh sb="16" eb="18">
      <t>コウジ</t>
    </rPh>
    <rPh sb="18" eb="20">
      <t>ダイニ</t>
    </rPh>
    <rPh sb="20" eb="21">
      <t>カカリ</t>
    </rPh>
    <rPh sb="22" eb="24">
      <t>キョウリョウ</t>
    </rPh>
    <rPh sb="24" eb="25">
      <t>カカリ</t>
    </rPh>
    <phoneticPr fontId="9"/>
  </si>
  <si>
    <t>事業推進係、工事係、用地第一係、用地第二係、用地第三係</t>
    <rPh sb="0" eb="2">
      <t>ジギョウ</t>
    </rPh>
    <rPh sb="2" eb="4">
      <t>スイシン</t>
    </rPh>
    <rPh sb="4" eb="5">
      <t>カカリ</t>
    </rPh>
    <rPh sb="6" eb="8">
      <t>コウジ</t>
    </rPh>
    <rPh sb="8" eb="9">
      <t>カカリ</t>
    </rPh>
    <rPh sb="10" eb="12">
      <t>ヨウチ</t>
    </rPh>
    <rPh sb="12" eb="14">
      <t>ダイイチ</t>
    </rPh>
    <rPh sb="14" eb="15">
      <t>カカリ</t>
    </rPh>
    <rPh sb="16" eb="18">
      <t>ヨウチ</t>
    </rPh>
    <rPh sb="18" eb="20">
      <t>ダイニ</t>
    </rPh>
    <rPh sb="20" eb="21">
      <t>カカリ</t>
    </rPh>
    <phoneticPr fontId="9"/>
  </si>
  <si>
    <t>管理係、占用監察係、測量係</t>
    <rPh sb="0" eb="2">
      <t>カンリ</t>
    </rPh>
    <rPh sb="2" eb="3">
      <t>カカリ</t>
    </rPh>
    <rPh sb="4" eb="6">
      <t>センヨウ</t>
    </rPh>
    <rPh sb="6" eb="8">
      <t>カンサツ</t>
    </rPh>
    <rPh sb="8" eb="9">
      <t>カカリ</t>
    </rPh>
    <rPh sb="10" eb="12">
      <t>ソクリョウ</t>
    </rPh>
    <rPh sb="12" eb="13">
      <t>カカリ</t>
    </rPh>
    <phoneticPr fontId="9"/>
  </si>
  <si>
    <t>事務係、計画指導係、審査係、構造設備係、建築安全係</t>
    <rPh sb="0" eb="2">
      <t>ジム</t>
    </rPh>
    <rPh sb="2" eb="3">
      <t>カカリ</t>
    </rPh>
    <rPh sb="4" eb="6">
      <t>ケイカク</t>
    </rPh>
    <rPh sb="6" eb="8">
      <t>シドウ</t>
    </rPh>
    <rPh sb="8" eb="9">
      <t>カカリ</t>
    </rPh>
    <rPh sb="10" eb="12">
      <t>シンサ</t>
    </rPh>
    <rPh sb="12" eb="13">
      <t>カカリ</t>
    </rPh>
    <rPh sb="14" eb="16">
      <t>コウゾウ</t>
    </rPh>
    <rPh sb="16" eb="18">
      <t>セツビ</t>
    </rPh>
    <rPh sb="18" eb="19">
      <t>カカリ</t>
    </rPh>
    <rPh sb="20" eb="22">
      <t>ケンチク</t>
    </rPh>
    <rPh sb="22" eb="24">
      <t>アンゼン</t>
    </rPh>
    <rPh sb="24" eb="25">
      <t>カカリ</t>
    </rPh>
    <phoneticPr fontId="9"/>
  </si>
  <si>
    <t>建築課</t>
    <rPh sb="0" eb="2">
      <t>ケンチク</t>
    </rPh>
    <rPh sb="2" eb="3">
      <t>カ</t>
    </rPh>
    <phoneticPr fontId="9"/>
  </si>
  <si>
    <t>企画管理係、住宅運営指導係、開発指導係、細街路整備係</t>
    <rPh sb="0" eb="2">
      <t>キカク</t>
    </rPh>
    <rPh sb="2" eb="4">
      <t>カンリ</t>
    </rPh>
    <rPh sb="4" eb="5">
      <t>カカリ</t>
    </rPh>
    <rPh sb="6" eb="8">
      <t>ジュウタク</t>
    </rPh>
    <rPh sb="8" eb="10">
      <t>ウンエイ</t>
    </rPh>
    <rPh sb="10" eb="12">
      <t>シドウ</t>
    </rPh>
    <rPh sb="12" eb="13">
      <t>カカリ</t>
    </rPh>
    <rPh sb="14" eb="16">
      <t>カイハツ</t>
    </rPh>
    <rPh sb="16" eb="18">
      <t>シドウ</t>
    </rPh>
    <rPh sb="18" eb="19">
      <t>カカリ</t>
    </rPh>
    <rPh sb="20" eb="21">
      <t>サイ</t>
    </rPh>
    <rPh sb="21" eb="23">
      <t>ガイロ</t>
    </rPh>
    <rPh sb="23" eb="25">
      <t>セイビ</t>
    </rPh>
    <rPh sb="25" eb="26">
      <t>カカリ</t>
    </rPh>
    <phoneticPr fontId="9"/>
  </si>
  <si>
    <t>密集地域整備担当課長</t>
    <rPh sb="0" eb="2">
      <t>ミッシュウ</t>
    </rPh>
    <rPh sb="2" eb="4">
      <t>チイキ</t>
    </rPh>
    <rPh sb="4" eb="6">
      <t>セイビ</t>
    </rPh>
    <rPh sb="6" eb="8">
      <t>タントウ</t>
    </rPh>
    <rPh sb="8" eb="9">
      <t>カ</t>
    </rPh>
    <rPh sb="9" eb="10">
      <t>チョウ</t>
    </rPh>
    <phoneticPr fontId="9"/>
  </si>
  <si>
    <t>高砂・鉄道立体担当課長</t>
    <rPh sb="0" eb="2">
      <t>タカサゴ</t>
    </rPh>
    <rPh sb="3" eb="5">
      <t>テツドウ</t>
    </rPh>
    <rPh sb="5" eb="7">
      <t>リッタイ</t>
    </rPh>
    <rPh sb="7" eb="9">
      <t>タントウ</t>
    </rPh>
    <rPh sb="9" eb="10">
      <t>カ</t>
    </rPh>
    <rPh sb="10" eb="11">
      <t>チョウ</t>
    </rPh>
    <phoneticPr fontId="9"/>
  </si>
  <si>
    <t>◇立石駅南街づくり担当課長</t>
    <rPh sb="1" eb="3">
      <t>タテイシ</t>
    </rPh>
    <rPh sb="3" eb="4">
      <t>エキ</t>
    </rPh>
    <rPh sb="4" eb="5">
      <t>ミナミ</t>
    </rPh>
    <rPh sb="5" eb="6">
      <t>マチ</t>
    </rPh>
    <rPh sb="9" eb="11">
      <t>タントウ</t>
    </rPh>
    <rPh sb="11" eb="12">
      <t>カ</t>
    </rPh>
    <rPh sb="12" eb="13">
      <t>チョウ</t>
    </rPh>
    <phoneticPr fontId="9"/>
  </si>
  <si>
    <t>◇立石駅北街づくり担当課長</t>
    <rPh sb="1" eb="3">
      <t>タテイシ</t>
    </rPh>
    <rPh sb="3" eb="4">
      <t>エキ</t>
    </rPh>
    <rPh sb="4" eb="5">
      <t>キタ</t>
    </rPh>
    <rPh sb="5" eb="6">
      <t>マチ</t>
    </rPh>
    <rPh sb="9" eb="11">
      <t>タントウ</t>
    </rPh>
    <rPh sb="11" eb="12">
      <t>カ</t>
    </rPh>
    <rPh sb="12" eb="13">
      <t>チョウ</t>
    </rPh>
    <phoneticPr fontId="9"/>
  </si>
  <si>
    <t>◇金町街づくり担当課長</t>
    <rPh sb="1" eb="3">
      <t>カナマチ</t>
    </rPh>
    <rPh sb="3" eb="4">
      <t>マチ</t>
    </rPh>
    <rPh sb="7" eb="9">
      <t>タントウ</t>
    </rPh>
    <rPh sb="9" eb="10">
      <t>カ</t>
    </rPh>
    <rPh sb="10" eb="11">
      <t>チョウ</t>
    </rPh>
    <phoneticPr fontId="9"/>
  </si>
  <si>
    <t>街づくり推進担当課長</t>
    <rPh sb="0" eb="1">
      <t>マチ</t>
    </rPh>
    <rPh sb="4" eb="6">
      <t>スイシン</t>
    </rPh>
    <rPh sb="6" eb="8">
      <t>タントウ</t>
    </rPh>
    <rPh sb="8" eb="10">
      <t>カチョウ</t>
    </rPh>
    <phoneticPr fontId="9"/>
  </si>
  <si>
    <t>密集地域整備第三係、新小岩街づくり担当係、金町街づくり担当係、</t>
    <rPh sb="0" eb="2">
      <t>ミッシュウ</t>
    </rPh>
    <rPh sb="2" eb="4">
      <t>チイキ</t>
    </rPh>
    <rPh sb="4" eb="6">
      <t>セイビ</t>
    </rPh>
    <rPh sb="6" eb="7">
      <t>ダイ</t>
    </rPh>
    <rPh sb="7" eb="8">
      <t>サン</t>
    </rPh>
    <rPh sb="8" eb="9">
      <t>カカリ</t>
    </rPh>
    <rPh sb="10" eb="13">
      <t>シンコイワ</t>
    </rPh>
    <rPh sb="13" eb="14">
      <t>マチ</t>
    </rPh>
    <rPh sb="17" eb="19">
      <t>タントウ</t>
    </rPh>
    <rPh sb="19" eb="20">
      <t>カカリ</t>
    </rPh>
    <rPh sb="21" eb="23">
      <t>カナマチ</t>
    </rPh>
    <rPh sb="23" eb="24">
      <t>マチ</t>
    </rPh>
    <rPh sb="27" eb="29">
      <t>タントウ</t>
    </rPh>
    <rPh sb="29" eb="30">
      <t>カカリ</t>
    </rPh>
    <phoneticPr fontId="9"/>
  </si>
  <si>
    <t>市街地開発担当係、密集地域整備第一係、密集地域整備第二係、</t>
    <rPh sb="0" eb="3">
      <t>シガイチ</t>
    </rPh>
    <rPh sb="3" eb="5">
      <t>カイハツ</t>
    </rPh>
    <rPh sb="5" eb="7">
      <t>タントウ</t>
    </rPh>
    <rPh sb="7" eb="8">
      <t>カカリ</t>
    </rPh>
    <rPh sb="9" eb="11">
      <t>ミッシュウ</t>
    </rPh>
    <rPh sb="11" eb="13">
      <t>チイキ</t>
    </rPh>
    <rPh sb="13" eb="15">
      <t>セイビ</t>
    </rPh>
    <rPh sb="15" eb="16">
      <t>ダイ</t>
    </rPh>
    <rPh sb="16" eb="17">
      <t>イチ</t>
    </rPh>
    <rPh sb="17" eb="18">
      <t>カカリ</t>
    </rPh>
    <rPh sb="19" eb="21">
      <t>ミッシュウ</t>
    </rPh>
    <rPh sb="21" eb="23">
      <t>チイキ</t>
    </rPh>
    <rPh sb="23" eb="25">
      <t>セイビ</t>
    </rPh>
    <rPh sb="25" eb="26">
      <t>ダイ</t>
    </rPh>
    <rPh sb="26" eb="27">
      <t>ニ</t>
    </rPh>
    <rPh sb="27" eb="28">
      <t>カカリ</t>
    </rPh>
    <phoneticPr fontId="9"/>
  </si>
  <si>
    <t>事務係、都市計画係、街づくり計画担当係、地域街づくり担当係、</t>
    <rPh sb="0" eb="2">
      <t>ジム</t>
    </rPh>
    <rPh sb="2" eb="3">
      <t>カカリ</t>
    </rPh>
    <rPh sb="4" eb="6">
      <t>トシ</t>
    </rPh>
    <rPh sb="6" eb="8">
      <t>ケイカク</t>
    </rPh>
    <rPh sb="8" eb="9">
      <t>カカリ</t>
    </rPh>
    <rPh sb="10" eb="11">
      <t>マチ</t>
    </rPh>
    <rPh sb="14" eb="16">
      <t>ケイカク</t>
    </rPh>
    <rPh sb="16" eb="18">
      <t>タントウ</t>
    </rPh>
    <rPh sb="18" eb="19">
      <t>カカリ</t>
    </rPh>
    <rPh sb="20" eb="22">
      <t>チイキ</t>
    </rPh>
    <rPh sb="22" eb="23">
      <t>マチ</t>
    </rPh>
    <rPh sb="26" eb="28">
      <t>タントウ</t>
    </rPh>
    <rPh sb="28" eb="29">
      <t>カカリ</t>
    </rPh>
    <phoneticPr fontId="9"/>
  </si>
  <si>
    <t>◆の組織を所掌</t>
    <phoneticPr fontId="9"/>
  </si>
  <si>
    <t>◆交通安全対策担当課長</t>
    <rPh sb="1" eb="3">
      <t>コウツウ</t>
    </rPh>
    <rPh sb="3" eb="5">
      <t>アンゼン</t>
    </rPh>
    <rPh sb="5" eb="7">
      <t>タイサク</t>
    </rPh>
    <rPh sb="7" eb="9">
      <t>タントウ</t>
    </rPh>
    <rPh sb="9" eb="11">
      <t>カチョウ</t>
    </rPh>
    <phoneticPr fontId="9"/>
  </si>
  <si>
    <t>◆交通政策課</t>
    <rPh sb="1" eb="3">
      <t>コウツウ</t>
    </rPh>
    <rPh sb="3" eb="5">
      <t>セイサク</t>
    </rPh>
    <rPh sb="5" eb="6">
      <t>カ</t>
    </rPh>
    <phoneticPr fontId="9"/>
  </si>
  <si>
    <t>都市整備部</t>
    <rPh sb="0" eb="2">
      <t>トシ</t>
    </rPh>
    <rPh sb="2" eb="4">
      <t>セイビ</t>
    </rPh>
    <rPh sb="4" eb="5">
      <t>ブ</t>
    </rPh>
    <phoneticPr fontId="9"/>
  </si>
  <si>
    <t>ひとり親家庭相談係</t>
    <rPh sb="3" eb="4">
      <t>オヤ</t>
    </rPh>
    <rPh sb="4" eb="6">
      <t>カテイ</t>
    </rPh>
    <rPh sb="6" eb="8">
      <t>ソウダン</t>
    </rPh>
    <rPh sb="8" eb="9">
      <t>カカリ</t>
    </rPh>
    <phoneticPr fontId="9"/>
  </si>
  <si>
    <t>子育て支援部</t>
    <rPh sb="0" eb="2">
      <t>コソダ</t>
    </rPh>
    <rPh sb="3" eb="5">
      <t>シエン</t>
    </rPh>
    <rPh sb="5" eb="6">
      <t>ブ</t>
    </rPh>
    <phoneticPr fontId="9"/>
  </si>
  <si>
    <t>金町保健ｾﾝﾀｰ</t>
    <rPh sb="0" eb="2">
      <t>カナマチ</t>
    </rPh>
    <rPh sb="2" eb="4">
      <t>ホケン</t>
    </rPh>
    <phoneticPr fontId="9"/>
  </si>
  <si>
    <t>青戸保健ｾﾝﾀｰ</t>
    <rPh sb="0" eb="2">
      <t>アオト</t>
    </rPh>
    <rPh sb="2" eb="4">
      <t>ホケン</t>
    </rPh>
    <phoneticPr fontId="9"/>
  </si>
  <si>
    <t>保健予防課</t>
    <rPh sb="0" eb="2">
      <t>ホケン</t>
    </rPh>
    <rPh sb="2" eb="4">
      <t>ヨボウ</t>
    </rPh>
    <rPh sb="4" eb="5">
      <t>カ</t>
    </rPh>
    <phoneticPr fontId="9"/>
  </si>
  <si>
    <t>歯科保健担当課長</t>
    <rPh sb="0" eb="2">
      <t>シカ</t>
    </rPh>
    <rPh sb="2" eb="4">
      <t>ホケン</t>
    </rPh>
    <rPh sb="4" eb="6">
      <t>タントウ</t>
    </rPh>
    <rPh sb="6" eb="7">
      <t>カ</t>
    </rPh>
    <rPh sb="7" eb="8">
      <t>チョウ</t>
    </rPh>
    <phoneticPr fontId="9"/>
  </si>
  <si>
    <t>健康部</t>
    <rPh sb="0" eb="2">
      <t>ケンコウ</t>
    </rPh>
    <rPh sb="2" eb="3">
      <t>ブ</t>
    </rPh>
    <phoneticPr fontId="9"/>
  </si>
  <si>
    <t>生活第三係、</t>
    <rPh sb="0" eb="2">
      <t>セイカツ</t>
    </rPh>
    <rPh sb="2" eb="3">
      <t>ダイ</t>
    </rPh>
    <rPh sb="3" eb="4">
      <t>サン</t>
    </rPh>
    <rPh sb="4" eb="5">
      <t>カカリ</t>
    </rPh>
    <phoneticPr fontId="9"/>
  </si>
  <si>
    <t>東生活課</t>
    <rPh sb="0" eb="1">
      <t>ヒガシ</t>
    </rPh>
    <rPh sb="1" eb="3">
      <t>セイカツ</t>
    </rPh>
    <rPh sb="3" eb="4">
      <t>カ</t>
    </rPh>
    <phoneticPr fontId="9"/>
  </si>
  <si>
    <t>西生活課</t>
    <rPh sb="0" eb="1">
      <t>ニシ</t>
    </rPh>
    <rPh sb="1" eb="3">
      <t>セイカツ</t>
    </rPh>
    <rPh sb="3" eb="4">
      <t>カ</t>
    </rPh>
    <phoneticPr fontId="9"/>
  </si>
  <si>
    <t>介護保険課</t>
    <rPh sb="0" eb="2">
      <t>カイゴ</t>
    </rPh>
    <rPh sb="2" eb="4">
      <t>ホケン</t>
    </rPh>
    <rPh sb="4" eb="5">
      <t>カ</t>
    </rPh>
    <phoneticPr fontId="9"/>
  </si>
  <si>
    <t>障害者施設課</t>
    <rPh sb="0" eb="2">
      <t>ショウガイ</t>
    </rPh>
    <rPh sb="2" eb="3">
      <t>シャ</t>
    </rPh>
    <rPh sb="3" eb="5">
      <t>シセツ</t>
    </rPh>
    <rPh sb="5" eb="6">
      <t>カ</t>
    </rPh>
    <phoneticPr fontId="9"/>
  </si>
  <si>
    <t>障害福祉課</t>
    <rPh sb="0" eb="2">
      <t>ショウガイ</t>
    </rPh>
    <rPh sb="2" eb="5">
      <t>フクシカ</t>
    </rPh>
    <phoneticPr fontId="9"/>
  </si>
  <si>
    <t>地域包括ケア担当課長</t>
    <rPh sb="0" eb="2">
      <t>チイキ</t>
    </rPh>
    <rPh sb="2" eb="4">
      <t>ホウカツ</t>
    </rPh>
    <rPh sb="6" eb="8">
      <t>タントウ</t>
    </rPh>
    <rPh sb="8" eb="9">
      <t>カ</t>
    </rPh>
    <rPh sb="9" eb="10">
      <t>チョウ</t>
    </rPh>
    <phoneticPr fontId="9"/>
  </si>
  <si>
    <t>管理係、在宅サービス係、</t>
    <rPh sb="0" eb="2">
      <t>カンリ</t>
    </rPh>
    <rPh sb="2" eb="3">
      <t>カカリ</t>
    </rPh>
    <phoneticPr fontId="9"/>
  </si>
  <si>
    <t>高齢者支援課</t>
    <rPh sb="0" eb="3">
      <t>コウレイシャ</t>
    </rPh>
    <rPh sb="3" eb="5">
      <t>シエン</t>
    </rPh>
    <rPh sb="5" eb="6">
      <t>カ</t>
    </rPh>
    <phoneticPr fontId="9"/>
  </si>
  <si>
    <t>（福祉事務所）</t>
    <rPh sb="1" eb="3">
      <t>フクシ</t>
    </rPh>
    <rPh sb="3" eb="5">
      <t>ジム</t>
    </rPh>
    <rPh sb="5" eb="6">
      <t>ショ</t>
    </rPh>
    <phoneticPr fontId="9"/>
  </si>
  <si>
    <t>福祉管理課</t>
    <rPh sb="0" eb="2">
      <t>フクシ</t>
    </rPh>
    <rPh sb="2" eb="5">
      <t>カンリカ</t>
    </rPh>
    <phoneticPr fontId="9"/>
  </si>
  <si>
    <t>福祉部</t>
    <rPh sb="0" eb="2">
      <t>フクシ</t>
    </rPh>
    <rPh sb="2" eb="3">
      <t>ブ</t>
    </rPh>
    <phoneticPr fontId="9"/>
  </si>
  <si>
    <t>管理係、作業係、事業調整係</t>
    <rPh sb="0" eb="2">
      <t>カンリ</t>
    </rPh>
    <rPh sb="2" eb="3">
      <t>カカリ</t>
    </rPh>
    <rPh sb="4" eb="6">
      <t>サギョウ</t>
    </rPh>
    <rPh sb="6" eb="7">
      <t>カカリ</t>
    </rPh>
    <rPh sb="8" eb="10">
      <t>ジギョウ</t>
    </rPh>
    <rPh sb="10" eb="12">
      <t>チョウセイ</t>
    </rPh>
    <rPh sb="12" eb="13">
      <t>カカリ</t>
    </rPh>
    <phoneticPr fontId="9"/>
  </si>
  <si>
    <t>清掃事務所</t>
    <rPh sb="0" eb="2">
      <t>セイソウ</t>
    </rPh>
    <rPh sb="2" eb="4">
      <t>ジム</t>
    </rPh>
    <rPh sb="4" eb="5">
      <t>ショ</t>
    </rPh>
    <phoneticPr fontId="9"/>
  </si>
  <si>
    <t>計画調整係、ごみ減量推進係</t>
    <rPh sb="0" eb="2">
      <t>ケイカク</t>
    </rPh>
    <rPh sb="2" eb="4">
      <t>チョウセイ</t>
    </rPh>
    <rPh sb="4" eb="5">
      <t>カカリ</t>
    </rPh>
    <rPh sb="8" eb="10">
      <t>ゲンリョウ</t>
    </rPh>
    <rPh sb="10" eb="12">
      <t>スイシン</t>
    </rPh>
    <rPh sb="12" eb="13">
      <t>カカリ</t>
    </rPh>
    <phoneticPr fontId="9"/>
  </si>
  <si>
    <t>リサイクル清掃課</t>
    <rPh sb="5" eb="7">
      <t>セイソウ</t>
    </rPh>
    <rPh sb="7" eb="8">
      <t>カ</t>
    </rPh>
    <phoneticPr fontId="9"/>
  </si>
  <si>
    <t>環境課</t>
    <rPh sb="0" eb="2">
      <t>カンキョウ</t>
    </rPh>
    <rPh sb="2" eb="3">
      <t>カ</t>
    </rPh>
    <phoneticPr fontId="9"/>
  </si>
  <si>
    <t>環境部</t>
    <rPh sb="0" eb="3">
      <t>カンキョウブ</t>
    </rPh>
    <phoneticPr fontId="9"/>
  </si>
  <si>
    <t>観光担当係（３）</t>
    <rPh sb="0" eb="2">
      <t>カンコウ</t>
    </rPh>
    <rPh sb="2" eb="4">
      <t>タントウ</t>
    </rPh>
    <rPh sb="4" eb="5">
      <t>カカリ</t>
    </rPh>
    <phoneticPr fontId="9"/>
  </si>
  <si>
    <t>経済企画係、経営支援係、消費生活センター</t>
    <rPh sb="6" eb="8">
      <t>ケイエイ</t>
    </rPh>
    <rPh sb="8" eb="10">
      <t>シエン</t>
    </rPh>
    <phoneticPr fontId="9"/>
  </si>
  <si>
    <t>産業観光部</t>
    <rPh sb="0" eb="2">
      <t>サンギョウ</t>
    </rPh>
    <rPh sb="2" eb="4">
      <t>カンコウ</t>
    </rPh>
    <rPh sb="4" eb="5">
      <t>ブ</t>
    </rPh>
    <phoneticPr fontId="9"/>
  </si>
  <si>
    <t>文化国際課</t>
    <phoneticPr fontId="9"/>
  </si>
  <si>
    <t>◆危機管理課</t>
    <rPh sb="1" eb="3">
      <t>キキ</t>
    </rPh>
    <rPh sb="3" eb="5">
      <t>カンリ</t>
    </rPh>
    <rPh sb="5" eb="6">
      <t>カ</t>
    </rPh>
    <phoneticPr fontId="9"/>
  </si>
  <si>
    <t>戸籍住民課</t>
    <rPh sb="0" eb="2">
      <t>コセキ</t>
    </rPh>
    <rPh sb="2" eb="4">
      <t>ジュウミン</t>
    </rPh>
    <rPh sb="4" eb="5">
      <t>カ</t>
    </rPh>
    <phoneticPr fontId="9"/>
  </si>
  <si>
    <t>地域振興課</t>
    <rPh sb="0" eb="2">
      <t>チイキ</t>
    </rPh>
    <rPh sb="2" eb="4">
      <t>シンコウ</t>
    </rPh>
    <rPh sb="4" eb="5">
      <t>カ</t>
    </rPh>
    <phoneticPr fontId="9"/>
  </si>
  <si>
    <t>地域振興部</t>
    <rPh sb="0" eb="2">
      <t>チイキ</t>
    </rPh>
    <rPh sb="2" eb="4">
      <t>シンコウ</t>
    </rPh>
    <rPh sb="4" eb="5">
      <t>ブ</t>
    </rPh>
    <phoneticPr fontId="9"/>
  </si>
  <si>
    <t>庁舎維持係、施設維持担当係（２）</t>
    <rPh sb="0" eb="2">
      <t>チョウシャ</t>
    </rPh>
    <rPh sb="2" eb="4">
      <t>イジ</t>
    </rPh>
    <rPh sb="4" eb="5">
      <t>カカリ</t>
    </rPh>
    <rPh sb="6" eb="8">
      <t>シセツ</t>
    </rPh>
    <rPh sb="8" eb="10">
      <t>イジ</t>
    </rPh>
    <rPh sb="10" eb="12">
      <t>タントウ</t>
    </rPh>
    <rPh sb="12" eb="13">
      <t>カカリ</t>
    </rPh>
    <phoneticPr fontId="9"/>
  </si>
  <si>
    <t>施設整備担当課長</t>
    <rPh sb="0" eb="2">
      <t>シセツ</t>
    </rPh>
    <rPh sb="2" eb="4">
      <t>セイビ</t>
    </rPh>
    <rPh sb="4" eb="6">
      <t>タントウ</t>
    </rPh>
    <rPh sb="6" eb="7">
      <t>カ</t>
    </rPh>
    <rPh sb="7" eb="8">
      <t>チョウ</t>
    </rPh>
    <phoneticPr fontId="9"/>
  </si>
  <si>
    <t>電気設備係、機械設備係</t>
    <phoneticPr fontId="9"/>
  </si>
  <si>
    <t>工務係、技術管理係、建築第一係、建築第二係、建築第三係、</t>
    <rPh sb="0" eb="2">
      <t>コウム</t>
    </rPh>
    <rPh sb="2" eb="3">
      <t>カカリ</t>
    </rPh>
    <rPh sb="4" eb="6">
      <t>ギジュツ</t>
    </rPh>
    <rPh sb="6" eb="8">
      <t>カンリ</t>
    </rPh>
    <rPh sb="8" eb="9">
      <t>カカリ</t>
    </rPh>
    <rPh sb="10" eb="12">
      <t>ケンチク</t>
    </rPh>
    <rPh sb="12" eb="13">
      <t>ダイ</t>
    </rPh>
    <rPh sb="13" eb="14">
      <t>イチ</t>
    </rPh>
    <rPh sb="14" eb="15">
      <t>カカリ</t>
    </rPh>
    <rPh sb="16" eb="18">
      <t>ケンチク</t>
    </rPh>
    <rPh sb="18" eb="19">
      <t>ダイ</t>
    </rPh>
    <rPh sb="19" eb="20">
      <t>ニ</t>
    </rPh>
    <rPh sb="20" eb="21">
      <t>カカリ</t>
    </rPh>
    <rPh sb="22" eb="24">
      <t>ケンチク</t>
    </rPh>
    <rPh sb="24" eb="25">
      <t>ダイ</t>
    </rPh>
    <rPh sb="25" eb="26">
      <t>サン</t>
    </rPh>
    <rPh sb="26" eb="27">
      <t>カカリ</t>
    </rPh>
    <phoneticPr fontId="9"/>
  </si>
  <si>
    <t>営繕課</t>
    <rPh sb="0" eb="2">
      <t>エイゼン</t>
    </rPh>
    <rPh sb="2" eb="3">
      <t>カ</t>
    </rPh>
    <phoneticPr fontId="9"/>
  </si>
  <si>
    <t>施設部</t>
    <rPh sb="0" eb="2">
      <t>シセツ</t>
    </rPh>
    <rPh sb="2" eb="3">
      <t>ブ</t>
    </rPh>
    <phoneticPr fontId="9"/>
  </si>
  <si>
    <t>税務課</t>
    <rPh sb="0" eb="2">
      <t>ゼイム</t>
    </rPh>
    <rPh sb="2" eb="3">
      <t>カ</t>
    </rPh>
    <phoneticPr fontId="9"/>
  </si>
  <si>
    <t>収納対策課</t>
    <rPh sb="0" eb="2">
      <t>シュウノウ</t>
    </rPh>
    <rPh sb="2" eb="4">
      <t>タイサク</t>
    </rPh>
    <rPh sb="4" eb="5">
      <t>カ</t>
    </rPh>
    <phoneticPr fontId="9"/>
  </si>
  <si>
    <t>契約係、用地管財係、品質確保促進担当係</t>
    <rPh sb="0" eb="2">
      <t>ケイヤク</t>
    </rPh>
    <rPh sb="2" eb="3">
      <t>カカリ</t>
    </rPh>
    <rPh sb="4" eb="6">
      <t>ヨウチ</t>
    </rPh>
    <rPh sb="6" eb="8">
      <t>カンザイ</t>
    </rPh>
    <rPh sb="8" eb="9">
      <t>カカリ</t>
    </rPh>
    <rPh sb="10" eb="12">
      <t>ヒンシツ</t>
    </rPh>
    <rPh sb="12" eb="14">
      <t>カクホ</t>
    </rPh>
    <rPh sb="14" eb="16">
      <t>ソクシン</t>
    </rPh>
    <rPh sb="16" eb="18">
      <t>タントウ</t>
    </rPh>
    <rPh sb="18" eb="19">
      <t>カカリ</t>
    </rPh>
    <phoneticPr fontId="9"/>
  </si>
  <si>
    <t>契約管財課</t>
    <rPh sb="0" eb="2">
      <t>ケイヤク</t>
    </rPh>
    <rPh sb="2" eb="4">
      <t>カンザイ</t>
    </rPh>
    <rPh sb="4" eb="5">
      <t>カ</t>
    </rPh>
    <phoneticPr fontId="9"/>
  </si>
  <si>
    <t>すぐやる係</t>
    <rPh sb="4" eb="5">
      <t>カカリ</t>
    </rPh>
    <phoneticPr fontId="9"/>
  </si>
  <si>
    <t>広報係、シティセールス係</t>
    <rPh sb="0" eb="2">
      <t>コウホウ</t>
    </rPh>
    <rPh sb="2" eb="3">
      <t>カカ</t>
    </rPh>
    <rPh sb="11" eb="12">
      <t>カカリ</t>
    </rPh>
    <phoneticPr fontId="9"/>
  </si>
  <si>
    <t>総務課</t>
    <rPh sb="0" eb="2">
      <t>ソウム</t>
    </rPh>
    <rPh sb="2" eb="3">
      <t>カ</t>
    </rPh>
    <phoneticPr fontId="9"/>
  </si>
  <si>
    <t>総務部</t>
    <rPh sb="0" eb="2">
      <t>ソウム</t>
    </rPh>
    <rPh sb="2" eb="3">
      <t>ブ</t>
    </rPh>
    <phoneticPr fontId="9"/>
  </si>
  <si>
    <t>財政担当係（４）</t>
    <rPh sb="0" eb="2">
      <t>ザイセイ</t>
    </rPh>
    <rPh sb="2" eb="4">
      <t>タントウ</t>
    </rPh>
    <rPh sb="4" eb="5">
      <t>カカリ</t>
    </rPh>
    <phoneticPr fontId="9"/>
  </si>
  <si>
    <t>財政課</t>
    <rPh sb="0" eb="2">
      <t>ザイセイ</t>
    </rPh>
    <rPh sb="2" eb="3">
      <t>カ</t>
    </rPh>
    <phoneticPr fontId="9"/>
  </si>
  <si>
    <t>経営改革担当課長</t>
    <rPh sb="0" eb="2">
      <t>ケイエイ</t>
    </rPh>
    <rPh sb="2" eb="4">
      <t>カイカク</t>
    </rPh>
    <rPh sb="4" eb="6">
      <t>タントウ</t>
    </rPh>
    <rPh sb="6" eb="8">
      <t>カチョウ</t>
    </rPh>
    <phoneticPr fontId="9"/>
  </si>
  <si>
    <t>政策企画課</t>
    <rPh sb="0" eb="2">
      <t>セイサク</t>
    </rPh>
    <rPh sb="2" eb="4">
      <t>キカク</t>
    </rPh>
    <rPh sb="4" eb="5">
      <t>カ</t>
    </rPh>
    <phoneticPr fontId="9"/>
  </si>
  <si>
    <t>政策経営部</t>
    <rPh sb="0" eb="2">
      <t>セイサク</t>
    </rPh>
    <rPh sb="2" eb="4">
      <t>ケイエイ</t>
    </rPh>
    <rPh sb="4" eb="5">
      <t>ブ</t>
    </rPh>
    <phoneticPr fontId="9"/>
  </si>
  <si>
    <t>副区長（２）</t>
    <rPh sb="0" eb="3">
      <t>フククチョウ</t>
    </rPh>
    <phoneticPr fontId="9"/>
  </si>
  <si>
    <t>区長</t>
    <rPh sb="0" eb="2">
      <t>クチョウ</t>
    </rPh>
    <phoneticPr fontId="9"/>
  </si>
  <si>
    <t>障害福祉サービス給付
認定審査会</t>
    <phoneticPr fontId="7"/>
  </si>
  <si>
    <t>子ども・子育て会議</t>
    <phoneticPr fontId="7"/>
  </si>
  <si>
    <t>障害福祉課</t>
    <phoneticPr fontId="7"/>
  </si>
  <si>
    <t>いじめ問題対策委員会</t>
    <phoneticPr fontId="7"/>
  </si>
  <si>
    <t>男女平等苦情調整委員会</t>
    <phoneticPr fontId="7"/>
  </si>
  <si>
    <t>文化財保護審議会</t>
    <rPh sb="0" eb="3">
      <t>ブンカザイ</t>
    </rPh>
    <rPh sb="3" eb="5">
      <t>ホゴ</t>
    </rPh>
    <rPh sb="5" eb="8">
      <t>シンギカイ</t>
    </rPh>
    <phoneticPr fontId="7"/>
  </si>
  <si>
    <t>その他</t>
    <phoneticPr fontId="9"/>
  </si>
  <si>
    <t>（次ページに続く）</t>
    <rPh sb="1" eb="2">
      <t>ツギ</t>
    </rPh>
    <rPh sb="6" eb="7">
      <t>ツヅ</t>
    </rPh>
    <phoneticPr fontId="9"/>
  </si>
  <si>
    <t>（２）職種別職員数</t>
    <phoneticPr fontId="9"/>
  </si>
  <si>
    <t>総合庁舎整備担当部長</t>
    <rPh sb="0" eb="2">
      <t>ソウゴウ</t>
    </rPh>
    <rPh sb="2" eb="4">
      <t>チョウシャ</t>
    </rPh>
    <rPh sb="4" eb="6">
      <t>セイビ</t>
    </rPh>
    <rPh sb="6" eb="8">
      <t>タントウ</t>
    </rPh>
    <rPh sb="8" eb="10">
      <t>ブチョウ</t>
    </rPh>
    <phoneticPr fontId="9"/>
  </si>
  <si>
    <t>◆総合庁舎推進担当課長</t>
    <rPh sb="5" eb="7">
      <t>スイシン</t>
    </rPh>
    <phoneticPr fontId="9"/>
  </si>
  <si>
    <t>◆総合庁舎技術担当課長</t>
    <rPh sb="5" eb="7">
      <t>ギジュツ</t>
    </rPh>
    <rPh sb="7" eb="9">
      <t>タントウ</t>
    </rPh>
    <phoneticPr fontId="9"/>
  </si>
  <si>
    <t>秘書担当係（２）</t>
    <phoneticPr fontId="9"/>
  </si>
  <si>
    <t>人権推進課</t>
    <phoneticPr fontId="9"/>
  </si>
  <si>
    <t>人権施策推進係、男女平等推進係</t>
    <phoneticPr fontId="9"/>
  </si>
  <si>
    <t>人事課</t>
    <phoneticPr fontId="9"/>
  </si>
  <si>
    <t>文化国際担当係（２）</t>
    <phoneticPr fontId="9"/>
  </si>
  <si>
    <t>産業経済課</t>
    <phoneticPr fontId="9"/>
  </si>
  <si>
    <t>商工振興課</t>
    <phoneticPr fontId="9"/>
  </si>
  <si>
    <t>工業振興係、商業振興係</t>
    <phoneticPr fontId="9"/>
  </si>
  <si>
    <t>観光課</t>
    <phoneticPr fontId="9"/>
  </si>
  <si>
    <t>シニア活動支援センター</t>
    <phoneticPr fontId="9"/>
  </si>
  <si>
    <t>管理係、地域活動支援係、通所施設係、</t>
    <rPh sb="4" eb="6">
      <t>チイキ</t>
    </rPh>
    <rPh sb="6" eb="8">
      <t>カツドウ</t>
    </rPh>
    <rPh sb="8" eb="10">
      <t>シエン</t>
    </rPh>
    <rPh sb="10" eb="11">
      <t>カカリ</t>
    </rPh>
    <phoneticPr fontId="9"/>
  </si>
  <si>
    <t>（保健所）</t>
    <phoneticPr fontId="9"/>
  </si>
  <si>
    <t>発達相談係</t>
    <rPh sb="0" eb="2">
      <t>ハッタツ</t>
    </rPh>
    <rPh sb="2" eb="4">
      <t>ソウダン</t>
    </rPh>
    <rPh sb="4" eb="5">
      <t>カカリ</t>
    </rPh>
    <phoneticPr fontId="9"/>
  </si>
  <si>
    <t>◇の組織を所掌</t>
    <phoneticPr fontId="9"/>
  </si>
  <si>
    <t>葛飾区議会公明党</t>
    <rPh sb="0" eb="2">
      <t>カツシカ</t>
    </rPh>
    <rPh sb="2" eb="3">
      <t>ク</t>
    </rPh>
    <rPh sb="3" eb="5">
      <t>ギカイ</t>
    </rPh>
    <rPh sb="5" eb="8">
      <t>コウメイトウ</t>
    </rPh>
    <phoneticPr fontId="9"/>
  </si>
  <si>
    <t>2年</t>
    <phoneticPr fontId="9"/>
  </si>
  <si>
    <t>2年</t>
    <rPh sb="1" eb="2">
      <t>ネン</t>
    </rPh>
    <phoneticPr fontId="7"/>
  </si>
  <si>
    <t>20～29歳</t>
    <rPh sb="5" eb="6">
      <t>サイ</t>
    </rPh>
    <phoneticPr fontId="9"/>
  </si>
  <si>
    <t>30～39歳</t>
    <rPh sb="5" eb="6">
      <t>サイ</t>
    </rPh>
    <phoneticPr fontId="9"/>
  </si>
  <si>
    <t>40～49歳</t>
    <rPh sb="5" eb="6">
      <t>サイ</t>
    </rPh>
    <phoneticPr fontId="9"/>
  </si>
  <si>
    <t>50～59歳</t>
    <rPh sb="5" eb="6">
      <t>サイ</t>
    </rPh>
    <phoneticPr fontId="9"/>
  </si>
  <si>
    <t>60歳以上</t>
    <rPh sb="2" eb="3">
      <t>サイ</t>
    </rPh>
    <rPh sb="3" eb="5">
      <t>イジョウ</t>
    </rPh>
    <phoneticPr fontId="9"/>
  </si>
  <si>
    <t>総数</t>
    <rPh sb="0" eb="2">
      <t>ソウスウ</t>
    </rPh>
    <phoneticPr fontId="9"/>
  </si>
  <si>
    <t>（財政課）</t>
    <rPh sb="1" eb="3">
      <t>ザイセイ</t>
    </rPh>
    <rPh sb="3" eb="4">
      <t>カ</t>
    </rPh>
    <phoneticPr fontId="9"/>
  </si>
  <si>
    <t>総額</t>
    <rPh sb="0" eb="2">
      <t>ソウガク</t>
    </rPh>
    <phoneticPr fontId="7"/>
  </si>
  <si>
    <t>予備費</t>
    <phoneticPr fontId="9"/>
  </si>
  <si>
    <t>諸支出金</t>
    <phoneticPr fontId="9"/>
  </si>
  <si>
    <t>公債費</t>
    <phoneticPr fontId="9"/>
  </si>
  <si>
    <t>職員費</t>
    <phoneticPr fontId="9"/>
  </si>
  <si>
    <t>教育費</t>
    <phoneticPr fontId="9"/>
  </si>
  <si>
    <t>都市整備費</t>
    <phoneticPr fontId="9"/>
  </si>
  <si>
    <t>産業経済費</t>
    <phoneticPr fontId="9"/>
  </si>
  <si>
    <t>衛生費</t>
    <phoneticPr fontId="9"/>
  </si>
  <si>
    <t>福祉費</t>
    <phoneticPr fontId="9"/>
  </si>
  <si>
    <t>環境費</t>
    <phoneticPr fontId="9"/>
  </si>
  <si>
    <t>総務費</t>
    <phoneticPr fontId="9"/>
  </si>
  <si>
    <t>議会費</t>
    <phoneticPr fontId="9"/>
  </si>
  <si>
    <t>増減率</t>
    <phoneticPr fontId="9"/>
  </si>
  <si>
    <t>増減額</t>
    <rPh sb="0" eb="2">
      <t>ゾウゲン</t>
    </rPh>
    <rPh sb="2" eb="3">
      <t>ガク</t>
    </rPh>
    <phoneticPr fontId="9"/>
  </si>
  <si>
    <t>款名</t>
    <rPh sb="0" eb="1">
      <t>カン</t>
    </rPh>
    <rPh sb="1" eb="2">
      <t>メイ</t>
    </rPh>
    <phoneticPr fontId="9"/>
  </si>
  <si>
    <t>（単位：千円、％）</t>
    <phoneticPr fontId="9"/>
  </si>
  <si>
    <t>イ　歳出</t>
    <phoneticPr fontId="9"/>
  </si>
  <si>
    <t>特別区債</t>
    <rPh sb="0" eb="2">
      <t>トクベツ</t>
    </rPh>
    <rPh sb="2" eb="3">
      <t>ク</t>
    </rPh>
    <rPh sb="3" eb="4">
      <t>サイ</t>
    </rPh>
    <phoneticPr fontId="9"/>
  </si>
  <si>
    <t>諸収入</t>
    <rPh sb="0" eb="1">
      <t>ショ</t>
    </rPh>
    <rPh sb="1" eb="3">
      <t>シュウニュウ</t>
    </rPh>
    <phoneticPr fontId="9"/>
  </si>
  <si>
    <t>繰越金</t>
    <phoneticPr fontId="9"/>
  </si>
  <si>
    <t>繰入金</t>
    <phoneticPr fontId="9"/>
  </si>
  <si>
    <t>寄附金</t>
    <phoneticPr fontId="9"/>
  </si>
  <si>
    <t>財産収入</t>
    <phoneticPr fontId="9"/>
  </si>
  <si>
    <t>都支出金</t>
    <phoneticPr fontId="9"/>
  </si>
  <si>
    <t>国庫支出金</t>
    <phoneticPr fontId="9"/>
  </si>
  <si>
    <t>使用料及び手数料</t>
    <phoneticPr fontId="9"/>
  </si>
  <si>
    <t>分担金及び負担金</t>
    <phoneticPr fontId="9"/>
  </si>
  <si>
    <t>交通安全対策特別交付金</t>
    <rPh sb="4" eb="6">
      <t>タイサク</t>
    </rPh>
    <phoneticPr fontId="9"/>
  </si>
  <si>
    <t>特別区交付金</t>
    <phoneticPr fontId="9"/>
  </si>
  <si>
    <t>地方特例交付金</t>
    <phoneticPr fontId="9"/>
  </si>
  <si>
    <t>環境性能割交付金</t>
    <rPh sb="0" eb="2">
      <t>カンキョウ</t>
    </rPh>
    <rPh sb="2" eb="4">
      <t>セイノウ</t>
    </rPh>
    <rPh sb="4" eb="5">
      <t>ワリ</t>
    </rPh>
    <rPh sb="5" eb="8">
      <t>コウフキン</t>
    </rPh>
    <phoneticPr fontId="9"/>
  </si>
  <si>
    <t>地方消費税交付金</t>
    <phoneticPr fontId="9"/>
  </si>
  <si>
    <t>株式等譲渡所得割交付金</t>
    <rPh sb="0" eb="2">
      <t>カブシキ</t>
    </rPh>
    <rPh sb="2" eb="3">
      <t>トウ</t>
    </rPh>
    <rPh sb="3" eb="5">
      <t>ジョウト</t>
    </rPh>
    <rPh sb="5" eb="7">
      <t>ショトク</t>
    </rPh>
    <rPh sb="7" eb="8">
      <t>ワ</t>
    </rPh>
    <rPh sb="8" eb="11">
      <t>コウフキン</t>
    </rPh>
    <phoneticPr fontId="9"/>
  </si>
  <si>
    <t>配当割交付金</t>
    <rPh sb="0" eb="2">
      <t>ハイトウ</t>
    </rPh>
    <rPh sb="2" eb="3">
      <t>ワリ</t>
    </rPh>
    <rPh sb="3" eb="6">
      <t>コウフキン</t>
    </rPh>
    <phoneticPr fontId="9"/>
  </si>
  <si>
    <t>利子割交付金</t>
    <phoneticPr fontId="9"/>
  </si>
  <si>
    <t>地方譲与税</t>
    <phoneticPr fontId="9"/>
  </si>
  <si>
    <t>特別区税</t>
    <phoneticPr fontId="9"/>
  </si>
  <si>
    <t>ア　歳入</t>
    <phoneticPr fontId="9"/>
  </si>
  <si>
    <t>（１）歳入歳出予算の内訳</t>
    <phoneticPr fontId="9"/>
  </si>
  <si>
    <t>２　一般会計</t>
    <rPh sb="2" eb="4">
      <t>イッパン</t>
    </rPh>
    <phoneticPr fontId="9"/>
  </si>
  <si>
    <t>駐車場事業特別会計</t>
    <rPh sb="0" eb="3">
      <t>チュウシャジョウ</t>
    </rPh>
    <rPh sb="3" eb="5">
      <t>ジギョウ</t>
    </rPh>
    <phoneticPr fontId="9"/>
  </si>
  <si>
    <t>介護保険事業特別会計</t>
    <phoneticPr fontId="9"/>
  </si>
  <si>
    <t>後期高齢者医療事業特別会計</t>
    <rPh sb="0" eb="2">
      <t>コウキ</t>
    </rPh>
    <rPh sb="2" eb="5">
      <t>コウレイシャ</t>
    </rPh>
    <rPh sb="5" eb="7">
      <t>イリョウ</t>
    </rPh>
    <rPh sb="7" eb="9">
      <t>ジギョウ</t>
    </rPh>
    <rPh sb="9" eb="11">
      <t>トクベツ</t>
    </rPh>
    <rPh sb="11" eb="13">
      <t>カイケイ</t>
    </rPh>
    <phoneticPr fontId="9"/>
  </si>
  <si>
    <t>国民健康保険事業特別会計</t>
    <phoneticPr fontId="9"/>
  </si>
  <si>
    <t>一般会計</t>
    <rPh sb="0" eb="2">
      <t>イッパン</t>
    </rPh>
    <phoneticPr fontId="9"/>
  </si>
  <si>
    <t>会計名</t>
    <rPh sb="0" eb="1">
      <t>カイ</t>
    </rPh>
    <rPh sb="1" eb="2">
      <t>ケイ</t>
    </rPh>
    <rPh sb="2" eb="3">
      <t>メイ</t>
    </rPh>
    <phoneticPr fontId="9"/>
  </si>
  <si>
    <t>（２）一般会計当初予算の推移</t>
    <phoneticPr fontId="9"/>
  </si>
  <si>
    <t>歳出</t>
    <rPh sb="0" eb="1">
      <t>トシ</t>
    </rPh>
    <rPh sb="1" eb="2">
      <t>デ</t>
    </rPh>
    <phoneticPr fontId="9"/>
  </si>
  <si>
    <t>その他</t>
    <rPh sb="2" eb="3">
      <t>タ</t>
    </rPh>
    <phoneticPr fontId="9"/>
  </si>
  <si>
    <t>都支出金
地方消費税交付金
地方特例交付金
利子割交付金など</t>
    <rPh sb="0" eb="1">
      <t>ト</t>
    </rPh>
    <rPh sb="1" eb="4">
      <t>シシュツキン</t>
    </rPh>
    <rPh sb="5" eb="7">
      <t>チホウ</t>
    </rPh>
    <rPh sb="7" eb="10">
      <t>ショウヒゼイ</t>
    </rPh>
    <rPh sb="10" eb="13">
      <t>コウフキン</t>
    </rPh>
    <rPh sb="14" eb="16">
      <t>チホウ</t>
    </rPh>
    <rPh sb="16" eb="18">
      <t>トクレイ</t>
    </rPh>
    <rPh sb="18" eb="21">
      <t>コウフキン</t>
    </rPh>
    <rPh sb="22" eb="24">
      <t>リシ</t>
    </rPh>
    <rPh sb="24" eb="25">
      <t>ワリ</t>
    </rPh>
    <rPh sb="25" eb="28">
      <t>コウフキン</t>
    </rPh>
    <phoneticPr fontId="9"/>
  </si>
  <si>
    <t>分担金及び負担金
使用料及び手数料
財産収入、寄附金</t>
    <rPh sb="0" eb="3">
      <t>ブンタンキン</t>
    </rPh>
    <rPh sb="3" eb="4">
      <t>オヨ</t>
    </rPh>
    <rPh sb="5" eb="8">
      <t>フタンキン</t>
    </rPh>
    <rPh sb="9" eb="12">
      <t>シヨウリョウ</t>
    </rPh>
    <rPh sb="12" eb="13">
      <t>オヨ</t>
    </rPh>
    <rPh sb="14" eb="17">
      <t>テスウリョウ</t>
    </rPh>
    <rPh sb="18" eb="20">
      <t>ザイサン</t>
    </rPh>
    <rPh sb="20" eb="22">
      <t>シュウニュウ</t>
    </rPh>
    <rPh sb="23" eb="26">
      <t>キフキン</t>
    </rPh>
    <phoneticPr fontId="9"/>
  </si>
  <si>
    <t>比率</t>
    <rPh sb="0" eb="2">
      <t>ヒリツ</t>
    </rPh>
    <phoneticPr fontId="9"/>
  </si>
  <si>
    <t>ダミー</t>
    <phoneticPr fontId="9"/>
  </si>
  <si>
    <t>依存財源</t>
    <rPh sb="0" eb="2">
      <t>イゾン</t>
    </rPh>
    <rPh sb="2" eb="4">
      <t>ザイゲン</t>
    </rPh>
    <phoneticPr fontId="9"/>
  </si>
  <si>
    <t>自主財源</t>
    <rPh sb="0" eb="2">
      <t>ジシュ</t>
    </rPh>
    <rPh sb="2" eb="4">
      <t>ザイゲン</t>
    </rPh>
    <phoneticPr fontId="9"/>
  </si>
  <si>
    <t>系列２値</t>
    <rPh sb="0" eb="2">
      <t>ケイレツ</t>
    </rPh>
    <rPh sb="3" eb="4">
      <t>アタイ</t>
    </rPh>
    <phoneticPr fontId="9"/>
  </si>
  <si>
    <t>系列１値</t>
    <rPh sb="0" eb="2">
      <t>ケイレツ</t>
    </rPh>
    <rPh sb="3" eb="4">
      <t>アタイ</t>
    </rPh>
    <phoneticPr fontId="9"/>
  </si>
  <si>
    <t>分類名</t>
    <rPh sb="0" eb="2">
      <t>ブンルイ</t>
    </rPh>
    <rPh sb="2" eb="3">
      <t>メイ</t>
    </rPh>
    <phoneticPr fontId="9"/>
  </si>
  <si>
    <t>外側の円</t>
    <rPh sb="0" eb="2">
      <t>ソトガワ</t>
    </rPh>
    <rPh sb="3" eb="4">
      <t>エン</t>
    </rPh>
    <phoneticPr fontId="9"/>
  </si>
  <si>
    <t>内側の円</t>
    <rPh sb="0" eb="2">
      <t>ウチガワ</t>
    </rPh>
    <rPh sb="3" eb="4">
      <t>エン</t>
    </rPh>
    <phoneticPr fontId="9"/>
  </si>
  <si>
    <t>歳入</t>
    <rPh sb="0" eb="1">
      <t>トシ</t>
    </rPh>
    <rPh sb="1" eb="2">
      <t>イリ</t>
    </rPh>
    <phoneticPr fontId="9"/>
  </si>
  <si>
    <t>ウ　歳入・歳出グラフ</t>
    <phoneticPr fontId="9"/>
  </si>
  <si>
    <t>（財政課）</t>
  </si>
  <si>
    <t>　　（億円）</t>
    <rPh sb="3" eb="4">
      <t>オク</t>
    </rPh>
    <rPh sb="4" eb="5">
      <t>エン</t>
    </rPh>
    <phoneticPr fontId="9"/>
  </si>
  <si>
    <t>（４）特別区債発行額と基金取崩額の推移（一般会計決算）</t>
    <rPh sb="3" eb="6">
      <t>トクベツク</t>
    </rPh>
    <rPh sb="6" eb="7">
      <t>サイ</t>
    </rPh>
    <rPh sb="7" eb="10">
      <t>ハッコウガク</t>
    </rPh>
    <rPh sb="11" eb="13">
      <t>キキン</t>
    </rPh>
    <rPh sb="13" eb="15">
      <t>トリクズシ</t>
    </rPh>
    <rPh sb="15" eb="16">
      <t>ガク</t>
    </rPh>
    <rPh sb="17" eb="19">
      <t>スイイ</t>
    </rPh>
    <rPh sb="20" eb="22">
      <t>イッパン</t>
    </rPh>
    <rPh sb="22" eb="24">
      <t>カイケイ</t>
    </rPh>
    <rPh sb="24" eb="26">
      <t>ケッサン</t>
    </rPh>
    <phoneticPr fontId="9"/>
  </si>
  <si>
    <t>（％）</t>
    <phoneticPr fontId="9"/>
  </si>
  <si>
    <t>（３）歳入総額に占める特別区税、特別区交付金の割合の推移（一般会計決算）</t>
    <rPh sb="3" eb="5">
      <t>サイニュウ</t>
    </rPh>
    <rPh sb="5" eb="7">
      <t>ソウガク</t>
    </rPh>
    <rPh sb="8" eb="9">
      <t>シ</t>
    </rPh>
    <rPh sb="11" eb="13">
      <t>トクベツ</t>
    </rPh>
    <rPh sb="13" eb="14">
      <t>ク</t>
    </rPh>
    <rPh sb="14" eb="15">
      <t>ゼイ</t>
    </rPh>
    <rPh sb="16" eb="19">
      <t>トクベツク</t>
    </rPh>
    <rPh sb="19" eb="22">
      <t>コウフキン</t>
    </rPh>
    <rPh sb="23" eb="25">
      <t>ワリアイ</t>
    </rPh>
    <rPh sb="26" eb="28">
      <t>スイイ</t>
    </rPh>
    <rPh sb="29" eb="31">
      <t>イッパン</t>
    </rPh>
    <rPh sb="31" eb="33">
      <t>カイケイ</t>
    </rPh>
    <rPh sb="33" eb="35">
      <t>ケッサン</t>
    </rPh>
    <phoneticPr fontId="9"/>
  </si>
  <si>
    <t>（契約管財課・会計管理課・財政課）</t>
    <rPh sb="1" eb="3">
      <t>ケイヤク</t>
    </rPh>
    <rPh sb="3" eb="5">
      <t>カンザイ</t>
    </rPh>
    <rPh sb="5" eb="6">
      <t>カ</t>
    </rPh>
    <rPh sb="7" eb="9">
      <t>カイケイ</t>
    </rPh>
    <rPh sb="9" eb="11">
      <t>カンリ</t>
    </rPh>
    <rPh sb="11" eb="12">
      <t>カ</t>
    </rPh>
    <phoneticPr fontId="9"/>
  </si>
  <si>
    <t>その他の基金</t>
    <phoneticPr fontId="9"/>
  </si>
  <si>
    <t>減債基金</t>
    <rPh sb="0" eb="1">
      <t>ゲン</t>
    </rPh>
    <rPh sb="1" eb="2">
      <t>サイ</t>
    </rPh>
    <rPh sb="2" eb="3">
      <t>モト</t>
    </rPh>
    <rPh sb="3" eb="4">
      <t>キン</t>
    </rPh>
    <phoneticPr fontId="9"/>
  </si>
  <si>
    <t>財政調整基金</t>
    <rPh sb="0" eb="1">
      <t>ザイ</t>
    </rPh>
    <rPh sb="1" eb="2">
      <t>セイ</t>
    </rPh>
    <rPh sb="2" eb="3">
      <t>チョウ</t>
    </rPh>
    <rPh sb="3" eb="4">
      <t>ヒトシ</t>
    </rPh>
    <rPh sb="4" eb="5">
      <t>モト</t>
    </rPh>
    <rPh sb="5" eb="6">
      <t>カネ</t>
    </rPh>
    <phoneticPr fontId="9"/>
  </si>
  <si>
    <t>内訳</t>
    <rPh sb="0" eb="2">
      <t>ウチワケ</t>
    </rPh>
    <phoneticPr fontId="9"/>
  </si>
  <si>
    <t>件</t>
    <rPh sb="0" eb="1">
      <t>ケン</t>
    </rPh>
    <phoneticPr fontId="9"/>
  </si>
  <si>
    <t>基金</t>
    <phoneticPr fontId="9"/>
  </si>
  <si>
    <t>貸付金</t>
    <phoneticPr fontId="9"/>
  </si>
  <si>
    <t>点</t>
    <rPh sb="0" eb="1">
      <t>テン</t>
    </rPh>
    <phoneticPr fontId="46"/>
  </si>
  <si>
    <t>物品（1点50万円以上）</t>
    <rPh sb="4" eb="5">
      <t>テン</t>
    </rPh>
    <rPh sb="7" eb="9">
      <t>マンエン</t>
    </rPh>
    <rPh sb="9" eb="11">
      <t>イジョウ</t>
    </rPh>
    <phoneticPr fontId="9"/>
  </si>
  <si>
    <t>…</t>
    <phoneticPr fontId="7"/>
  </si>
  <si>
    <t>著作権等</t>
  </si>
  <si>
    <t>出資による権利</t>
    <phoneticPr fontId="9"/>
  </si>
  <si>
    <t>株式等</t>
    <rPh sb="1" eb="2">
      <t>シキ</t>
    </rPh>
    <phoneticPr fontId="9"/>
  </si>
  <si>
    <t>工作物</t>
    <phoneticPr fontId="9"/>
  </si>
  <si>
    <t>立木</t>
    <phoneticPr fontId="9"/>
  </si>
  <si>
    <t>㎡</t>
  </si>
  <si>
    <t>建物</t>
    <phoneticPr fontId="9"/>
  </si>
  <si>
    <t>土地</t>
    <phoneticPr fontId="9"/>
  </si>
  <si>
    <t>構成比（％）</t>
    <phoneticPr fontId="9"/>
  </si>
  <si>
    <t>価格（円）</t>
  </si>
  <si>
    <t>数量</t>
  </si>
  <si>
    <t>４　区有財産現在高</t>
    <rPh sb="3" eb="4">
      <t>ユウ</t>
    </rPh>
    <phoneticPr fontId="9"/>
  </si>
  <si>
    <t>入湯税</t>
    <rPh sb="0" eb="1">
      <t>イ</t>
    </rPh>
    <rPh sb="1" eb="2">
      <t>ユ</t>
    </rPh>
    <rPh sb="2" eb="3">
      <t>ゼイ</t>
    </rPh>
    <phoneticPr fontId="9"/>
  </si>
  <si>
    <t>特別区たばこ税</t>
    <phoneticPr fontId="9"/>
  </si>
  <si>
    <t>環境性能割</t>
    <rPh sb="0" eb="1">
      <t>ワ</t>
    </rPh>
    <rPh sb="1" eb="2">
      <t>サカイ</t>
    </rPh>
    <rPh sb="2" eb="3">
      <t>セイ</t>
    </rPh>
    <rPh sb="3" eb="4">
      <t>ノウ</t>
    </rPh>
    <rPh sb="4" eb="5">
      <t>ワリ</t>
    </rPh>
    <phoneticPr fontId="9"/>
  </si>
  <si>
    <t>種別割</t>
    <rPh sb="0" eb="1">
      <t>シュ</t>
    </rPh>
    <rPh sb="1" eb="2">
      <t>ベツ</t>
    </rPh>
    <rPh sb="2" eb="3">
      <t>ワリ</t>
    </rPh>
    <phoneticPr fontId="9"/>
  </si>
  <si>
    <t>軽自動車税</t>
    <phoneticPr fontId="9"/>
  </si>
  <si>
    <t>滞納繰越分</t>
    <phoneticPr fontId="9"/>
  </si>
  <si>
    <t>特別徴収</t>
    <phoneticPr fontId="9"/>
  </si>
  <si>
    <t>普通徴収</t>
    <phoneticPr fontId="9"/>
  </si>
  <si>
    <t>特別区民税</t>
    <rPh sb="0" eb="2">
      <t>トクベツ</t>
    </rPh>
    <rPh sb="2" eb="4">
      <t>クミン</t>
    </rPh>
    <rPh sb="4" eb="5">
      <t>ゼイ</t>
    </rPh>
    <phoneticPr fontId="9"/>
  </si>
  <si>
    <t>備考</t>
  </si>
  <si>
    <t>収入歩合(％)</t>
    <phoneticPr fontId="9"/>
  </si>
  <si>
    <t>在宅療養高齢者</t>
    <rPh sb="0" eb="2">
      <t>ザイタク</t>
    </rPh>
    <rPh sb="2" eb="4">
      <t>リョウヨウ</t>
    </rPh>
    <phoneticPr fontId="9"/>
  </si>
  <si>
    <t>障害児・者</t>
  </si>
  <si>
    <t xml:space="preserve">     　　   年度
 区分</t>
    <rPh sb="10" eb="12">
      <t>ネンド</t>
    </rPh>
    <rPh sb="14" eb="16">
      <t>クブン</t>
    </rPh>
    <phoneticPr fontId="9"/>
  </si>
  <si>
    <t>（各年度末現在）</t>
    <rPh sb="1" eb="5">
      <t>カクネンドマツ</t>
    </rPh>
    <rPh sb="5" eb="7">
      <t>ゲンザイ</t>
    </rPh>
    <phoneticPr fontId="9"/>
  </si>
  <si>
    <t>（地域保健課）</t>
    <rPh sb="1" eb="3">
      <t>チイキ</t>
    </rPh>
    <rPh sb="3" eb="5">
      <t>ホケン</t>
    </rPh>
    <rPh sb="5" eb="6">
      <t>カ</t>
    </rPh>
    <phoneticPr fontId="9"/>
  </si>
  <si>
    <t>柔道整復</t>
  </si>
  <si>
    <t>歯科</t>
    <phoneticPr fontId="9"/>
  </si>
  <si>
    <t>内科･小児科等</t>
    <rPh sb="3" eb="6">
      <t>ショウニカ</t>
    </rPh>
    <rPh sb="6" eb="7">
      <t>トウ</t>
    </rPh>
    <phoneticPr fontId="9"/>
  </si>
  <si>
    <t xml:space="preserve">     　 年及び月
 区分     </t>
    <rPh sb="7" eb="8">
      <t>トシ</t>
    </rPh>
    <rPh sb="8" eb="9">
      <t>オヨ</t>
    </rPh>
    <rPh sb="10" eb="11">
      <t>ツキ</t>
    </rPh>
    <rPh sb="13" eb="15">
      <t>クブン</t>
    </rPh>
    <phoneticPr fontId="9"/>
  </si>
  <si>
    <t>（単位：人）</t>
    <rPh sb="1" eb="3">
      <t>タンイ</t>
    </rPh>
    <rPh sb="4" eb="5">
      <t>ニン</t>
    </rPh>
    <phoneticPr fontId="46"/>
  </si>
  <si>
    <t>（地域保健課）</t>
    <rPh sb="1" eb="3">
      <t>チイキ</t>
    </rPh>
    <rPh sb="3" eb="6">
      <t>ホケンカ</t>
    </rPh>
    <phoneticPr fontId="9"/>
  </si>
  <si>
    <t>金町</t>
    <phoneticPr fontId="9"/>
  </si>
  <si>
    <t>立石</t>
    <phoneticPr fontId="9"/>
  </si>
  <si>
    <t>　　　　　  年度
 診療所</t>
    <rPh sb="7" eb="9">
      <t>ネンド</t>
    </rPh>
    <phoneticPr fontId="9"/>
  </si>
  <si>
    <t>在宅療養高齢者
対象歯科</t>
    <rPh sb="0" eb="2">
      <t>ザイタク</t>
    </rPh>
    <rPh sb="2" eb="4">
      <t>リョウヨウ</t>
    </rPh>
    <phoneticPr fontId="9"/>
  </si>
  <si>
    <t>H2.8</t>
  </si>
  <si>
    <t>H2.7.2</t>
    <phoneticPr fontId="9"/>
  </si>
  <si>
    <t>亀有2-23-10</t>
  </si>
  <si>
    <t>障害児・者
対象歯科</t>
    <rPh sb="8" eb="10">
      <t>シカ</t>
    </rPh>
    <phoneticPr fontId="9"/>
  </si>
  <si>
    <t>S58.11</t>
  </si>
  <si>
    <t>S56.10.1</t>
    <phoneticPr fontId="9"/>
  </si>
  <si>
    <t>青戸7-1-20
（歯科医師会館内）</t>
    <phoneticPr fontId="9"/>
  </si>
  <si>
    <t>内科・
小児科</t>
    <phoneticPr fontId="9"/>
  </si>
  <si>
    <t>S58.3</t>
  </si>
  <si>
    <t>S58.4.29</t>
    <phoneticPr fontId="9"/>
  </si>
  <si>
    <t>東金町1-22-1
（金町地区センター内）</t>
    <phoneticPr fontId="9"/>
  </si>
  <si>
    <t>S48.4.29</t>
    <phoneticPr fontId="9"/>
  </si>
  <si>
    <t>立石5-15-12
（医師会館内）</t>
    <phoneticPr fontId="9"/>
  </si>
  <si>
    <t>診療科目</t>
    <phoneticPr fontId="9"/>
  </si>
  <si>
    <t>建築延面積
（㎡）</t>
    <phoneticPr fontId="9"/>
  </si>
  <si>
    <t>建築年月</t>
    <phoneticPr fontId="9"/>
  </si>
  <si>
    <t>開設年月日</t>
    <phoneticPr fontId="9"/>
  </si>
  <si>
    <t>所在地</t>
  </si>
  <si>
    <t>施設名</t>
  </si>
  <si>
    <t>イ　診療所</t>
    <phoneticPr fontId="9"/>
  </si>
  <si>
    <t>S57.3</t>
    <phoneticPr fontId="9"/>
  </si>
  <si>
    <t>S57.4.1</t>
    <phoneticPr fontId="9"/>
  </si>
  <si>
    <t>東水元1-7-3</t>
  </si>
  <si>
    <t>水元保健センター</t>
    <phoneticPr fontId="9"/>
  </si>
  <si>
    <t>S48.6.1</t>
    <phoneticPr fontId="9"/>
  </si>
  <si>
    <t>新小岩保健センター</t>
    <phoneticPr fontId="9"/>
  </si>
  <si>
    <t>S55.7</t>
    <phoneticPr fontId="9"/>
  </si>
  <si>
    <t>S34.8.1</t>
    <phoneticPr fontId="9"/>
  </si>
  <si>
    <t>金町4-18-19</t>
  </si>
  <si>
    <t>金町保健センター</t>
    <rPh sb="0" eb="2">
      <t>カナマチ</t>
    </rPh>
    <rPh sb="2" eb="4">
      <t>ホケン</t>
    </rPh>
    <phoneticPr fontId="9"/>
  </si>
  <si>
    <t>H23.4.1</t>
    <phoneticPr fontId="9"/>
  </si>
  <si>
    <t>H23.3</t>
    <phoneticPr fontId="9"/>
  </si>
  <si>
    <t>S19.6.1</t>
    <phoneticPr fontId="9"/>
  </si>
  <si>
    <t>青戸4-15-14</t>
    <rPh sb="0" eb="2">
      <t>アオト</t>
    </rPh>
    <phoneticPr fontId="9"/>
  </si>
  <si>
    <t>葛飾区保健所</t>
    <rPh sb="0" eb="2">
      <t>カツシカ</t>
    </rPh>
    <rPh sb="2" eb="3">
      <t>ク</t>
    </rPh>
    <rPh sb="3" eb="6">
      <t>ホケンジョ</t>
    </rPh>
    <phoneticPr fontId="9"/>
  </si>
  <si>
    <t>ア　保健所関係施設</t>
    <phoneticPr fontId="9"/>
  </si>
  <si>
    <t>（１）主な施設</t>
    <phoneticPr fontId="9"/>
  </si>
  <si>
    <t>（保健予防課）</t>
    <rPh sb="3" eb="5">
      <t>ヨボウ</t>
    </rPh>
    <rPh sb="5" eb="6">
      <t>カ</t>
    </rPh>
    <phoneticPr fontId="9"/>
  </si>
  <si>
    <t>定員</t>
  </si>
  <si>
    <t>なぎ</t>
    <phoneticPr fontId="9"/>
  </si>
  <si>
    <t>もっく</t>
    <phoneticPr fontId="9"/>
  </si>
  <si>
    <t>あすなろの家</t>
    <rPh sb="5" eb="6">
      <t>イエ</t>
    </rPh>
    <phoneticPr fontId="9"/>
  </si>
  <si>
    <t>コパン</t>
    <phoneticPr fontId="9"/>
  </si>
  <si>
    <t>職員数</t>
    <rPh sb="0" eb="2">
      <t>ショクイン</t>
    </rPh>
    <rPh sb="2" eb="3">
      <t>スウ</t>
    </rPh>
    <phoneticPr fontId="9"/>
  </si>
  <si>
    <t>エ　精神障害者地域活動支援センター（民間）</t>
    <rPh sb="7" eb="9">
      <t>チイキ</t>
    </rPh>
    <rPh sb="9" eb="11">
      <t>カツドウ</t>
    </rPh>
    <rPh sb="11" eb="13">
      <t>シエン</t>
    </rPh>
    <phoneticPr fontId="9"/>
  </si>
  <si>
    <t>生活訓練センターそう</t>
    <rPh sb="0" eb="2">
      <t>セイカツ</t>
    </rPh>
    <rPh sb="2" eb="4">
      <t>クンレン</t>
    </rPh>
    <phoneticPr fontId="9"/>
  </si>
  <si>
    <t>生活訓練（民間）</t>
    <rPh sb="0" eb="2">
      <t>セイカツ</t>
    </rPh>
    <rPh sb="2" eb="4">
      <t>クンレン</t>
    </rPh>
    <rPh sb="5" eb="7">
      <t>ミンカン</t>
    </rPh>
    <phoneticPr fontId="9"/>
  </si>
  <si>
    <t>就労継続支援Ｂ型（民間）</t>
    <rPh sb="0" eb="2">
      <t>シュウロウ</t>
    </rPh>
    <rPh sb="2" eb="4">
      <t>ケイゾク</t>
    </rPh>
    <rPh sb="4" eb="6">
      <t>シエン</t>
    </rPh>
    <rPh sb="7" eb="8">
      <t>ガタ</t>
    </rPh>
    <rPh sb="9" eb="11">
      <t>ミンカン</t>
    </rPh>
    <phoneticPr fontId="9"/>
  </si>
  <si>
    <t>テイクハート金町</t>
    <rPh sb="6" eb="8">
      <t>カナマチ</t>
    </rPh>
    <phoneticPr fontId="9"/>
  </si>
  <si>
    <t>テイクハート青戸</t>
    <rPh sb="6" eb="8">
      <t>アオト</t>
    </rPh>
    <phoneticPr fontId="9"/>
  </si>
  <si>
    <t>ビオラ</t>
    <phoneticPr fontId="9"/>
  </si>
  <si>
    <t>就労移行支援・就労継続支援Ｂ型（民間）</t>
    <rPh sb="0" eb="2">
      <t>シュウロウ</t>
    </rPh>
    <rPh sb="2" eb="4">
      <t>イコウ</t>
    </rPh>
    <rPh sb="4" eb="6">
      <t>シエン</t>
    </rPh>
    <rPh sb="7" eb="9">
      <t>シュウロウ</t>
    </rPh>
    <rPh sb="9" eb="11">
      <t>ケイゾク</t>
    </rPh>
    <rPh sb="11" eb="13">
      <t>シエン</t>
    </rPh>
    <rPh sb="14" eb="15">
      <t>ガタ</t>
    </rPh>
    <rPh sb="16" eb="18">
      <t>ミンカン</t>
    </rPh>
    <phoneticPr fontId="9"/>
  </si>
  <si>
    <t>(生活衛生課)</t>
    <phoneticPr fontId="9"/>
  </si>
  <si>
    <t>(10万人当たり)</t>
  </si>
  <si>
    <t>准看護師</t>
    <rPh sb="0" eb="1">
      <t>ジュン</t>
    </rPh>
    <rPh sb="3" eb="4">
      <t>シ</t>
    </rPh>
    <phoneticPr fontId="9"/>
  </si>
  <si>
    <t>人員</t>
  </si>
  <si>
    <t>看護師</t>
    <rPh sb="2" eb="3">
      <t>シ</t>
    </rPh>
    <phoneticPr fontId="9"/>
  </si>
  <si>
    <t>薬剤師</t>
    <phoneticPr fontId="9"/>
  </si>
  <si>
    <t>歯科医師</t>
    <phoneticPr fontId="9"/>
  </si>
  <si>
    <t>医師</t>
    <phoneticPr fontId="9"/>
  </si>
  <si>
    <t>全国</t>
    <rPh sb="0" eb="1">
      <t>ゼン</t>
    </rPh>
    <rPh sb="1" eb="2">
      <t>クニ</t>
    </rPh>
    <phoneticPr fontId="9"/>
  </si>
  <si>
    <t>東京都</t>
  </si>
  <si>
    <t>葛飾区</t>
    <phoneticPr fontId="9"/>
  </si>
  <si>
    <t>年</t>
    <phoneticPr fontId="9"/>
  </si>
  <si>
    <t>（２）医療施設・病床・医療従事者数の推移</t>
    <phoneticPr fontId="9"/>
  </si>
  <si>
    <t>（国保年金課）</t>
    <rPh sb="1" eb="3">
      <t>コクホ</t>
    </rPh>
    <rPh sb="3" eb="5">
      <t>ネンキン</t>
    </rPh>
    <rPh sb="5" eb="6">
      <t>カ</t>
    </rPh>
    <phoneticPr fontId="9"/>
  </si>
  <si>
    <t>受診率</t>
    <rPh sb="0" eb="1">
      <t>ウケ</t>
    </rPh>
    <rPh sb="1" eb="2">
      <t>ミ</t>
    </rPh>
    <rPh sb="2" eb="3">
      <t>リツ</t>
    </rPh>
    <phoneticPr fontId="9"/>
  </si>
  <si>
    <t>受診者数</t>
    <phoneticPr fontId="9"/>
  </si>
  <si>
    <t>（単位：人、％）</t>
    <rPh sb="1" eb="3">
      <t>タンイ</t>
    </rPh>
    <rPh sb="4" eb="5">
      <t>ヒト</t>
    </rPh>
    <phoneticPr fontId="7"/>
  </si>
  <si>
    <t>受診者数②</t>
    <rPh sb="0" eb="2">
      <t>ジュシン</t>
    </rPh>
    <rPh sb="2" eb="3">
      <t>シャ</t>
    </rPh>
    <rPh sb="3" eb="4">
      <t>スウ</t>
    </rPh>
    <phoneticPr fontId="9"/>
  </si>
  <si>
    <t>受診者数①</t>
    <phoneticPr fontId="9"/>
  </si>
  <si>
    <t>葛飾区基本健診</t>
    <rPh sb="0" eb="2">
      <t>カツシカ</t>
    </rPh>
    <rPh sb="2" eb="3">
      <t>ク</t>
    </rPh>
    <rPh sb="3" eb="5">
      <t>キホン</t>
    </rPh>
    <phoneticPr fontId="9"/>
  </si>
  <si>
    <t>受診者数</t>
  </si>
  <si>
    <t>健康づくり健康診査</t>
    <rPh sb="0" eb="2">
      <t>ケンコウ</t>
    </rPh>
    <rPh sb="5" eb="7">
      <t>ケンコウ</t>
    </rPh>
    <rPh sb="7" eb="9">
      <t>シンサ</t>
    </rPh>
    <phoneticPr fontId="7"/>
  </si>
  <si>
    <t>（単位：人）</t>
    <rPh sb="1" eb="3">
      <t>タンイ</t>
    </rPh>
    <rPh sb="4" eb="5">
      <t>ヒト</t>
    </rPh>
    <phoneticPr fontId="7"/>
  </si>
  <si>
    <t>受診率</t>
  </si>
  <si>
    <t>前立腺がん
６０歳以上
７５歳未満</t>
    <rPh sb="14" eb="17">
      <t>サイミマン</t>
    </rPh>
    <phoneticPr fontId="9"/>
  </si>
  <si>
    <t>４０歳以上</t>
    <phoneticPr fontId="9"/>
  </si>
  <si>
    <t>乳がん</t>
  </si>
  <si>
    <t>２０歳以上</t>
    <phoneticPr fontId="9"/>
  </si>
  <si>
    <t>大腸がん</t>
  </si>
  <si>
    <t>肺がん</t>
  </si>
  <si>
    <t>40・50・60歳</t>
    <rPh sb="8" eb="9">
      <t>サイ</t>
    </rPh>
    <phoneticPr fontId="9"/>
  </si>
  <si>
    <t>胃がんハイリスク</t>
    <rPh sb="0" eb="1">
      <t>イ</t>
    </rPh>
    <phoneticPr fontId="9"/>
  </si>
  <si>
    <t>胃がん</t>
  </si>
  <si>
    <t>がん検診実施状況　（単位：人、％）</t>
    <rPh sb="10" eb="12">
      <t>タンイ</t>
    </rPh>
    <rPh sb="13" eb="14">
      <t>ヒト</t>
    </rPh>
    <phoneticPr fontId="7"/>
  </si>
  <si>
    <t>（地域保健課）</t>
    <phoneticPr fontId="9"/>
  </si>
  <si>
    <t>総数</t>
    <rPh sb="0" eb="2">
      <t>ソウスウ</t>
    </rPh>
    <phoneticPr fontId="7"/>
  </si>
  <si>
    <t>その他の全死因</t>
    <phoneticPr fontId="9"/>
  </si>
  <si>
    <t>高血圧性疾患</t>
    <phoneticPr fontId="9"/>
  </si>
  <si>
    <t>（地域保健課）</t>
    <rPh sb="1" eb="3">
      <t>チイキ</t>
    </rPh>
    <phoneticPr fontId="9"/>
  </si>
  <si>
    <t>老衰</t>
    <phoneticPr fontId="9"/>
  </si>
  <si>
    <t>肺気しゅ</t>
    <phoneticPr fontId="9"/>
  </si>
  <si>
    <t>腎不全</t>
    <phoneticPr fontId="9"/>
  </si>
  <si>
    <t>ぜん息性気管支炎</t>
    <phoneticPr fontId="9"/>
  </si>
  <si>
    <t>不慮の事故</t>
    <phoneticPr fontId="9"/>
  </si>
  <si>
    <t>気管支ぜん息</t>
    <phoneticPr fontId="9"/>
  </si>
  <si>
    <t>自殺</t>
    <phoneticPr fontId="9"/>
  </si>
  <si>
    <t>慢性気管支炎</t>
    <phoneticPr fontId="9"/>
  </si>
  <si>
    <t>内訳</t>
    <rPh sb="0" eb="1">
      <t>ウチ</t>
    </rPh>
    <rPh sb="1" eb="2">
      <t>ワケ</t>
    </rPh>
    <phoneticPr fontId="9"/>
  </si>
  <si>
    <t>肝疾患</t>
    <phoneticPr fontId="9"/>
  </si>
  <si>
    <t>（うち新規）</t>
    <phoneticPr fontId="9"/>
  </si>
  <si>
    <t>肺炎</t>
    <phoneticPr fontId="9"/>
  </si>
  <si>
    <t>認定患者数</t>
    <phoneticPr fontId="9"/>
  </si>
  <si>
    <t>心疾患(高血圧性を除く）</t>
    <phoneticPr fontId="9"/>
  </si>
  <si>
    <t>審査会開催回数</t>
    <rPh sb="5" eb="6">
      <t>カイ</t>
    </rPh>
    <phoneticPr fontId="9"/>
  </si>
  <si>
    <t>脳血管疾患</t>
    <phoneticPr fontId="9"/>
  </si>
  <si>
    <t>申請件数</t>
    <phoneticPr fontId="9"/>
  </si>
  <si>
    <t>悪性新生物</t>
    <phoneticPr fontId="9"/>
  </si>
  <si>
    <t>都条例</t>
    <rPh sb="0" eb="1">
      <t>ト</t>
    </rPh>
    <phoneticPr fontId="9"/>
  </si>
  <si>
    <t>法律</t>
    <phoneticPr fontId="9"/>
  </si>
  <si>
    <t>人数</t>
  </si>
  <si>
    <t>　　　法律等による認定状況</t>
    <phoneticPr fontId="9"/>
  </si>
  <si>
    <t>（９）公害健康被害の補償等に関する</t>
    <phoneticPr fontId="9"/>
  </si>
  <si>
    <t>（子ども家庭支援課）</t>
    <rPh sb="1" eb="2">
      <t>コ</t>
    </rPh>
    <rPh sb="4" eb="6">
      <t>カテイ</t>
    </rPh>
    <rPh sb="6" eb="8">
      <t>シエン</t>
    </rPh>
    <rPh sb="8" eb="9">
      <t>カ</t>
    </rPh>
    <phoneticPr fontId="9"/>
  </si>
  <si>
    <t>有所見
者数</t>
    <phoneticPr fontId="9"/>
  </si>
  <si>
    <t>受診率</t>
    <phoneticPr fontId="9"/>
  </si>
  <si>
    <t>対象者数</t>
    <phoneticPr fontId="9"/>
  </si>
  <si>
    <t>３歳児健康診査</t>
  </si>
  <si>
    <t>３・４か月健康診査</t>
  </si>
  <si>
    <t>年度</t>
    <rPh sb="0" eb="1">
      <t>トシ</t>
    </rPh>
    <rPh sb="1" eb="2">
      <t>ド</t>
    </rPh>
    <phoneticPr fontId="9"/>
  </si>
  <si>
    <t>（単位：人、％）</t>
    <rPh sb="1" eb="3">
      <t>タンイ</t>
    </rPh>
    <rPh sb="4" eb="5">
      <t>ヒト</t>
    </rPh>
    <phoneticPr fontId="9"/>
  </si>
  <si>
    <t>（８）乳幼児健康診査</t>
    <phoneticPr fontId="9"/>
  </si>
  <si>
    <t>（保健予防課）</t>
    <rPh sb="1" eb="3">
      <t>ホケン</t>
    </rPh>
    <phoneticPr fontId="9"/>
  </si>
  <si>
    <t>抗体検査数</t>
    <phoneticPr fontId="9"/>
  </si>
  <si>
    <t>相談件数</t>
    <phoneticPr fontId="9"/>
  </si>
  <si>
    <t>年度</t>
  </si>
  <si>
    <t>（単位：件）</t>
    <rPh sb="1" eb="3">
      <t>タンイ</t>
    </rPh>
    <rPh sb="4" eb="5">
      <t>ケン</t>
    </rPh>
    <phoneticPr fontId="9"/>
  </si>
  <si>
    <t>（７）エイズ対策</t>
    <phoneticPr fontId="9"/>
  </si>
  <si>
    <t>受診者</t>
    <phoneticPr fontId="9"/>
  </si>
  <si>
    <t>対象者</t>
    <phoneticPr fontId="9"/>
  </si>
  <si>
    <t>76・81歳</t>
    <phoneticPr fontId="9"/>
  </si>
  <si>
    <t>眼科健康診査</t>
    <rPh sb="0" eb="2">
      <t>ガンカ</t>
    </rPh>
    <rPh sb="2" eb="4">
      <t>ケンコウ</t>
    </rPh>
    <rPh sb="4" eb="6">
      <t>シンサ</t>
    </rPh>
    <phoneticPr fontId="9"/>
  </si>
  <si>
    <t>長寿歯科健康診査</t>
    <rPh sb="0" eb="2">
      <t>チョウジュ</t>
    </rPh>
    <rPh sb="2" eb="4">
      <t>シカ</t>
    </rPh>
    <rPh sb="4" eb="6">
      <t>ケンコウ</t>
    </rPh>
    <rPh sb="6" eb="8">
      <t>シンサ</t>
    </rPh>
    <phoneticPr fontId="9"/>
  </si>
  <si>
    <t>成人歯科健康診査</t>
    <rPh sb="0" eb="2">
      <t>セイジン</t>
    </rPh>
    <rPh sb="2" eb="4">
      <t>シカ</t>
    </rPh>
    <rPh sb="4" eb="6">
      <t>ケンコウ</t>
    </rPh>
    <rPh sb="6" eb="8">
      <t>シンサ</t>
    </rPh>
    <phoneticPr fontId="9"/>
  </si>
  <si>
    <t>（６）成人歯科健康診査・長寿歯科健康診査・眼科健康診査</t>
    <rPh sb="7" eb="9">
      <t>ケンコウ</t>
    </rPh>
    <rPh sb="9" eb="11">
      <t>シンサ</t>
    </rPh>
    <rPh sb="21" eb="23">
      <t>ガンカ</t>
    </rPh>
    <rPh sb="23" eb="25">
      <t>ケンコウ</t>
    </rPh>
    <rPh sb="25" eb="27">
      <t>シンサ</t>
    </rPh>
    <phoneticPr fontId="9"/>
  </si>
  <si>
    <t>（地域振興課）</t>
    <rPh sb="1" eb="3">
      <t>チイキ</t>
    </rPh>
    <rPh sb="3" eb="5">
      <t>シンコウ</t>
    </rPh>
    <rPh sb="5" eb="6">
      <t>カ</t>
    </rPh>
    <phoneticPr fontId="9"/>
  </si>
  <si>
    <t>１室　６人</t>
    <rPh sb="1" eb="2">
      <t>シツ</t>
    </rPh>
    <rPh sb="4" eb="5">
      <t>ニン</t>
    </rPh>
    <phoneticPr fontId="9"/>
  </si>
  <si>
    <t>２室１２人</t>
    <rPh sb="1" eb="2">
      <t>シツ</t>
    </rPh>
    <rPh sb="4" eb="5">
      <t>ニン</t>
    </rPh>
    <phoneticPr fontId="9"/>
  </si>
  <si>
    <t>ホテルエピナール那須</t>
    <rPh sb="8" eb="10">
      <t>ナス</t>
    </rPh>
    <phoneticPr fontId="9"/>
  </si>
  <si>
    <t>２室１０人</t>
    <rPh sb="1" eb="2">
      <t>シツ</t>
    </rPh>
    <rPh sb="4" eb="5">
      <t>ニン</t>
    </rPh>
    <phoneticPr fontId="9"/>
  </si>
  <si>
    <t>１室　５人</t>
    <rPh sb="1" eb="2">
      <t>シツ</t>
    </rPh>
    <rPh sb="4" eb="5">
      <t>ニン</t>
    </rPh>
    <phoneticPr fontId="9"/>
  </si>
  <si>
    <t>ホテルふじ</t>
    <phoneticPr fontId="9"/>
  </si>
  <si>
    <t>ほてる白河湯の蔵</t>
    <rPh sb="3" eb="5">
      <t>シラカワ</t>
    </rPh>
    <rPh sb="5" eb="6">
      <t>ユ</t>
    </rPh>
    <rPh sb="7" eb="8">
      <t>クラ</t>
    </rPh>
    <phoneticPr fontId="9"/>
  </si>
  <si>
    <t>借上げ</t>
    <rPh sb="0" eb="2">
      <t>カリア</t>
    </rPh>
    <phoneticPr fontId="9"/>
  </si>
  <si>
    <t>利用率
（％）</t>
    <phoneticPr fontId="9"/>
  </si>
  <si>
    <t>利用人員
（人）</t>
    <rPh sb="6" eb="7">
      <t>ヒト</t>
    </rPh>
    <phoneticPr fontId="9"/>
  </si>
  <si>
    <t>部屋利用率
（％）</t>
    <rPh sb="0" eb="2">
      <t>ヘヤ</t>
    </rPh>
    <phoneticPr fontId="9"/>
  </si>
  <si>
    <t>利用室数
（室）</t>
    <rPh sb="0" eb="2">
      <t>リヨウ</t>
    </rPh>
    <rPh sb="2" eb="3">
      <t>シツ</t>
    </rPh>
    <rPh sb="3" eb="4">
      <t>スウ</t>
    </rPh>
    <rPh sb="6" eb="7">
      <t>シツ</t>
    </rPh>
    <phoneticPr fontId="9"/>
  </si>
  <si>
    <t>利用状況</t>
    <rPh sb="0" eb="2">
      <t>リヨウ</t>
    </rPh>
    <rPh sb="2" eb="4">
      <t>ジョウキョウ</t>
    </rPh>
    <phoneticPr fontId="7"/>
  </si>
  <si>
    <t>部屋数・定員</t>
    <phoneticPr fontId="9"/>
  </si>
  <si>
    <t>区分</t>
    <phoneticPr fontId="9"/>
  </si>
  <si>
    <t>他法負担分</t>
    <phoneticPr fontId="9"/>
  </si>
  <si>
    <t>（D)</t>
    <phoneticPr fontId="9"/>
  </si>
  <si>
    <t>一部負担分</t>
    <phoneticPr fontId="9"/>
  </si>
  <si>
    <t>(D)／(A)</t>
    <phoneticPr fontId="9"/>
  </si>
  <si>
    <t>１人当たり一部負担額</t>
    <rPh sb="1" eb="2">
      <t>ニン</t>
    </rPh>
    <rPh sb="2" eb="3">
      <t>ア</t>
    </rPh>
    <rPh sb="5" eb="7">
      <t>イチブ</t>
    </rPh>
    <rPh sb="7" eb="9">
      <t>フタン</t>
    </rPh>
    <rPh sb="9" eb="10">
      <t>ガク</t>
    </rPh>
    <phoneticPr fontId="9"/>
  </si>
  <si>
    <t>保険者負担分</t>
    <phoneticPr fontId="9"/>
  </si>
  <si>
    <t>(C)／(A)</t>
    <phoneticPr fontId="9"/>
  </si>
  <si>
    <t>１人当たり費用額</t>
    <rPh sb="1" eb="2">
      <t>ニン</t>
    </rPh>
    <rPh sb="2" eb="3">
      <t>ア</t>
    </rPh>
    <rPh sb="5" eb="7">
      <t>ヒヨウ</t>
    </rPh>
    <rPh sb="7" eb="8">
      <t>ガク</t>
    </rPh>
    <phoneticPr fontId="9"/>
  </si>
  <si>
    <t>（C）</t>
    <phoneticPr fontId="9"/>
  </si>
  <si>
    <t>療養給付費用額</t>
    <phoneticPr fontId="9"/>
  </si>
  <si>
    <t>（単位：円）</t>
    <phoneticPr fontId="9"/>
  </si>
  <si>
    <t>(B)／(A)</t>
    <phoneticPr fontId="9"/>
  </si>
  <si>
    <t>療養給付受診率（％）</t>
    <rPh sb="0" eb="2">
      <t>リョウヨウ</t>
    </rPh>
    <rPh sb="2" eb="3">
      <t>キュウ</t>
    </rPh>
    <rPh sb="3" eb="4">
      <t>ヅケ</t>
    </rPh>
    <rPh sb="4" eb="5">
      <t>ウケ</t>
    </rPh>
    <rPh sb="5" eb="6">
      <t>ミ</t>
    </rPh>
    <rPh sb="6" eb="7">
      <t>リツ</t>
    </rPh>
    <phoneticPr fontId="9"/>
  </si>
  <si>
    <t>（件）(B)</t>
    <phoneticPr fontId="7"/>
  </si>
  <si>
    <t>療養給付受診件数</t>
    <phoneticPr fontId="9"/>
  </si>
  <si>
    <t>（再掲）退職者医療保険被保険者数</t>
    <rPh sb="1" eb="3">
      <t>サイケイ</t>
    </rPh>
    <phoneticPr fontId="9"/>
  </si>
  <si>
    <t>（人）(A)</t>
    <phoneticPr fontId="7"/>
  </si>
  <si>
    <t>被保険者数</t>
    <phoneticPr fontId="9"/>
  </si>
  <si>
    <t>（世帯）</t>
    <phoneticPr fontId="7"/>
  </si>
  <si>
    <t>世帯数</t>
    <phoneticPr fontId="9"/>
  </si>
  <si>
    <t>（単位：世帯、人）</t>
    <rPh sb="1" eb="3">
      <t>タンイ</t>
    </rPh>
    <rPh sb="4" eb="6">
      <t>セタイ</t>
    </rPh>
    <rPh sb="7" eb="8">
      <t>ヒト</t>
    </rPh>
    <phoneticPr fontId="9"/>
  </si>
  <si>
    <t>（国保年金課）</t>
    <rPh sb="1" eb="2">
      <t>クニ</t>
    </rPh>
    <rPh sb="2" eb="3">
      <t>タモツ</t>
    </rPh>
    <rPh sb="3" eb="5">
      <t>ネンキン</t>
    </rPh>
    <rPh sb="5" eb="6">
      <t>カ</t>
    </rPh>
    <phoneticPr fontId="9"/>
  </si>
  <si>
    <t>後期高齢者医療被保険者数</t>
    <rPh sb="0" eb="2">
      <t>コウキ</t>
    </rPh>
    <rPh sb="2" eb="4">
      <t>コウレイ</t>
    </rPh>
    <rPh sb="4" eb="5">
      <t>シャ</t>
    </rPh>
    <rPh sb="5" eb="7">
      <t>イリョウ</t>
    </rPh>
    <rPh sb="7" eb="8">
      <t>ヒ</t>
    </rPh>
    <rPh sb="8" eb="10">
      <t>ホケン</t>
    </rPh>
    <rPh sb="10" eb="11">
      <t>シャ</t>
    </rPh>
    <phoneticPr fontId="9"/>
  </si>
  <si>
    <t>(介護保険課)</t>
    <phoneticPr fontId="9"/>
  </si>
  <si>
    <t>介護老人
保健施設</t>
  </si>
  <si>
    <t>介護老人
福祉施設</t>
  </si>
  <si>
    <t>キ　施設介護サービス事業所数</t>
    <rPh sb="12" eb="13">
      <t>ショ</t>
    </rPh>
    <phoneticPr fontId="9"/>
  </si>
  <si>
    <t>通所リハビリ
テーション</t>
    <rPh sb="0" eb="1">
      <t>ツウ</t>
    </rPh>
    <rPh sb="1" eb="2">
      <t>ショ</t>
    </rPh>
    <phoneticPr fontId="9"/>
  </si>
  <si>
    <t>特定施設
入居者
生活介護</t>
    <rPh sb="0" eb="2">
      <t>トクテイ</t>
    </rPh>
    <rPh sb="2" eb="4">
      <t>シセツ</t>
    </rPh>
    <rPh sb="5" eb="8">
      <t>ニュウキョシャ</t>
    </rPh>
    <rPh sb="9" eb="11">
      <t>セイカツ</t>
    </rPh>
    <rPh sb="11" eb="13">
      <t>カイゴ</t>
    </rPh>
    <phoneticPr fontId="9"/>
  </si>
  <si>
    <t>認知症対応型
共同生活介護</t>
    <rPh sb="0" eb="2">
      <t>ニンチ</t>
    </rPh>
    <rPh sb="2" eb="3">
      <t>ショウ</t>
    </rPh>
    <rPh sb="3" eb="5">
      <t>タイオウ</t>
    </rPh>
    <rPh sb="5" eb="6">
      <t>ガタ</t>
    </rPh>
    <rPh sb="7" eb="9">
      <t>キョウドウ</t>
    </rPh>
    <rPh sb="9" eb="11">
      <t>セイカツ</t>
    </rPh>
    <rPh sb="11" eb="13">
      <t>カイゴ</t>
    </rPh>
    <phoneticPr fontId="9"/>
  </si>
  <si>
    <t>地域密着型
通所介護</t>
    <rPh sb="0" eb="2">
      <t>チイキ</t>
    </rPh>
    <rPh sb="2" eb="5">
      <t>ミッチャクガタ</t>
    </rPh>
    <rPh sb="6" eb="10">
      <t>ツウショカイゴ</t>
    </rPh>
    <phoneticPr fontId="9"/>
  </si>
  <si>
    <t>短期入所
療養介護</t>
    <phoneticPr fontId="9"/>
  </si>
  <si>
    <t>短期入所
生活介護</t>
    <rPh sb="5" eb="7">
      <t>セイカツ</t>
    </rPh>
    <phoneticPr fontId="9"/>
  </si>
  <si>
    <t>福祉用具
貸与</t>
    <phoneticPr fontId="9"/>
  </si>
  <si>
    <t>定期巡回・
随時対応型
訪問介護看護</t>
    <rPh sb="0" eb="2">
      <t>テイキ</t>
    </rPh>
    <rPh sb="2" eb="4">
      <t>ジュンカイ</t>
    </rPh>
    <rPh sb="6" eb="8">
      <t>ズイジ</t>
    </rPh>
    <rPh sb="8" eb="10">
      <t>タイオウ</t>
    </rPh>
    <rPh sb="10" eb="11">
      <t>ガタ</t>
    </rPh>
    <rPh sb="12" eb="14">
      <t>ホウモン</t>
    </rPh>
    <rPh sb="14" eb="16">
      <t>カイゴ</t>
    </rPh>
    <rPh sb="16" eb="18">
      <t>カンゴ</t>
    </rPh>
    <phoneticPr fontId="9"/>
  </si>
  <si>
    <t>夜間対応型
訪問介護</t>
    <rPh sb="0" eb="2">
      <t>ヤカン</t>
    </rPh>
    <rPh sb="2" eb="5">
      <t>タイオウガタ</t>
    </rPh>
    <rPh sb="6" eb="8">
      <t>ホウモン</t>
    </rPh>
    <rPh sb="8" eb="10">
      <t>カイゴ</t>
    </rPh>
    <phoneticPr fontId="9"/>
  </si>
  <si>
    <t>通所介護</t>
  </si>
  <si>
    <t>訪問リハビリテーション</t>
    <rPh sb="0" eb="2">
      <t>ホウモン</t>
    </rPh>
    <phoneticPr fontId="9"/>
  </si>
  <si>
    <t>訪問看護</t>
    <rPh sb="0" eb="1">
      <t>ホウ</t>
    </rPh>
    <rPh sb="1" eb="2">
      <t>トイ</t>
    </rPh>
    <rPh sb="2" eb="3">
      <t>ミ</t>
    </rPh>
    <rPh sb="3" eb="4">
      <t>マモル</t>
    </rPh>
    <phoneticPr fontId="9"/>
  </si>
  <si>
    <t>訪問入浴
介護</t>
    <phoneticPr fontId="9"/>
  </si>
  <si>
    <t>訪問介護</t>
  </si>
  <si>
    <t>居宅介護
支援</t>
    <phoneticPr fontId="9"/>
  </si>
  <si>
    <t>カ　居宅介護サービス事業所数</t>
    <rPh sb="12" eb="13">
      <t>ショ</t>
    </rPh>
    <phoneticPr fontId="9"/>
  </si>
  <si>
    <t>受給者数</t>
    <phoneticPr fontId="9"/>
  </si>
  <si>
    <t>介護医療院</t>
    <rPh sb="0" eb="2">
      <t>カイゴ</t>
    </rPh>
    <rPh sb="2" eb="4">
      <t>イリョウ</t>
    </rPh>
    <rPh sb="4" eb="5">
      <t>イン</t>
    </rPh>
    <phoneticPr fontId="9"/>
  </si>
  <si>
    <t>介護老人
保健施設</t>
    <phoneticPr fontId="9"/>
  </si>
  <si>
    <t>介護老人
福祉施設</t>
    <phoneticPr fontId="9"/>
  </si>
  <si>
    <t>施設別</t>
  </si>
  <si>
    <t>オ　施設介護サービス受給者数（単位：人）</t>
    <phoneticPr fontId="9"/>
  </si>
  <si>
    <t>認定者数</t>
    <phoneticPr fontId="9"/>
  </si>
  <si>
    <t>要介護５</t>
    <phoneticPr fontId="9"/>
  </si>
  <si>
    <t>要介護４</t>
    <phoneticPr fontId="9"/>
  </si>
  <si>
    <t>要介護３</t>
    <phoneticPr fontId="9"/>
  </si>
  <si>
    <t>要介護２</t>
    <phoneticPr fontId="9"/>
  </si>
  <si>
    <t>要介護１</t>
    <phoneticPr fontId="9"/>
  </si>
  <si>
    <t>要支援２</t>
    <phoneticPr fontId="9"/>
  </si>
  <si>
    <t>要支援１</t>
    <phoneticPr fontId="9"/>
  </si>
  <si>
    <t>要介護度</t>
    <phoneticPr fontId="9"/>
  </si>
  <si>
    <t>エ　地域密着型（介護予防）サービス受給者数（単位：人）</t>
    <rPh sb="2" eb="4">
      <t>チイキ</t>
    </rPh>
    <rPh sb="4" eb="6">
      <t>ミッチャク</t>
    </rPh>
    <rPh sb="6" eb="7">
      <t>ガタ</t>
    </rPh>
    <rPh sb="8" eb="10">
      <t>カイゴ</t>
    </rPh>
    <rPh sb="10" eb="12">
      <t>ヨボウ</t>
    </rPh>
    <rPh sb="17" eb="20">
      <t>ジュキュウシャ</t>
    </rPh>
    <rPh sb="20" eb="21">
      <t>スウ</t>
    </rPh>
    <phoneticPr fontId="9"/>
  </si>
  <si>
    <t>ウ　居宅介護（介護予防）サービス受給者数（単位：人）</t>
    <rPh sb="7" eb="9">
      <t>カイゴ</t>
    </rPh>
    <rPh sb="9" eb="11">
      <t>ヨボウ</t>
    </rPh>
    <phoneticPr fontId="9"/>
  </si>
  <si>
    <t>イ　要介護（要支援）認定者数（単位：人）</t>
    <phoneticPr fontId="9"/>
  </si>
  <si>
    <t>第15段階</t>
    <phoneticPr fontId="9"/>
  </si>
  <si>
    <t>第14段階</t>
    <phoneticPr fontId="9"/>
  </si>
  <si>
    <t>第13段階</t>
    <phoneticPr fontId="9"/>
  </si>
  <si>
    <t>第12段階</t>
    <phoneticPr fontId="9"/>
  </si>
  <si>
    <t>第11段階</t>
    <phoneticPr fontId="9"/>
  </si>
  <si>
    <t>第10段階</t>
    <rPh sb="0" eb="1">
      <t>ダイ</t>
    </rPh>
    <rPh sb="3" eb="5">
      <t>ダンカイ</t>
    </rPh>
    <phoneticPr fontId="9"/>
  </si>
  <si>
    <t>第９段階</t>
    <rPh sb="0" eb="1">
      <t>ダイ</t>
    </rPh>
    <rPh sb="2" eb="4">
      <t>ダンカイ</t>
    </rPh>
    <phoneticPr fontId="9"/>
  </si>
  <si>
    <t>所得段階</t>
    <phoneticPr fontId="9"/>
  </si>
  <si>
    <t>第８段階</t>
    <rPh sb="0" eb="1">
      <t>ダイ</t>
    </rPh>
    <rPh sb="2" eb="4">
      <t>ダンカイ</t>
    </rPh>
    <phoneticPr fontId="9"/>
  </si>
  <si>
    <t>第７段階</t>
    <rPh sb="0" eb="1">
      <t>ダイ</t>
    </rPh>
    <rPh sb="2" eb="4">
      <t>ダンカイ</t>
    </rPh>
    <phoneticPr fontId="9"/>
  </si>
  <si>
    <t>第６段階</t>
    <rPh sb="0" eb="1">
      <t>ダイ</t>
    </rPh>
    <rPh sb="2" eb="4">
      <t>ダンカイ</t>
    </rPh>
    <phoneticPr fontId="9"/>
  </si>
  <si>
    <t>第５段階</t>
    <phoneticPr fontId="9"/>
  </si>
  <si>
    <t>第４段階</t>
    <phoneticPr fontId="9"/>
  </si>
  <si>
    <t>第３段階</t>
    <rPh sb="0" eb="1">
      <t>ダイ</t>
    </rPh>
    <rPh sb="2" eb="4">
      <t>ダンカイ</t>
    </rPh>
    <phoneticPr fontId="9"/>
  </si>
  <si>
    <t>第２段階</t>
    <phoneticPr fontId="9"/>
  </si>
  <si>
    <t>第１段階</t>
    <phoneticPr fontId="9"/>
  </si>
  <si>
    <t>ア　所得段階別第１号被保険者数（単位：人）</t>
    <rPh sb="16" eb="18">
      <t>タンイ</t>
    </rPh>
    <rPh sb="19" eb="20">
      <t>ヒト</t>
    </rPh>
    <phoneticPr fontId="9"/>
  </si>
  <si>
    <t>（１）介護保険</t>
    <phoneticPr fontId="9"/>
  </si>
  <si>
    <t>(福祉管理課）</t>
    <rPh sb="1" eb="3">
      <t>フクシ</t>
    </rPh>
    <rPh sb="3" eb="5">
      <t>カンリ</t>
    </rPh>
    <rPh sb="5" eb="6">
      <t>カ</t>
    </rPh>
    <phoneticPr fontId="9"/>
  </si>
  <si>
    <t>H11.3</t>
  </si>
  <si>
    <t>H10.3</t>
  </si>
  <si>
    <t>H4.3</t>
  </si>
  <si>
    <t>S62.12</t>
  </si>
  <si>
    <t>併設施設</t>
    <rPh sb="0" eb="1">
      <t>ヘイ</t>
    </rPh>
    <rPh sb="1" eb="2">
      <t>セツ</t>
    </rPh>
    <rPh sb="2" eb="3">
      <t>シ</t>
    </rPh>
    <rPh sb="3" eb="4">
      <t>セツ</t>
    </rPh>
    <phoneticPr fontId="9"/>
  </si>
  <si>
    <t>建築延
面積(㎡)</t>
    <rPh sb="0" eb="2">
      <t>ケンチク</t>
    </rPh>
    <rPh sb="2" eb="3">
      <t>ノ</t>
    </rPh>
    <rPh sb="4" eb="6">
      <t>メンセキ</t>
    </rPh>
    <phoneticPr fontId="9"/>
  </si>
  <si>
    <t>建築年月</t>
    <rPh sb="0" eb="2">
      <t>ケンチク</t>
    </rPh>
    <rPh sb="2" eb="3">
      <t>ネン</t>
    </rPh>
    <rPh sb="3" eb="4">
      <t>ツキ</t>
    </rPh>
    <phoneticPr fontId="9"/>
  </si>
  <si>
    <t>所在地</t>
    <rPh sb="0" eb="1">
      <t>トコロ</t>
    </rPh>
    <rPh sb="1" eb="2">
      <t>ザイ</t>
    </rPh>
    <rPh sb="2" eb="3">
      <t>チ</t>
    </rPh>
    <phoneticPr fontId="9"/>
  </si>
  <si>
    <t>施設名</t>
    <rPh sb="0" eb="1">
      <t>シ</t>
    </rPh>
    <rPh sb="1" eb="2">
      <t>セツ</t>
    </rPh>
    <rPh sb="2" eb="3">
      <t>メイ</t>
    </rPh>
    <phoneticPr fontId="9"/>
  </si>
  <si>
    <t>ア　介護老人福祉施設（特別養護老人ホーム）</t>
    <rPh sb="2" eb="4">
      <t>カイゴ</t>
    </rPh>
    <rPh sb="4" eb="6">
      <t>ロウジン</t>
    </rPh>
    <rPh sb="6" eb="8">
      <t>フクシ</t>
    </rPh>
    <rPh sb="8" eb="10">
      <t>シセツ</t>
    </rPh>
    <rPh sb="11" eb="13">
      <t>トクベツ</t>
    </rPh>
    <phoneticPr fontId="9"/>
  </si>
  <si>
    <t>（２）区が設置し、社会福祉法人に設置主体を移管した高齢者福祉施設</t>
    <rPh sb="3" eb="4">
      <t>ク</t>
    </rPh>
    <rPh sb="5" eb="7">
      <t>セッチ</t>
    </rPh>
    <rPh sb="9" eb="11">
      <t>シャカイ</t>
    </rPh>
    <rPh sb="11" eb="13">
      <t>フクシ</t>
    </rPh>
    <rPh sb="13" eb="15">
      <t>ホウジン</t>
    </rPh>
    <rPh sb="16" eb="18">
      <t>セッチ</t>
    </rPh>
    <rPh sb="18" eb="20">
      <t>シュタイ</t>
    </rPh>
    <rPh sb="21" eb="23">
      <t>イカン</t>
    </rPh>
    <rPh sb="25" eb="28">
      <t>コウレイシャ</t>
    </rPh>
    <rPh sb="28" eb="30">
      <t>フクシ</t>
    </rPh>
    <rPh sb="30" eb="32">
      <t>シセツ</t>
    </rPh>
    <phoneticPr fontId="9"/>
  </si>
  <si>
    <t>(福祉管理課）</t>
    <phoneticPr fontId="9"/>
  </si>
  <si>
    <t>開設年月日</t>
    <phoneticPr fontId="7"/>
  </si>
  <si>
    <t>施設名</t>
    <phoneticPr fontId="9"/>
  </si>
  <si>
    <t>（ウ）ケアハウス（介護専用型）</t>
    <rPh sb="9" eb="11">
      <t>カイゴ</t>
    </rPh>
    <rPh sb="11" eb="14">
      <t>センヨウガタ</t>
    </rPh>
    <phoneticPr fontId="9"/>
  </si>
  <si>
    <t>(介護保険課)</t>
    <rPh sb="1" eb="3">
      <t>カイゴ</t>
    </rPh>
    <phoneticPr fontId="9"/>
  </si>
  <si>
    <t>H24.6.1</t>
  </si>
  <si>
    <t>西新小岩3-37-8</t>
  </si>
  <si>
    <t>H18.4.1</t>
  </si>
  <si>
    <t>H17.6.1</t>
  </si>
  <si>
    <t>H13.3.12</t>
  </si>
  <si>
    <t>東新小岩2-1-12</t>
  </si>
  <si>
    <t>H12.12.1</t>
  </si>
  <si>
    <t>堀切2-66-17</t>
  </si>
  <si>
    <t>H10.3.31</t>
  </si>
  <si>
    <t>東金町7-30-14</t>
  </si>
  <si>
    <t>H9.7.11</t>
  </si>
  <si>
    <t>新宿2-16-4</t>
  </si>
  <si>
    <t>H6.1.6</t>
  </si>
  <si>
    <t>水元3-13-2</t>
  </si>
  <si>
    <t>開設年月日</t>
  </si>
  <si>
    <t>（イ）介護老人保健施設</t>
    <phoneticPr fontId="9"/>
  </si>
  <si>
    <t>奥戸3-24-15</t>
  </si>
  <si>
    <t>奥戸3-25-23</t>
  </si>
  <si>
    <t>H25.4.1</t>
    <phoneticPr fontId="9"/>
  </si>
  <si>
    <t>H13.4.1</t>
    <phoneticPr fontId="9"/>
  </si>
  <si>
    <t>新宿3-4-10</t>
  </si>
  <si>
    <t>西水元6-12-2</t>
  </si>
  <si>
    <t>西水元2-2-8</t>
  </si>
  <si>
    <t>H10.6.1</t>
    <phoneticPr fontId="9"/>
  </si>
  <si>
    <t>西新小岩3-37-27</t>
  </si>
  <si>
    <t>奥戸3-25-1</t>
  </si>
  <si>
    <t>西水元4-6-1</t>
  </si>
  <si>
    <t>水元1-26-20</t>
  </si>
  <si>
    <t>西水元4-5-1</t>
  </si>
  <si>
    <t>（ア）介護老人福祉施設（特別養護老人ホーム）</t>
    <rPh sb="3" eb="5">
      <t>カイゴ</t>
    </rPh>
    <phoneticPr fontId="9"/>
  </si>
  <si>
    <t>ク　介護保険施設一覧</t>
    <phoneticPr fontId="9"/>
  </si>
  <si>
    <t>H24.3</t>
  </si>
  <si>
    <t>H18.1</t>
  </si>
  <si>
    <t>H17.2</t>
  </si>
  <si>
    <t>H13.1</t>
  </si>
  <si>
    <t>H12.10</t>
  </si>
  <si>
    <t>H10.2</t>
  </si>
  <si>
    <t>H9.6</t>
  </si>
  <si>
    <t>H5.9</t>
  </si>
  <si>
    <t>併設施設</t>
    <rPh sb="0" eb="1">
      <t>ヘイ</t>
    </rPh>
    <rPh sb="1" eb="2">
      <t>セツ</t>
    </rPh>
    <rPh sb="2" eb="3">
      <t>ホドコ</t>
    </rPh>
    <rPh sb="3" eb="4">
      <t>セツ</t>
    </rPh>
    <phoneticPr fontId="9"/>
  </si>
  <si>
    <t>建築
年月</t>
    <rPh sb="0" eb="2">
      <t>ケンチク</t>
    </rPh>
    <rPh sb="3" eb="4">
      <t>ネン</t>
    </rPh>
    <rPh sb="4" eb="5">
      <t>ツキ</t>
    </rPh>
    <phoneticPr fontId="9"/>
  </si>
  <si>
    <t>所在地</t>
    <phoneticPr fontId="9"/>
  </si>
  <si>
    <t>ウ　介護老人保健施設</t>
    <rPh sb="2" eb="4">
      <t>カイゴ</t>
    </rPh>
    <rPh sb="4" eb="6">
      <t>ロウジン</t>
    </rPh>
    <rPh sb="6" eb="8">
      <t>ホケン</t>
    </rPh>
    <rPh sb="8" eb="10">
      <t>シセツ</t>
    </rPh>
    <phoneticPr fontId="9"/>
  </si>
  <si>
    <t>R2.5</t>
  </si>
  <si>
    <t>H29.3</t>
  </si>
  <si>
    <t>H28.12</t>
  </si>
  <si>
    <t>H27.3</t>
  </si>
  <si>
    <t>H26.6</t>
  </si>
  <si>
    <t>H25.1</t>
  </si>
  <si>
    <t>H21.3</t>
  </si>
  <si>
    <t>H19.1</t>
  </si>
  <si>
    <t>H17.7</t>
  </si>
  <si>
    <t>H15.2</t>
  </si>
  <si>
    <t>H14.2</t>
  </si>
  <si>
    <t>H13.2</t>
  </si>
  <si>
    <t>H12.1</t>
  </si>
  <si>
    <t>S63.3</t>
  </si>
  <si>
    <t>H9.3</t>
  </si>
  <si>
    <t>建築
(改築)
年月</t>
    <rPh sb="0" eb="2">
      <t>ケンチク</t>
    </rPh>
    <rPh sb="4" eb="6">
      <t>カイチク</t>
    </rPh>
    <rPh sb="8" eb="10">
      <t>ネンゲツ</t>
    </rPh>
    <phoneticPr fontId="9"/>
  </si>
  <si>
    <t>イ　介護老人福祉施設（特別養護老人ホーム）</t>
    <rPh sb="2" eb="4">
      <t>カイゴ</t>
    </rPh>
    <rPh sb="4" eb="6">
      <t>ロウジン</t>
    </rPh>
    <rPh sb="6" eb="8">
      <t>フクシ</t>
    </rPh>
    <rPh sb="8" eb="10">
      <t>シセツ</t>
    </rPh>
    <rPh sb="11" eb="13">
      <t>トクベツ</t>
    </rPh>
    <phoneticPr fontId="9"/>
  </si>
  <si>
    <t>高砂園</t>
    <phoneticPr fontId="9"/>
  </si>
  <si>
    <t>ア　養護老人ホーム</t>
    <phoneticPr fontId="9"/>
  </si>
  <si>
    <t>（３）区が設置支援を行った高齢者福祉施設等</t>
    <rPh sb="3" eb="4">
      <t>ク</t>
    </rPh>
    <rPh sb="5" eb="7">
      <t>セッチ</t>
    </rPh>
    <rPh sb="7" eb="9">
      <t>シエン</t>
    </rPh>
    <rPh sb="10" eb="11">
      <t>オコナ</t>
    </rPh>
    <rPh sb="13" eb="16">
      <t>コウレイシャ</t>
    </rPh>
    <rPh sb="16" eb="18">
      <t>フクシ</t>
    </rPh>
    <rPh sb="18" eb="20">
      <t>シセツ</t>
    </rPh>
    <rPh sb="20" eb="21">
      <t>トウ</t>
    </rPh>
    <phoneticPr fontId="9"/>
  </si>
  <si>
    <t>H8.3</t>
  </si>
  <si>
    <t>H6.3</t>
  </si>
  <si>
    <t>H3.2</t>
  </si>
  <si>
    <t>イ　老人デイサービスセンター</t>
    <rPh sb="2" eb="4">
      <t>ロウジン</t>
    </rPh>
    <phoneticPr fontId="9"/>
  </si>
  <si>
    <t>R2.2</t>
  </si>
  <si>
    <t>小規模多機能型居宅介護</t>
  </si>
  <si>
    <t>H30.3</t>
  </si>
  <si>
    <t>堀切7-17-10</t>
  </si>
  <si>
    <t>コンフォートフィオーレ堀切</t>
  </si>
  <si>
    <t>H30.2</t>
  </si>
  <si>
    <t>青戸6-20-12</t>
  </si>
  <si>
    <t>はなまるホーム青戸</t>
  </si>
  <si>
    <t>H28.10</t>
  </si>
  <si>
    <t>H27.7</t>
  </si>
  <si>
    <t>H27.2</t>
  </si>
  <si>
    <t>H26.9</t>
  </si>
  <si>
    <t>H26.3</t>
  </si>
  <si>
    <t>てんでこ</t>
  </si>
  <si>
    <t>H25.2</t>
  </si>
  <si>
    <t>H24.2</t>
  </si>
  <si>
    <t>H23.11</t>
  </si>
  <si>
    <t>H23.8</t>
  </si>
  <si>
    <t>H23.3</t>
  </si>
  <si>
    <t>H22.12</t>
  </si>
  <si>
    <t>H22.3</t>
  </si>
  <si>
    <t>H20.3</t>
  </si>
  <si>
    <t>H19.5</t>
  </si>
  <si>
    <t>H16.9</t>
  </si>
  <si>
    <t>H16.7</t>
  </si>
  <si>
    <t>H16.5</t>
  </si>
  <si>
    <r>
      <t>オ　</t>
    </r>
    <r>
      <rPr>
        <sz val="10.5"/>
        <rFont val="ＭＳ ゴシック"/>
        <family val="3"/>
        <charset val="128"/>
      </rPr>
      <t>認知症対応型共同生活介護（認知症高齢者グループホーム）</t>
    </r>
    <rPh sb="2" eb="4">
      <t>ニンチ</t>
    </rPh>
    <rPh sb="4" eb="5">
      <t>ショウ</t>
    </rPh>
    <rPh sb="5" eb="8">
      <t>タイオウガタ</t>
    </rPh>
    <rPh sb="8" eb="10">
      <t>キョウドウ</t>
    </rPh>
    <rPh sb="10" eb="12">
      <t>セイカツ</t>
    </rPh>
    <rPh sb="12" eb="14">
      <t>カイゴ</t>
    </rPh>
    <rPh sb="15" eb="17">
      <t>ニンチ</t>
    </rPh>
    <rPh sb="17" eb="18">
      <t>ショウ</t>
    </rPh>
    <rPh sb="18" eb="21">
      <t>コウレイシャ</t>
    </rPh>
    <phoneticPr fontId="9"/>
  </si>
  <si>
    <t>エ　老人デイサービスセンター</t>
    <rPh sb="2" eb="4">
      <t>ロウジン</t>
    </rPh>
    <phoneticPr fontId="9"/>
  </si>
  <si>
    <t>サービス付き高齢者向け住宅</t>
    <rPh sb="4" eb="5">
      <t>ツ</t>
    </rPh>
    <rPh sb="6" eb="9">
      <t>コウレイシャ</t>
    </rPh>
    <rPh sb="9" eb="10">
      <t>ム</t>
    </rPh>
    <rPh sb="11" eb="13">
      <t>ジュウタク</t>
    </rPh>
    <phoneticPr fontId="9"/>
  </si>
  <si>
    <t>R2.12.1</t>
    <phoneticPr fontId="9"/>
  </si>
  <si>
    <t>白鳥2-10-7</t>
    <rPh sb="0" eb="2">
      <t>シラトリ</t>
    </rPh>
    <phoneticPr fontId="9"/>
  </si>
  <si>
    <t>ウェルフォース定期巡回･随時対応型訪問介護看護ステーション</t>
    <rPh sb="7" eb="9">
      <t>テイキ</t>
    </rPh>
    <rPh sb="9" eb="11">
      <t>ジュンカイ</t>
    </rPh>
    <rPh sb="12" eb="14">
      <t>ズイジ</t>
    </rPh>
    <rPh sb="14" eb="16">
      <t>タイオウ</t>
    </rPh>
    <rPh sb="16" eb="17">
      <t>ガタ</t>
    </rPh>
    <rPh sb="17" eb="19">
      <t>ホウモン</t>
    </rPh>
    <rPh sb="19" eb="21">
      <t>カイゴ</t>
    </rPh>
    <rPh sb="21" eb="23">
      <t>カンゴ</t>
    </rPh>
    <phoneticPr fontId="9"/>
  </si>
  <si>
    <t>H30.10.1</t>
    <phoneticPr fontId="9"/>
  </si>
  <si>
    <t>東新小岩4-11-10</t>
    <rPh sb="0" eb="4">
      <t>ヒガシシンコイワ</t>
    </rPh>
    <phoneticPr fontId="9"/>
  </si>
  <si>
    <t>夜間対応型訪問介護</t>
    <rPh sb="0" eb="2">
      <t>ヤカン</t>
    </rPh>
    <rPh sb="2" eb="4">
      <t>タイオウ</t>
    </rPh>
    <rPh sb="4" eb="5">
      <t>ガタ</t>
    </rPh>
    <rPh sb="5" eb="7">
      <t>ホウモン</t>
    </rPh>
    <rPh sb="7" eb="9">
      <t>カイゴ</t>
    </rPh>
    <phoneticPr fontId="9"/>
  </si>
  <si>
    <t>H28.10.1</t>
    <phoneticPr fontId="9"/>
  </si>
  <si>
    <t>開設年月日</t>
    <rPh sb="0" eb="2">
      <t>カイセツ</t>
    </rPh>
    <rPh sb="2" eb="5">
      <t>ネンガッピ</t>
    </rPh>
    <phoneticPr fontId="9"/>
  </si>
  <si>
    <t>事業所名</t>
    <rPh sb="0" eb="1">
      <t>コト</t>
    </rPh>
    <rPh sb="1" eb="2">
      <t>ギョウ</t>
    </rPh>
    <rPh sb="2" eb="3">
      <t>ジョ</t>
    </rPh>
    <rPh sb="3" eb="4">
      <t>メイ</t>
    </rPh>
    <phoneticPr fontId="9"/>
  </si>
  <si>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9"/>
  </si>
  <si>
    <t>H19.3.1</t>
    <phoneticPr fontId="9"/>
  </si>
  <si>
    <t>亀有1-6-11</t>
  </si>
  <si>
    <t>H18.12</t>
  </si>
  <si>
    <t>カ　小規模多機能型居宅介護</t>
    <rPh sb="2" eb="5">
      <t>ショウキボ</t>
    </rPh>
    <rPh sb="5" eb="6">
      <t>タ</t>
    </rPh>
    <rPh sb="6" eb="8">
      <t>キノウ</t>
    </rPh>
    <rPh sb="8" eb="9">
      <t>カタ</t>
    </rPh>
    <rPh sb="9" eb="11">
      <t>キョタク</t>
    </rPh>
    <rPh sb="11" eb="13">
      <t>カイゴ</t>
    </rPh>
    <phoneticPr fontId="9"/>
  </si>
  <si>
    <t>学び交流館</t>
    <rPh sb="0" eb="1">
      <t>マナ</t>
    </rPh>
    <rPh sb="2" eb="4">
      <t>コウリュウ</t>
    </rPh>
    <rPh sb="4" eb="5">
      <t>カン</t>
    </rPh>
    <phoneticPr fontId="9"/>
  </si>
  <si>
    <t>S54.3</t>
    <phoneticPr fontId="9"/>
  </si>
  <si>
    <t>S54.5.3</t>
  </si>
  <si>
    <t>南水元2-13-1</t>
    <phoneticPr fontId="9"/>
  </si>
  <si>
    <t>水元学び交流館
いこいの家</t>
    <rPh sb="2" eb="3">
      <t>マナ</t>
    </rPh>
    <rPh sb="4" eb="6">
      <t>コウリュウ</t>
    </rPh>
    <rPh sb="6" eb="7">
      <t>カン</t>
    </rPh>
    <phoneticPr fontId="9"/>
  </si>
  <si>
    <t>S59.9</t>
    <phoneticPr fontId="9"/>
  </si>
  <si>
    <t>S59.9.27</t>
  </si>
  <si>
    <t>柴又5-33-8</t>
    <phoneticPr fontId="9"/>
  </si>
  <si>
    <t>柴又学び交流館
ゆうの家</t>
    <rPh sb="0" eb="2">
      <t>シバマタ</t>
    </rPh>
    <rPh sb="2" eb="3">
      <t>マナ</t>
    </rPh>
    <rPh sb="4" eb="6">
      <t>コウリュウ</t>
    </rPh>
    <rPh sb="6" eb="7">
      <t>カン</t>
    </rPh>
    <phoneticPr fontId="9"/>
  </si>
  <si>
    <t>H3.6</t>
    <phoneticPr fontId="9"/>
  </si>
  <si>
    <t>H3.6.1</t>
  </si>
  <si>
    <t>立石6-38-11</t>
    <phoneticPr fontId="9"/>
  </si>
  <si>
    <t>シニア活動支援センター
老人福祉センター施設</t>
    <rPh sb="3" eb="5">
      <t>カツドウ</t>
    </rPh>
    <rPh sb="5" eb="7">
      <t>シエン</t>
    </rPh>
    <phoneticPr fontId="9"/>
  </si>
  <si>
    <t>併設施設</t>
    <phoneticPr fontId="9"/>
  </si>
  <si>
    <t>建築延
面積(㎡)</t>
    <phoneticPr fontId="9"/>
  </si>
  <si>
    <t>建築
年月</t>
    <phoneticPr fontId="9"/>
  </si>
  <si>
    <t>（６）老人休養施設</t>
    <phoneticPr fontId="9"/>
  </si>
  <si>
    <t>S26.5.18</t>
    <phoneticPr fontId="9"/>
  </si>
  <si>
    <t>西水元4-5-1</t>
    <phoneticPr fontId="9"/>
  </si>
  <si>
    <t>入所者数</t>
    <rPh sb="0" eb="2">
      <t>ニュウショ</t>
    </rPh>
    <rPh sb="2" eb="3">
      <t>シャ</t>
    </rPh>
    <rPh sb="3" eb="4">
      <t>スウ</t>
    </rPh>
    <phoneticPr fontId="9"/>
  </si>
  <si>
    <t>定員</t>
    <rPh sb="0" eb="1">
      <t>サダム</t>
    </rPh>
    <rPh sb="1" eb="2">
      <t>イン</t>
    </rPh>
    <phoneticPr fontId="9"/>
  </si>
  <si>
    <t>常勤
職員数</t>
    <rPh sb="0" eb="2">
      <t>ジョウキン</t>
    </rPh>
    <rPh sb="3" eb="5">
      <t>ショクイン</t>
    </rPh>
    <rPh sb="5" eb="6">
      <t>スウ</t>
    </rPh>
    <phoneticPr fontId="9"/>
  </si>
  <si>
    <t>（５）養護老人ホーム（民間）</t>
    <rPh sb="11" eb="13">
      <t>ミンカン</t>
    </rPh>
    <phoneticPr fontId="9"/>
  </si>
  <si>
    <t>H23.10.3</t>
    <phoneticPr fontId="9"/>
  </si>
  <si>
    <t>新小岩1-49-10
第5デリカビル1階</t>
    <rPh sb="0" eb="1">
      <t>シン</t>
    </rPh>
    <rPh sb="1" eb="3">
      <t>コイワ</t>
    </rPh>
    <rPh sb="11" eb="12">
      <t>ダイ</t>
    </rPh>
    <rPh sb="19" eb="20">
      <t>カイ</t>
    </rPh>
    <phoneticPr fontId="9"/>
  </si>
  <si>
    <t>高齢者総合相談センター
新小岩</t>
    <rPh sb="0" eb="3">
      <t>コウレイシャ</t>
    </rPh>
    <rPh sb="3" eb="5">
      <t>ソウゴウ</t>
    </rPh>
    <rPh sb="5" eb="7">
      <t>ソウダン</t>
    </rPh>
    <rPh sb="12" eb="13">
      <t>シン</t>
    </rPh>
    <rPh sb="13" eb="15">
      <t>コイワ</t>
    </rPh>
    <phoneticPr fontId="9"/>
  </si>
  <si>
    <t>H5.7.5</t>
    <phoneticPr fontId="9"/>
  </si>
  <si>
    <t>奥戸3-25-1
特別養護老人ホーム
奥戸くつろぎの郷内</t>
    <rPh sb="0" eb="2">
      <t>オクド</t>
    </rPh>
    <rPh sb="9" eb="11">
      <t>トクベツ</t>
    </rPh>
    <rPh sb="11" eb="13">
      <t>ヨウゴ</t>
    </rPh>
    <rPh sb="13" eb="15">
      <t>ロウジン</t>
    </rPh>
    <rPh sb="19" eb="21">
      <t>オクド</t>
    </rPh>
    <rPh sb="26" eb="27">
      <t>サト</t>
    </rPh>
    <rPh sb="27" eb="28">
      <t>ナイ</t>
    </rPh>
    <phoneticPr fontId="9"/>
  </si>
  <si>
    <t>高齢者総合相談センター
奥戸</t>
    <rPh sb="0" eb="3">
      <t>コウレイシャ</t>
    </rPh>
    <rPh sb="3" eb="5">
      <t>ソウゴウ</t>
    </rPh>
    <rPh sb="5" eb="7">
      <t>ソウダン</t>
    </rPh>
    <rPh sb="12" eb="14">
      <t>オクド</t>
    </rPh>
    <phoneticPr fontId="9"/>
  </si>
  <si>
    <t>H23.11.1</t>
    <phoneticPr fontId="9"/>
  </si>
  <si>
    <t>立石6-19-10
Ｓ・Ｋビル1階</t>
    <rPh sb="0" eb="2">
      <t>タテイシ</t>
    </rPh>
    <rPh sb="16" eb="17">
      <t>カイ</t>
    </rPh>
    <phoneticPr fontId="9"/>
  </si>
  <si>
    <t>高齢者総合相談センター
立石</t>
    <rPh sb="0" eb="3">
      <t>コウレイシャ</t>
    </rPh>
    <rPh sb="3" eb="5">
      <t>ソウゴウ</t>
    </rPh>
    <rPh sb="5" eb="7">
      <t>ソウダン</t>
    </rPh>
    <rPh sb="12" eb="14">
      <t>タテイシ</t>
    </rPh>
    <phoneticPr fontId="9"/>
  </si>
  <si>
    <t>東四つ木2-27-1
特別養護老人ホーム東四つ木ほほえみの里向かい</t>
    <rPh sb="0" eb="1">
      <t>ヒガシ</t>
    </rPh>
    <rPh sb="1" eb="2">
      <t>ヨ</t>
    </rPh>
    <rPh sb="3" eb="4">
      <t>キ</t>
    </rPh>
    <rPh sb="11" eb="13">
      <t>トクベツ</t>
    </rPh>
    <rPh sb="13" eb="15">
      <t>ヨウゴ</t>
    </rPh>
    <rPh sb="15" eb="17">
      <t>ロウジン</t>
    </rPh>
    <rPh sb="20" eb="22">
      <t>ヒガシヨ</t>
    </rPh>
    <rPh sb="23" eb="24">
      <t>ギ</t>
    </rPh>
    <rPh sb="29" eb="30">
      <t>サト</t>
    </rPh>
    <rPh sb="30" eb="31">
      <t>ム</t>
    </rPh>
    <phoneticPr fontId="9"/>
  </si>
  <si>
    <t>高齢者総合相談センター
東四つ木</t>
    <rPh sb="0" eb="3">
      <t>コウレイシャ</t>
    </rPh>
    <rPh sb="3" eb="5">
      <t>ソウゴウ</t>
    </rPh>
    <rPh sb="5" eb="7">
      <t>ソウダン</t>
    </rPh>
    <rPh sb="12" eb="13">
      <t>ヒガシ</t>
    </rPh>
    <rPh sb="13" eb="14">
      <t>ヨ</t>
    </rPh>
    <rPh sb="15" eb="16">
      <t>キ</t>
    </rPh>
    <phoneticPr fontId="9"/>
  </si>
  <si>
    <t>H23.9.21</t>
    <phoneticPr fontId="9"/>
  </si>
  <si>
    <t>高齢者総合相談センター
お花茶屋</t>
    <rPh sb="0" eb="3">
      <t>コウレイシャ</t>
    </rPh>
    <rPh sb="3" eb="5">
      <t>ソウゴウ</t>
    </rPh>
    <rPh sb="5" eb="7">
      <t>ソウダン</t>
    </rPh>
    <rPh sb="13" eb="14">
      <t>ハナ</t>
    </rPh>
    <rPh sb="14" eb="16">
      <t>チャヤ</t>
    </rPh>
    <phoneticPr fontId="9"/>
  </si>
  <si>
    <t>H12.12.1</t>
    <phoneticPr fontId="9"/>
  </si>
  <si>
    <t>高齢者総合相談センター
堀切</t>
    <rPh sb="0" eb="3">
      <t>コウレイシャ</t>
    </rPh>
    <rPh sb="3" eb="5">
      <t>ソウゴウ</t>
    </rPh>
    <rPh sb="5" eb="7">
      <t>ソウダン</t>
    </rPh>
    <rPh sb="12" eb="14">
      <t>ホリキリ</t>
    </rPh>
    <phoneticPr fontId="9"/>
  </si>
  <si>
    <t>H22.7.1</t>
    <phoneticPr fontId="9"/>
  </si>
  <si>
    <t>亀有4-31-18
ケイハイツⅠ105</t>
    <rPh sb="0" eb="2">
      <t>カメアリ</t>
    </rPh>
    <phoneticPr fontId="9"/>
  </si>
  <si>
    <t>高齢者総合相談センター
亀有</t>
    <rPh sb="0" eb="3">
      <t>コウレイシャ</t>
    </rPh>
    <rPh sb="3" eb="5">
      <t>ソウゴウ</t>
    </rPh>
    <rPh sb="5" eb="7">
      <t>ソウダン</t>
    </rPh>
    <rPh sb="12" eb="13">
      <t>カメ</t>
    </rPh>
    <rPh sb="13" eb="14">
      <t>ア</t>
    </rPh>
    <phoneticPr fontId="9"/>
  </si>
  <si>
    <t>H18.4.1</t>
    <phoneticPr fontId="9"/>
  </si>
  <si>
    <t>青戸3-13-19
グループホーム青戸併設</t>
    <rPh sb="0" eb="2">
      <t>アオト</t>
    </rPh>
    <rPh sb="17" eb="19">
      <t>アオト</t>
    </rPh>
    <rPh sb="19" eb="21">
      <t>ヘイセツ</t>
    </rPh>
    <phoneticPr fontId="9"/>
  </si>
  <si>
    <t>高齢者総合相談センター
青戸</t>
    <rPh sb="0" eb="3">
      <t>コウレイシャ</t>
    </rPh>
    <rPh sb="3" eb="5">
      <t>ソウゴウ</t>
    </rPh>
    <rPh sb="5" eb="7">
      <t>ソウダン</t>
    </rPh>
    <rPh sb="12" eb="14">
      <t>アオト</t>
    </rPh>
    <phoneticPr fontId="9"/>
  </si>
  <si>
    <t>H23.4.18</t>
    <phoneticPr fontId="9"/>
  </si>
  <si>
    <t>柴又1-47-7-102</t>
    <rPh sb="0" eb="2">
      <t>シバマタ</t>
    </rPh>
    <phoneticPr fontId="9"/>
  </si>
  <si>
    <t>高齢者総合相談センター
柴又</t>
    <rPh sb="0" eb="3">
      <t>コウレイシャ</t>
    </rPh>
    <rPh sb="3" eb="5">
      <t>ソウゴウ</t>
    </rPh>
    <rPh sb="5" eb="7">
      <t>ソウダン</t>
    </rPh>
    <rPh sb="12" eb="14">
      <t>シバマタ</t>
    </rPh>
    <phoneticPr fontId="9"/>
  </si>
  <si>
    <t>高砂3-27-12</t>
    <rPh sb="0" eb="2">
      <t>タカサゴ</t>
    </rPh>
    <phoneticPr fontId="9"/>
  </si>
  <si>
    <t>高齢者総合相談センター
高砂</t>
    <rPh sb="0" eb="3">
      <t>コウレイシャ</t>
    </rPh>
    <rPh sb="3" eb="5">
      <t>ソウゴウ</t>
    </rPh>
    <rPh sb="5" eb="7">
      <t>ソウダン</t>
    </rPh>
    <rPh sb="12" eb="14">
      <t>タカサゴ</t>
    </rPh>
    <phoneticPr fontId="9"/>
  </si>
  <si>
    <t>H23.3.28</t>
    <phoneticPr fontId="9"/>
  </si>
  <si>
    <t>東金町1-36-1-108
ＵＲ都市機構金町駅前団地１号棟内</t>
    <rPh sb="0" eb="1">
      <t>ヒガシ</t>
    </rPh>
    <rPh sb="1" eb="3">
      <t>カナマチ</t>
    </rPh>
    <rPh sb="16" eb="18">
      <t>トシ</t>
    </rPh>
    <rPh sb="18" eb="20">
      <t>キコウ</t>
    </rPh>
    <rPh sb="20" eb="22">
      <t>カナマチ</t>
    </rPh>
    <rPh sb="22" eb="24">
      <t>エキマエ</t>
    </rPh>
    <rPh sb="24" eb="26">
      <t>ダンチ</t>
    </rPh>
    <rPh sb="27" eb="29">
      <t>ゴウトウ</t>
    </rPh>
    <rPh sb="29" eb="30">
      <t>ナイ</t>
    </rPh>
    <phoneticPr fontId="9"/>
  </si>
  <si>
    <t>高齢者総合相談センター
金町</t>
    <rPh sb="0" eb="3">
      <t>コウレイシャ</t>
    </rPh>
    <rPh sb="3" eb="5">
      <t>ソウゴウ</t>
    </rPh>
    <rPh sb="5" eb="7">
      <t>ソウダン</t>
    </rPh>
    <rPh sb="12" eb="14">
      <t>カナマチ</t>
    </rPh>
    <phoneticPr fontId="9"/>
  </si>
  <si>
    <t>H9.8.1</t>
    <phoneticPr fontId="9"/>
  </si>
  <si>
    <t>新宿2-16-4
介護老人保健施設花の木内</t>
    <rPh sb="0" eb="1">
      <t>シン</t>
    </rPh>
    <rPh sb="1" eb="2">
      <t>ヤド</t>
    </rPh>
    <rPh sb="9" eb="11">
      <t>カイゴ</t>
    </rPh>
    <rPh sb="11" eb="13">
      <t>ロウジン</t>
    </rPh>
    <rPh sb="13" eb="15">
      <t>ホケン</t>
    </rPh>
    <rPh sb="15" eb="17">
      <t>シセツ</t>
    </rPh>
    <rPh sb="17" eb="18">
      <t>ハナ</t>
    </rPh>
    <rPh sb="19" eb="20">
      <t>キ</t>
    </rPh>
    <rPh sb="20" eb="21">
      <t>ナイ</t>
    </rPh>
    <phoneticPr fontId="9"/>
  </si>
  <si>
    <t>高齢者総合相談センター
新宿</t>
    <rPh sb="0" eb="3">
      <t>コウレイシャ</t>
    </rPh>
    <rPh sb="3" eb="5">
      <t>ソウゴウ</t>
    </rPh>
    <rPh sb="5" eb="7">
      <t>ソウダン</t>
    </rPh>
    <rPh sb="12" eb="14">
      <t>シンジュク</t>
    </rPh>
    <phoneticPr fontId="9"/>
  </si>
  <si>
    <t>H30.7.2</t>
    <phoneticPr fontId="9"/>
  </si>
  <si>
    <t>南水元4-27-13
藤屋ビル1階</t>
    <rPh sb="0" eb="3">
      <t>ミナミミズモト</t>
    </rPh>
    <rPh sb="11" eb="12">
      <t>フジ</t>
    </rPh>
    <rPh sb="12" eb="13">
      <t>ヤ</t>
    </rPh>
    <rPh sb="16" eb="17">
      <t>カイ</t>
    </rPh>
    <phoneticPr fontId="9"/>
  </si>
  <si>
    <t>高齢者総合相談センター
水元公園</t>
    <rPh sb="0" eb="3">
      <t>コウレイシャ</t>
    </rPh>
    <rPh sb="3" eb="5">
      <t>ソウゴウ</t>
    </rPh>
    <rPh sb="5" eb="7">
      <t>ソウダン</t>
    </rPh>
    <rPh sb="12" eb="14">
      <t>ミズモト</t>
    </rPh>
    <rPh sb="14" eb="16">
      <t>コウエン</t>
    </rPh>
    <phoneticPr fontId="9"/>
  </si>
  <si>
    <t>H6.7.1</t>
    <phoneticPr fontId="9"/>
  </si>
  <si>
    <t>水元1-26-20
特別養護老人ホーム
水元ふれあいの家内</t>
    <rPh sb="0" eb="2">
      <t>ミズモト</t>
    </rPh>
    <rPh sb="10" eb="12">
      <t>トクベツ</t>
    </rPh>
    <rPh sb="12" eb="14">
      <t>ヨウゴ</t>
    </rPh>
    <rPh sb="14" eb="16">
      <t>ロウジン</t>
    </rPh>
    <rPh sb="20" eb="22">
      <t>ミズモト</t>
    </rPh>
    <rPh sb="27" eb="28">
      <t>イエ</t>
    </rPh>
    <rPh sb="28" eb="29">
      <t>ナイ</t>
    </rPh>
    <phoneticPr fontId="9"/>
  </si>
  <si>
    <t>高齢者総合相談センター
水元</t>
    <rPh sb="0" eb="3">
      <t>コウレイシャ</t>
    </rPh>
    <rPh sb="3" eb="5">
      <t>ソウゴウ</t>
    </rPh>
    <rPh sb="5" eb="7">
      <t>ソウダン</t>
    </rPh>
    <rPh sb="12" eb="14">
      <t>ミズモト</t>
    </rPh>
    <phoneticPr fontId="9"/>
  </si>
  <si>
    <t>相談実人数
（人）</t>
    <rPh sb="0" eb="2">
      <t>ソウダン</t>
    </rPh>
    <rPh sb="2" eb="3">
      <t>ジツ</t>
    </rPh>
    <rPh sb="3" eb="5">
      <t>ニンズウ</t>
    </rPh>
    <rPh sb="7" eb="8">
      <t>ヒト</t>
    </rPh>
    <phoneticPr fontId="9"/>
  </si>
  <si>
    <t>相談延件数
（件）</t>
    <rPh sb="3" eb="5">
      <t>ケンスウ</t>
    </rPh>
    <rPh sb="7" eb="8">
      <t>ケン</t>
    </rPh>
    <phoneticPr fontId="9"/>
  </si>
  <si>
    <t>開設
年月日</t>
    <phoneticPr fontId="9"/>
  </si>
  <si>
    <t>（４）高齢者総合相談センター（地域包括支援センター）</t>
    <rPh sb="3" eb="6">
      <t>コウレイシャ</t>
    </rPh>
    <rPh sb="6" eb="8">
      <t>ソウゴウ</t>
    </rPh>
    <rPh sb="8" eb="10">
      <t>ソウダン</t>
    </rPh>
    <rPh sb="15" eb="17">
      <t>チイキ</t>
    </rPh>
    <rPh sb="17" eb="19">
      <t>ホウカツ</t>
    </rPh>
    <rPh sb="19" eb="21">
      <t>シエン</t>
    </rPh>
    <phoneticPr fontId="9"/>
  </si>
  <si>
    <t>寡婦</t>
    <phoneticPr fontId="9"/>
  </si>
  <si>
    <t>遣児</t>
    <phoneticPr fontId="9"/>
  </si>
  <si>
    <t>準母子</t>
    <phoneticPr fontId="9"/>
  </si>
  <si>
    <t>母子</t>
    <phoneticPr fontId="9"/>
  </si>
  <si>
    <t>遣族基礎</t>
    <phoneticPr fontId="9"/>
  </si>
  <si>
    <t>障害</t>
    <phoneticPr fontId="9"/>
  </si>
  <si>
    <t>障害基礎</t>
    <phoneticPr fontId="9"/>
  </si>
  <si>
    <t>通算老齢</t>
    <phoneticPr fontId="9"/>
  </si>
  <si>
    <t>老齢</t>
    <phoneticPr fontId="9"/>
  </si>
  <si>
    <t>老齢基礎</t>
    <phoneticPr fontId="9"/>
  </si>
  <si>
    <t>総数</t>
  </si>
  <si>
    <t>第３号</t>
    <phoneticPr fontId="9"/>
  </si>
  <si>
    <t>任意加入数</t>
    <phoneticPr fontId="9"/>
  </si>
  <si>
    <t>強制加入数(第1号)</t>
    <rPh sb="6" eb="7">
      <t>ダイ</t>
    </rPh>
    <rPh sb="8" eb="9">
      <t>ゴウ</t>
    </rPh>
    <phoneticPr fontId="9"/>
  </si>
  <si>
    <t>（住環境整備課）</t>
    <rPh sb="2" eb="4">
      <t>カンキョウ</t>
    </rPh>
    <rPh sb="4" eb="6">
      <t>セイビ</t>
    </rPh>
    <rPh sb="6" eb="7">
      <t>カ</t>
    </rPh>
    <phoneticPr fontId="9"/>
  </si>
  <si>
    <t>年度</t>
    <phoneticPr fontId="9"/>
  </si>
  <si>
    <t>区民住宅</t>
    <phoneticPr fontId="9"/>
  </si>
  <si>
    <t>都営住宅</t>
    <phoneticPr fontId="9"/>
  </si>
  <si>
    <t>機構住宅</t>
    <rPh sb="0" eb="2">
      <t>キコウ</t>
    </rPh>
    <phoneticPr fontId="9"/>
  </si>
  <si>
    <t>借上住宅</t>
    <phoneticPr fontId="9"/>
  </si>
  <si>
    <t>戸数</t>
    <phoneticPr fontId="9"/>
  </si>
  <si>
    <t>種別</t>
  </si>
  <si>
    <t>（単位：戸）</t>
    <rPh sb="1" eb="3">
      <t>タンイ</t>
    </rPh>
    <rPh sb="4" eb="5">
      <t>コ</t>
    </rPh>
    <phoneticPr fontId="9"/>
  </si>
  <si>
    <t>ア　住宅種別戸数</t>
    <rPh sb="2" eb="4">
      <t>ジュウタク</t>
    </rPh>
    <rPh sb="4" eb="6">
      <t>シュベツ</t>
    </rPh>
    <rPh sb="6" eb="8">
      <t>コスウ</t>
    </rPh>
    <phoneticPr fontId="9"/>
  </si>
  <si>
    <t>（高齢者支援課）</t>
    <rPh sb="1" eb="4">
      <t>コウレイシャ</t>
    </rPh>
    <rPh sb="4" eb="6">
      <t>シエン</t>
    </rPh>
    <phoneticPr fontId="9"/>
  </si>
  <si>
    <t>受託件数（件）</t>
    <rPh sb="5" eb="6">
      <t>ケン</t>
    </rPh>
    <phoneticPr fontId="9"/>
  </si>
  <si>
    <t>就業実人数（人）</t>
    <rPh sb="6" eb="7">
      <t>ヒト</t>
    </rPh>
    <phoneticPr fontId="9"/>
  </si>
  <si>
    <t>会員数（人）</t>
    <rPh sb="4" eb="5">
      <t>ヒト</t>
    </rPh>
    <phoneticPr fontId="9"/>
  </si>
  <si>
    <t>（７）シルバー人材センター</t>
    <phoneticPr fontId="9"/>
  </si>
  <si>
    <t>（障害福祉課）</t>
    <rPh sb="1" eb="3">
      <t>ショウガイ</t>
    </rPh>
    <rPh sb="3" eb="5">
      <t>フクシ</t>
    </rPh>
    <rPh sb="5" eb="6">
      <t>カ</t>
    </rPh>
    <phoneticPr fontId="9"/>
  </si>
  <si>
    <t>生活介護</t>
    <rPh sb="0" eb="2">
      <t>セイカツ</t>
    </rPh>
    <rPh sb="2" eb="4">
      <t>カイゴ</t>
    </rPh>
    <phoneticPr fontId="9"/>
  </si>
  <si>
    <t>H13.10</t>
    <phoneticPr fontId="9"/>
  </si>
  <si>
    <t>H16.4.1</t>
    <phoneticPr fontId="9"/>
  </si>
  <si>
    <t>東堀切1-21-3</t>
    <rPh sb="0" eb="1">
      <t>ヒガシ</t>
    </rPh>
    <rPh sb="1" eb="3">
      <t>ホリキリ</t>
    </rPh>
    <phoneticPr fontId="9"/>
  </si>
  <si>
    <t>東堀切くすのき園</t>
    <rPh sb="0" eb="1">
      <t>ヒガシ</t>
    </rPh>
    <rPh sb="1" eb="3">
      <t>ホリキリ</t>
    </rPh>
    <rPh sb="7" eb="8">
      <t>エン</t>
    </rPh>
    <phoneticPr fontId="9"/>
  </si>
  <si>
    <t>(社福）武蔵野会</t>
    <rPh sb="2" eb="3">
      <t>フク</t>
    </rPh>
    <phoneticPr fontId="9"/>
  </si>
  <si>
    <t>生活介護、
就労継続支援Ｂ型</t>
    <phoneticPr fontId="9"/>
  </si>
  <si>
    <t>H10.2</t>
    <phoneticPr fontId="9"/>
  </si>
  <si>
    <t>白鳥4-8-1</t>
  </si>
  <si>
    <t>白鳥福祉館</t>
    <phoneticPr fontId="9"/>
  </si>
  <si>
    <t>(社福)東京都手をつなぐ育成会</t>
    <phoneticPr fontId="9"/>
  </si>
  <si>
    <t>H7.11</t>
    <phoneticPr fontId="9"/>
  </si>
  <si>
    <t>西水元3-11-1</t>
  </si>
  <si>
    <t>西水元福祉館</t>
    <phoneticPr fontId="9"/>
  </si>
  <si>
    <t>(社福)原町成年寮</t>
    <rPh sb="1" eb="2">
      <t>シャ</t>
    </rPh>
    <rPh sb="2" eb="3">
      <t>フク</t>
    </rPh>
    <phoneticPr fontId="9"/>
  </si>
  <si>
    <t>H6.2</t>
    <phoneticPr fontId="9"/>
  </si>
  <si>
    <t>奥戸3-17-4-101</t>
  </si>
  <si>
    <t>奥戸福祉館</t>
    <phoneticPr fontId="9"/>
  </si>
  <si>
    <t>H4.5</t>
    <phoneticPr fontId="9"/>
  </si>
  <si>
    <t>鎌倉3-7-1</t>
  </si>
  <si>
    <t>鎌倉福祉館</t>
    <phoneticPr fontId="9"/>
  </si>
  <si>
    <t>(社福)東京都手をつなぐ育成会</t>
    <rPh sb="1" eb="2">
      <t>シャ</t>
    </rPh>
    <rPh sb="2" eb="3">
      <t>フク</t>
    </rPh>
    <rPh sb="4" eb="7">
      <t>トウキョウト</t>
    </rPh>
    <rPh sb="7" eb="8">
      <t>テ</t>
    </rPh>
    <phoneticPr fontId="9"/>
  </si>
  <si>
    <t>H2.8</t>
    <phoneticPr fontId="9"/>
  </si>
  <si>
    <t>高砂5-10-1</t>
  </si>
  <si>
    <t>高砂福祉館</t>
    <phoneticPr fontId="9"/>
  </si>
  <si>
    <t>(社福)手をつなぐ福祉会</t>
    <rPh sb="1" eb="2">
      <t>シャ</t>
    </rPh>
    <rPh sb="2" eb="3">
      <t>フク</t>
    </rPh>
    <rPh sb="4" eb="5">
      <t>テ</t>
    </rPh>
    <rPh sb="9" eb="11">
      <t>フクシ</t>
    </rPh>
    <rPh sb="11" eb="12">
      <t>カイ</t>
    </rPh>
    <phoneticPr fontId="9"/>
  </si>
  <si>
    <t>S57.10</t>
    <phoneticPr fontId="9"/>
  </si>
  <si>
    <t>H17.4.1</t>
    <phoneticPr fontId="9"/>
  </si>
  <si>
    <t>水元5-16-11</t>
  </si>
  <si>
    <t>水元そよかぜ園</t>
    <phoneticPr fontId="9"/>
  </si>
  <si>
    <t>就労継続支援Ｂ型</t>
    <phoneticPr fontId="9"/>
  </si>
  <si>
    <t>東四つ木3-8-10</t>
  </si>
  <si>
    <t>きね川福祉作業所</t>
    <rPh sb="2" eb="3">
      <t>カワ</t>
    </rPh>
    <phoneticPr fontId="9"/>
  </si>
  <si>
    <t>管理運営</t>
  </si>
  <si>
    <t>サービス種別</t>
    <rPh sb="4" eb="6">
      <t>シュベツ</t>
    </rPh>
    <phoneticPr fontId="9"/>
  </si>
  <si>
    <t>建築延
面積(㎡)</t>
    <rPh sb="0" eb="2">
      <t>ケンチク</t>
    </rPh>
    <phoneticPr fontId="9"/>
  </si>
  <si>
    <t>開設
年月日</t>
  </si>
  <si>
    <t>障害者通所施設</t>
    <rPh sb="0" eb="3">
      <t>ショウガイシャ</t>
    </rPh>
    <rPh sb="3" eb="5">
      <t>ツウショ</t>
    </rPh>
    <rPh sb="5" eb="7">
      <t>シセツ</t>
    </rPh>
    <phoneticPr fontId="9"/>
  </si>
  <si>
    <t>（２）区が設置し、社会福祉法人に運営主体を移管した障害者福祉施設</t>
    <rPh sb="3" eb="4">
      <t>ク</t>
    </rPh>
    <rPh sb="5" eb="7">
      <t>セッチ</t>
    </rPh>
    <rPh sb="9" eb="11">
      <t>シャカイ</t>
    </rPh>
    <rPh sb="11" eb="13">
      <t>フクシ</t>
    </rPh>
    <rPh sb="13" eb="15">
      <t>ホウジン</t>
    </rPh>
    <rPh sb="16" eb="18">
      <t>ウンエイ</t>
    </rPh>
    <rPh sb="18" eb="20">
      <t>シュタイ</t>
    </rPh>
    <rPh sb="21" eb="23">
      <t>イカン</t>
    </rPh>
    <rPh sb="25" eb="27">
      <t>ショウガイ</t>
    </rPh>
    <rPh sb="27" eb="28">
      <t>シャ</t>
    </rPh>
    <rPh sb="28" eb="30">
      <t>フクシ</t>
    </rPh>
    <rPh sb="30" eb="32">
      <t>シセツ</t>
    </rPh>
    <phoneticPr fontId="9"/>
  </si>
  <si>
    <t>（障害福祉課・地域振興課）</t>
    <rPh sb="1" eb="3">
      <t>ショウガイ</t>
    </rPh>
    <rPh sb="3" eb="6">
      <t>フクシカ</t>
    </rPh>
    <rPh sb="7" eb="9">
      <t>チイキ</t>
    </rPh>
    <rPh sb="9" eb="11">
      <t>シンコウ</t>
    </rPh>
    <rPh sb="11" eb="12">
      <t>カ</t>
    </rPh>
    <phoneticPr fontId="9"/>
  </si>
  <si>
    <t>S54.5.3</t>
    <phoneticPr fontId="9"/>
  </si>
  <si>
    <t>南水元2-13-1</t>
  </si>
  <si>
    <t>水元学び交流館
身体障害者コーナー</t>
    <rPh sb="2" eb="3">
      <t>マナ</t>
    </rPh>
    <rPh sb="4" eb="6">
      <t>コウリュウ</t>
    </rPh>
    <phoneticPr fontId="9"/>
  </si>
  <si>
    <r>
      <t xml:space="preserve">立石5-27-1
</t>
    </r>
    <r>
      <rPr>
        <sz val="9"/>
        <color theme="1"/>
        <rFont val="ＭＳ ゴシック"/>
        <family val="3"/>
        <charset val="128"/>
      </rPr>
      <t>ウィメンズパル内</t>
    </r>
    <rPh sb="0" eb="2">
      <t>タテイシ</t>
    </rPh>
    <rPh sb="16" eb="17">
      <t>ナイ</t>
    </rPh>
    <phoneticPr fontId="9"/>
  </si>
  <si>
    <t>障害者就労
支援センター</t>
    <rPh sb="0" eb="3">
      <t>ショウガイシャ</t>
    </rPh>
    <rPh sb="3" eb="5">
      <t>シュウロウ</t>
    </rPh>
    <rPh sb="6" eb="8">
      <t>シエン</t>
    </rPh>
    <phoneticPr fontId="9"/>
  </si>
  <si>
    <t>登録者数</t>
    <phoneticPr fontId="7"/>
  </si>
  <si>
    <t>イ　その他の障害者福祉施設</t>
    <rPh sb="4" eb="5">
      <t>タ</t>
    </rPh>
    <rPh sb="6" eb="9">
      <t>ショウガイシャ</t>
    </rPh>
    <rPh sb="9" eb="11">
      <t>フクシ</t>
    </rPh>
    <rPh sb="11" eb="13">
      <t>シセツ</t>
    </rPh>
    <phoneticPr fontId="9"/>
  </si>
  <si>
    <t>（障害者施設課）</t>
    <rPh sb="1" eb="4">
      <t>ショウガイシャ</t>
    </rPh>
    <rPh sb="4" eb="6">
      <t>シセツ</t>
    </rPh>
    <rPh sb="6" eb="7">
      <t>カ</t>
    </rPh>
    <phoneticPr fontId="9"/>
  </si>
  <si>
    <t>児童発達支援</t>
    <rPh sb="0" eb="2">
      <t>ジドウ</t>
    </rPh>
    <rPh sb="2" eb="4">
      <t>ハッタツ</t>
    </rPh>
    <rPh sb="4" eb="6">
      <t>シエン</t>
    </rPh>
    <phoneticPr fontId="9"/>
  </si>
  <si>
    <t>自立訓練（機能訓練・生活訓練）</t>
    <rPh sb="0" eb="2">
      <t>ジリツ</t>
    </rPh>
    <rPh sb="2" eb="4">
      <t>クンレン</t>
    </rPh>
    <rPh sb="5" eb="7">
      <t>キノウ</t>
    </rPh>
    <rPh sb="7" eb="9">
      <t>クンレン</t>
    </rPh>
    <rPh sb="10" eb="12">
      <t>セイカツ</t>
    </rPh>
    <rPh sb="12" eb="14">
      <t>クンレン</t>
    </rPh>
    <phoneticPr fontId="9"/>
  </si>
  <si>
    <t>自立訓練事業所</t>
    <rPh sb="0" eb="2">
      <t>ジリツ</t>
    </rPh>
    <rPh sb="2" eb="4">
      <t>クンレン</t>
    </rPh>
    <rPh sb="4" eb="7">
      <t>ジギョウショ</t>
    </rPh>
    <phoneticPr fontId="9"/>
  </si>
  <si>
    <t>地域活動支援
センター</t>
    <rPh sb="0" eb="2">
      <t>チイキ</t>
    </rPh>
    <rPh sb="2" eb="4">
      <t>カツドウ</t>
    </rPh>
    <rPh sb="4" eb="6">
      <t>シエン</t>
    </rPh>
    <phoneticPr fontId="9"/>
  </si>
  <si>
    <t>地域活動
支援センター</t>
    <rPh sb="0" eb="2">
      <t>チイキ</t>
    </rPh>
    <rPh sb="2" eb="4">
      <t>カツドウ</t>
    </rPh>
    <rPh sb="5" eb="7">
      <t>シエン</t>
    </rPh>
    <phoneticPr fontId="9"/>
  </si>
  <si>
    <t>障害者生活
介護事業所</t>
    <rPh sb="0" eb="2">
      <t>ショウガイ</t>
    </rPh>
    <rPh sb="2" eb="3">
      <t>シャ</t>
    </rPh>
    <rPh sb="3" eb="5">
      <t>セイカツ</t>
    </rPh>
    <rPh sb="6" eb="8">
      <t>カイゴ</t>
    </rPh>
    <rPh sb="8" eb="10">
      <t>ジギョウ</t>
    </rPh>
    <rPh sb="10" eb="11">
      <t>ジョ</t>
    </rPh>
    <phoneticPr fontId="9"/>
  </si>
  <si>
    <t>H17.3</t>
    <phoneticPr fontId="9"/>
  </si>
  <si>
    <t>堀切3-34-1
ウェルピアかつしか内</t>
    <rPh sb="0" eb="2">
      <t>ホリキリ</t>
    </rPh>
    <rPh sb="18" eb="19">
      <t>ナイ</t>
    </rPh>
    <phoneticPr fontId="9"/>
  </si>
  <si>
    <t>サ－ビス
種別</t>
    <rPh sb="5" eb="6">
      <t>タネ</t>
    </rPh>
    <rPh sb="6" eb="7">
      <t>ベツ</t>
    </rPh>
    <phoneticPr fontId="9"/>
  </si>
  <si>
    <t>ア　障害者福祉センター</t>
    <rPh sb="2" eb="5">
      <t>ショウガイシャ</t>
    </rPh>
    <rPh sb="5" eb="7">
      <t>フクシ</t>
    </rPh>
    <phoneticPr fontId="9"/>
  </si>
  <si>
    <t>（１）区が設置した障害者福祉施設</t>
    <rPh sb="3" eb="4">
      <t>ク</t>
    </rPh>
    <rPh sb="5" eb="7">
      <t>セッチ</t>
    </rPh>
    <rPh sb="9" eb="11">
      <t>ショウガイ</t>
    </rPh>
    <rPh sb="11" eb="12">
      <t>シャ</t>
    </rPh>
    <rPh sb="12" eb="14">
      <t>フクシ</t>
    </rPh>
    <rPh sb="14" eb="16">
      <t>シセツ</t>
    </rPh>
    <phoneticPr fontId="9"/>
  </si>
  <si>
    <t>ＮＰＯ法人葛飾幼児グループ</t>
    <rPh sb="3" eb="5">
      <t>ホウジン</t>
    </rPh>
    <rPh sb="5" eb="7">
      <t>カツシカ</t>
    </rPh>
    <rPh sb="7" eb="9">
      <t>ヨウジ</t>
    </rPh>
    <phoneticPr fontId="9"/>
  </si>
  <si>
    <t>ＮＰＯ法人風の子会</t>
    <rPh sb="3" eb="5">
      <t>ホウジン</t>
    </rPh>
    <rPh sb="5" eb="6">
      <t>カゼ</t>
    </rPh>
    <rPh sb="7" eb="8">
      <t>コ</t>
    </rPh>
    <rPh sb="8" eb="9">
      <t>カイ</t>
    </rPh>
    <phoneticPr fontId="9"/>
  </si>
  <si>
    <t>(社福）のゆり会</t>
    <rPh sb="7" eb="8">
      <t>カイ</t>
    </rPh>
    <phoneticPr fontId="9"/>
  </si>
  <si>
    <t>イ　障害児通所施設</t>
    <rPh sb="2" eb="5">
      <t>ショウガイジ</t>
    </rPh>
    <rPh sb="5" eb="7">
      <t>ツウショ</t>
    </rPh>
    <rPh sb="7" eb="9">
      <t>シセツ</t>
    </rPh>
    <phoneticPr fontId="9"/>
  </si>
  <si>
    <t>株式会社むgengo design</t>
  </si>
  <si>
    <t>就労継続支援Ｂ型</t>
  </si>
  <si>
    <t>合同会社ユーマ・ミューズ</t>
  </si>
  <si>
    <t>立石7-31-5</t>
  </si>
  <si>
    <t>株式会社ココルポート</t>
    <rPh sb="0" eb="2">
      <t>カブシキ</t>
    </rPh>
    <rPh sb="2" eb="4">
      <t>カイシャ</t>
    </rPh>
    <phoneticPr fontId="9"/>
  </si>
  <si>
    <t>フューチャーダイアリー株式会社</t>
    <rPh sb="11" eb="15">
      <t>カブシキガイシャ</t>
    </rPh>
    <phoneticPr fontId="9"/>
  </si>
  <si>
    <t>合同会社1st-planning</t>
    <phoneticPr fontId="9"/>
  </si>
  <si>
    <t>株式会社ビジネスパートナーズ</t>
  </si>
  <si>
    <t>UpDraft合同会社</t>
    <rPh sb="7" eb="9">
      <t>ゴウドウ</t>
    </rPh>
    <rPh sb="9" eb="11">
      <t>ガイシャ</t>
    </rPh>
    <phoneticPr fontId="9"/>
  </si>
  <si>
    <t>(社福)章佑会</t>
    <rPh sb="1" eb="2">
      <t>シャ</t>
    </rPh>
    <rPh sb="2" eb="3">
      <t>フク</t>
    </rPh>
    <rPh sb="4" eb="7">
      <t>ショウユウカイ</t>
    </rPh>
    <phoneticPr fontId="9"/>
  </si>
  <si>
    <t>ＮＰＯ法人めぐみの</t>
    <rPh sb="3" eb="5">
      <t>ホウジン</t>
    </rPh>
    <phoneticPr fontId="9"/>
  </si>
  <si>
    <t>株式会社オフィス華</t>
    <rPh sb="0" eb="2">
      <t>カブシキ</t>
    </rPh>
    <rPh sb="2" eb="4">
      <t>カイシャ</t>
    </rPh>
    <rPh sb="8" eb="9">
      <t>ハナ</t>
    </rPh>
    <phoneticPr fontId="9"/>
  </si>
  <si>
    <t>東京都指定管理者
(社福)全国重症心身障害児（者）を守る会</t>
    <rPh sb="0" eb="3">
      <t>トウキョウト</t>
    </rPh>
    <rPh sb="3" eb="5">
      <t>シテイ</t>
    </rPh>
    <rPh sb="5" eb="8">
      <t>カンリシャ</t>
    </rPh>
    <rPh sb="13" eb="15">
      <t>ゼンコク</t>
    </rPh>
    <rPh sb="15" eb="17">
      <t>ジュウショウ</t>
    </rPh>
    <rPh sb="17" eb="19">
      <t>シンシン</t>
    </rPh>
    <rPh sb="19" eb="21">
      <t>ショウガイ</t>
    </rPh>
    <rPh sb="21" eb="22">
      <t>ジ</t>
    </rPh>
    <rPh sb="23" eb="24">
      <t>シャ</t>
    </rPh>
    <rPh sb="26" eb="27">
      <t>マモ</t>
    </rPh>
    <rPh sb="28" eb="29">
      <t>カイ</t>
    </rPh>
    <phoneticPr fontId="9"/>
  </si>
  <si>
    <t>(社福)東京コロニー</t>
    <rPh sb="4" eb="6">
      <t>トウキョウ</t>
    </rPh>
    <phoneticPr fontId="9"/>
  </si>
  <si>
    <t>かがやき株式会社</t>
    <rPh sb="4" eb="6">
      <t>カブシキ</t>
    </rPh>
    <rPh sb="6" eb="8">
      <t>カイシャ</t>
    </rPh>
    <phoneticPr fontId="9"/>
  </si>
  <si>
    <t>ＮＰＯ法人おおぞら会</t>
    <rPh sb="3" eb="5">
      <t>ホウジン</t>
    </rPh>
    <rPh sb="9" eb="10">
      <t>カイ</t>
    </rPh>
    <phoneticPr fontId="9"/>
  </si>
  <si>
    <t>ＮＰＯ法人むう</t>
    <rPh sb="3" eb="5">
      <t>ホウジン</t>
    </rPh>
    <phoneticPr fontId="9"/>
  </si>
  <si>
    <t>こすもす</t>
  </si>
  <si>
    <t>東立石2-17-14</t>
  </si>
  <si>
    <t>(社福)原町成年寮</t>
    <rPh sb="4" eb="6">
      <t>ハラマチ</t>
    </rPh>
    <rPh sb="6" eb="8">
      <t>セイネン</t>
    </rPh>
    <rPh sb="8" eb="9">
      <t>リョウ</t>
    </rPh>
    <phoneticPr fontId="9"/>
  </si>
  <si>
    <t>(社福)かがやけ福祉会</t>
    <rPh sb="1" eb="2">
      <t>シャ</t>
    </rPh>
    <rPh sb="2" eb="3">
      <t>フク</t>
    </rPh>
    <rPh sb="8" eb="10">
      <t>フクシ</t>
    </rPh>
    <rPh sb="10" eb="11">
      <t>カイ</t>
    </rPh>
    <phoneticPr fontId="9"/>
  </si>
  <si>
    <t>青戸8-24-27</t>
    <rPh sb="0" eb="2">
      <t>アオト</t>
    </rPh>
    <phoneticPr fontId="9"/>
  </si>
  <si>
    <t>パランしょうぶ</t>
    <phoneticPr fontId="9"/>
  </si>
  <si>
    <t>（３）民間社会福祉法人等が運営する障害者福祉施設</t>
    <rPh sb="3" eb="5">
      <t>ミンカン</t>
    </rPh>
    <rPh sb="5" eb="7">
      <t>シャカイ</t>
    </rPh>
    <rPh sb="7" eb="9">
      <t>フクシ</t>
    </rPh>
    <rPh sb="9" eb="12">
      <t>ホウジンナド</t>
    </rPh>
    <rPh sb="13" eb="15">
      <t>ウンエイ</t>
    </rPh>
    <rPh sb="17" eb="19">
      <t>ショウガイ</t>
    </rPh>
    <rPh sb="19" eb="20">
      <t>シャ</t>
    </rPh>
    <rPh sb="20" eb="22">
      <t>フクシ</t>
    </rPh>
    <rPh sb="22" eb="24">
      <t>シセツ</t>
    </rPh>
    <phoneticPr fontId="9"/>
  </si>
  <si>
    <t>ＮＰＯ法人ダッシュ</t>
  </si>
  <si>
    <t>株式会社ウッディ</t>
    <rPh sb="0" eb="4">
      <t>カブシキガイシャ</t>
    </rPh>
    <phoneticPr fontId="9"/>
  </si>
  <si>
    <t>株式会社愛和</t>
  </si>
  <si>
    <t>株式会社オン</t>
  </si>
  <si>
    <t>株式会社ＣＯＣＯ</t>
    <rPh sb="0" eb="4">
      <t>カブシキガイシャ</t>
    </rPh>
    <phoneticPr fontId="9"/>
  </si>
  <si>
    <t>株式会社キャン・プランナー</t>
    <rPh sb="0" eb="4">
      <t>カブシキガイシャ</t>
    </rPh>
    <phoneticPr fontId="9"/>
  </si>
  <si>
    <t>株式会社カルナ</t>
  </si>
  <si>
    <t>シンビオシス株式会社</t>
    <rPh sb="6" eb="8">
      <t>カブシキ</t>
    </rPh>
    <rPh sb="8" eb="10">
      <t>カイシャ</t>
    </rPh>
    <phoneticPr fontId="9"/>
  </si>
  <si>
    <t>日本福祉研究所株式会社</t>
    <rPh sb="0" eb="2">
      <t>ニホン</t>
    </rPh>
    <rPh sb="2" eb="4">
      <t>フクシ</t>
    </rPh>
    <rPh sb="4" eb="7">
      <t>ケンキュウジョ</t>
    </rPh>
    <rPh sb="7" eb="9">
      <t>カブシキ</t>
    </rPh>
    <rPh sb="9" eb="11">
      <t>カイシャ</t>
    </rPh>
    <phoneticPr fontId="9"/>
  </si>
  <si>
    <t>スマートキッズ株式会社</t>
    <rPh sb="7" eb="9">
      <t>カブシキ</t>
    </rPh>
    <rPh sb="9" eb="11">
      <t>カイシャ</t>
    </rPh>
    <phoneticPr fontId="9"/>
  </si>
  <si>
    <t>ＮＰＯ法人にじいろ</t>
  </si>
  <si>
    <t>有限会社ライフサイエンス</t>
    <rPh sb="0" eb="4">
      <t>ユウゲンガイシャ</t>
    </rPh>
    <phoneticPr fontId="9"/>
  </si>
  <si>
    <t>有限会社スタンドヒルズ</t>
  </si>
  <si>
    <t>ソラアル株式会社</t>
    <phoneticPr fontId="9"/>
  </si>
  <si>
    <t>(社福)常盤会</t>
    <rPh sb="1" eb="3">
      <t>シャフク</t>
    </rPh>
    <rPh sb="4" eb="7">
      <t>トキワカイ</t>
    </rPh>
    <phoneticPr fontId="9"/>
  </si>
  <si>
    <t>イ　障害児通所施設（続き）</t>
    <rPh sb="2" eb="5">
      <t>ショウガイジ</t>
    </rPh>
    <rPh sb="5" eb="7">
      <t>ツウショ</t>
    </rPh>
    <rPh sb="7" eb="9">
      <t>シセツ</t>
    </rPh>
    <rPh sb="10" eb="11">
      <t>ツヅ</t>
    </rPh>
    <phoneticPr fontId="9"/>
  </si>
  <si>
    <t>（障害福祉課）</t>
    <phoneticPr fontId="9"/>
  </si>
  <si>
    <t>要約筆記者利用件数</t>
    <rPh sb="0" eb="2">
      <t>ヨウヤク</t>
    </rPh>
    <rPh sb="2" eb="4">
      <t>ヒッキ</t>
    </rPh>
    <rPh sb="4" eb="5">
      <t>シャ</t>
    </rPh>
    <phoneticPr fontId="9"/>
  </si>
  <si>
    <t>手話通訳者利用件数</t>
    <rPh sb="0" eb="2">
      <t>シュワ</t>
    </rPh>
    <rPh sb="2" eb="4">
      <t>ツウヤク</t>
    </rPh>
    <rPh sb="4" eb="5">
      <t>シャ</t>
    </rPh>
    <phoneticPr fontId="9"/>
  </si>
  <si>
    <t>（７）手話通訳者等派遣事業</t>
    <rPh sb="8" eb="9">
      <t>トウ</t>
    </rPh>
    <phoneticPr fontId="9"/>
  </si>
  <si>
    <t>延利用日数</t>
    <phoneticPr fontId="9"/>
  </si>
  <si>
    <t>利用件数</t>
    <phoneticPr fontId="9"/>
  </si>
  <si>
    <t>（単位：件、日）</t>
    <rPh sb="1" eb="3">
      <t>タンイ</t>
    </rPh>
    <rPh sb="4" eb="5">
      <t>ケン</t>
    </rPh>
    <rPh sb="6" eb="7">
      <t>ニチ</t>
    </rPh>
    <phoneticPr fontId="9"/>
  </si>
  <si>
    <t>（６）在宅障害者緊急一時保護</t>
    <phoneticPr fontId="9"/>
  </si>
  <si>
    <t>延回数</t>
    <phoneticPr fontId="9"/>
  </si>
  <si>
    <t>（単位：人、回）</t>
    <rPh sb="1" eb="3">
      <t>タンイ</t>
    </rPh>
    <rPh sb="4" eb="5">
      <t>ヒト</t>
    </rPh>
    <rPh sb="6" eb="7">
      <t>カイ</t>
    </rPh>
    <phoneticPr fontId="9"/>
  </si>
  <si>
    <t>（５）障害者巡回入浴サービス</t>
    <phoneticPr fontId="9"/>
  </si>
  <si>
    <t>愛の手帳所持者数</t>
    <rPh sb="0" eb="1">
      <t>アイ</t>
    </rPh>
    <rPh sb="2" eb="4">
      <t>テチョウ</t>
    </rPh>
    <rPh sb="4" eb="7">
      <t>ショジシャ</t>
    </rPh>
    <rPh sb="7" eb="8">
      <t>スウ</t>
    </rPh>
    <phoneticPr fontId="9"/>
  </si>
  <si>
    <t>身体障害者手帳所持者数</t>
    <phoneticPr fontId="9"/>
  </si>
  <si>
    <t>（４）身体障害者手帳所持者・愛の手帳所持者数</t>
    <rPh sb="14" eb="15">
      <t>アイ</t>
    </rPh>
    <rPh sb="16" eb="18">
      <t>テチョウ</t>
    </rPh>
    <rPh sb="18" eb="21">
      <t>ショジシャ</t>
    </rPh>
    <rPh sb="21" eb="22">
      <t>スウ</t>
    </rPh>
    <phoneticPr fontId="9"/>
  </si>
  <si>
    <t>エ　地域生活支援型入所施設</t>
    <rPh sb="2" eb="4">
      <t>チイキ</t>
    </rPh>
    <rPh sb="4" eb="6">
      <t>セイカツ</t>
    </rPh>
    <rPh sb="6" eb="9">
      <t>シエンガタ</t>
    </rPh>
    <rPh sb="9" eb="11">
      <t>ニュウショ</t>
    </rPh>
    <rPh sb="11" eb="13">
      <t>シセツ</t>
    </rPh>
    <phoneticPr fontId="9"/>
  </si>
  <si>
    <t>高砂7-26-3</t>
  </si>
  <si>
    <t>のぞみ発達クリニック</t>
    <phoneticPr fontId="9"/>
  </si>
  <si>
    <t>ウ　心身障害児通所訓練施設</t>
    <rPh sb="2" eb="4">
      <t>シンシン</t>
    </rPh>
    <rPh sb="4" eb="7">
      <t>ショウガイジ</t>
    </rPh>
    <rPh sb="7" eb="9">
      <t>ツウショ</t>
    </rPh>
    <rPh sb="9" eb="11">
      <t>クンレン</t>
    </rPh>
    <rPh sb="11" eb="13">
      <t>シセツ</t>
    </rPh>
    <phoneticPr fontId="9"/>
  </si>
  <si>
    <t>１日当たり平均利用人数（人）</t>
    <rPh sb="12" eb="13">
      <t>ヒト</t>
    </rPh>
    <phoneticPr fontId="9"/>
  </si>
  <si>
    <t>併設施設</t>
  </si>
  <si>
    <t>建築
延面積
(㎡)</t>
    <rPh sb="0" eb="2">
      <t>ケンチク</t>
    </rPh>
    <phoneticPr fontId="9"/>
  </si>
  <si>
    <t>施設名</t>
    <rPh sb="0" eb="2">
      <t>シセツ</t>
    </rPh>
    <rPh sb="2" eb="3">
      <t>メイ</t>
    </rPh>
    <phoneticPr fontId="9"/>
  </si>
  <si>
    <t>（２）子ども未来プラザ</t>
    <rPh sb="3" eb="4">
      <t>コ</t>
    </rPh>
    <rPh sb="6" eb="8">
      <t>ミライ</t>
    </rPh>
    <phoneticPr fontId="9"/>
  </si>
  <si>
    <t>学童保育クラブ</t>
    <phoneticPr fontId="9"/>
  </si>
  <si>
    <t>H4.4.1</t>
  </si>
  <si>
    <t>西亀有4-24-1</t>
  </si>
  <si>
    <t>西亀有</t>
    <phoneticPr fontId="9"/>
  </si>
  <si>
    <t>H3.10</t>
  </si>
  <si>
    <t>H3.10.27</t>
  </si>
  <si>
    <t>高砂5-6-7</t>
  </si>
  <si>
    <t>高砂</t>
    <phoneticPr fontId="9"/>
  </si>
  <si>
    <t>S59.8</t>
  </si>
  <si>
    <t>柴又5-33-8</t>
  </si>
  <si>
    <t>新柴又</t>
    <phoneticPr fontId="9"/>
  </si>
  <si>
    <t>S59.5</t>
  </si>
  <si>
    <t>S59.6.27</t>
  </si>
  <si>
    <t>奥戸4-20-11</t>
  </si>
  <si>
    <t>東奥戸</t>
    <phoneticPr fontId="9"/>
  </si>
  <si>
    <t>S59.4.21</t>
  </si>
  <si>
    <t>奥戸1-12-1</t>
  </si>
  <si>
    <t>西奥戸</t>
    <phoneticPr fontId="9"/>
  </si>
  <si>
    <t>S57.11.1</t>
  </si>
  <si>
    <t>宝町1-5-1</t>
  </si>
  <si>
    <t>宝町</t>
    <phoneticPr fontId="9"/>
  </si>
  <si>
    <t>S56.10.1</t>
  </si>
  <si>
    <t>亀有1-17-5</t>
  </si>
  <si>
    <t>亀有</t>
    <phoneticPr fontId="9"/>
  </si>
  <si>
    <t>S56.3</t>
  </si>
  <si>
    <t>S56.5.1</t>
  </si>
  <si>
    <t>青戸6-16-12</t>
  </si>
  <si>
    <t>青戸中央</t>
    <phoneticPr fontId="9"/>
  </si>
  <si>
    <t>S55.3</t>
  </si>
  <si>
    <t>S55.5.1</t>
  </si>
  <si>
    <t>金町5-4-1</t>
  </si>
  <si>
    <t>末広</t>
    <phoneticPr fontId="9"/>
  </si>
  <si>
    <t>S54.1</t>
  </si>
  <si>
    <t>S54.5.1</t>
  </si>
  <si>
    <t>青戸3-10-5</t>
  </si>
  <si>
    <t>青戸</t>
    <phoneticPr fontId="9"/>
  </si>
  <si>
    <t>S53.10</t>
  </si>
  <si>
    <t>S53.10.1</t>
  </si>
  <si>
    <t>南水元3-7-1</t>
  </si>
  <si>
    <t>花の木</t>
    <phoneticPr fontId="9"/>
  </si>
  <si>
    <t>S53.7</t>
  </si>
  <si>
    <t>S53.9.1</t>
  </si>
  <si>
    <t>東堀切2-20-8</t>
  </si>
  <si>
    <t>東堀切</t>
    <phoneticPr fontId="9"/>
  </si>
  <si>
    <t>S52.3</t>
  </si>
  <si>
    <t>S52.5.4</t>
  </si>
  <si>
    <t>鎌倉2-6-20</t>
  </si>
  <si>
    <t>鎌倉</t>
    <phoneticPr fontId="9"/>
  </si>
  <si>
    <t>S51.3</t>
  </si>
  <si>
    <t>S51.5.1</t>
  </si>
  <si>
    <t>堀切1-9-18</t>
  </si>
  <si>
    <t>堀切</t>
    <phoneticPr fontId="9"/>
  </si>
  <si>
    <t>西水元2-16-10</t>
  </si>
  <si>
    <t>幸田</t>
    <phoneticPr fontId="9"/>
  </si>
  <si>
    <t>東金町5-22-18</t>
  </si>
  <si>
    <t>東金町</t>
    <phoneticPr fontId="9"/>
  </si>
  <si>
    <t>S50.9</t>
  </si>
  <si>
    <t>S50.11.2</t>
  </si>
  <si>
    <t>東水元3-5-7</t>
  </si>
  <si>
    <t>新水元</t>
    <phoneticPr fontId="9"/>
  </si>
  <si>
    <t>S50.3</t>
  </si>
  <si>
    <t>S50.5.1</t>
  </si>
  <si>
    <t>新宿1-23-4</t>
  </si>
  <si>
    <t>南新宿</t>
    <phoneticPr fontId="9"/>
  </si>
  <si>
    <t>西亀有1-2-7</t>
  </si>
  <si>
    <t>中道</t>
    <phoneticPr fontId="9"/>
  </si>
  <si>
    <t>奥戸2-30-11</t>
  </si>
  <si>
    <t>南奥戸</t>
    <phoneticPr fontId="9"/>
  </si>
  <si>
    <t>S49.9</t>
  </si>
  <si>
    <t>S49.10.1</t>
  </si>
  <si>
    <t>柴又2-4-5</t>
  </si>
  <si>
    <t>柴又</t>
    <phoneticPr fontId="9"/>
  </si>
  <si>
    <t>S48.3</t>
  </si>
  <si>
    <t>S48.5.5</t>
  </si>
  <si>
    <t>渋江</t>
    <phoneticPr fontId="9"/>
  </si>
  <si>
    <t>S47.4</t>
  </si>
  <si>
    <t>S47.6.4</t>
  </si>
  <si>
    <t>白鳥</t>
    <phoneticPr fontId="9"/>
  </si>
  <si>
    <t>S47.3</t>
  </si>
  <si>
    <t>S47.5.5</t>
  </si>
  <si>
    <t>立石3-26-10</t>
  </si>
  <si>
    <t>梅田</t>
    <phoneticPr fontId="9"/>
  </si>
  <si>
    <t>S46.3</t>
  </si>
  <si>
    <t>細田</t>
    <phoneticPr fontId="9"/>
  </si>
  <si>
    <t>S45.4.1</t>
  </si>
  <si>
    <t>小菅</t>
    <phoneticPr fontId="9"/>
  </si>
  <si>
    <t>S50.7</t>
    <phoneticPr fontId="9"/>
  </si>
  <si>
    <t>S41.5.5</t>
  </si>
  <si>
    <t>西新小岩4-33-10</t>
  </si>
  <si>
    <t>児童会館</t>
    <phoneticPr fontId="9"/>
  </si>
  <si>
    <t>（１）児童館</t>
    <phoneticPr fontId="9"/>
  </si>
  <si>
    <t>H24.7</t>
  </si>
  <si>
    <t>H24.7.1</t>
  </si>
  <si>
    <t>H17.5</t>
  </si>
  <si>
    <t>S59.1</t>
  </si>
  <si>
    <t>S59.4.1</t>
  </si>
  <si>
    <t>S56.8</t>
  </si>
  <si>
    <t>たつみ</t>
    <phoneticPr fontId="9"/>
  </si>
  <si>
    <t>S55.10</t>
  </si>
  <si>
    <t>S55.12.1</t>
  </si>
  <si>
    <t>S55.2</t>
  </si>
  <si>
    <t>S55.4.1</t>
  </si>
  <si>
    <t>S53.8.1</t>
  </si>
  <si>
    <t>S53.3</t>
  </si>
  <si>
    <t>S53.4.1</t>
  </si>
  <si>
    <t>S52.4</t>
  </si>
  <si>
    <t>S52.4.1</t>
  </si>
  <si>
    <t>S52.2</t>
  </si>
  <si>
    <t>S51.4</t>
  </si>
  <si>
    <t>S51.4.1</t>
  </si>
  <si>
    <t>鎌倉1-7-3</t>
  </si>
  <si>
    <t>S50.10.1</t>
  </si>
  <si>
    <t>S50.4.1</t>
  </si>
  <si>
    <t>S49.7</t>
  </si>
  <si>
    <t>S49.8.1</t>
  </si>
  <si>
    <t>S48.5</t>
  </si>
  <si>
    <t>S48.4.1</t>
  </si>
  <si>
    <t>S47.5.1</t>
  </si>
  <si>
    <t>S47.4.1</t>
  </si>
  <si>
    <t>S46.4.1</t>
  </si>
  <si>
    <t>S45.3</t>
  </si>
  <si>
    <t>小菅2-19-1</t>
  </si>
  <si>
    <t>S44.3</t>
  </si>
  <si>
    <t>S44.5.1</t>
  </si>
  <si>
    <t>S43.4.1</t>
  </si>
  <si>
    <t>S56.9</t>
  </si>
  <si>
    <t>S43.3.1</t>
  </si>
  <si>
    <t>S42.3</t>
  </si>
  <si>
    <t>S42.5.1</t>
  </si>
  <si>
    <t>H24.4</t>
  </si>
  <si>
    <t>S42.4.1</t>
  </si>
  <si>
    <t>S41.5.1</t>
  </si>
  <si>
    <t>四つ木</t>
    <phoneticPr fontId="9"/>
  </si>
  <si>
    <t>S39.11.1</t>
  </si>
  <si>
    <t>上平井</t>
    <phoneticPr fontId="9"/>
  </si>
  <si>
    <t>H4.10</t>
  </si>
  <si>
    <t>S38.11.30</t>
  </si>
  <si>
    <t>H27.1</t>
  </si>
  <si>
    <t>S36.7.1</t>
  </si>
  <si>
    <t>双葉</t>
  </si>
  <si>
    <t>S47.2</t>
  </si>
  <si>
    <t>小松</t>
  </si>
  <si>
    <t>予約</t>
    <rPh sb="0" eb="2">
      <t>ヨヤク</t>
    </rPh>
    <phoneticPr fontId="9"/>
  </si>
  <si>
    <t>延長</t>
  </si>
  <si>
    <t>ふれあい
体験保育</t>
    <phoneticPr fontId="9"/>
  </si>
  <si>
    <t>産休
明け</t>
    <rPh sb="0" eb="2">
      <t>サンキュウ</t>
    </rPh>
    <phoneticPr fontId="9"/>
  </si>
  <si>
    <t>建設
年月</t>
    <phoneticPr fontId="9"/>
  </si>
  <si>
    <t>開設
年月日</t>
    <rPh sb="0" eb="2">
      <t>カイセツ</t>
    </rPh>
    <rPh sb="3" eb="6">
      <t>ネンガッピ</t>
    </rPh>
    <phoneticPr fontId="9"/>
  </si>
  <si>
    <t>（４）保育園</t>
    <phoneticPr fontId="9"/>
  </si>
  <si>
    <t>S42.4</t>
    <phoneticPr fontId="9"/>
  </si>
  <si>
    <t>東金町3-8-1</t>
    <rPh sb="0" eb="1">
      <t>ヒガシ</t>
    </rPh>
    <rPh sb="1" eb="3">
      <t>カナマチ</t>
    </rPh>
    <phoneticPr fontId="9"/>
  </si>
  <si>
    <t>金町子どもセンター</t>
    <rPh sb="0" eb="2">
      <t>カナマチ</t>
    </rPh>
    <rPh sb="2" eb="3">
      <t>コ</t>
    </rPh>
    <phoneticPr fontId="9"/>
  </si>
  <si>
    <t>子ども総合センター</t>
    <rPh sb="0" eb="1">
      <t>コ</t>
    </rPh>
    <rPh sb="3" eb="5">
      <t>ソウゴウ</t>
    </rPh>
    <phoneticPr fontId="9"/>
  </si>
  <si>
    <t>（３）子ども総合センター</t>
    <rPh sb="3" eb="4">
      <t>コ</t>
    </rPh>
    <rPh sb="6" eb="8">
      <t>ソウゴウ</t>
    </rPh>
    <phoneticPr fontId="9"/>
  </si>
  <si>
    <t>次々ページの定員・在籍児童総数</t>
    <rPh sb="0" eb="1">
      <t>ツギ</t>
    </rPh>
    <rPh sb="6" eb="8">
      <t>テイイン</t>
    </rPh>
    <rPh sb="9" eb="11">
      <t>ザイセキ</t>
    </rPh>
    <rPh sb="11" eb="13">
      <t>ジドウ</t>
    </rPh>
    <rPh sb="13" eb="15">
      <t>ソウスウ</t>
    </rPh>
    <phoneticPr fontId="9"/>
  </si>
  <si>
    <t>次ページの定員・在籍児童総数</t>
    <rPh sb="0" eb="1">
      <t>ツギ</t>
    </rPh>
    <rPh sb="5" eb="7">
      <t>テイイン</t>
    </rPh>
    <rPh sb="8" eb="10">
      <t>ザイセキ</t>
    </rPh>
    <rPh sb="10" eb="12">
      <t>ジドウ</t>
    </rPh>
    <rPh sb="12" eb="14">
      <t>ソウスウ</t>
    </rPh>
    <phoneticPr fontId="9"/>
  </si>
  <si>
    <t>東金町1-14-5</t>
  </si>
  <si>
    <t>堀切7-8-3</t>
  </si>
  <si>
    <t>東水元1-16-2</t>
  </si>
  <si>
    <t>水元3-11-8</t>
  </si>
  <si>
    <t>亀有2-32-28</t>
  </si>
  <si>
    <t>高砂6-4-15</t>
  </si>
  <si>
    <t>細田5-24-1</t>
  </si>
  <si>
    <t>東四つ木3-6-12</t>
  </si>
  <si>
    <t>高砂2-3-7</t>
  </si>
  <si>
    <t>東新小岩3-14-1</t>
  </si>
  <si>
    <t>柴又2-2-9</t>
  </si>
  <si>
    <t>柴又6-19-1</t>
  </si>
  <si>
    <t>青戸1-24-10</t>
  </si>
  <si>
    <t>柴又4-5-14</t>
  </si>
  <si>
    <t>鎌倉3-39-15</t>
  </si>
  <si>
    <t>堀切3-30-12</t>
  </si>
  <si>
    <t>亀有1-27-2</t>
  </si>
  <si>
    <t>新宿2-2-19</t>
  </si>
  <si>
    <t>新宿4-4-16</t>
  </si>
  <si>
    <t>西亀有4-8-19</t>
  </si>
  <si>
    <t>高砂5-48-4</t>
  </si>
  <si>
    <t>東金町3-36-15</t>
  </si>
  <si>
    <t>西亀有2-35-3</t>
  </si>
  <si>
    <t>亀有3-38-9</t>
  </si>
  <si>
    <t>緊急
一時</t>
    <phoneticPr fontId="9"/>
  </si>
  <si>
    <t>休日</t>
    <rPh sb="0" eb="2">
      <t>キュウジツ</t>
    </rPh>
    <phoneticPr fontId="9"/>
  </si>
  <si>
    <t>延長</t>
    <phoneticPr fontId="9"/>
  </si>
  <si>
    <t>産休
明け</t>
    <phoneticPr fontId="9"/>
  </si>
  <si>
    <t>建築延
面積(㎡)</t>
    <rPh sb="4" eb="6">
      <t>メンセキ</t>
    </rPh>
    <phoneticPr fontId="9"/>
  </si>
  <si>
    <t>認可
年月日</t>
    <phoneticPr fontId="9"/>
  </si>
  <si>
    <t>立石6-35-14</t>
  </si>
  <si>
    <t>東新小岩6-22-7</t>
  </si>
  <si>
    <t>東金町2-6-19</t>
  </si>
  <si>
    <t>奥戸5-2-1</t>
  </si>
  <si>
    <t>高砂2-31-5</t>
  </si>
  <si>
    <t>西新小岩3-14-18</t>
  </si>
  <si>
    <t>東新小岩3-3-13</t>
  </si>
  <si>
    <t>堀切8-5-7</t>
  </si>
  <si>
    <t>西新小岩5-30-6</t>
  </si>
  <si>
    <t>奥戸8-2-4</t>
  </si>
  <si>
    <t>私立</t>
  </si>
  <si>
    <t>公立</t>
  </si>
  <si>
    <t>内
訳</t>
    <rPh sb="2" eb="3">
      <t>ワケ</t>
    </rPh>
    <phoneticPr fontId="9"/>
  </si>
  <si>
    <t>実施園数</t>
  </si>
  <si>
    <t>障害児
受入</t>
    <phoneticPr fontId="9"/>
  </si>
  <si>
    <t>ふれあい
体験保育</t>
    <rPh sb="5" eb="7">
      <t>タイケン</t>
    </rPh>
    <phoneticPr fontId="9"/>
  </si>
  <si>
    <t>休日</t>
    <rPh sb="0" eb="1">
      <t>キュウ</t>
    </rPh>
    <rPh sb="1" eb="2">
      <t>ヒ</t>
    </rPh>
    <phoneticPr fontId="9"/>
  </si>
  <si>
    <t>産休明け</t>
    <phoneticPr fontId="9"/>
  </si>
  <si>
    <t>（単位：園）</t>
    <rPh sb="1" eb="3">
      <t>タンイ</t>
    </rPh>
    <rPh sb="4" eb="5">
      <t>エン</t>
    </rPh>
    <phoneticPr fontId="7"/>
  </si>
  <si>
    <t>（５）特別保育実施状況</t>
    <phoneticPr fontId="9"/>
  </si>
  <si>
    <t>入園率</t>
    <phoneticPr fontId="9"/>
  </si>
  <si>
    <t>入園
児数</t>
    <phoneticPr fontId="9"/>
  </si>
  <si>
    <t>申込
児数</t>
    <phoneticPr fontId="9"/>
  </si>
  <si>
    <t>新規</t>
  </si>
  <si>
    <t>在園児数</t>
  </si>
  <si>
    <t>エ　保育園入園状況</t>
    <phoneticPr fontId="9"/>
  </si>
  <si>
    <t>3号</t>
    <rPh sb="1" eb="2">
      <t>ゴウ</t>
    </rPh>
    <phoneticPr fontId="9"/>
  </si>
  <si>
    <t>2号</t>
    <rPh sb="1" eb="2">
      <t>ゴウ</t>
    </rPh>
    <phoneticPr fontId="9"/>
  </si>
  <si>
    <t>1号</t>
    <rPh sb="1" eb="2">
      <t>ゴウ</t>
    </rPh>
    <phoneticPr fontId="9"/>
  </si>
  <si>
    <t>ウ　認定こども園</t>
    <rPh sb="2" eb="4">
      <t>ニンテイ</t>
    </rPh>
    <rPh sb="7" eb="8">
      <t>エン</t>
    </rPh>
    <phoneticPr fontId="9"/>
  </si>
  <si>
    <t>施設数</t>
  </si>
  <si>
    <t>西亀有児童館内</t>
  </si>
  <si>
    <t>高砂児童館内</t>
    <phoneticPr fontId="9"/>
  </si>
  <si>
    <t>H3.11.1</t>
  </si>
  <si>
    <t>新柴又児童館内</t>
  </si>
  <si>
    <t>S59.10</t>
  </si>
  <si>
    <t>S59.10.1</t>
  </si>
  <si>
    <t>東奥戸児童館内</t>
  </si>
  <si>
    <t>西奥戸児童館内</t>
  </si>
  <si>
    <t>宝町児童館内</t>
    <phoneticPr fontId="9"/>
  </si>
  <si>
    <t>亀有児童館内</t>
    <phoneticPr fontId="9"/>
  </si>
  <si>
    <t>S56.9.16</t>
  </si>
  <si>
    <t>青戸中央児童館内</t>
    <phoneticPr fontId="9"/>
  </si>
  <si>
    <t>S56.4.6</t>
  </si>
  <si>
    <t>青戸児童館内</t>
    <phoneticPr fontId="9"/>
  </si>
  <si>
    <t>S54.4.6</t>
  </si>
  <si>
    <t>花の木児童館内</t>
  </si>
  <si>
    <t>S53.10.2</t>
  </si>
  <si>
    <t>東堀切児童館内</t>
  </si>
  <si>
    <t>鎌倉児童館内</t>
    <phoneticPr fontId="9"/>
  </si>
  <si>
    <t>S52.4.16</t>
  </si>
  <si>
    <t>堀切児童館内</t>
    <phoneticPr fontId="9"/>
  </si>
  <si>
    <t>幸田児童館内</t>
    <phoneticPr fontId="9"/>
  </si>
  <si>
    <t>東金町児童館内</t>
  </si>
  <si>
    <t>中道児童館内</t>
    <phoneticPr fontId="9"/>
  </si>
  <si>
    <t>南奥戸児童館内</t>
  </si>
  <si>
    <t>柴又児童館内</t>
    <phoneticPr fontId="9"/>
  </si>
  <si>
    <t>梅田児童館内</t>
    <phoneticPr fontId="9"/>
  </si>
  <si>
    <t>S47.5.8</t>
  </si>
  <si>
    <t>末広児童館内</t>
    <phoneticPr fontId="9"/>
  </si>
  <si>
    <t>S45.2.1</t>
  </si>
  <si>
    <t>（９）学童保育クラブ</t>
    <phoneticPr fontId="9"/>
  </si>
  <si>
    <t>5歳</t>
    <phoneticPr fontId="9"/>
  </si>
  <si>
    <t>4歳</t>
    <phoneticPr fontId="9"/>
  </si>
  <si>
    <t>3歳</t>
    <phoneticPr fontId="9"/>
  </si>
  <si>
    <t>2歳</t>
    <phoneticPr fontId="9"/>
  </si>
  <si>
    <t>1歳</t>
    <phoneticPr fontId="9"/>
  </si>
  <si>
    <t>0歳</t>
    <phoneticPr fontId="9"/>
  </si>
  <si>
    <t>年齢区分別利用者数（人）</t>
    <phoneticPr fontId="9"/>
  </si>
  <si>
    <t>（８）認証保育所</t>
    <rPh sb="3" eb="5">
      <t>ニンショウ</t>
    </rPh>
    <rPh sb="5" eb="7">
      <t>ホイク</t>
    </rPh>
    <rPh sb="7" eb="8">
      <t>ショ</t>
    </rPh>
    <phoneticPr fontId="9"/>
  </si>
  <si>
    <t>年齢区分別利用者数（人）</t>
    <rPh sb="4" eb="5">
      <t>ベツ</t>
    </rPh>
    <rPh sb="5" eb="7">
      <t>リヨウ</t>
    </rPh>
    <rPh sb="7" eb="8">
      <t>シャ</t>
    </rPh>
    <rPh sb="8" eb="9">
      <t>スウ</t>
    </rPh>
    <rPh sb="10" eb="11">
      <t>ヒト</t>
    </rPh>
    <phoneticPr fontId="9"/>
  </si>
  <si>
    <t>（７）小規模保育事業</t>
    <rPh sb="3" eb="6">
      <t>ショウキボ</t>
    </rPh>
    <rPh sb="6" eb="8">
      <t>ホイク</t>
    </rPh>
    <rPh sb="8" eb="10">
      <t>ジギョウ</t>
    </rPh>
    <phoneticPr fontId="9"/>
  </si>
  <si>
    <t>（６）家庭的保育事業</t>
    <rPh sb="5" eb="6">
      <t>テキ</t>
    </rPh>
    <rPh sb="6" eb="8">
      <t>ホイク</t>
    </rPh>
    <rPh sb="8" eb="10">
      <t>ジギョウ</t>
    </rPh>
    <phoneticPr fontId="9"/>
  </si>
  <si>
    <t>亀有1-10-13-105</t>
  </si>
  <si>
    <t>柴又3-10-3</t>
  </si>
  <si>
    <t>西新小岩2-1-4</t>
  </si>
  <si>
    <t>奥戸4-1-4</t>
  </si>
  <si>
    <t>西水元3-24-12</t>
  </si>
  <si>
    <t>東立石1-2-2</t>
  </si>
  <si>
    <t>立石1-7-23</t>
  </si>
  <si>
    <t>金町1-10-2</t>
  </si>
  <si>
    <t>東金町5-16-1</t>
  </si>
  <si>
    <t>堀切2-42-3</t>
  </si>
  <si>
    <t>H9.4</t>
  </si>
  <si>
    <t>H8.4</t>
  </si>
  <si>
    <t>宝町2-6-19</t>
  </si>
  <si>
    <t>H2.4</t>
  </si>
  <si>
    <t>白鳥3-29-16</t>
  </si>
  <si>
    <t>細田3-9-26</t>
  </si>
  <si>
    <t>備考</t>
    <rPh sb="0" eb="1">
      <t>ソノウ</t>
    </rPh>
    <rPh sb="1" eb="2">
      <t>コウ</t>
    </rPh>
    <phoneticPr fontId="9"/>
  </si>
  <si>
    <t>開設
年月</t>
    <phoneticPr fontId="9"/>
  </si>
  <si>
    <t>（放課後支援課）</t>
    <rPh sb="1" eb="4">
      <t>ホウカゴ</t>
    </rPh>
    <rPh sb="4" eb="6">
      <t>シエン</t>
    </rPh>
    <rPh sb="6" eb="7">
      <t>カ</t>
    </rPh>
    <phoneticPr fontId="9"/>
  </si>
  <si>
    <t>南水元3-2-3</t>
  </si>
  <si>
    <t>柴又3-10-2</t>
  </si>
  <si>
    <t>すまいる中之台</t>
  </si>
  <si>
    <t>水元3-13-8</t>
  </si>
  <si>
    <t>東京愛育苑向島学園</t>
    <phoneticPr fontId="9"/>
  </si>
  <si>
    <t>希望の家</t>
    <phoneticPr fontId="9"/>
  </si>
  <si>
    <t>（16）児童福祉施設</t>
    <phoneticPr fontId="9"/>
  </si>
  <si>
    <t>S31.8.1</t>
  </si>
  <si>
    <t>H24.4.1</t>
  </si>
  <si>
    <t>実人員
（人）</t>
    <rPh sb="0" eb="1">
      <t>ジツ</t>
    </rPh>
    <rPh sb="1" eb="3">
      <t>ジンイン</t>
    </rPh>
    <rPh sb="5" eb="6">
      <t>ヒト</t>
    </rPh>
    <phoneticPr fontId="9"/>
  </si>
  <si>
    <t>建築延面積(㎡）</t>
    <rPh sb="0" eb="2">
      <t>ケンチク</t>
    </rPh>
    <rPh sb="2" eb="3">
      <t>エン</t>
    </rPh>
    <rPh sb="3" eb="5">
      <t>メンセキ</t>
    </rPh>
    <phoneticPr fontId="9"/>
  </si>
  <si>
    <r>
      <t xml:space="preserve">開設年月日
</t>
    </r>
    <r>
      <rPr>
        <sz val="8"/>
        <rFont val="ＭＳ ゴシック"/>
        <family val="3"/>
        <charset val="128"/>
      </rPr>
      <t>(認可年月日)</t>
    </r>
    <phoneticPr fontId="9"/>
  </si>
  <si>
    <t>（15）母子生活支援施設</t>
    <phoneticPr fontId="9"/>
  </si>
  <si>
    <t>（福祉管理課）</t>
    <rPh sb="3" eb="5">
      <t>カンリ</t>
    </rPh>
    <phoneticPr fontId="9"/>
  </si>
  <si>
    <t>医療証交付対象者数</t>
    <rPh sb="5" eb="7">
      <t>タイショウ</t>
    </rPh>
    <rPh sb="7" eb="8">
      <t>シャ</t>
    </rPh>
    <phoneticPr fontId="9"/>
  </si>
  <si>
    <t>（14）子ども医療費助成</t>
    <rPh sb="4" eb="5">
      <t>コ</t>
    </rPh>
    <rPh sb="10" eb="12">
      <t>ジョセイ</t>
    </rPh>
    <phoneticPr fontId="9"/>
  </si>
  <si>
    <t>（13）ひとり親家庭等ホームヘルプサービス</t>
    <rPh sb="9" eb="10">
      <t>ニワ</t>
    </rPh>
    <phoneticPr fontId="9"/>
  </si>
  <si>
    <t>特別児童扶養手当</t>
    <rPh sb="0" eb="2">
      <t>トクベツ</t>
    </rPh>
    <rPh sb="2" eb="4">
      <t>ジドウ</t>
    </rPh>
    <rPh sb="4" eb="6">
      <t>フヨウ</t>
    </rPh>
    <rPh sb="6" eb="8">
      <t>テアテ</t>
    </rPh>
    <phoneticPr fontId="9"/>
  </si>
  <si>
    <t>養育者</t>
    <phoneticPr fontId="9"/>
  </si>
  <si>
    <t>児童扶養手当</t>
    <rPh sb="0" eb="2">
      <t>ジドウ</t>
    </rPh>
    <rPh sb="2" eb="4">
      <t>フヨウ</t>
    </rPh>
    <rPh sb="4" eb="6">
      <t>テアテ</t>
    </rPh>
    <phoneticPr fontId="9"/>
  </si>
  <si>
    <t>父子世帯</t>
    <phoneticPr fontId="9"/>
  </si>
  <si>
    <t>児童育成手当</t>
    <rPh sb="0" eb="2">
      <t>ジドウ</t>
    </rPh>
    <rPh sb="2" eb="4">
      <t>イクセイ</t>
    </rPh>
    <rPh sb="4" eb="6">
      <t>テアテ</t>
    </rPh>
    <phoneticPr fontId="9"/>
  </si>
  <si>
    <t>母子世帯</t>
    <phoneticPr fontId="9"/>
  </si>
  <si>
    <t>児童手当</t>
    <rPh sb="0" eb="2">
      <t>ジドウ</t>
    </rPh>
    <rPh sb="2" eb="4">
      <t>テアテ</t>
    </rPh>
    <phoneticPr fontId="9"/>
  </si>
  <si>
    <t>（12）ひとり親家庭等医療費助成</t>
    <rPh sb="10" eb="11">
      <t>ナド</t>
    </rPh>
    <rPh sb="11" eb="14">
      <t>イリョウヒ</t>
    </rPh>
    <rPh sb="14" eb="16">
      <t>ジョセイ</t>
    </rPh>
    <phoneticPr fontId="9"/>
  </si>
  <si>
    <t>H16.2</t>
    <phoneticPr fontId="9"/>
  </si>
  <si>
    <t>H16.1</t>
    <phoneticPr fontId="9"/>
  </si>
  <si>
    <t>対象学年</t>
    <rPh sb="0" eb="2">
      <t>タイショウ</t>
    </rPh>
    <rPh sb="2" eb="4">
      <t>ガクネン</t>
    </rPh>
    <phoneticPr fontId="9"/>
  </si>
  <si>
    <t>開始年月</t>
    <rPh sb="0" eb="2">
      <t>カイシ</t>
    </rPh>
    <rPh sb="2" eb="4">
      <t>ネンゲツ</t>
    </rPh>
    <phoneticPr fontId="9"/>
  </si>
  <si>
    <t>実施校</t>
    <rPh sb="0" eb="2">
      <t>ジッシ</t>
    </rPh>
    <rPh sb="2" eb="3">
      <t>コウ</t>
    </rPh>
    <phoneticPr fontId="9"/>
  </si>
  <si>
    <t>（10）放課後子ども事業（わくわくチャレンジ広場）</t>
    <rPh sb="4" eb="7">
      <t>ホウカゴ</t>
    </rPh>
    <rPh sb="7" eb="8">
      <t>コ</t>
    </rPh>
    <rPh sb="10" eb="12">
      <t>ジギョウ</t>
    </rPh>
    <rPh sb="22" eb="24">
      <t>ヒロバ</t>
    </rPh>
    <phoneticPr fontId="9"/>
  </si>
  <si>
    <t>（福祉管理課）</t>
    <rPh sb="3" eb="5">
      <t>カンリ</t>
    </rPh>
    <rPh sb="5" eb="6">
      <t>カ</t>
    </rPh>
    <phoneticPr fontId="9"/>
  </si>
  <si>
    <t>同居</t>
    <phoneticPr fontId="9"/>
  </si>
  <si>
    <t>高齢者のみ世帯</t>
    <phoneticPr fontId="9"/>
  </si>
  <si>
    <t>妊産婦・その他</t>
    <phoneticPr fontId="9"/>
  </si>
  <si>
    <t>ひとり暮らし世帯</t>
    <phoneticPr fontId="9"/>
  </si>
  <si>
    <t>障害単親</t>
    <phoneticPr fontId="9"/>
  </si>
  <si>
    <t>（単位：世帯）</t>
    <rPh sb="1" eb="3">
      <t>タンイ</t>
    </rPh>
    <rPh sb="4" eb="6">
      <t>セタイ</t>
    </rPh>
    <phoneticPr fontId="7"/>
  </si>
  <si>
    <t>ひとり親</t>
    <phoneticPr fontId="9"/>
  </si>
  <si>
    <t>障害児</t>
    <phoneticPr fontId="9"/>
  </si>
  <si>
    <t>障害者</t>
    <phoneticPr fontId="9"/>
  </si>
  <si>
    <t>65歳未満</t>
    <phoneticPr fontId="9"/>
  </si>
  <si>
    <t>洗濯</t>
    <rPh sb="0" eb="2">
      <t>センタク</t>
    </rPh>
    <phoneticPr fontId="9"/>
  </si>
  <si>
    <t>話し相手</t>
    <rPh sb="0" eb="1">
      <t>ハナ</t>
    </rPh>
    <rPh sb="2" eb="4">
      <t>アイテ</t>
    </rPh>
    <phoneticPr fontId="9"/>
  </si>
  <si>
    <t>買物</t>
    <rPh sb="0" eb="1">
      <t>カ</t>
    </rPh>
    <rPh sb="1" eb="2">
      <t>モノ</t>
    </rPh>
    <phoneticPr fontId="9"/>
  </si>
  <si>
    <t>食事づくり</t>
    <rPh sb="0" eb="2">
      <t>ショクジ</t>
    </rPh>
    <phoneticPr fontId="9"/>
  </si>
  <si>
    <t>認知症</t>
    <rPh sb="0" eb="2">
      <t>ニンチ</t>
    </rPh>
    <rPh sb="2" eb="3">
      <t>ショウ</t>
    </rPh>
    <phoneticPr fontId="9"/>
  </si>
  <si>
    <t>そうじ・片付け</t>
    <phoneticPr fontId="9"/>
  </si>
  <si>
    <t>ねたきり</t>
  </si>
  <si>
    <t>65歳以上</t>
    <phoneticPr fontId="9"/>
  </si>
  <si>
    <t>件数</t>
  </si>
  <si>
    <t>内容</t>
  </si>
  <si>
    <t>人数</t>
    <rPh sb="0" eb="2">
      <t>ニンズウ</t>
    </rPh>
    <phoneticPr fontId="7"/>
  </si>
  <si>
    <t>区分</t>
    <rPh sb="0" eb="2">
      <t>クブン</t>
    </rPh>
    <phoneticPr fontId="7"/>
  </si>
  <si>
    <t>年齢</t>
    <rPh sb="0" eb="2">
      <t>ネンレイ</t>
    </rPh>
    <phoneticPr fontId="7"/>
  </si>
  <si>
    <t>ウ　サービス内容</t>
    <phoneticPr fontId="9"/>
  </si>
  <si>
    <t>イ　利用会員</t>
    <phoneticPr fontId="9"/>
  </si>
  <si>
    <t>９０歳以上</t>
    <phoneticPr fontId="9"/>
  </si>
  <si>
    <t>８０～８９歳</t>
    <phoneticPr fontId="9"/>
  </si>
  <si>
    <t>７０～７９歳</t>
    <phoneticPr fontId="9"/>
  </si>
  <si>
    <t>６０～６９歳</t>
    <phoneticPr fontId="9"/>
  </si>
  <si>
    <t>５０～５９歳</t>
    <phoneticPr fontId="9"/>
  </si>
  <si>
    <t>４０～４９歳</t>
    <phoneticPr fontId="9"/>
  </si>
  <si>
    <t>３０～３９歳</t>
    <phoneticPr fontId="9"/>
  </si>
  <si>
    <t>２０～２９歳</t>
    <phoneticPr fontId="9"/>
  </si>
  <si>
    <t>２０歳未満</t>
    <phoneticPr fontId="9"/>
  </si>
  <si>
    <t>利用会員</t>
    <phoneticPr fontId="9"/>
  </si>
  <si>
    <t>協力会員</t>
    <phoneticPr fontId="9"/>
  </si>
  <si>
    <t>ア　協力会員・利用会員年齢別内訳</t>
    <phoneticPr fontId="9"/>
  </si>
  <si>
    <t>利用件数
(件)</t>
    <phoneticPr fontId="7"/>
  </si>
  <si>
    <t>堀切3-34-1
ウェルピアかつしか内</t>
    <rPh sb="0" eb="2">
      <t>ホリキリ</t>
    </rPh>
    <phoneticPr fontId="9"/>
  </si>
  <si>
    <t>録音室</t>
    <rPh sb="0" eb="2">
      <t>ロクオン</t>
    </rPh>
    <rPh sb="2" eb="3">
      <t>シツ</t>
    </rPh>
    <phoneticPr fontId="7"/>
  </si>
  <si>
    <t>活動室</t>
    <rPh sb="0" eb="2">
      <t>カツドウ</t>
    </rPh>
    <rPh sb="2" eb="3">
      <t>シツ</t>
    </rPh>
    <phoneticPr fontId="7"/>
  </si>
  <si>
    <t>建築年月</t>
    <rPh sb="0" eb="2">
      <t>ケンチク</t>
    </rPh>
    <rPh sb="2" eb="4">
      <t>ネンゲツ</t>
    </rPh>
    <phoneticPr fontId="9"/>
  </si>
  <si>
    <t>イ　利用状況</t>
    <phoneticPr fontId="9"/>
  </si>
  <si>
    <t>ア　施設</t>
    <rPh sb="2" eb="4">
      <t>シセツ</t>
    </rPh>
    <phoneticPr fontId="9"/>
  </si>
  <si>
    <t>（西生活課・東生活課）</t>
    <rPh sb="2" eb="4">
      <t>セイカツ</t>
    </rPh>
    <rPh sb="4" eb="5">
      <t>カ</t>
    </rPh>
    <phoneticPr fontId="7"/>
  </si>
  <si>
    <t>件数
（件）</t>
    <rPh sb="4" eb="5">
      <t>ケン</t>
    </rPh>
    <phoneticPr fontId="9"/>
  </si>
  <si>
    <t>（各年度末現在）</t>
    <rPh sb="4" eb="5">
      <t>マツ</t>
    </rPh>
    <rPh sb="5" eb="7">
      <t>ゲンザイ</t>
    </rPh>
    <phoneticPr fontId="9"/>
  </si>
  <si>
    <t>（消費生活センター）</t>
    <rPh sb="1" eb="3">
      <t>ショウヒ</t>
    </rPh>
    <rPh sb="3" eb="5">
      <t>セイカツ</t>
    </rPh>
    <phoneticPr fontId="9"/>
  </si>
  <si>
    <t>利用件数（件）</t>
    <rPh sb="1" eb="2">
      <t>ヨウ</t>
    </rPh>
    <rPh sb="5" eb="6">
      <t>ケン</t>
    </rPh>
    <phoneticPr fontId="9"/>
  </si>
  <si>
    <t>利用人員（人）</t>
    <rPh sb="3" eb="4">
      <t>イン</t>
    </rPh>
    <rPh sb="5" eb="6">
      <t>ヒト</t>
    </rPh>
    <phoneticPr fontId="9"/>
  </si>
  <si>
    <t>和室</t>
  </si>
  <si>
    <t>洋室Ｄ</t>
  </si>
  <si>
    <t>洋室Ｃ</t>
  </si>
  <si>
    <t>会議室</t>
  </si>
  <si>
    <t>多目的
ホール</t>
    <phoneticPr fontId="9"/>
  </si>
  <si>
    <t>調理
実習室</t>
    <phoneticPr fontId="9"/>
  </si>
  <si>
    <t>消費者
学習室</t>
    <phoneticPr fontId="9"/>
  </si>
  <si>
    <t>（２）利用状況</t>
    <phoneticPr fontId="9"/>
  </si>
  <si>
    <t>立石5-27-1</t>
    <phoneticPr fontId="9"/>
  </si>
  <si>
    <t>（１）消費生活センター</t>
    <phoneticPr fontId="9"/>
  </si>
  <si>
    <t>その他上記以外の活動</t>
    <rPh sb="2" eb="3">
      <t>タ</t>
    </rPh>
    <rPh sb="3" eb="5">
      <t>ジョウキ</t>
    </rPh>
    <rPh sb="5" eb="7">
      <t>イガイ</t>
    </rPh>
    <rPh sb="8" eb="10">
      <t>カツドウ</t>
    </rPh>
    <phoneticPr fontId="9"/>
  </si>
  <si>
    <t>保護者等の病気、その他急用の場合の援助</t>
    <rPh sb="0" eb="3">
      <t>ホゴシャ</t>
    </rPh>
    <rPh sb="3" eb="4">
      <t>トウ</t>
    </rPh>
    <rPh sb="5" eb="7">
      <t>ビョウキ</t>
    </rPh>
    <rPh sb="10" eb="11">
      <t>タ</t>
    </rPh>
    <rPh sb="11" eb="13">
      <t>キュウヨウ</t>
    </rPh>
    <rPh sb="14" eb="16">
      <t>バアイ</t>
    </rPh>
    <rPh sb="17" eb="19">
      <t>エンジョ</t>
    </rPh>
    <phoneticPr fontId="9"/>
  </si>
  <si>
    <t>保護者等の外出の場合の援助</t>
    <rPh sb="0" eb="4">
      <t>ホゴシャトウ</t>
    </rPh>
    <rPh sb="5" eb="7">
      <t>ガイシュツ</t>
    </rPh>
    <rPh sb="8" eb="10">
      <t>バアイ</t>
    </rPh>
    <rPh sb="11" eb="13">
      <t>エンジョ</t>
    </rPh>
    <phoneticPr fontId="9"/>
  </si>
  <si>
    <t>保護者等の冠婚葬祭による外出の援助</t>
    <rPh sb="0" eb="3">
      <t>ホゴシャ</t>
    </rPh>
    <rPh sb="3" eb="4">
      <t>トウ</t>
    </rPh>
    <rPh sb="5" eb="7">
      <t>カンコン</t>
    </rPh>
    <rPh sb="7" eb="9">
      <t>ソウサイ</t>
    </rPh>
    <rPh sb="12" eb="14">
      <t>ガイシュツ</t>
    </rPh>
    <rPh sb="15" eb="17">
      <t>エンジョ</t>
    </rPh>
    <phoneticPr fontId="9"/>
  </si>
  <si>
    <t>保護者等の求職活動中の援助</t>
    <rPh sb="0" eb="4">
      <t>ホゴシャトウ</t>
    </rPh>
    <rPh sb="5" eb="7">
      <t>キュウショク</t>
    </rPh>
    <rPh sb="7" eb="9">
      <t>カツドウ</t>
    </rPh>
    <rPh sb="9" eb="10">
      <t>チュウ</t>
    </rPh>
    <rPh sb="11" eb="13">
      <t>エンジョ</t>
    </rPh>
    <phoneticPr fontId="9"/>
  </si>
  <si>
    <t>保護者等の短期間・臨時的就労の場合の援助</t>
    <rPh sb="0" eb="3">
      <t>ホゴシャ</t>
    </rPh>
    <rPh sb="3" eb="4">
      <t>トウ</t>
    </rPh>
    <rPh sb="5" eb="8">
      <t>タンキカン</t>
    </rPh>
    <rPh sb="9" eb="12">
      <t>リンジテキ</t>
    </rPh>
    <rPh sb="12" eb="14">
      <t>シュウロウ</t>
    </rPh>
    <rPh sb="15" eb="17">
      <t>バアイ</t>
    </rPh>
    <rPh sb="18" eb="20">
      <t>エンジョ</t>
    </rPh>
    <phoneticPr fontId="9"/>
  </si>
  <si>
    <t>保育所等施設入所前の援助</t>
    <rPh sb="0" eb="2">
      <t>ホイク</t>
    </rPh>
    <rPh sb="2" eb="3">
      <t>ショ</t>
    </rPh>
    <rPh sb="3" eb="4">
      <t>トウ</t>
    </rPh>
    <rPh sb="4" eb="6">
      <t>シセツ</t>
    </rPh>
    <rPh sb="6" eb="8">
      <t>ニュウショ</t>
    </rPh>
    <rPh sb="8" eb="9">
      <t>マエ</t>
    </rPh>
    <rPh sb="10" eb="12">
      <t>エンジョ</t>
    </rPh>
    <phoneticPr fontId="9"/>
  </si>
  <si>
    <t>保育所・学校等休み時の援助</t>
    <rPh sb="0" eb="2">
      <t>ホイク</t>
    </rPh>
    <rPh sb="2" eb="3">
      <t>ショ</t>
    </rPh>
    <rPh sb="4" eb="7">
      <t>ガッコウトウ</t>
    </rPh>
    <rPh sb="7" eb="8">
      <t>ヤス</t>
    </rPh>
    <rPh sb="9" eb="10">
      <t>ジ</t>
    </rPh>
    <rPh sb="11" eb="13">
      <t>エンジョ</t>
    </rPh>
    <phoneticPr fontId="9"/>
  </si>
  <si>
    <t>子どもの習い事等の場合の援助</t>
    <rPh sb="0" eb="1">
      <t>コ</t>
    </rPh>
    <rPh sb="4" eb="5">
      <t>ナラ</t>
    </rPh>
    <rPh sb="6" eb="7">
      <t>ゴト</t>
    </rPh>
    <rPh sb="7" eb="8">
      <t>トウ</t>
    </rPh>
    <rPh sb="9" eb="11">
      <t>バアイ</t>
    </rPh>
    <rPh sb="12" eb="14">
      <t>エンジョ</t>
    </rPh>
    <phoneticPr fontId="9"/>
  </si>
  <si>
    <t>子どもの病気時の援助</t>
    <rPh sb="0" eb="1">
      <t>コ</t>
    </rPh>
    <rPh sb="4" eb="6">
      <t>ビョウキ</t>
    </rPh>
    <rPh sb="6" eb="7">
      <t>ジ</t>
    </rPh>
    <rPh sb="8" eb="10">
      <t>エンジョ</t>
    </rPh>
    <phoneticPr fontId="9"/>
  </si>
  <si>
    <t>学童保育からの帰宅後の預かり</t>
    <rPh sb="0" eb="2">
      <t>ガクドウ</t>
    </rPh>
    <rPh sb="2" eb="4">
      <t>ホイク</t>
    </rPh>
    <rPh sb="7" eb="10">
      <t>キタクゴ</t>
    </rPh>
    <rPh sb="11" eb="12">
      <t>アズ</t>
    </rPh>
    <phoneticPr fontId="9"/>
  </si>
  <si>
    <t>学童保育の迎え及び帰宅後の預かり</t>
    <rPh sb="0" eb="2">
      <t>ガクドウ</t>
    </rPh>
    <rPh sb="2" eb="4">
      <t>ホイク</t>
    </rPh>
    <rPh sb="5" eb="6">
      <t>ムカ</t>
    </rPh>
    <rPh sb="7" eb="8">
      <t>オヨ</t>
    </rPh>
    <rPh sb="9" eb="12">
      <t>キタクゴ</t>
    </rPh>
    <rPh sb="13" eb="14">
      <t>アズ</t>
    </rPh>
    <phoneticPr fontId="9"/>
  </si>
  <si>
    <t>学童保育の送り又は迎え</t>
    <rPh sb="0" eb="2">
      <t>ガクドウ</t>
    </rPh>
    <rPh sb="2" eb="4">
      <t>ホイク</t>
    </rPh>
    <rPh sb="5" eb="6">
      <t>オク</t>
    </rPh>
    <rPh sb="7" eb="8">
      <t>マタ</t>
    </rPh>
    <rPh sb="9" eb="10">
      <t>ムカ</t>
    </rPh>
    <phoneticPr fontId="9"/>
  </si>
  <si>
    <t>保育所・幼稚園までの送り及び迎え</t>
    <rPh sb="0" eb="2">
      <t>ホイク</t>
    </rPh>
    <rPh sb="2" eb="3">
      <t>ショ</t>
    </rPh>
    <rPh sb="4" eb="7">
      <t>ヨウチエン</t>
    </rPh>
    <rPh sb="10" eb="11">
      <t>オク</t>
    </rPh>
    <rPh sb="12" eb="13">
      <t>オヨ</t>
    </rPh>
    <rPh sb="14" eb="15">
      <t>ムカ</t>
    </rPh>
    <phoneticPr fontId="9"/>
  </si>
  <si>
    <t>保育所・幼稚園の帰宅後の預かり</t>
    <rPh sb="0" eb="2">
      <t>ホイク</t>
    </rPh>
    <rPh sb="2" eb="3">
      <t>ショ</t>
    </rPh>
    <rPh sb="4" eb="7">
      <t>ヨウチエン</t>
    </rPh>
    <rPh sb="8" eb="11">
      <t>キタクゴ</t>
    </rPh>
    <rPh sb="12" eb="13">
      <t>アズ</t>
    </rPh>
    <phoneticPr fontId="9"/>
  </si>
  <si>
    <t>回数</t>
  </si>
  <si>
    <t>（単位：回）</t>
    <rPh sb="1" eb="3">
      <t>タンイ</t>
    </rPh>
    <rPh sb="4" eb="5">
      <t>カイ</t>
    </rPh>
    <phoneticPr fontId="9"/>
  </si>
  <si>
    <t>イ　活動内容</t>
    <phoneticPr fontId="9"/>
  </si>
  <si>
    <t>奥戸、東新小岩、新小岩、西新小岩</t>
    <rPh sb="8" eb="11">
      <t>シンコイワ</t>
    </rPh>
    <rPh sb="12" eb="16">
      <t>ニシシンコイワ</t>
    </rPh>
    <phoneticPr fontId="9"/>
  </si>
  <si>
    <t>青戸、立石、四つ木、東立石、東四つ木</t>
    <rPh sb="6" eb="7">
      <t>ヨ</t>
    </rPh>
    <rPh sb="8" eb="9">
      <t>ギ</t>
    </rPh>
    <rPh sb="10" eb="13">
      <t>ヒガシタテイシ</t>
    </rPh>
    <rPh sb="14" eb="16">
      <t>ヒガシヨ</t>
    </rPh>
    <rPh sb="17" eb="18">
      <t>ギ</t>
    </rPh>
    <phoneticPr fontId="9"/>
  </si>
  <si>
    <t>亀有、白鳥、小菅、西亀有、お花茶屋、
堀切、東堀切、宝町</t>
    <rPh sb="6" eb="8">
      <t>コスゲ</t>
    </rPh>
    <rPh sb="9" eb="12">
      <t>ニシカメアリ</t>
    </rPh>
    <rPh sb="14" eb="17">
      <t>ハナヂャヤ</t>
    </rPh>
    <rPh sb="19" eb="21">
      <t>ホリキリ</t>
    </rPh>
    <rPh sb="22" eb="25">
      <t>ヒガシホリキリ</t>
    </rPh>
    <rPh sb="26" eb="28">
      <t>タカラマチ</t>
    </rPh>
    <phoneticPr fontId="9"/>
  </si>
  <si>
    <t>金町、柴又、高砂、新宿、鎌倉、細田</t>
    <rPh sb="6" eb="8">
      <t>タカサゴ</t>
    </rPh>
    <rPh sb="9" eb="11">
      <t>ニイジュク</t>
    </rPh>
    <rPh sb="12" eb="14">
      <t>カマクラ</t>
    </rPh>
    <rPh sb="15" eb="17">
      <t>ホソダ</t>
    </rPh>
    <phoneticPr fontId="9"/>
  </si>
  <si>
    <t>西水元、東金町、水元、東水元、南水元</t>
    <rPh sb="8" eb="10">
      <t>ミズモト</t>
    </rPh>
    <rPh sb="11" eb="14">
      <t>ヒガシミズモト</t>
    </rPh>
    <rPh sb="15" eb="18">
      <t>ミナミミズモト</t>
    </rPh>
    <phoneticPr fontId="9"/>
  </si>
  <si>
    <t>両方</t>
  </si>
  <si>
    <t>サポート</t>
  </si>
  <si>
    <t>ファミリー</t>
    <phoneticPr fontId="9"/>
  </si>
  <si>
    <t>登録会員数</t>
    <rPh sb="3" eb="4">
      <t>イン</t>
    </rPh>
    <phoneticPr fontId="9"/>
  </si>
  <si>
    <t>地区</t>
    <rPh sb="0" eb="2">
      <t>チク</t>
    </rPh>
    <phoneticPr fontId="9"/>
  </si>
  <si>
    <t>ブロック</t>
    <phoneticPr fontId="9"/>
  </si>
  <si>
    <t>ア　ブロック別会員登録者数</t>
    <phoneticPr fontId="9"/>
  </si>
  <si>
    <t>(都市計画課）</t>
    <rPh sb="1" eb="3">
      <t>トシ</t>
    </rPh>
    <rPh sb="3" eb="5">
      <t>ケイカク</t>
    </rPh>
    <rPh sb="5" eb="6">
      <t>カ</t>
    </rPh>
    <phoneticPr fontId="9"/>
  </si>
  <si>
    <t>面積</t>
    <rPh sb="0" eb="2">
      <t>メンセキ</t>
    </rPh>
    <phoneticPr fontId="9"/>
  </si>
  <si>
    <t>景観地区</t>
    <rPh sb="0" eb="2">
      <t>ケイカン</t>
    </rPh>
    <rPh sb="2" eb="4">
      <t>チク</t>
    </rPh>
    <phoneticPr fontId="9"/>
  </si>
  <si>
    <t>風致地区</t>
    <phoneticPr fontId="9"/>
  </si>
  <si>
    <t>準防火地域</t>
    <phoneticPr fontId="9"/>
  </si>
  <si>
    <t>防火地域</t>
    <phoneticPr fontId="9"/>
  </si>
  <si>
    <t>特定街区</t>
    <phoneticPr fontId="9"/>
  </si>
  <si>
    <t>最低限度</t>
    <rPh sb="0" eb="2">
      <t>サイテイ</t>
    </rPh>
    <rPh sb="2" eb="4">
      <t>ゲンド</t>
    </rPh>
    <phoneticPr fontId="9"/>
  </si>
  <si>
    <t>最高限度</t>
    <phoneticPr fontId="9"/>
  </si>
  <si>
    <t>高度
地区</t>
    <rPh sb="0" eb="2">
      <t>コウド</t>
    </rPh>
    <rPh sb="3" eb="5">
      <t>チク</t>
    </rPh>
    <phoneticPr fontId="9"/>
  </si>
  <si>
    <t>特別工業地区</t>
    <phoneticPr fontId="9"/>
  </si>
  <si>
    <t>面積</t>
  </si>
  <si>
    <t>東金町一丁目西地区地区計画</t>
    <rPh sb="0" eb="1">
      <t>ヒガシ</t>
    </rPh>
    <rPh sb="1" eb="3">
      <t>カナマチ</t>
    </rPh>
    <rPh sb="3" eb="6">
      <t>イチチョウメ</t>
    </rPh>
    <rPh sb="6" eb="7">
      <t>ニシ</t>
    </rPh>
    <rPh sb="7" eb="9">
      <t>チク</t>
    </rPh>
    <rPh sb="9" eb="11">
      <t>チク</t>
    </rPh>
    <rPh sb="11" eb="13">
      <t>ケイカク</t>
    </rPh>
    <phoneticPr fontId="9"/>
  </si>
  <si>
    <t>立石駅南口東地区地区計画</t>
    <rPh sb="0" eb="2">
      <t>タテイシ</t>
    </rPh>
    <rPh sb="2" eb="3">
      <t>エキ</t>
    </rPh>
    <rPh sb="3" eb="5">
      <t>ミナミグチ</t>
    </rPh>
    <rPh sb="5" eb="6">
      <t>ヒガシ</t>
    </rPh>
    <rPh sb="6" eb="8">
      <t>チク</t>
    </rPh>
    <rPh sb="8" eb="10">
      <t>チク</t>
    </rPh>
    <rPh sb="10" eb="12">
      <t>ケイカク</t>
    </rPh>
    <phoneticPr fontId="9"/>
  </si>
  <si>
    <t>約2.2</t>
  </si>
  <si>
    <t>立石駅北口地区地区計画</t>
    <rPh sb="0" eb="2">
      <t>タテイシ</t>
    </rPh>
    <rPh sb="2" eb="3">
      <t>エキ</t>
    </rPh>
    <rPh sb="3" eb="5">
      <t>キタグチ</t>
    </rPh>
    <rPh sb="5" eb="7">
      <t>チク</t>
    </rPh>
    <rPh sb="7" eb="9">
      <t>チク</t>
    </rPh>
    <rPh sb="9" eb="11">
      <t>ケイカク</t>
    </rPh>
    <phoneticPr fontId="9"/>
  </si>
  <si>
    <t>約68.5</t>
  </si>
  <si>
    <t>堀切二丁目周辺及び四丁目地区防災街区整備地区計画</t>
    <rPh sb="0" eb="2">
      <t>ホリキリ</t>
    </rPh>
    <rPh sb="2" eb="5">
      <t>２チョウメ</t>
    </rPh>
    <rPh sb="5" eb="7">
      <t>シュウヘン</t>
    </rPh>
    <rPh sb="7" eb="8">
      <t>オヨ</t>
    </rPh>
    <rPh sb="9" eb="10">
      <t>４</t>
    </rPh>
    <rPh sb="10" eb="12">
      <t>チョウメ</t>
    </rPh>
    <rPh sb="12" eb="14">
      <t>チク</t>
    </rPh>
    <rPh sb="14" eb="16">
      <t>ボウサイ</t>
    </rPh>
    <rPh sb="16" eb="18">
      <t>ガイク</t>
    </rPh>
    <phoneticPr fontId="9"/>
  </si>
  <si>
    <t>（都市計画課）</t>
    <rPh sb="1" eb="3">
      <t>トシ</t>
    </rPh>
    <rPh sb="3" eb="5">
      <t>ケイカク</t>
    </rPh>
    <rPh sb="5" eb="6">
      <t>カ</t>
    </rPh>
    <phoneticPr fontId="9"/>
  </si>
  <si>
    <t>約18.8</t>
  </si>
  <si>
    <t>東新小岩二丁目地区地区計画</t>
    <phoneticPr fontId="9"/>
  </si>
  <si>
    <t>工業専用地域</t>
    <phoneticPr fontId="9"/>
  </si>
  <si>
    <t>新小岩駅南口地区地区計画</t>
    <rPh sb="0" eb="3">
      <t>シンコイワ</t>
    </rPh>
    <rPh sb="3" eb="4">
      <t>エキ</t>
    </rPh>
    <rPh sb="4" eb="5">
      <t>ミナミ</t>
    </rPh>
    <rPh sb="5" eb="6">
      <t>クチ</t>
    </rPh>
    <rPh sb="6" eb="8">
      <t>チク</t>
    </rPh>
    <rPh sb="8" eb="10">
      <t>チク</t>
    </rPh>
    <rPh sb="10" eb="12">
      <t>ケイカク</t>
    </rPh>
    <phoneticPr fontId="9"/>
  </si>
  <si>
    <t>工業地域</t>
    <phoneticPr fontId="9"/>
  </si>
  <si>
    <t>四ツ木駅周辺地区防災街区整備地区計画</t>
    <rPh sb="0" eb="1">
      <t>ヨ</t>
    </rPh>
    <rPh sb="2" eb="4">
      <t>ギエキ</t>
    </rPh>
    <rPh sb="4" eb="6">
      <t>シュウヘン</t>
    </rPh>
    <rPh sb="6" eb="8">
      <t>チク</t>
    </rPh>
    <rPh sb="8" eb="10">
      <t>ボウサイ</t>
    </rPh>
    <rPh sb="10" eb="12">
      <t>ガイク</t>
    </rPh>
    <rPh sb="12" eb="14">
      <t>セイビ</t>
    </rPh>
    <rPh sb="14" eb="16">
      <t>チク</t>
    </rPh>
    <rPh sb="16" eb="18">
      <t>ケイカク</t>
    </rPh>
    <phoneticPr fontId="9"/>
  </si>
  <si>
    <t>準工業地域</t>
    <phoneticPr fontId="9"/>
  </si>
  <si>
    <t>奥戸四丁目地区地区計画</t>
    <rPh sb="0" eb="2">
      <t>オクド</t>
    </rPh>
    <rPh sb="2" eb="3">
      <t>ヨン</t>
    </rPh>
    <rPh sb="3" eb="5">
      <t>チョウメ</t>
    </rPh>
    <rPh sb="5" eb="7">
      <t>チク</t>
    </rPh>
    <rPh sb="7" eb="9">
      <t>チク</t>
    </rPh>
    <rPh sb="9" eb="11">
      <t>ケイカク</t>
    </rPh>
    <phoneticPr fontId="9"/>
  </si>
  <si>
    <t>商業地域</t>
    <phoneticPr fontId="9"/>
  </si>
  <si>
    <t>東立石四丁目地区防災街区整備地区計画</t>
    <rPh sb="0" eb="1">
      <t>ヒガシ</t>
    </rPh>
    <rPh sb="1" eb="3">
      <t>タテイシ</t>
    </rPh>
    <rPh sb="3" eb="6">
      <t>ヨンチョウメ</t>
    </rPh>
    <rPh sb="6" eb="8">
      <t>チク</t>
    </rPh>
    <rPh sb="8" eb="10">
      <t>ボウサイ</t>
    </rPh>
    <rPh sb="10" eb="12">
      <t>ガイク</t>
    </rPh>
    <rPh sb="12" eb="14">
      <t>セイビ</t>
    </rPh>
    <rPh sb="14" eb="16">
      <t>チク</t>
    </rPh>
    <rPh sb="16" eb="18">
      <t>ケイカク</t>
    </rPh>
    <phoneticPr fontId="9"/>
  </si>
  <si>
    <t>近隣商業地域</t>
    <phoneticPr fontId="9"/>
  </si>
  <si>
    <t>南水元一丁目・二丁目地区地区計画</t>
    <rPh sb="0" eb="1">
      <t>ミナミ</t>
    </rPh>
    <rPh sb="1" eb="3">
      <t>ミズモト</t>
    </rPh>
    <rPh sb="3" eb="4">
      <t>イチ</t>
    </rPh>
    <rPh sb="4" eb="5">
      <t>チョウ</t>
    </rPh>
    <rPh sb="5" eb="6">
      <t>メ</t>
    </rPh>
    <rPh sb="7" eb="8">
      <t>ニ</t>
    </rPh>
    <rPh sb="8" eb="10">
      <t>チョウメ</t>
    </rPh>
    <rPh sb="10" eb="12">
      <t>チク</t>
    </rPh>
    <rPh sb="12" eb="14">
      <t>チク</t>
    </rPh>
    <rPh sb="14" eb="16">
      <t>ケイカク</t>
    </rPh>
    <phoneticPr fontId="9"/>
  </si>
  <si>
    <t>準住居地域</t>
    <phoneticPr fontId="9"/>
  </si>
  <si>
    <t>青戸六・七丁目地区地区計画</t>
    <rPh sb="0" eb="2">
      <t>アオト</t>
    </rPh>
    <rPh sb="2" eb="3">
      <t>ロク</t>
    </rPh>
    <rPh sb="4" eb="5">
      <t>シチ</t>
    </rPh>
    <rPh sb="5" eb="7">
      <t>チョウメ</t>
    </rPh>
    <rPh sb="7" eb="9">
      <t>チク</t>
    </rPh>
    <rPh sb="9" eb="11">
      <t>チク</t>
    </rPh>
    <rPh sb="11" eb="13">
      <t>ケイカク</t>
    </rPh>
    <phoneticPr fontId="9"/>
  </si>
  <si>
    <t>第二種住居地域</t>
    <rPh sb="1" eb="2">
      <t>２</t>
    </rPh>
    <phoneticPr fontId="9"/>
  </si>
  <si>
    <t>高砂四丁目地区地区計画</t>
    <rPh sb="0" eb="2">
      <t>タカサゴ</t>
    </rPh>
    <rPh sb="2" eb="3">
      <t>ヨン</t>
    </rPh>
    <rPh sb="3" eb="5">
      <t>チョウメ</t>
    </rPh>
    <rPh sb="5" eb="7">
      <t>チク</t>
    </rPh>
    <rPh sb="7" eb="9">
      <t>チク</t>
    </rPh>
    <rPh sb="9" eb="11">
      <t>ケイカク</t>
    </rPh>
    <phoneticPr fontId="9"/>
  </si>
  <si>
    <t>第一種住居地域</t>
    <rPh sb="1" eb="2">
      <t>１</t>
    </rPh>
    <phoneticPr fontId="9"/>
  </si>
  <si>
    <t>小菅一丁目地区地区計画</t>
    <rPh sb="0" eb="2">
      <t>コスゲ</t>
    </rPh>
    <rPh sb="2" eb="3">
      <t>イチ</t>
    </rPh>
    <rPh sb="3" eb="5">
      <t>チョウメ</t>
    </rPh>
    <rPh sb="5" eb="7">
      <t>チク</t>
    </rPh>
    <rPh sb="7" eb="9">
      <t>チク</t>
    </rPh>
    <rPh sb="9" eb="11">
      <t>ケイカク</t>
    </rPh>
    <phoneticPr fontId="9"/>
  </si>
  <si>
    <t>第二種中高層住居専用地域</t>
    <rPh sb="1" eb="2">
      <t>２</t>
    </rPh>
    <phoneticPr fontId="9"/>
  </si>
  <si>
    <t>新宿六丁目地区地区計画</t>
    <rPh sb="0" eb="2">
      <t>ニイジュク</t>
    </rPh>
    <rPh sb="2" eb="5">
      <t>ロクチョウメ</t>
    </rPh>
    <rPh sb="5" eb="7">
      <t>チク</t>
    </rPh>
    <rPh sb="7" eb="9">
      <t>チク</t>
    </rPh>
    <rPh sb="9" eb="11">
      <t>ケイカク</t>
    </rPh>
    <phoneticPr fontId="9"/>
  </si>
  <si>
    <t>第一種中高層住居専用地域</t>
    <rPh sb="1" eb="2">
      <t>１</t>
    </rPh>
    <phoneticPr fontId="9"/>
  </si>
  <si>
    <t>さくら並木の道沿道地区地区計画</t>
    <rPh sb="3" eb="5">
      <t>ナミキ</t>
    </rPh>
    <rPh sb="6" eb="7">
      <t>ミチ</t>
    </rPh>
    <rPh sb="7" eb="9">
      <t>エンドウ</t>
    </rPh>
    <rPh sb="9" eb="11">
      <t>チク</t>
    </rPh>
    <rPh sb="11" eb="13">
      <t>チク</t>
    </rPh>
    <rPh sb="13" eb="15">
      <t>ケイカク</t>
    </rPh>
    <phoneticPr fontId="9"/>
  </si>
  <si>
    <t>第二種低層住居専用地域</t>
    <rPh sb="1" eb="2">
      <t>２</t>
    </rPh>
    <phoneticPr fontId="9"/>
  </si>
  <si>
    <t>東新小岩一丁目地区地区計画</t>
    <rPh sb="0" eb="4">
      <t>ヒガシシンコイワ</t>
    </rPh>
    <rPh sb="4" eb="7">
      <t>イッチョウメ</t>
    </rPh>
    <rPh sb="7" eb="9">
      <t>チク</t>
    </rPh>
    <rPh sb="9" eb="11">
      <t>チク</t>
    </rPh>
    <rPh sb="11" eb="13">
      <t>ケイカク</t>
    </rPh>
    <phoneticPr fontId="9"/>
  </si>
  <si>
    <t>第一種低層住居専用地域</t>
    <rPh sb="1" eb="2">
      <t>１</t>
    </rPh>
    <phoneticPr fontId="9"/>
  </si>
  <si>
    <t>亀有駅東地区地区計画</t>
    <rPh sb="0" eb="3">
      <t>カメアリエキ</t>
    </rPh>
    <rPh sb="3" eb="4">
      <t>ヒガシ</t>
    </rPh>
    <rPh sb="4" eb="6">
      <t>チク</t>
    </rPh>
    <rPh sb="6" eb="8">
      <t>チク</t>
    </rPh>
    <rPh sb="8" eb="10">
      <t>ケイカク</t>
    </rPh>
    <phoneticPr fontId="9"/>
  </si>
  <si>
    <t>無指定面積</t>
    <phoneticPr fontId="9"/>
  </si>
  <si>
    <t>約1.2</t>
  </si>
  <si>
    <t>花の木通り沿道地区地区計画</t>
    <rPh sb="9" eb="11">
      <t>チク</t>
    </rPh>
    <phoneticPr fontId="9"/>
  </si>
  <si>
    <t>指定面積</t>
    <phoneticPr fontId="9"/>
  </si>
  <si>
    <t>用途
面積</t>
    <rPh sb="0" eb="2">
      <t>ヨウト</t>
    </rPh>
    <rPh sb="3" eb="5">
      <t>メンセキ</t>
    </rPh>
    <phoneticPr fontId="9"/>
  </si>
  <si>
    <t>約2.1</t>
  </si>
  <si>
    <t>新柴又駅周辺地区地区計画</t>
    <phoneticPr fontId="9"/>
  </si>
  <si>
    <t>都市計画区域</t>
    <phoneticPr fontId="9"/>
  </si>
  <si>
    <t>約26.6</t>
  </si>
  <si>
    <t>葛飾区環状七号線沿道地区計画</t>
    <rPh sb="0" eb="2">
      <t>カツシカ</t>
    </rPh>
    <rPh sb="2" eb="3">
      <t>ク</t>
    </rPh>
    <rPh sb="3" eb="5">
      <t>カンジョウ</t>
    </rPh>
    <phoneticPr fontId="9"/>
  </si>
  <si>
    <t>都市計画決定</t>
    <phoneticPr fontId="9"/>
  </si>
  <si>
    <t>（単位：ha）</t>
  </si>
  <si>
    <t>（住環境整備課）</t>
    <rPh sb="1" eb="4">
      <t>ジュウカンキョウ</t>
    </rPh>
    <rPh sb="4" eb="6">
      <t>セイビ</t>
    </rPh>
    <rPh sb="6" eb="7">
      <t>カ</t>
    </rPh>
    <phoneticPr fontId="9"/>
  </si>
  <si>
    <t>区民住宅</t>
    <rPh sb="0" eb="2">
      <t>クミン</t>
    </rPh>
    <rPh sb="2" eb="4">
      <t>ジュウタク</t>
    </rPh>
    <phoneticPr fontId="9"/>
  </si>
  <si>
    <t>区営住宅</t>
    <rPh sb="0" eb="2">
      <t>クエイ</t>
    </rPh>
    <rPh sb="2" eb="4">
      <t>ジュウタク</t>
    </rPh>
    <phoneticPr fontId="9"/>
  </si>
  <si>
    <t>種別</t>
    <rPh sb="0" eb="2">
      <t>シュベツ</t>
    </rPh>
    <phoneticPr fontId="7"/>
  </si>
  <si>
    <t>（２）区営住宅等</t>
    <rPh sb="7" eb="8">
      <t>トウ</t>
    </rPh>
    <phoneticPr fontId="9"/>
  </si>
  <si>
    <t>(建築課)</t>
    <phoneticPr fontId="9"/>
  </si>
  <si>
    <t>分譲住宅</t>
  </si>
  <si>
    <t>給与住宅</t>
  </si>
  <si>
    <t>貸家</t>
  </si>
  <si>
    <t>持家</t>
  </si>
  <si>
    <t>（１）建築物確認数（住宅利用別）</t>
    <phoneticPr fontId="9"/>
  </si>
  <si>
    <t>１　地域街づくり</t>
    <phoneticPr fontId="9"/>
  </si>
  <si>
    <t>(件)</t>
  </si>
  <si>
    <t>助成金の交付件数</t>
    <phoneticPr fontId="9"/>
  </si>
  <si>
    <t>(ｍ)</t>
  </si>
  <si>
    <t>後退整備件数</t>
    <phoneticPr fontId="9"/>
  </si>
  <si>
    <t>堀切2-44-10</t>
    <rPh sb="0" eb="2">
      <t>ホリキリ</t>
    </rPh>
    <phoneticPr fontId="9"/>
  </si>
  <si>
    <t>堀切二丁目公園内</t>
    <rPh sb="0" eb="2">
      <t>ホリキリ</t>
    </rPh>
    <rPh sb="2" eb="3">
      <t>２</t>
    </rPh>
    <rPh sb="3" eb="5">
      <t>チョウメ</t>
    </rPh>
    <rPh sb="5" eb="7">
      <t>コウエン</t>
    </rPh>
    <rPh sb="7" eb="8">
      <t>ナイ</t>
    </rPh>
    <phoneticPr fontId="9"/>
  </si>
  <si>
    <t>渋江東公園内応急給水槽</t>
    <rPh sb="0" eb="2">
      <t>シブエ</t>
    </rPh>
    <rPh sb="2" eb="3">
      <t>ヒガシ</t>
    </rPh>
    <phoneticPr fontId="9"/>
  </si>
  <si>
    <t>文化会館内</t>
  </si>
  <si>
    <t>新小岩公園内応急給水槽</t>
    <phoneticPr fontId="9"/>
  </si>
  <si>
    <t>上千葉公園内応急給水槽</t>
    <phoneticPr fontId="9"/>
  </si>
  <si>
    <t>高砂4-3-1</t>
  </si>
  <si>
    <t>高砂北公園内</t>
  </si>
  <si>
    <t>水元給水所</t>
    <phoneticPr fontId="9"/>
  </si>
  <si>
    <t>青戸4-23-1</t>
  </si>
  <si>
    <t>青戸平和公園内</t>
  </si>
  <si>
    <t>金町浄水場</t>
    <phoneticPr fontId="9"/>
  </si>
  <si>
    <t>確保水量</t>
    <phoneticPr fontId="9"/>
  </si>
  <si>
    <r>
      <t>（単位：ｍ</t>
    </r>
    <r>
      <rPr>
        <vertAlign val="superscript"/>
        <sz val="10"/>
        <rFont val="ＭＳ ゴシック"/>
        <family val="3"/>
        <charset val="128"/>
      </rPr>
      <t>3</t>
    </r>
    <r>
      <rPr>
        <sz val="10"/>
        <rFont val="ＭＳ ゴシック"/>
        <family val="3"/>
        <charset val="128"/>
      </rPr>
      <t>)</t>
    </r>
    <rPh sb="1" eb="3">
      <t>タンイ</t>
    </rPh>
    <phoneticPr fontId="9"/>
  </si>
  <si>
    <t>イ　震災対策用深井戸給水施設</t>
    <phoneticPr fontId="9"/>
  </si>
  <si>
    <t>ア　給水拠点</t>
    <phoneticPr fontId="9"/>
  </si>
  <si>
    <t>（危機管理課）</t>
    <rPh sb="1" eb="3">
      <t>キキ</t>
    </rPh>
    <rPh sb="3" eb="5">
      <t>カンリ</t>
    </rPh>
    <phoneticPr fontId="9"/>
  </si>
  <si>
    <t>(基)</t>
  </si>
  <si>
    <t>組立式トイレ</t>
    <phoneticPr fontId="9"/>
  </si>
  <si>
    <t>(枚)</t>
  </si>
  <si>
    <t>紙おむつ</t>
    <phoneticPr fontId="9"/>
  </si>
  <si>
    <t>(台)</t>
  </si>
  <si>
    <t>発電機</t>
    <phoneticPr fontId="9"/>
  </si>
  <si>
    <t>毛布</t>
    <phoneticPr fontId="9"/>
  </si>
  <si>
    <t>(㍑)</t>
  </si>
  <si>
    <t>保存水</t>
    <phoneticPr fontId="9"/>
  </si>
  <si>
    <t>避難所(学校)余裕教室等</t>
    <phoneticPr fontId="9"/>
  </si>
  <si>
    <t>(食)</t>
  </si>
  <si>
    <t>アルファ米</t>
    <phoneticPr fontId="9"/>
  </si>
  <si>
    <t>災害備蓄倉庫</t>
    <rPh sb="0" eb="2">
      <t>サイガイ</t>
    </rPh>
    <phoneticPr fontId="9"/>
  </si>
  <si>
    <t>ビスケット</t>
    <phoneticPr fontId="9"/>
  </si>
  <si>
    <t>みぞ</t>
    <phoneticPr fontId="9"/>
  </si>
  <si>
    <t>河川</t>
    <phoneticPr fontId="9"/>
  </si>
  <si>
    <t>池水</t>
    <phoneticPr fontId="9"/>
  </si>
  <si>
    <t>受水槽</t>
    <phoneticPr fontId="9"/>
  </si>
  <si>
    <t>プール</t>
  </si>
  <si>
    <t>市民消火隊</t>
    <rPh sb="3" eb="4">
      <t>ヒ</t>
    </rPh>
    <phoneticPr fontId="9"/>
  </si>
  <si>
    <r>
      <t>40ｍ</t>
    </r>
    <r>
      <rPr>
        <vertAlign val="superscript"/>
        <sz val="10"/>
        <rFont val="ＭＳ ゴシック"/>
        <family val="3"/>
        <charset val="128"/>
      </rPr>
      <t>3</t>
    </r>
    <r>
      <rPr>
        <sz val="10"/>
        <rFont val="ＭＳ ゴシック"/>
        <family val="3"/>
        <charset val="128"/>
      </rPr>
      <t>未満</t>
    </r>
    <phoneticPr fontId="9"/>
  </si>
  <si>
    <t>防災市民組織</t>
    <phoneticPr fontId="9"/>
  </si>
  <si>
    <r>
      <t>40ｍ</t>
    </r>
    <r>
      <rPr>
        <vertAlign val="superscript"/>
        <sz val="10"/>
        <rFont val="ＭＳ ゴシック"/>
        <family val="3"/>
        <charset val="128"/>
      </rPr>
      <t>3</t>
    </r>
    <r>
      <rPr>
        <sz val="10"/>
        <rFont val="ＭＳ ゴシック"/>
        <family val="3"/>
        <charset val="128"/>
      </rPr>
      <t>以上</t>
    </r>
    <phoneticPr fontId="9"/>
  </si>
  <si>
    <t>団員数</t>
    <phoneticPr fontId="9"/>
  </si>
  <si>
    <r>
      <t>100ｍ</t>
    </r>
    <r>
      <rPr>
        <vertAlign val="superscript"/>
        <sz val="10"/>
        <rFont val="ＭＳ ゴシック"/>
        <family val="3"/>
        <charset val="128"/>
      </rPr>
      <t>3</t>
    </r>
    <r>
      <rPr>
        <sz val="10"/>
        <rFont val="ＭＳ ゴシック"/>
        <family val="3"/>
        <charset val="128"/>
      </rPr>
      <t>以上</t>
    </r>
    <phoneticPr fontId="9"/>
  </si>
  <si>
    <t>貯水池</t>
    <phoneticPr fontId="9"/>
  </si>
  <si>
    <t>分団数</t>
    <phoneticPr fontId="9"/>
  </si>
  <si>
    <t>消防団</t>
    <rPh sb="0" eb="1">
      <t>ケ</t>
    </rPh>
    <rPh sb="1" eb="2">
      <t>ボウ</t>
    </rPh>
    <rPh sb="2" eb="3">
      <t>ダン</t>
    </rPh>
    <phoneticPr fontId="9"/>
  </si>
  <si>
    <r>
      <t>＊40ｍ</t>
    </r>
    <r>
      <rPr>
        <vertAlign val="superscript"/>
        <sz val="10"/>
        <rFont val="ＭＳ ゴシック"/>
        <family val="3"/>
        <charset val="128"/>
      </rPr>
      <t>3</t>
    </r>
    <r>
      <rPr>
        <sz val="10"/>
        <rFont val="ＭＳ ゴシック"/>
        <family val="3"/>
        <charset val="128"/>
      </rPr>
      <t>以上</t>
    </r>
    <phoneticPr fontId="9"/>
  </si>
  <si>
    <t>（３）地域防災組織</t>
    <phoneticPr fontId="9"/>
  </si>
  <si>
    <r>
      <t>100ｍ</t>
    </r>
    <r>
      <rPr>
        <vertAlign val="superscript"/>
        <sz val="10"/>
        <rFont val="ＭＳ ゴシック"/>
        <family val="3"/>
        <charset val="128"/>
      </rPr>
      <t>3</t>
    </r>
    <r>
      <rPr>
        <sz val="10"/>
        <rFont val="ＭＳ ゴシック"/>
        <family val="3"/>
        <charset val="128"/>
      </rPr>
      <t>以上</t>
    </r>
    <rPh sb="5" eb="7">
      <t>イジョウ</t>
    </rPh>
    <phoneticPr fontId="9"/>
  </si>
  <si>
    <t>防火水槽</t>
    <phoneticPr fontId="9"/>
  </si>
  <si>
    <t>私設消火栓</t>
    <phoneticPr fontId="9"/>
  </si>
  <si>
    <t>公設消火栓</t>
    <phoneticPr fontId="9"/>
  </si>
  <si>
    <t>設置箇所数</t>
    <phoneticPr fontId="9"/>
  </si>
  <si>
    <t>金町消防署
管内</t>
    <rPh sb="0" eb="2">
      <t>カナマチ</t>
    </rPh>
    <rPh sb="2" eb="4">
      <t>ショウボウ</t>
    </rPh>
    <rPh sb="4" eb="5">
      <t>ショ</t>
    </rPh>
    <phoneticPr fontId="9"/>
  </si>
  <si>
    <t>本田消防署
管内</t>
    <phoneticPr fontId="9"/>
  </si>
  <si>
    <t>（２）区設置地下貯水槽</t>
    <rPh sb="3" eb="4">
      <t>ク</t>
    </rPh>
    <rPh sb="4" eb="6">
      <t>セッチ</t>
    </rPh>
    <rPh sb="6" eb="8">
      <t>チカ</t>
    </rPh>
    <rPh sb="8" eb="11">
      <t>チョスイソウ</t>
    </rPh>
    <phoneticPr fontId="9"/>
  </si>
  <si>
    <t>（１）消防水利</t>
    <phoneticPr fontId="9"/>
  </si>
  <si>
    <t>（交通政策課）</t>
    <rPh sb="1" eb="3">
      <t>コウツウ</t>
    </rPh>
    <rPh sb="3" eb="5">
      <t>セイサク</t>
    </rPh>
    <rPh sb="5" eb="6">
      <t>カ</t>
    </rPh>
    <phoneticPr fontId="9"/>
  </si>
  <si>
    <t>駐車場（有料）</t>
    <phoneticPr fontId="9"/>
  </si>
  <si>
    <t>収容台数(台)</t>
    <phoneticPr fontId="9"/>
  </si>
  <si>
    <t>面積（㎡）</t>
  </si>
  <si>
    <t>（調整課・道路補修課）</t>
    <rPh sb="1" eb="3">
      <t>チョウセイ</t>
    </rPh>
    <rPh sb="3" eb="4">
      <t>カ</t>
    </rPh>
    <rPh sb="7" eb="9">
      <t>ホシュウ</t>
    </rPh>
    <phoneticPr fontId="9"/>
  </si>
  <si>
    <t>国道</t>
    <phoneticPr fontId="9"/>
  </si>
  <si>
    <t>都道</t>
    <phoneticPr fontId="9"/>
  </si>
  <si>
    <t>特別区道</t>
    <phoneticPr fontId="9"/>
  </si>
  <si>
    <t>橋梁</t>
  </si>
  <si>
    <t>街路</t>
  </si>
  <si>
    <t>通学路</t>
  </si>
  <si>
    <t>道路</t>
  </si>
  <si>
    <t>街路灯（基）</t>
  </si>
  <si>
    <t>標識（本）</t>
  </si>
  <si>
    <t>歩行者用
防護柵(ｍ）</t>
    <phoneticPr fontId="9"/>
  </si>
  <si>
    <t>道路反射鏡
（か所）</t>
    <phoneticPr fontId="9"/>
  </si>
  <si>
    <t>（３）交通安全施設</t>
    <phoneticPr fontId="9"/>
  </si>
  <si>
    <t>鋼橋その他</t>
    <phoneticPr fontId="9"/>
  </si>
  <si>
    <t>コンクリート橋</t>
    <phoneticPr fontId="9"/>
  </si>
  <si>
    <t>鋼橋</t>
    <phoneticPr fontId="9"/>
  </si>
  <si>
    <t>延長（ｍ）</t>
    <phoneticPr fontId="9"/>
  </si>
  <si>
    <t>橋数</t>
  </si>
  <si>
    <t>（２）橋梁</t>
    <phoneticPr fontId="9"/>
  </si>
  <si>
    <t>道路率</t>
    <rPh sb="0" eb="2">
      <t>ドウロ</t>
    </rPh>
    <rPh sb="2" eb="3">
      <t>リツ</t>
    </rPh>
    <phoneticPr fontId="9"/>
  </si>
  <si>
    <t>剛質舗装</t>
    <phoneticPr fontId="9"/>
  </si>
  <si>
    <t>剛質舗装その他</t>
    <rPh sb="0" eb="1">
      <t>ゴウ</t>
    </rPh>
    <phoneticPr fontId="9"/>
  </si>
  <si>
    <t>私道</t>
    <phoneticPr fontId="9"/>
  </si>
  <si>
    <t>区有通路</t>
    <phoneticPr fontId="9"/>
  </si>
  <si>
    <t>認定外道路</t>
    <phoneticPr fontId="9"/>
  </si>
  <si>
    <t>舗装率</t>
    <rPh sb="0" eb="2">
      <t>ホソウ</t>
    </rPh>
    <rPh sb="2" eb="3">
      <t>リツ</t>
    </rPh>
    <phoneticPr fontId="9"/>
  </si>
  <si>
    <t>砂利道</t>
    <rPh sb="0" eb="1">
      <t>スナ</t>
    </rPh>
    <rPh sb="1" eb="2">
      <t>リ</t>
    </rPh>
    <rPh sb="2" eb="3">
      <t>ミチ</t>
    </rPh>
    <phoneticPr fontId="9"/>
  </si>
  <si>
    <t>簡易舗装道</t>
    <rPh sb="0" eb="1">
      <t>カン</t>
    </rPh>
    <rPh sb="1" eb="2">
      <t>エキ</t>
    </rPh>
    <rPh sb="2" eb="3">
      <t>ホ</t>
    </rPh>
    <rPh sb="3" eb="4">
      <t>ソウ</t>
    </rPh>
    <rPh sb="4" eb="5">
      <t>ドウ</t>
    </rPh>
    <phoneticPr fontId="9"/>
  </si>
  <si>
    <t>中級舗装道</t>
    <rPh sb="0" eb="1">
      <t>ナカ</t>
    </rPh>
    <rPh sb="1" eb="2">
      <t>キュウ</t>
    </rPh>
    <rPh sb="2" eb="3">
      <t>ホ</t>
    </rPh>
    <rPh sb="3" eb="4">
      <t>ソウ</t>
    </rPh>
    <rPh sb="4" eb="5">
      <t>ドウ</t>
    </rPh>
    <phoneticPr fontId="9"/>
  </si>
  <si>
    <t>剛質舗装道</t>
    <rPh sb="0" eb="1">
      <t>ゴウ</t>
    </rPh>
    <rPh sb="1" eb="2">
      <t>シツ</t>
    </rPh>
    <rPh sb="2" eb="3">
      <t>ホ</t>
    </rPh>
    <rPh sb="3" eb="4">
      <t>ソウ</t>
    </rPh>
    <rPh sb="4" eb="5">
      <t>ドウ</t>
    </rPh>
    <phoneticPr fontId="9"/>
  </si>
  <si>
    <t>特別区道</t>
    <rPh sb="0" eb="1">
      <t>トク</t>
    </rPh>
    <rPh sb="1" eb="2">
      <t>ベツ</t>
    </rPh>
    <rPh sb="2" eb="3">
      <t>ク</t>
    </rPh>
    <rPh sb="3" eb="4">
      <t>ドウ</t>
    </rPh>
    <phoneticPr fontId="9"/>
  </si>
  <si>
    <t>面積（㎡）</t>
    <phoneticPr fontId="9"/>
  </si>
  <si>
    <t>（１）道路（橋を含む）</t>
    <phoneticPr fontId="9"/>
  </si>
  <si>
    <t>（交通政策課）</t>
    <rPh sb="1" eb="3">
      <t>コウツウ</t>
    </rPh>
    <rPh sb="3" eb="6">
      <t>セイサクカ</t>
    </rPh>
    <phoneticPr fontId="7"/>
  </si>
  <si>
    <t>その他</t>
  </si>
  <si>
    <t>内訳</t>
  </si>
  <si>
    <t>（各年末現在）</t>
    <rPh sb="1" eb="2">
      <t>カク</t>
    </rPh>
    <rPh sb="2" eb="4">
      <t>ネンマツ</t>
    </rPh>
    <rPh sb="4" eb="6">
      <t>ゲンザイ</t>
    </rPh>
    <phoneticPr fontId="9"/>
  </si>
  <si>
    <t>新柴又</t>
    <rPh sb="0" eb="1">
      <t>シン</t>
    </rPh>
    <rPh sb="1" eb="3">
      <t>シバマタ</t>
    </rPh>
    <phoneticPr fontId="9"/>
  </si>
  <si>
    <t>柴又</t>
    <rPh sb="0" eb="2">
      <t>シバマタ</t>
    </rPh>
    <phoneticPr fontId="9"/>
  </si>
  <si>
    <t>青砥</t>
    <rPh sb="1" eb="2">
      <t>トギ</t>
    </rPh>
    <phoneticPr fontId="9"/>
  </si>
  <si>
    <t>四ツ木</t>
    <phoneticPr fontId="9"/>
  </si>
  <si>
    <t>新小岩</t>
    <phoneticPr fontId="9"/>
  </si>
  <si>
    <t>堀切菖蒲園</t>
    <phoneticPr fontId="9"/>
  </si>
  <si>
    <t>綾瀬</t>
    <phoneticPr fontId="9"/>
  </si>
  <si>
    <t>お花茶屋</t>
    <phoneticPr fontId="9"/>
  </si>
  <si>
    <t>（単位：台）</t>
    <rPh sb="1" eb="3">
      <t>タンイ</t>
    </rPh>
    <rPh sb="4" eb="5">
      <t>ダイ</t>
    </rPh>
    <phoneticPr fontId="9"/>
  </si>
  <si>
    <t>（道路補修課）</t>
    <rPh sb="1" eb="3">
      <t>ドウロ</t>
    </rPh>
    <rPh sb="3" eb="5">
      <t>ホシュウ</t>
    </rPh>
    <rPh sb="5" eb="6">
      <t>カ</t>
    </rPh>
    <phoneticPr fontId="9"/>
  </si>
  <si>
    <t>-</t>
    <phoneticPr fontId="9"/>
  </si>
  <si>
    <t>東四つ木一丁目5番先～東四つ木二丁目1番先</t>
    <rPh sb="0" eb="1">
      <t>ヒガシ</t>
    </rPh>
    <rPh sb="1" eb="2">
      <t>ヨ</t>
    </rPh>
    <rPh sb="3" eb="4">
      <t>ギ</t>
    </rPh>
    <rPh sb="4" eb="7">
      <t>イッチョウメ</t>
    </rPh>
    <rPh sb="8" eb="9">
      <t>バン</t>
    </rPh>
    <rPh sb="9" eb="10">
      <t>サキ</t>
    </rPh>
    <rPh sb="11" eb="12">
      <t>ヒガシ</t>
    </rPh>
    <rPh sb="12" eb="13">
      <t>ヨ</t>
    </rPh>
    <rPh sb="14" eb="15">
      <t>ギ</t>
    </rPh>
    <rPh sb="15" eb="18">
      <t>ニチョウメ</t>
    </rPh>
    <rPh sb="19" eb="20">
      <t>バン</t>
    </rPh>
    <rPh sb="20" eb="21">
      <t>サキ</t>
    </rPh>
    <phoneticPr fontId="9"/>
  </si>
  <si>
    <t>きね川さくら通り</t>
    <rPh sb="2" eb="3">
      <t>カワ</t>
    </rPh>
    <rPh sb="6" eb="7">
      <t>トオ</t>
    </rPh>
    <phoneticPr fontId="9"/>
  </si>
  <si>
    <t>H19</t>
    <phoneticPr fontId="9"/>
  </si>
  <si>
    <t>青戸六丁目40番先～青戸七丁目32番先</t>
    <rPh sb="0" eb="2">
      <t>アオト</t>
    </rPh>
    <rPh sb="2" eb="5">
      <t>ロクチョウメ</t>
    </rPh>
    <rPh sb="7" eb="8">
      <t>バン</t>
    </rPh>
    <rPh sb="8" eb="9">
      <t>サキ</t>
    </rPh>
    <rPh sb="10" eb="12">
      <t>アオト</t>
    </rPh>
    <rPh sb="12" eb="15">
      <t>ナナチョウメ</t>
    </rPh>
    <rPh sb="17" eb="18">
      <t>バン</t>
    </rPh>
    <rPh sb="18" eb="19">
      <t>サキ</t>
    </rPh>
    <phoneticPr fontId="9"/>
  </si>
  <si>
    <t>＊青戸地区桜づつみ</t>
    <rPh sb="1" eb="3">
      <t>アオト</t>
    </rPh>
    <rPh sb="3" eb="5">
      <t>チク</t>
    </rPh>
    <rPh sb="5" eb="6">
      <t>サクラ</t>
    </rPh>
    <phoneticPr fontId="9"/>
  </si>
  <si>
    <t>H10～13</t>
    <phoneticPr fontId="9"/>
  </si>
  <si>
    <t>西水元一丁目1番先～西水元三丁目30番先</t>
  </si>
  <si>
    <t>幸田なかよし通り</t>
    <rPh sb="0" eb="2">
      <t>こ　　 う　 　だ</t>
    </rPh>
    <phoneticPr fontId="9" type="Hiragana"/>
  </si>
  <si>
    <t>H8・9</t>
    <phoneticPr fontId="31" type="Hiragana"/>
  </si>
  <si>
    <t>四つ木二丁目2番先～四つ木一丁目25番先</t>
    <rPh sb="10" eb="11">
      <t>ヨン</t>
    </rPh>
    <phoneticPr fontId="9"/>
  </si>
  <si>
    <t>四つ木めだかの小道</t>
    <phoneticPr fontId="9"/>
  </si>
  <si>
    <t>H7～9</t>
    <phoneticPr fontId="31" type="Hiragana"/>
  </si>
  <si>
    <t>金町三丁目1番先～金町浄水場3番先</t>
  </si>
  <si>
    <t>＊金町三丁目緑道</t>
    <phoneticPr fontId="9"/>
  </si>
  <si>
    <t>H5・6</t>
    <phoneticPr fontId="31" type="Hiragana"/>
  </si>
  <si>
    <t>柴又五丁目7番先～36番先</t>
  </si>
  <si>
    <t>＊柴又五丁目緑道</t>
    <phoneticPr fontId="9"/>
  </si>
  <si>
    <t>H5～30</t>
    <phoneticPr fontId="9"/>
  </si>
  <si>
    <t>小菅三丁目3番先～亀有三丁目48番先</t>
  </si>
  <si>
    <t>H13・16・17</t>
    <phoneticPr fontId="9"/>
  </si>
  <si>
    <t>新宿一丁目8番先～新宿三丁目29番先</t>
    <rPh sb="0" eb="2">
      <t>ニイジュク</t>
    </rPh>
    <rPh sb="2" eb="3">
      <t>イチ</t>
    </rPh>
    <rPh sb="3" eb="4">
      <t>チョウ</t>
    </rPh>
    <rPh sb="4" eb="5">
      <t>メ</t>
    </rPh>
    <rPh sb="6" eb="7">
      <t>バン</t>
    </rPh>
    <rPh sb="7" eb="8">
      <t>サキ</t>
    </rPh>
    <rPh sb="9" eb="11">
      <t>ニイジュク</t>
    </rPh>
    <rPh sb="11" eb="14">
      <t>サンチョウメ</t>
    </rPh>
    <rPh sb="16" eb="17">
      <t>バン</t>
    </rPh>
    <rPh sb="17" eb="18">
      <t>サキ</t>
    </rPh>
    <phoneticPr fontId="9"/>
  </si>
  <si>
    <t>小岩用水緑道</t>
    <phoneticPr fontId="9"/>
  </si>
  <si>
    <t>H4～11</t>
    <phoneticPr fontId="9"/>
  </si>
  <si>
    <t>金町一丁目7番先～江戸川区西小岩四丁目8番先</t>
  </si>
  <si>
    <t>小岩用水緑道
(完成延長・鎌倉かなえ通りを含む）</t>
    <rPh sb="13" eb="15">
      <t>カマクラ</t>
    </rPh>
    <rPh sb="18" eb="19">
      <t>トオ</t>
    </rPh>
    <phoneticPr fontId="9"/>
  </si>
  <si>
    <t>H4・5</t>
    <phoneticPr fontId="31" type="Hiragana"/>
  </si>
  <si>
    <t>水元公園3番先～東水元二丁目40番先</t>
  </si>
  <si>
    <t>こあゆの小路</t>
    <rPh sb="4" eb="6">
      <t>こみち</t>
    </rPh>
    <phoneticPr fontId="9" type="Hiragana"/>
  </si>
  <si>
    <t>H3～5</t>
    <phoneticPr fontId="31" type="Hiragana"/>
  </si>
  <si>
    <t>東新小岩六丁目21番先～奥戸五丁目7番先</t>
  </si>
  <si>
    <t>＊西井堀緑道</t>
    <rPh sb="1" eb="2">
      <t>にし</t>
    </rPh>
    <rPh sb="2" eb="3">
      <t>い</t>
    </rPh>
    <rPh sb="3" eb="4">
      <t>ほり</t>
    </rPh>
    <phoneticPr fontId="9" type="Hiragana"/>
  </si>
  <si>
    <t>H2～4</t>
    <phoneticPr fontId="31" type="Hiragana"/>
  </si>
  <si>
    <t>柴又一丁目1番先～江戸川区北小岩八丁目4番先</t>
  </si>
  <si>
    <t>さくらみち</t>
    <phoneticPr fontId="9"/>
  </si>
  <si>
    <t>S61</t>
    <phoneticPr fontId="9"/>
  </si>
  <si>
    <t>亀有一丁目26番先～28番先</t>
    <rPh sb="0" eb="2">
      <t>カメアリ</t>
    </rPh>
    <rPh sb="2" eb="5">
      <t>イッチョウメ</t>
    </rPh>
    <rPh sb="7" eb="8">
      <t>バン</t>
    </rPh>
    <rPh sb="8" eb="9">
      <t>サキ</t>
    </rPh>
    <rPh sb="12" eb="13">
      <t>バン</t>
    </rPh>
    <rPh sb="13" eb="14">
      <t>サキ</t>
    </rPh>
    <phoneticPr fontId="9"/>
  </si>
  <si>
    <t>つくし通り</t>
    <rPh sb="3" eb="4">
      <t>ドオ</t>
    </rPh>
    <phoneticPr fontId="9"/>
  </si>
  <si>
    <t>S57・58</t>
    <phoneticPr fontId="9"/>
  </si>
  <si>
    <t>堀切七丁目15番先～堀切八丁目18番先</t>
  </si>
  <si>
    <t>青葉ふれあい通り</t>
    <phoneticPr fontId="9"/>
  </si>
  <si>
    <t>緑道</t>
    <rPh sb="1" eb="2">
      <t>みち</t>
    </rPh>
    <phoneticPr fontId="31" type="Hiragana"/>
  </si>
  <si>
    <t>H13</t>
    <phoneticPr fontId="9"/>
  </si>
  <si>
    <t>金町三丁目25番先～32番先</t>
    <rPh sb="0" eb="2">
      <t>カナマチ</t>
    </rPh>
    <rPh sb="2" eb="5">
      <t>サンチョウメ</t>
    </rPh>
    <rPh sb="7" eb="8">
      <t>バン</t>
    </rPh>
    <rPh sb="8" eb="9">
      <t>サキ</t>
    </rPh>
    <rPh sb="12" eb="13">
      <t>バン</t>
    </rPh>
    <rPh sb="13" eb="14">
      <t>サキ</t>
    </rPh>
    <phoneticPr fontId="9"/>
  </si>
  <si>
    <t>金町三丁目コミュニティ道路</t>
    <rPh sb="0" eb="2">
      <t>カナマチ</t>
    </rPh>
    <rPh sb="2" eb="5">
      <t>サンチョウメ</t>
    </rPh>
    <rPh sb="11" eb="13">
      <t>ドウロ</t>
    </rPh>
    <phoneticPr fontId="9"/>
  </si>
  <si>
    <t>東金町六丁目17番先～11番先</t>
  </si>
  <si>
    <t>H6・7</t>
    <phoneticPr fontId="31" type="Hiragana"/>
  </si>
  <si>
    <t>奥戸六丁目11番先～1番先</t>
  </si>
  <si>
    <t>東新小岩二丁目28番先～新小岩四丁目42番先</t>
  </si>
  <si>
    <t>＊新小岩四丁目コミュニティ道路</t>
    <phoneticPr fontId="9"/>
  </si>
  <si>
    <t>H3・4</t>
    <phoneticPr fontId="31" type="Hiragana"/>
  </si>
  <si>
    <t>奥戸一丁目１番先～東新小岩八丁目31番先</t>
  </si>
  <si>
    <t>南汐ふれあい通り</t>
    <rPh sb="0" eb="1">
      <t>なん</t>
    </rPh>
    <rPh sb="1" eb="2">
      <t>しお</t>
    </rPh>
    <phoneticPr fontId="9" type="Hiragana"/>
  </si>
  <si>
    <t>堀切三丁目7番先～堀切二丁目16番先</t>
  </si>
  <si>
    <t>＊堀切二丁目コミュニティ道路</t>
    <phoneticPr fontId="9"/>
  </si>
  <si>
    <t>H2・3</t>
    <phoneticPr fontId="31" type="Hiragana"/>
  </si>
  <si>
    <t>西亀有四丁目19番先～亀有四丁目39番先</t>
  </si>
  <si>
    <t>亀有やわらぎの道</t>
    <phoneticPr fontId="9"/>
  </si>
  <si>
    <t>H2</t>
    <phoneticPr fontId="31" type="Hiragana"/>
  </si>
  <si>
    <t>青戸八丁目5番先～10番先</t>
    <rPh sb="0" eb="13">
      <t>アオトハチチョウメ５バンサキ～１０バンサキ</t>
    </rPh>
    <phoneticPr fontId="9"/>
  </si>
  <si>
    <t>＊青戸八丁目コミュニティ通り</t>
    <phoneticPr fontId="9"/>
  </si>
  <si>
    <t>高砂二丁目19番先～細田一丁目8番先</t>
  </si>
  <si>
    <t>東用水せせらぎ通り</t>
    <rPh sb="0" eb="1">
      <t>ひがし</t>
    </rPh>
    <rPh sb="1" eb="2">
      <t>よう</t>
    </rPh>
    <rPh sb="2" eb="3">
      <t>すい</t>
    </rPh>
    <phoneticPr fontId="9" type="Hiragana"/>
  </si>
  <si>
    <t>堀切一丁目7番先～堀切三丁目35番先</t>
  </si>
  <si>
    <t>堀切四季のみち</t>
    <phoneticPr fontId="9"/>
  </si>
  <si>
    <t>東水元三丁目1番先～東水元二丁目41番先</t>
  </si>
  <si>
    <t>水元内溜水辺のみち</t>
    <rPh sb="2" eb="3">
      <t>うち</t>
    </rPh>
    <rPh sb="3" eb="4">
      <t>だめ</t>
    </rPh>
    <phoneticPr fontId="9" type="Hiragana"/>
  </si>
  <si>
    <t>S62～H4</t>
    <phoneticPr fontId="9"/>
  </si>
  <si>
    <t>立石六丁目37番先～立石七丁目14番先</t>
  </si>
  <si>
    <t>シンフォニー通り</t>
    <phoneticPr fontId="9"/>
  </si>
  <si>
    <t>亀有四丁目37番先～亀有五丁目24番先</t>
  </si>
  <si>
    <t>曳舟川親水公園緑道部</t>
    <rPh sb="0" eb="10">
      <t xml:space="preserve"> ひ き ふ ね が わ</t>
    </rPh>
    <phoneticPr fontId="9" type="Hiragana"/>
  </si>
  <si>
    <t>S62・63</t>
    <phoneticPr fontId="31" type="Hiragana"/>
  </si>
  <si>
    <t>お花茶屋一丁目21番先～11番先</t>
  </si>
  <si>
    <t>＊お花茶屋コミュニティ通り</t>
    <phoneticPr fontId="9"/>
  </si>
  <si>
    <t>堀切五丁目43番先～堀切六丁目22番先</t>
  </si>
  <si>
    <t>九品寺通り</t>
    <rPh sb="0" eb="1">
      <t>く</t>
    </rPh>
    <rPh sb="1" eb="2">
      <t>ほん</t>
    </rPh>
    <rPh sb="2" eb="3">
      <t>じ</t>
    </rPh>
    <phoneticPr fontId="9" type="Hiragana"/>
  </si>
  <si>
    <t>S62・63</t>
    <phoneticPr fontId="57" type="Hiragana"/>
  </si>
  <si>
    <t>金町二丁目1番先～29番先</t>
    <rPh sb="6" eb="7">
      <t>バン</t>
    </rPh>
    <rPh sb="7" eb="8">
      <t>サキ</t>
    </rPh>
    <phoneticPr fontId="9"/>
  </si>
  <si>
    <t>ときわ花小路</t>
    <rPh sb="3" eb="4">
      <t>はな</t>
    </rPh>
    <rPh sb="4" eb="5">
      <t>こう</t>
    </rPh>
    <rPh sb="5" eb="6">
      <t>じ</t>
    </rPh>
    <phoneticPr fontId="9" type="Hiragana"/>
  </si>
  <si>
    <t>東立石三丁目25番先～東四つ木一丁目7番先</t>
  </si>
  <si>
    <t>かわばた・東四つ木コミュニティ通り</t>
    <phoneticPr fontId="9"/>
  </si>
  <si>
    <t>S59～61</t>
    <phoneticPr fontId="9"/>
  </si>
  <si>
    <t>白鳥三丁目32番先～亀有二丁目8番先</t>
  </si>
  <si>
    <t>亀有さくら通り</t>
    <phoneticPr fontId="9"/>
  </si>
  <si>
    <t>S57～H2</t>
    <phoneticPr fontId="9"/>
  </si>
  <si>
    <t>立石四丁目28番先～立石六丁目6番先</t>
  </si>
  <si>
    <t>立石さくら通り</t>
    <phoneticPr fontId="9"/>
  </si>
  <si>
    <t>S57～60</t>
    <phoneticPr fontId="9"/>
  </si>
  <si>
    <t>水元公園8番地先～東金町五丁目52番先</t>
  </si>
  <si>
    <t>水元さくら堤</t>
    <phoneticPr fontId="9"/>
  </si>
  <si>
    <t>コミュニティ道路</t>
    <rPh sb="6" eb="8">
      <t>ドウロ</t>
    </rPh>
    <phoneticPr fontId="9"/>
  </si>
  <si>
    <t>設置年度</t>
    <phoneticPr fontId="9"/>
  </si>
  <si>
    <t>延長(ｍ）</t>
  </si>
  <si>
    <t>設置場所</t>
  </si>
  <si>
    <t>施設名称</t>
  </si>
  <si>
    <t>次々ページの公園面積→</t>
    <rPh sb="0" eb="1">
      <t>ツギ</t>
    </rPh>
    <rPh sb="6" eb="8">
      <t>コウエン</t>
    </rPh>
    <rPh sb="8" eb="10">
      <t>メンセキ</t>
    </rPh>
    <phoneticPr fontId="7"/>
  </si>
  <si>
    <t>次ページの公園面積→</t>
    <rPh sb="0" eb="1">
      <t>ツギ</t>
    </rPh>
    <rPh sb="5" eb="7">
      <t>コウエン</t>
    </rPh>
    <rPh sb="7" eb="9">
      <t>メンセキ</t>
    </rPh>
    <phoneticPr fontId="7"/>
  </si>
  <si>
    <t>（公園課）</t>
    <rPh sb="1" eb="4">
      <t>コウエンカ</t>
    </rPh>
    <phoneticPr fontId="9"/>
  </si>
  <si>
    <t>（次ページへ続く）</t>
    <rPh sb="1" eb="2">
      <t>ツギ</t>
    </rPh>
    <rPh sb="6" eb="7">
      <t>ツヅ</t>
    </rPh>
    <phoneticPr fontId="9"/>
  </si>
  <si>
    <t>公園</t>
    <rPh sb="0" eb="1">
      <t>オオヤケ</t>
    </rPh>
    <rPh sb="1" eb="2">
      <t>エン</t>
    </rPh>
    <phoneticPr fontId="9"/>
  </si>
  <si>
    <t>上千葉南</t>
  </si>
  <si>
    <t>上新記念</t>
  </si>
  <si>
    <t>東水元</t>
  </si>
  <si>
    <t>西亀有せせらぎ</t>
  </si>
  <si>
    <t>松南</t>
  </si>
  <si>
    <t>小菅三丁目</t>
  </si>
  <si>
    <t>堀切東</t>
  </si>
  <si>
    <t>砂原第三</t>
  </si>
  <si>
    <t>矢付</t>
  </si>
  <si>
    <t>住吉</t>
  </si>
  <si>
    <t>上小松</t>
  </si>
  <si>
    <t>南奥戸第二</t>
  </si>
  <si>
    <t>中川左岸緑道</t>
  </si>
  <si>
    <t>梅本</t>
  </si>
  <si>
    <t>堀切2-19-1</t>
    <phoneticPr fontId="9"/>
  </si>
  <si>
    <t>堀切菖蒲園</t>
  </si>
  <si>
    <t>上平井</t>
  </si>
  <si>
    <t>白鳥南</t>
  </si>
  <si>
    <t>本田</t>
  </si>
  <si>
    <t>宝町</t>
  </si>
  <si>
    <t>前津</t>
  </si>
  <si>
    <t>三和</t>
  </si>
  <si>
    <t>白鳥北</t>
  </si>
  <si>
    <t>西青戸</t>
  </si>
  <si>
    <t>会野</t>
  </si>
  <si>
    <t>諏訪野</t>
  </si>
  <si>
    <t>新中川通水記念</t>
  </si>
  <si>
    <t>篠原</t>
  </si>
  <si>
    <t>青葉</t>
  </si>
  <si>
    <t>四つ木</t>
  </si>
  <si>
    <t>新宿交通</t>
  </si>
  <si>
    <t>北沼</t>
  </si>
  <si>
    <t>南奥戸</t>
  </si>
  <si>
    <t>上入</t>
  </si>
  <si>
    <t>稲荷</t>
  </si>
  <si>
    <t>上千葉砂原</t>
  </si>
  <si>
    <t>高砂北</t>
  </si>
  <si>
    <t>高砂南</t>
  </si>
  <si>
    <t>中道</t>
  </si>
  <si>
    <t>藤塚西</t>
  </si>
  <si>
    <t>藤塚東</t>
    <rPh sb="2" eb="3">
      <t>ヒガシ</t>
    </rPh>
    <phoneticPr fontId="9"/>
  </si>
  <si>
    <t>白鷺</t>
  </si>
  <si>
    <t>袋橋</t>
  </si>
  <si>
    <t>白鳥</t>
  </si>
  <si>
    <t>砂原第二</t>
  </si>
  <si>
    <t>砂原第一</t>
  </si>
  <si>
    <t>堀切</t>
  </si>
  <si>
    <t>お花茶屋</t>
  </si>
  <si>
    <t>新宿</t>
  </si>
  <si>
    <t>渋江</t>
  </si>
  <si>
    <t>青戸平和</t>
  </si>
  <si>
    <t>東堀切3-25-1</t>
    <phoneticPr fontId="9"/>
  </si>
  <si>
    <t>上千葉</t>
  </si>
  <si>
    <t>亀有</t>
  </si>
  <si>
    <t>柴又3-24-1</t>
    <phoneticPr fontId="9"/>
  </si>
  <si>
    <t>金町</t>
  </si>
  <si>
    <t>公園面積</t>
    <rPh sb="0" eb="2">
      <t>コウエン</t>
    </rPh>
    <phoneticPr fontId="9"/>
  </si>
  <si>
    <t>東立石4-19-7</t>
    <phoneticPr fontId="9"/>
  </si>
  <si>
    <t>はらひよこ</t>
  </si>
  <si>
    <t>細田4-23-17</t>
    <phoneticPr fontId="9"/>
  </si>
  <si>
    <t>細田</t>
  </si>
  <si>
    <t>堀切2-44-10</t>
    <phoneticPr fontId="9"/>
  </si>
  <si>
    <t>堀切二丁目</t>
  </si>
  <si>
    <t>南水元1-21-3</t>
    <phoneticPr fontId="9"/>
  </si>
  <si>
    <t>いいづか</t>
  </si>
  <si>
    <t>東金町5-23-6</t>
    <phoneticPr fontId="9"/>
  </si>
  <si>
    <t>わかば</t>
  </si>
  <si>
    <t>新宿5-21-10</t>
    <phoneticPr fontId="9"/>
  </si>
  <si>
    <t>にいじゅくプレイパーク</t>
  </si>
  <si>
    <t>水元4-4-1</t>
    <phoneticPr fontId="9"/>
  </si>
  <si>
    <t>いりや</t>
  </si>
  <si>
    <t>小菅1-35-16</t>
    <phoneticPr fontId="9"/>
  </si>
  <si>
    <t>小菅万葉</t>
  </si>
  <si>
    <t>南水元4-13-23</t>
    <phoneticPr fontId="9"/>
  </si>
  <si>
    <t>南水元中の橋</t>
  </si>
  <si>
    <t>西新小岩3-42-3</t>
    <phoneticPr fontId="9"/>
  </si>
  <si>
    <t>外谷汐入庭園</t>
  </si>
  <si>
    <t>東立石4-31-1</t>
    <phoneticPr fontId="9"/>
  </si>
  <si>
    <t>はら</t>
  </si>
  <si>
    <t>奥戸4-20-4</t>
    <phoneticPr fontId="9"/>
  </si>
  <si>
    <t>公園</t>
    <rPh sb="0" eb="2">
      <t>コウエン</t>
    </rPh>
    <phoneticPr fontId="9"/>
  </si>
  <si>
    <t>奥四あおぞら</t>
  </si>
  <si>
    <t>東新小岩5-21地先から
東新小岩5-1地先まで</t>
    <rPh sb="13" eb="14">
      <t>ヒガシ</t>
    </rPh>
    <rPh sb="14" eb="17">
      <t>シンコイワ</t>
    </rPh>
    <rPh sb="20" eb="21">
      <t>チ</t>
    </rPh>
    <rPh sb="21" eb="22">
      <t>サキ</t>
    </rPh>
    <phoneticPr fontId="9"/>
  </si>
  <si>
    <t>西井堀せせらぎパーク</t>
    <rPh sb="1" eb="2">
      <t>イ</t>
    </rPh>
    <phoneticPr fontId="9"/>
  </si>
  <si>
    <t>南水元4-15-11</t>
    <phoneticPr fontId="9"/>
  </si>
  <si>
    <t>すなおし</t>
  </si>
  <si>
    <t>西水元2-21-10</t>
    <phoneticPr fontId="9"/>
  </si>
  <si>
    <t>西水元つばき</t>
  </si>
  <si>
    <t>東金町2-11-11</t>
    <phoneticPr fontId="9"/>
  </si>
  <si>
    <t>こあい</t>
  </si>
  <si>
    <t>東四つ木3-47-1</t>
    <phoneticPr fontId="9"/>
  </si>
  <si>
    <t>木根川中央</t>
  </si>
  <si>
    <t>柴又</t>
  </si>
  <si>
    <t>亀有4-17地先から亀有4-1地先まで、
白鳥3-32地先から白鳥2-1地先まで、
白鳥2-1-1、
四つ木5-25地先から四つ木4-25地先まで</t>
    <rPh sb="6" eb="8">
      <t>チサキ</t>
    </rPh>
    <rPh sb="10" eb="12">
      <t>カメアリ</t>
    </rPh>
    <rPh sb="15" eb="16">
      <t>チ</t>
    </rPh>
    <rPh sb="27" eb="28">
      <t>チ</t>
    </rPh>
    <rPh sb="31" eb="33">
      <t>シラトリ</t>
    </rPh>
    <rPh sb="36" eb="38">
      <t>チサキ</t>
    </rPh>
    <rPh sb="42" eb="44">
      <t>シラトリ</t>
    </rPh>
    <rPh sb="58" eb="59">
      <t>チ</t>
    </rPh>
    <rPh sb="62" eb="63">
      <t>ヨ</t>
    </rPh>
    <rPh sb="64" eb="65">
      <t>ギ</t>
    </rPh>
    <rPh sb="69" eb="70">
      <t>チ</t>
    </rPh>
    <phoneticPr fontId="9"/>
  </si>
  <si>
    <t>曳舟川親水</t>
    <rPh sb="2" eb="3">
      <t>カワ</t>
    </rPh>
    <phoneticPr fontId="9"/>
  </si>
  <si>
    <t>奥戸4-8-6</t>
    <phoneticPr fontId="9"/>
  </si>
  <si>
    <t>奥戸東</t>
  </si>
  <si>
    <t>奥戸4-4-19</t>
    <phoneticPr fontId="9"/>
  </si>
  <si>
    <t>西井堀</t>
  </si>
  <si>
    <t>鎌倉3-16-5、3-21-1、3-22-1</t>
    <phoneticPr fontId="9"/>
  </si>
  <si>
    <t>鎌倉</t>
  </si>
  <si>
    <t>東金町4-35-1</t>
    <phoneticPr fontId="9"/>
  </si>
  <si>
    <t>東金町四丁目平成</t>
    <rPh sb="3" eb="4">
      <t>ヨン</t>
    </rPh>
    <phoneticPr fontId="9"/>
  </si>
  <si>
    <t>白鳥3-24-1</t>
    <phoneticPr fontId="9"/>
  </si>
  <si>
    <t>白鳥わかば</t>
  </si>
  <si>
    <t>西亀有2-14-3</t>
    <phoneticPr fontId="9"/>
  </si>
  <si>
    <t>西亀有なかよし</t>
  </si>
  <si>
    <t>青戸7-21-7</t>
    <phoneticPr fontId="9"/>
  </si>
  <si>
    <t>御殿山</t>
  </si>
  <si>
    <t>南水元1-17-23</t>
    <phoneticPr fontId="9"/>
  </si>
  <si>
    <t>みよし</t>
  </si>
  <si>
    <t>青戸7-28-17</t>
    <phoneticPr fontId="9"/>
  </si>
  <si>
    <t>葛西城址</t>
    <rPh sb="0" eb="2">
      <t>カサイ</t>
    </rPh>
    <rPh sb="2" eb="4">
      <t>ジョウシ</t>
    </rPh>
    <phoneticPr fontId="9"/>
  </si>
  <si>
    <t>小菅1-2-1地先</t>
    <rPh sb="7" eb="8">
      <t>チ</t>
    </rPh>
    <phoneticPr fontId="9"/>
  </si>
  <si>
    <t>荒川小菅緑地</t>
  </si>
  <si>
    <t>立石7-12-4</t>
    <phoneticPr fontId="9"/>
  </si>
  <si>
    <t>立石七丁目</t>
  </si>
  <si>
    <t>亀有2-2-7</t>
    <phoneticPr fontId="9"/>
  </si>
  <si>
    <t>亀有二丁目</t>
  </si>
  <si>
    <t>小菅3-9-9</t>
    <phoneticPr fontId="9"/>
  </si>
  <si>
    <t>小菅めぐみ</t>
  </si>
  <si>
    <t>立石5-10-9</t>
    <phoneticPr fontId="9"/>
  </si>
  <si>
    <t>立石五丁目</t>
  </si>
  <si>
    <t>白鳥4-5-19</t>
    <phoneticPr fontId="9"/>
  </si>
  <si>
    <t>白鳥東</t>
  </si>
  <si>
    <t>奥戸3-20-6</t>
    <phoneticPr fontId="9"/>
  </si>
  <si>
    <t>奥戸しらさぎ</t>
  </si>
  <si>
    <t>東立石2-9-1</t>
    <phoneticPr fontId="9"/>
  </si>
  <si>
    <t>かわばた</t>
  </si>
  <si>
    <t>奥戸7-17-1</t>
    <phoneticPr fontId="9"/>
  </si>
  <si>
    <t>奥戸ｽﾎﾟｰﾂｾﾝﾀｰ</t>
    <rPh sb="0" eb="2">
      <t>オクド</t>
    </rPh>
    <phoneticPr fontId="9"/>
  </si>
  <si>
    <t>お花茶屋3-16-6</t>
    <phoneticPr fontId="9"/>
  </si>
  <si>
    <t>柳田</t>
  </si>
  <si>
    <t>高砂7-3-25</t>
    <phoneticPr fontId="9"/>
  </si>
  <si>
    <t>高砂やちよ</t>
  </si>
  <si>
    <t>東四つ木2-15-1</t>
    <phoneticPr fontId="9"/>
  </si>
  <si>
    <t>渋江東</t>
  </si>
  <si>
    <t>西新小岩1-1-3</t>
    <phoneticPr fontId="9"/>
  </si>
  <si>
    <t>新小岩</t>
  </si>
  <si>
    <t>西水元5-3-11</t>
    <rPh sb="0" eb="1">
      <t>ニシ</t>
    </rPh>
    <phoneticPr fontId="9"/>
  </si>
  <si>
    <t>西水元宮田</t>
  </si>
  <si>
    <t>東水元5-27-8</t>
    <phoneticPr fontId="9"/>
  </si>
  <si>
    <t>圦妻</t>
    <rPh sb="0" eb="1">
      <t>イリ</t>
    </rPh>
    <phoneticPr fontId="9"/>
  </si>
  <si>
    <t>奥戸1-12-2</t>
    <phoneticPr fontId="9"/>
  </si>
  <si>
    <t>奥戸南汐</t>
  </si>
  <si>
    <t>東四つ木4-41-11</t>
    <phoneticPr fontId="9"/>
  </si>
  <si>
    <t>東四つ木</t>
  </si>
  <si>
    <t>熊野</t>
  </si>
  <si>
    <t>東水元みどり</t>
  </si>
  <si>
    <t>（単位：㎡）</t>
    <phoneticPr fontId="9"/>
  </si>
  <si>
    <t>西新小岩2-1-4</t>
    <phoneticPr fontId="9"/>
  </si>
  <si>
    <t>公園</t>
    <phoneticPr fontId="9"/>
  </si>
  <si>
    <t>間栗</t>
    <phoneticPr fontId="9"/>
  </si>
  <si>
    <t>小菅3-1-1</t>
    <phoneticPr fontId="9"/>
  </si>
  <si>
    <t>小菅東スポーツ</t>
    <phoneticPr fontId="9"/>
  </si>
  <si>
    <t>小菅1-2-1</t>
    <phoneticPr fontId="9"/>
  </si>
  <si>
    <t>小菅西</t>
    <phoneticPr fontId="9"/>
  </si>
  <si>
    <t>イ　条例設置公園</t>
    <rPh sb="2" eb="4">
      <t>ジョウレイ</t>
    </rPh>
    <rPh sb="4" eb="6">
      <t>セッチ</t>
    </rPh>
    <rPh sb="6" eb="8">
      <t>コウエン</t>
    </rPh>
    <phoneticPr fontId="9"/>
  </si>
  <si>
    <t>　（公園課）</t>
    <phoneticPr fontId="9"/>
  </si>
  <si>
    <t>奥戸一丁目鬼塚</t>
    <rPh sb="0" eb="2">
      <t>オクド</t>
    </rPh>
    <rPh sb="2" eb="5">
      <t>イッチョウメ</t>
    </rPh>
    <rPh sb="5" eb="7">
      <t>オニヅカ</t>
    </rPh>
    <phoneticPr fontId="7"/>
  </si>
  <si>
    <t>青戸7-32-1</t>
    <phoneticPr fontId="59"/>
  </si>
  <si>
    <t>青戸七丁目共和</t>
    <rPh sb="0" eb="2">
      <t>アオト</t>
    </rPh>
    <rPh sb="2" eb="5">
      <t>ナナチョウメ</t>
    </rPh>
    <rPh sb="5" eb="7">
      <t>キョウワ</t>
    </rPh>
    <phoneticPr fontId="59"/>
  </si>
  <si>
    <t>西水元1-25-1</t>
    <rPh sb="0" eb="3">
      <t>ニシミズモト</t>
    </rPh>
    <phoneticPr fontId="59"/>
  </si>
  <si>
    <t>飯塚なかよし</t>
    <rPh sb="0" eb="2">
      <t>イイヅカ</t>
    </rPh>
    <phoneticPr fontId="59"/>
  </si>
  <si>
    <t>東新小岩2-15-1</t>
    <rPh sb="0" eb="1">
      <t>ヒガシ</t>
    </rPh>
    <rPh sb="1" eb="4">
      <t>シンコイワ</t>
    </rPh>
    <phoneticPr fontId="59"/>
  </si>
  <si>
    <t>東新小岩二丁目かがやき公園</t>
    <rPh sb="0" eb="4">
      <t>ヒガシシンコイワ</t>
    </rPh>
    <rPh sb="4" eb="7">
      <t>ニチョウメ</t>
    </rPh>
    <phoneticPr fontId="59"/>
  </si>
  <si>
    <t>奥戸4-14-19</t>
    <rPh sb="0" eb="2">
      <t>オクド</t>
    </rPh>
    <phoneticPr fontId="59"/>
  </si>
  <si>
    <t>奥戸四丁目落</t>
    <rPh sb="0" eb="2">
      <t>オクド</t>
    </rPh>
    <rPh sb="2" eb="5">
      <t>ヨンチョウメ</t>
    </rPh>
    <rPh sb="5" eb="6">
      <t>オチ</t>
    </rPh>
    <phoneticPr fontId="59"/>
  </si>
  <si>
    <t>青戸6-41-8</t>
  </si>
  <si>
    <t>青戸六丁目さくら</t>
    <rPh sb="0" eb="2">
      <t>アオト</t>
    </rPh>
    <rPh sb="2" eb="5">
      <t>ロクチョウメ</t>
    </rPh>
    <phoneticPr fontId="59"/>
  </si>
  <si>
    <t>新宿3-26-1</t>
    <rPh sb="0" eb="2">
      <t>ニイジュク</t>
    </rPh>
    <phoneticPr fontId="9"/>
  </si>
  <si>
    <t>協栄</t>
    <rPh sb="0" eb="2">
      <t>キョウエイ</t>
    </rPh>
    <phoneticPr fontId="9"/>
  </si>
  <si>
    <t>西水元2-16-5</t>
    <rPh sb="0" eb="1">
      <t>ニシ</t>
    </rPh>
    <phoneticPr fontId="9"/>
  </si>
  <si>
    <t>西水元つかのこし</t>
    <rPh sb="0" eb="3">
      <t>ニシミズモト</t>
    </rPh>
    <phoneticPr fontId="9"/>
  </si>
  <si>
    <t>西新小岩5-2-4、5-7-7</t>
    <rPh sb="0" eb="4">
      <t>ニシシンコイワ</t>
    </rPh>
    <phoneticPr fontId="9"/>
  </si>
  <si>
    <t>西新小岩五丁目</t>
    <rPh sb="0" eb="4">
      <t>ニシシンコイワ</t>
    </rPh>
    <rPh sb="4" eb="7">
      <t>ゴチョウメ</t>
    </rPh>
    <phoneticPr fontId="9"/>
  </si>
  <si>
    <t>南水元2-7-14</t>
    <rPh sb="0" eb="3">
      <t>ミナミミズモト</t>
    </rPh>
    <phoneticPr fontId="9"/>
  </si>
  <si>
    <t>飯塚平安第二</t>
    <rPh sb="0" eb="2">
      <t>イイヅカ</t>
    </rPh>
    <rPh sb="2" eb="4">
      <t>ヘイアン</t>
    </rPh>
    <rPh sb="4" eb="6">
      <t>ダイニ</t>
    </rPh>
    <phoneticPr fontId="9"/>
  </si>
  <si>
    <t>南水元1-3-6</t>
    <rPh sb="0" eb="3">
      <t>ミナミミズモト</t>
    </rPh>
    <phoneticPr fontId="9"/>
  </si>
  <si>
    <t>飯塚平安第一</t>
    <rPh sb="0" eb="2">
      <t>イイヅカ</t>
    </rPh>
    <rPh sb="2" eb="4">
      <t>ヘイアン</t>
    </rPh>
    <rPh sb="4" eb="6">
      <t>ダイイチ</t>
    </rPh>
    <phoneticPr fontId="9"/>
  </si>
  <si>
    <t>堀切2-38-10</t>
    <rPh sb="0" eb="2">
      <t>ホリキリ</t>
    </rPh>
    <phoneticPr fontId="9"/>
  </si>
  <si>
    <t>ほりきりん</t>
  </si>
  <si>
    <t>新宿6-3-2、6-3-20</t>
    <rPh sb="0" eb="2">
      <t>シンジュク</t>
    </rPh>
    <phoneticPr fontId="9"/>
  </si>
  <si>
    <t>葛飾にいじゅくみらい公園</t>
    <rPh sb="0" eb="2">
      <t>カツシカ</t>
    </rPh>
    <rPh sb="10" eb="11">
      <t>オオヤケ</t>
    </rPh>
    <rPh sb="11" eb="12">
      <t>エン</t>
    </rPh>
    <phoneticPr fontId="9"/>
  </si>
  <si>
    <t>四つ木1-22-3</t>
  </si>
  <si>
    <t>四つ木つばさ</t>
    <rPh sb="0" eb="1">
      <t>ヨ</t>
    </rPh>
    <rPh sb="2" eb="3">
      <t>ギ</t>
    </rPh>
    <phoneticPr fontId="9"/>
  </si>
  <si>
    <t>亀有2-71-7</t>
    <rPh sb="0" eb="2">
      <t>カメアリ</t>
    </rPh>
    <phoneticPr fontId="9"/>
  </si>
  <si>
    <t>亀有中川堤</t>
    <rPh sb="0" eb="2">
      <t>カメアリ</t>
    </rPh>
    <rPh sb="2" eb="4">
      <t>ナカガワ</t>
    </rPh>
    <rPh sb="4" eb="5">
      <t>ツツミ</t>
    </rPh>
    <phoneticPr fontId="9"/>
  </si>
  <si>
    <t>新宿6-8-1</t>
    <rPh sb="0" eb="2">
      <t>ニイジュク</t>
    </rPh>
    <phoneticPr fontId="9"/>
  </si>
  <si>
    <t>新宿はなみずき</t>
    <rPh sb="0" eb="2">
      <t>ニイジュク</t>
    </rPh>
    <phoneticPr fontId="9"/>
  </si>
  <si>
    <t>鎌倉1-30-11</t>
    <rPh sb="0" eb="2">
      <t>カマクラ</t>
    </rPh>
    <phoneticPr fontId="9"/>
  </si>
  <si>
    <t>まんだら</t>
  </si>
  <si>
    <t>水元5-5-20</t>
    <phoneticPr fontId="9"/>
  </si>
  <si>
    <t>白ゆり</t>
    <rPh sb="0" eb="1">
      <t>シラ</t>
    </rPh>
    <phoneticPr fontId="9"/>
  </si>
  <si>
    <t>東新小岩1-18-11</t>
    <phoneticPr fontId="9"/>
  </si>
  <si>
    <t>東新小岩一丁目</t>
    <rPh sb="0" eb="1">
      <t>ヒガシ</t>
    </rPh>
    <rPh sb="1" eb="4">
      <t>シンコイワ</t>
    </rPh>
    <rPh sb="4" eb="7">
      <t>１チョウメ</t>
    </rPh>
    <phoneticPr fontId="9"/>
  </si>
  <si>
    <t>立石2-23-14</t>
    <rPh sb="0" eb="1">
      <t>リツ</t>
    </rPh>
    <rPh sb="1" eb="2">
      <t>イシ</t>
    </rPh>
    <phoneticPr fontId="9"/>
  </si>
  <si>
    <t>本田第二</t>
    <rPh sb="0" eb="2">
      <t>ホンデン</t>
    </rPh>
    <rPh sb="2" eb="4">
      <t>ダイニ</t>
    </rPh>
    <phoneticPr fontId="9"/>
  </si>
  <si>
    <t>東立石4-6-10</t>
    <rPh sb="0" eb="3">
      <t>ヒガシタテイシ</t>
    </rPh>
    <phoneticPr fontId="9"/>
  </si>
  <si>
    <t>東立石緑地</t>
    <rPh sb="0" eb="3">
      <t>ヒガシタテイシ</t>
    </rPh>
    <rPh sb="3" eb="5">
      <t>リョクチ</t>
    </rPh>
    <phoneticPr fontId="9"/>
  </si>
  <si>
    <t>細田3-19-11</t>
    <rPh sb="0" eb="2">
      <t>ホソダ</t>
    </rPh>
    <phoneticPr fontId="9"/>
  </si>
  <si>
    <t>細田三丁目せせらぎ公園</t>
    <rPh sb="9" eb="10">
      <t>オオヤケ</t>
    </rPh>
    <rPh sb="10" eb="11">
      <t>エン</t>
    </rPh>
    <phoneticPr fontId="9"/>
  </si>
  <si>
    <t>西水元3-1地先から西水元1-5地先まで</t>
    <rPh sb="0" eb="3">
      <t>ニシミズモト</t>
    </rPh>
    <rPh sb="6" eb="7">
      <t>チ</t>
    </rPh>
    <rPh sb="7" eb="8">
      <t>サキ</t>
    </rPh>
    <rPh sb="16" eb="17">
      <t>チ</t>
    </rPh>
    <rPh sb="17" eb="18">
      <t>サキ</t>
    </rPh>
    <phoneticPr fontId="9"/>
  </si>
  <si>
    <t>西水元水辺の</t>
    <rPh sb="0" eb="1">
      <t>ニシ</t>
    </rPh>
    <rPh sb="1" eb="3">
      <t>ミズモト</t>
    </rPh>
    <rPh sb="3" eb="5">
      <t>ミズベ</t>
    </rPh>
    <phoneticPr fontId="9"/>
  </si>
  <si>
    <t>亀有3-49-20</t>
    <rPh sb="0" eb="2">
      <t>カメアリ</t>
    </rPh>
    <phoneticPr fontId="9"/>
  </si>
  <si>
    <t>古隅田なかよし</t>
    <rPh sb="0" eb="1">
      <t>フル</t>
    </rPh>
    <rPh sb="1" eb="3">
      <t>スミダ</t>
    </rPh>
    <phoneticPr fontId="9"/>
  </si>
  <si>
    <t>亀有3-49-2</t>
    <rPh sb="0" eb="2">
      <t>カメアリ</t>
    </rPh>
    <phoneticPr fontId="9"/>
  </si>
  <si>
    <t>浮洲</t>
    <rPh sb="0" eb="1">
      <t>ウキ</t>
    </rPh>
    <rPh sb="1" eb="2">
      <t>ス</t>
    </rPh>
    <phoneticPr fontId="9"/>
  </si>
  <si>
    <t>南水元3-4-15</t>
    <rPh sb="0" eb="3">
      <t>ミナミミズモト</t>
    </rPh>
    <phoneticPr fontId="9"/>
  </si>
  <si>
    <t>南水元けやき</t>
    <rPh sb="0" eb="3">
      <t>ミナミミズモト</t>
    </rPh>
    <phoneticPr fontId="9"/>
  </si>
  <si>
    <t>西新小岩3-26-6</t>
    <rPh sb="0" eb="4">
      <t>ニシシンコイワ</t>
    </rPh>
    <phoneticPr fontId="9"/>
  </si>
  <si>
    <t>西新小岩</t>
    <rPh sb="0" eb="4">
      <t>ニシシンコイワ</t>
    </rPh>
    <phoneticPr fontId="9"/>
  </si>
  <si>
    <t>奥戸9-15-16</t>
    <rPh sb="0" eb="2">
      <t>オクド</t>
    </rPh>
    <phoneticPr fontId="9"/>
  </si>
  <si>
    <t>堀切7-8-7</t>
  </si>
  <si>
    <t>南綾瀬中央</t>
  </si>
  <si>
    <t>奥戸2-31-10</t>
  </si>
  <si>
    <t>奥戸二丁目</t>
  </si>
  <si>
    <t>西水元3-14-7</t>
    <rPh sb="0" eb="3">
      <t>ニシミズモト</t>
    </rPh>
    <phoneticPr fontId="9"/>
  </si>
  <si>
    <t>西水元こうだ</t>
    <rPh sb="0" eb="3">
      <t>ニシミズモト</t>
    </rPh>
    <phoneticPr fontId="9"/>
  </si>
  <si>
    <t>西水元3-18-20</t>
    <rPh sb="0" eb="3">
      <t>ニシミズモト</t>
    </rPh>
    <phoneticPr fontId="9"/>
  </si>
  <si>
    <t>西水元猿西</t>
    <rPh sb="0" eb="1">
      <t>ニシ</t>
    </rPh>
    <rPh sb="1" eb="3">
      <t>ミズモト</t>
    </rPh>
    <rPh sb="3" eb="4">
      <t>サル</t>
    </rPh>
    <rPh sb="4" eb="5">
      <t>ニシ</t>
    </rPh>
    <phoneticPr fontId="9"/>
  </si>
  <si>
    <t>東水元3-21-6</t>
    <rPh sb="0" eb="3">
      <t>ヒガシミズモト</t>
    </rPh>
    <phoneticPr fontId="9"/>
  </si>
  <si>
    <t>したて</t>
  </si>
  <si>
    <r>
      <t>西水元5-14</t>
    </r>
    <r>
      <rPr>
        <sz val="10"/>
        <color theme="1"/>
        <rFont val="ＭＳ Ｐゴシック"/>
        <family val="3"/>
        <charset val="128"/>
      </rPr>
      <t>-13</t>
    </r>
    <rPh sb="0" eb="3">
      <t>ニシミズモト</t>
    </rPh>
    <phoneticPr fontId="9"/>
  </si>
  <si>
    <t>西水元五丁目</t>
    <rPh sb="0" eb="3">
      <t>ニシミズモト</t>
    </rPh>
    <rPh sb="3" eb="6">
      <t>ゴチョウメ</t>
    </rPh>
    <phoneticPr fontId="9"/>
  </si>
  <si>
    <t>西水元3-36-23</t>
  </si>
  <si>
    <t>西水元三丁目</t>
  </si>
  <si>
    <t>柴又2-14-8</t>
    <rPh sb="0" eb="2">
      <t>シバマタ</t>
    </rPh>
    <phoneticPr fontId="9"/>
  </si>
  <si>
    <t>柴又二丁目</t>
    <rPh sb="0" eb="2">
      <t>シバマタ</t>
    </rPh>
    <rPh sb="2" eb="3">
      <t>ニ</t>
    </rPh>
    <rPh sb="3" eb="5">
      <t>チョウメ</t>
    </rPh>
    <phoneticPr fontId="9"/>
  </si>
  <si>
    <t>白鳥4-16-4</t>
    <rPh sb="0" eb="2">
      <t>シラトリ</t>
    </rPh>
    <phoneticPr fontId="8"/>
  </si>
  <si>
    <t>白鳥四丁目</t>
    <rPh sb="2" eb="5">
      <t>ヨンチョウメ</t>
    </rPh>
    <phoneticPr fontId="9"/>
  </si>
  <si>
    <t>金町1-23-7</t>
    <rPh sb="0" eb="2">
      <t>カナマチ</t>
    </rPh>
    <phoneticPr fontId="8"/>
  </si>
  <si>
    <t>金町ときわ</t>
    <rPh sb="0" eb="2">
      <t>カナマチ</t>
    </rPh>
    <phoneticPr fontId="9"/>
  </si>
  <si>
    <t>高砂7-8-13</t>
    <rPh sb="0" eb="2">
      <t>タカサゴ</t>
    </rPh>
    <phoneticPr fontId="9"/>
  </si>
  <si>
    <t>高砂七丁目</t>
    <rPh sb="0" eb="2">
      <t>タカサゴ</t>
    </rPh>
    <rPh sb="2" eb="5">
      <t>ナナチョウメ</t>
    </rPh>
    <phoneticPr fontId="9"/>
  </si>
  <si>
    <t>金町5-10-9</t>
    <rPh sb="0" eb="2">
      <t>カナマチ</t>
    </rPh>
    <phoneticPr fontId="9"/>
  </si>
  <si>
    <t>金町末広</t>
    <rPh sb="0" eb="2">
      <t>カナマチ</t>
    </rPh>
    <rPh sb="2" eb="4">
      <t>スエヒロ</t>
    </rPh>
    <phoneticPr fontId="9"/>
  </si>
  <si>
    <t>西水元1-12-3</t>
    <phoneticPr fontId="9"/>
  </si>
  <si>
    <t>水元飯塚</t>
  </si>
  <si>
    <t>東新小岩7-13-9</t>
    <phoneticPr fontId="9"/>
  </si>
  <si>
    <t>東新小岩七丁目エンゼルパーク</t>
    <phoneticPr fontId="9"/>
  </si>
  <si>
    <t>堀切1-12地先から7地先まで</t>
    <rPh sb="6" eb="7">
      <t>チ</t>
    </rPh>
    <rPh sb="11" eb="12">
      <t>チ</t>
    </rPh>
    <rPh sb="12" eb="13">
      <t>サキ</t>
    </rPh>
    <phoneticPr fontId="9"/>
  </si>
  <si>
    <t>堀切水辺</t>
  </si>
  <si>
    <t>西水元4-10-19</t>
    <phoneticPr fontId="9"/>
  </si>
  <si>
    <t>西水元つばさ</t>
  </si>
  <si>
    <t>亀有3-25-1</t>
    <phoneticPr fontId="9"/>
  </si>
  <si>
    <t>亀有リリオパーク</t>
  </si>
  <si>
    <t>水元1-25-19</t>
    <phoneticPr fontId="9"/>
  </si>
  <si>
    <t>いりや南</t>
  </si>
  <si>
    <t>金町2-16-4</t>
    <phoneticPr fontId="9"/>
  </si>
  <si>
    <t>金町二丁目ときわ</t>
    <rPh sb="2" eb="4">
      <t>ニチョウ</t>
    </rPh>
    <phoneticPr fontId="9"/>
  </si>
  <si>
    <t>西水元1-9-5</t>
    <phoneticPr fontId="9"/>
  </si>
  <si>
    <t>ゆうがお</t>
  </si>
  <si>
    <t>西新小岩3-35地先から新小岩1-1地先まで</t>
    <rPh sb="8" eb="9">
      <t>チ</t>
    </rPh>
    <rPh sb="18" eb="19">
      <t>チ</t>
    </rPh>
    <phoneticPr fontId="9"/>
  </si>
  <si>
    <t>葛飾あらかわ水辺</t>
    <rPh sb="0" eb="2">
      <t>カツシカ</t>
    </rPh>
    <phoneticPr fontId="7"/>
  </si>
  <si>
    <t>次ページの児童遊園面積→</t>
    <rPh sb="0" eb="1">
      <t>ツギ</t>
    </rPh>
    <rPh sb="5" eb="7">
      <t>ジドウ</t>
    </rPh>
    <rPh sb="7" eb="9">
      <t>ユウエン</t>
    </rPh>
    <rPh sb="9" eb="11">
      <t>メンセキ</t>
    </rPh>
    <phoneticPr fontId="7"/>
  </si>
  <si>
    <t>亀有2-11-5</t>
  </si>
  <si>
    <t>児童遊園</t>
    <rPh sb="0" eb="2">
      <t>ジドウ</t>
    </rPh>
    <rPh sb="2" eb="4">
      <t>ユウエン</t>
    </rPh>
    <phoneticPr fontId="9"/>
  </si>
  <si>
    <t>亀有あさひ</t>
  </si>
  <si>
    <t>高砂8-7-7</t>
  </si>
  <si>
    <t>新小岩4-37-2</t>
  </si>
  <si>
    <t>小松橋</t>
  </si>
  <si>
    <t>東新小岩4-4-16</t>
  </si>
  <si>
    <t>小菅1-8-9</t>
  </si>
  <si>
    <t>小菅西</t>
  </si>
  <si>
    <t>東金町2-7-14</t>
  </si>
  <si>
    <t>東金町すみれ</t>
  </si>
  <si>
    <t>堀切4-3-11</t>
  </si>
  <si>
    <t>堀切四丁目</t>
  </si>
  <si>
    <t>南水元1-24-4</t>
  </si>
  <si>
    <t>南水元一丁目</t>
  </si>
  <si>
    <t>青戸南</t>
  </si>
  <si>
    <t>青戸8-27-15</t>
  </si>
  <si>
    <t>青戸八丁目</t>
  </si>
  <si>
    <t>堀切1-39-14</t>
  </si>
  <si>
    <t>青戸7-16-8</t>
  </si>
  <si>
    <t>青戸七丁目</t>
  </si>
  <si>
    <t>堀切7-30-7</t>
  </si>
  <si>
    <t>堀切七丁目</t>
  </si>
  <si>
    <t>亀有1-3-15</t>
  </si>
  <si>
    <t>あおぞら</t>
  </si>
  <si>
    <t>新宿4-23-1</t>
  </si>
  <si>
    <t>新宿四丁目</t>
  </si>
  <si>
    <t>東四つ木1-4-16</t>
  </si>
  <si>
    <t>木根川東</t>
  </si>
  <si>
    <t>西新小岩5-3-15</t>
  </si>
  <si>
    <t>古谷野</t>
  </si>
  <si>
    <t>亀有1-22-6</t>
  </si>
  <si>
    <t>亀有一丁目</t>
  </si>
  <si>
    <t>柴又5-29-20</t>
  </si>
  <si>
    <t>ひばりが丘</t>
  </si>
  <si>
    <t>小菅1-27-2</t>
  </si>
  <si>
    <t>松原</t>
  </si>
  <si>
    <t>立石4-31-11</t>
  </si>
  <si>
    <t>梅田</t>
  </si>
  <si>
    <t>東金町5-30-3</t>
  </si>
  <si>
    <t>東金町五丁目</t>
  </si>
  <si>
    <t>新宿4-25-2</t>
  </si>
  <si>
    <t>しらゆき</t>
  </si>
  <si>
    <t>東立石4-45-5</t>
  </si>
  <si>
    <t>東立石</t>
  </si>
  <si>
    <t>吾妻</t>
  </si>
  <si>
    <t>堀切4-26-1</t>
  </si>
  <si>
    <t>堀切橋</t>
  </si>
  <si>
    <t>東堀切2-20-3</t>
  </si>
  <si>
    <t>東堀切二丁目</t>
  </si>
  <si>
    <t>柴又7-17-1</t>
  </si>
  <si>
    <t>柴又第一</t>
  </si>
  <si>
    <t>堀切8-18-3</t>
  </si>
  <si>
    <t>上千葉香取</t>
  </si>
  <si>
    <t>細田4-15-11</t>
  </si>
  <si>
    <t>細田四丁目</t>
  </si>
  <si>
    <t>金町5-4-8</t>
  </si>
  <si>
    <t>こえど</t>
  </si>
  <si>
    <t>新宿2-15-9</t>
  </si>
  <si>
    <t>大池</t>
  </si>
  <si>
    <t>堀切1-6-30</t>
  </si>
  <si>
    <t>堀切南</t>
  </si>
  <si>
    <t>東金町1-33-20</t>
  </si>
  <si>
    <t>東金町</t>
  </si>
  <si>
    <t>新小岩2-20-17</t>
  </si>
  <si>
    <t>新小岩二丁目</t>
  </si>
  <si>
    <t>堀切5-46-4</t>
  </si>
  <si>
    <t>堀切赤門</t>
  </si>
  <si>
    <t>西新小岩3-21-10</t>
  </si>
  <si>
    <t>上平井西</t>
  </si>
  <si>
    <t>堀切4-50-4</t>
  </si>
  <si>
    <t>こやの新</t>
  </si>
  <si>
    <t>東立石1-23-9先</t>
  </si>
  <si>
    <t>川端南</t>
  </si>
  <si>
    <t>西亀有2-37-1</t>
  </si>
  <si>
    <t>西亀有</t>
  </si>
  <si>
    <t>東四つ木3-44-15</t>
  </si>
  <si>
    <t>きねがわ</t>
  </si>
  <si>
    <t>東金町2-21-10</t>
  </si>
  <si>
    <t>原田</t>
  </si>
  <si>
    <t>堀切2-40-6</t>
  </si>
  <si>
    <t>堀切中央</t>
  </si>
  <si>
    <t>亀有2-6-18</t>
  </si>
  <si>
    <t>若草</t>
  </si>
  <si>
    <t>四つ木5-20-10</t>
  </si>
  <si>
    <t>四つ木五丁目</t>
  </si>
  <si>
    <t>新宿5-2-8</t>
  </si>
  <si>
    <t>町並</t>
  </si>
  <si>
    <t>鎌倉4-28-18</t>
  </si>
  <si>
    <t>鎌倉東</t>
  </si>
  <si>
    <t>西亀有2-41-10</t>
  </si>
  <si>
    <t>大曲り</t>
  </si>
  <si>
    <t>柴又2-4-6</t>
  </si>
  <si>
    <t>北野</t>
  </si>
  <si>
    <t>亀有4-24-11</t>
  </si>
  <si>
    <t>砂原</t>
  </si>
  <si>
    <t>立石8-37-17</t>
  </si>
  <si>
    <t>立石</t>
  </si>
  <si>
    <t>高砂3-1-35</t>
  </si>
  <si>
    <t>東堀切2-28-3</t>
  </si>
  <si>
    <t>奥戸6-18-15</t>
  </si>
  <si>
    <t>亀田</t>
  </si>
  <si>
    <t>亀有1-5-2</t>
  </si>
  <si>
    <t>小鳩</t>
  </si>
  <si>
    <t>東金町4-28-4</t>
  </si>
  <si>
    <t>半田</t>
  </si>
  <si>
    <t>亀有2-9-11</t>
  </si>
  <si>
    <t>亀青</t>
  </si>
  <si>
    <t>東四つ木4-24-8</t>
  </si>
  <si>
    <t>東四つ木諏訪</t>
  </si>
  <si>
    <t>細田3-17-18</t>
  </si>
  <si>
    <t>細田町</t>
  </si>
  <si>
    <t>みどり</t>
  </si>
  <si>
    <t>細田4-39-2</t>
  </si>
  <si>
    <t>細田東</t>
  </si>
  <si>
    <t>柴又4-5-8</t>
  </si>
  <si>
    <t>桜道</t>
  </si>
  <si>
    <t>新宿5-22-10</t>
  </si>
  <si>
    <t>内野僑</t>
  </si>
  <si>
    <t>東堀切1-14-25</t>
  </si>
  <si>
    <t>親和</t>
  </si>
  <si>
    <t>奥戸1-20-11</t>
  </si>
  <si>
    <t>奥戸一丁目</t>
  </si>
  <si>
    <t>新道口</t>
  </si>
  <si>
    <t>金町4-22-1</t>
  </si>
  <si>
    <t>末広</t>
  </si>
  <si>
    <t>青戸4-20-7</t>
  </si>
  <si>
    <t>東新小岩8-16-10</t>
  </si>
  <si>
    <t>三谷稲荷</t>
  </si>
  <si>
    <t>奥戸2-43-2</t>
  </si>
  <si>
    <t>東金町8-17-13</t>
  </si>
  <si>
    <t>大向</t>
  </si>
  <si>
    <t>柴原</t>
  </si>
  <si>
    <t>東金町7-2-3</t>
  </si>
  <si>
    <t>東金町七丁目</t>
  </si>
  <si>
    <t>亀有5-59-8</t>
  </si>
  <si>
    <t>さくら</t>
  </si>
  <si>
    <t>高砂2-13-13</t>
  </si>
  <si>
    <t>高砂宮前</t>
  </si>
  <si>
    <t>東金町1-28-1</t>
  </si>
  <si>
    <t>金町駅北口</t>
  </si>
  <si>
    <t>奥戸3-26-21</t>
  </si>
  <si>
    <t>奥戸三丁目</t>
  </si>
  <si>
    <t>新宿1-2-3</t>
  </si>
  <si>
    <t>新宿一丁目</t>
  </si>
  <si>
    <t>堀切6-30-7</t>
  </si>
  <si>
    <t>堀切加波良</t>
  </si>
  <si>
    <t>東四つ木3-24-10</t>
  </si>
  <si>
    <t>鎌倉2-2-8</t>
  </si>
  <si>
    <t>鎌倉二丁目</t>
  </si>
  <si>
    <t>堀切2-25-18</t>
  </si>
  <si>
    <t>細田1-21-9</t>
  </si>
  <si>
    <t>細田一丁目</t>
  </si>
  <si>
    <t>立石8-44-31</t>
  </si>
  <si>
    <t>熊野神社</t>
  </si>
  <si>
    <t>西新小岩5-15-1</t>
  </si>
  <si>
    <t>平和橋</t>
  </si>
  <si>
    <t>東金町4-38-6</t>
  </si>
  <si>
    <t>東金町四丁目</t>
  </si>
  <si>
    <t>四つ木2-18-17</t>
  </si>
  <si>
    <t>白髭神社</t>
  </si>
  <si>
    <t>堀切8-6-13</t>
  </si>
  <si>
    <t>掘八</t>
  </si>
  <si>
    <t>立石8-2-6</t>
  </si>
  <si>
    <t>諏訪</t>
  </si>
  <si>
    <t>宝町1-18-7</t>
  </si>
  <si>
    <t>宝町南</t>
  </si>
  <si>
    <t>東金町3-23-13</t>
  </si>
  <si>
    <t>金蓮院</t>
  </si>
  <si>
    <t>東新小岩8-20-15</t>
  </si>
  <si>
    <t>須磨</t>
  </si>
  <si>
    <t>柴又3-30-23</t>
  </si>
  <si>
    <t>柴又八幡神社</t>
  </si>
  <si>
    <t>柴又6-26-8</t>
  </si>
  <si>
    <t>柴又六丁目</t>
  </si>
  <si>
    <t>新小岩2-4-13</t>
  </si>
  <si>
    <t>下小松</t>
  </si>
  <si>
    <t>ウ　児童遊園</t>
    <phoneticPr fontId="9"/>
  </si>
  <si>
    <t>小菅1-35</t>
  </si>
  <si>
    <t>西水元6-22-4先</t>
  </si>
  <si>
    <t>大場川</t>
  </si>
  <si>
    <t>西亀有3-40-1</t>
  </si>
  <si>
    <t>砂原中央</t>
  </si>
  <si>
    <t>亀有2-42-3</t>
  </si>
  <si>
    <t>亀二</t>
  </si>
  <si>
    <t>柴又4-14-6</t>
  </si>
  <si>
    <t>柴又四丁目</t>
  </si>
  <si>
    <t>かまくらいなり</t>
  </si>
  <si>
    <t>金町4-3-4</t>
  </si>
  <si>
    <t>むつみ</t>
  </si>
  <si>
    <t>宝町1-15-8</t>
  </si>
  <si>
    <t>宝町西</t>
  </si>
  <si>
    <t>青戸8-11-5</t>
  </si>
  <si>
    <t>西亀青</t>
  </si>
  <si>
    <t>四つ木三丁目</t>
  </si>
  <si>
    <t>鎌倉2-31-1</t>
  </si>
  <si>
    <t>みんなのひろば</t>
  </si>
  <si>
    <t>東新小岩6-21-2</t>
  </si>
  <si>
    <t>西井堀橋</t>
  </si>
  <si>
    <t>柴又6-10-15</t>
  </si>
  <si>
    <t>柴又とまり木</t>
  </si>
  <si>
    <t>東新小岩2-1-10</t>
  </si>
  <si>
    <t>白鳥3-20-8</t>
  </si>
  <si>
    <t>白鳥東なかよし</t>
  </si>
  <si>
    <t>東新小岩2-6-14</t>
  </si>
  <si>
    <t>東新小岩二丁目東</t>
  </si>
  <si>
    <t>白鳥3-17-3</t>
  </si>
  <si>
    <t>白鳥東さわやか</t>
  </si>
  <si>
    <t>青戸6-31-4</t>
  </si>
  <si>
    <t>青戸3-10-11先</t>
  </si>
  <si>
    <t>青戸三丁目西</t>
  </si>
  <si>
    <t>鎌倉3-28-15</t>
  </si>
  <si>
    <t>鎌倉北</t>
  </si>
  <si>
    <t>東四つ木2-4-20</t>
  </si>
  <si>
    <t>かわばた新田</t>
  </si>
  <si>
    <t>立石3-20-2</t>
  </si>
  <si>
    <t>ほんでんなかよし</t>
  </si>
  <si>
    <t>東水元3-12-3</t>
  </si>
  <si>
    <t>東水元三丁目</t>
  </si>
  <si>
    <t>東堀切1-11-10</t>
  </si>
  <si>
    <t>東堀切一丁目</t>
  </si>
  <si>
    <t>青戸3-22-23先</t>
  </si>
  <si>
    <t>青戸三丁目東</t>
  </si>
  <si>
    <t>金町4-12-16</t>
  </si>
  <si>
    <t>協栄いずみ</t>
  </si>
  <si>
    <t>東金町4-30-3</t>
  </si>
  <si>
    <t>半田ふじみ</t>
  </si>
  <si>
    <t>宝町1-4-1</t>
  </si>
  <si>
    <t>宝町一丁目</t>
  </si>
  <si>
    <t>白鳥3-7-4</t>
  </si>
  <si>
    <t>白鳥東にこにこ</t>
  </si>
  <si>
    <t>新宿5-18-5</t>
  </si>
  <si>
    <t>新宿五丁目</t>
  </si>
  <si>
    <t>新柴又</t>
  </si>
  <si>
    <t>高砂1-20-13</t>
  </si>
  <si>
    <t>高砂一丁目</t>
  </si>
  <si>
    <t>東水元4-4-7</t>
  </si>
  <si>
    <t>小合上町</t>
  </si>
  <si>
    <t>南水元1-25-7</t>
  </si>
  <si>
    <t>南水元ふれあい</t>
  </si>
  <si>
    <t>金町4-11-16</t>
  </si>
  <si>
    <t>鷹之堤</t>
  </si>
  <si>
    <t>東金町2-31-11</t>
  </si>
  <si>
    <t>つくし</t>
  </si>
  <si>
    <t>金町3-12-8</t>
  </si>
  <si>
    <t>金町わかくさ</t>
  </si>
  <si>
    <t>東金町2-5-8</t>
  </si>
  <si>
    <t>東金町亀が岡</t>
  </si>
  <si>
    <t>白鳥3-29-10</t>
  </si>
  <si>
    <t>しらぎく</t>
  </si>
  <si>
    <t>柴又7-5-4</t>
  </si>
  <si>
    <t>柴又北</t>
  </si>
  <si>
    <t>奥戸9-1-5</t>
  </si>
  <si>
    <t>愛苑</t>
  </si>
  <si>
    <t>東新小岩4-3-14</t>
  </si>
  <si>
    <t>かみこまつ</t>
  </si>
  <si>
    <t>堀切4-42-6</t>
  </si>
  <si>
    <t>こやのひまわり</t>
  </si>
  <si>
    <t>東金町5-33-18</t>
  </si>
  <si>
    <t>東金町いずみ</t>
  </si>
  <si>
    <t>西亀有四丁目</t>
  </si>
  <si>
    <t>しろふね</t>
  </si>
  <si>
    <t>ウ　児童遊園（続き）</t>
    <rPh sb="7" eb="8">
      <t>ツヅ</t>
    </rPh>
    <phoneticPr fontId="9"/>
  </si>
  <si>
    <t>（環境課）</t>
    <rPh sb="1" eb="3">
      <t>カンキョウ</t>
    </rPh>
    <rPh sb="3" eb="4">
      <t>カ</t>
    </rPh>
    <phoneticPr fontId="9"/>
  </si>
  <si>
    <t>約3,400㎡　延長約100ｍ</t>
    <phoneticPr fontId="9"/>
  </si>
  <si>
    <t>約6,000㎡　延長約590ｍ</t>
    <phoneticPr fontId="9"/>
  </si>
  <si>
    <t>西水元三丁目１番先から
西水元一丁目５番先まで
西水元水辺の公園内ワンド</t>
    <rPh sb="1" eb="3">
      <t>ミズモト</t>
    </rPh>
    <rPh sb="3" eb="4">
      <t>サン</t>
    </rPh>
    <phoneticPr fontId="9"/>
  </si>
  <si>
    <t>指定場所</t>
    <phoneticPr fontId="9"/>
  </si>
  <si>
    <t>お花茶屋二丁目２１番先から
亀有一丁目２７番先まで
（５区間）</t>
    <phoneticPr fontId="9"/>
  </si>
  <si>
    <t>H19.3.31</t>
    <phoneticPr fontId="9"/>
  </si>
  <si>
    <t>指定年月日</t>
    <phoneticPr fontId="9"/>
  </si>
  <si>
    <t>H11.4.1</t>
    <phoneticPr fontId="9"/>
  </si>
  <si>
    <t>西水元水辺の公園
自然再生区域</t>
    <rPh sb="0" eb="3">
      <t>ニシミズモト</t>
    </rPh>
    <rPh sb="3" eb="5">
      <t>ミズベ</t>
    </rPh>
    <rPh sb="6" eb="8">
      <t>コウエン</t>
    </rPh>
    <phoneticPr fontId="9"/>
  </si>
  <si>
    <t>名称</t>
    <phoneticPr fontId="9"/>
  </si>
  <si>
    <t>曳舟川自然再生区域
（亀有・白鳥・お花茶屋地区）</t>
    <rPh sb="2" eb="3">
      <t>カワ</t>
    </rPh>
    <rPh sb="7" eb="8">
      <t>ク</t>
    </rPh>
    <rPh sb="14" eb="15">
      <t>シロ</t>
    </rPh>
    <phoneticPr fontId="9"/>
  </si>
  <si>
    <t>約66,000㎡　延長約1,200ｍ</t>
    <phoneticPr fontId="9"/>
  </si>
  <si>
    <t>約1,000㎡　延長約200ｍ</t>
    <rPh sb="0" eb="1">
      <t>ヤク</t>
    </rPh>
    <rPh sb="8" eb="10">
      <t>エンチョウ</t>
    </rPh>
    <rPh sb="10" eb="11">
      <t>ヤク</t>
    </rPh>
    <phoneticPr fontId="9"/>
  </si>
  <si>
    <t>西新小岩三丁目３５番先から
新小岩一丁目１番先まで
荒川左岸河川敷</t>
    <phoneticPr fontId="9"/>
  </si>
  <si>
    <t>四つ木二丁目２番先から
四つ木一丁目２４番先まで
（橋梁除く）</t>
    <rPh sb="0" eb="1">
      <t>ヨ</t>
    </rPh>
    <rPh sb="2" eb="3">
      <t>ギ</t>
    </rPh>
    <rPh sb="3" eb="4">
      <t>２</t>
    </rPh>
    <rPh sb="4" eb="6">
      <t>チョウメ</t>
    </rPh>
    <rPh sb="7" eb="8">
      <t>バン</t>
    </rPh>
    <rPh sb="8" eb="9">
      <t>サキ</t>
    </rPh>
    <phoneticPr fontId="9"/>
  </si>
  <si>
    <t>H12.3.31</t>
    <phoneticPr fontId="9"/>
  </si>
  <si>
    <t>H9.10.3</t>
    <phoneticPr fontId="9"/>
  </si>
  <si>
    <t>葛飾あらかわ水辺公園
自然再生区域</t>
    <rPh sb="0" eb="2">
      <t>カツシカ</t>
    </rPh>
    <phoneticPr fontId="9"/>
  </si>
  <si>
    <t>曳舟川自然再生区域
（四つ木地区）</t>
    <rPh sb="0" eb="1">
      <t>ヒ</t>
    </rPh>
    <rPh sb="1" eb="2">
      <t>フネ</t>
    </rPh>
    <rPh sb="2" eb="3">
      <t>ガワ</t>
    </rPh>
    <rPh sb="3" eb="5">
      <t>シゼン</t>
    </rPh>
    <rPh sb="5" eb="7">
      <t>サイセイ</t>
    </rPh>
    <rPh sb="7" eb="9">
      <t>クイキ</t>
    </rPh>
    <rPh sb="11" eb="12">
      <t>ヨ</t>
    </rPh>
    <rPh sb="13" eb="14">
      <t>ギ</t>
    </rPh>
    <rPh sb="14" eb="16">
      <t>チク</t>
    </rPh>
    <phoneticPr fontId="9"/>
  </si>
  <si>
    <t>約2,284㎡　延長約196ｍ</t>
    <phoneticPr fontId="9"/>
  </si>
  <si>
    <t>約6,102㎡　延長約615ｍ</t>
    <rPh sb="0" eb="1">
      <t>ヤク</t>
    </rPh>
    <rPh sb="8" eb="10">
      <t>エンチョウ</t>
    </rPh>
    <rPh sb="10" eb="11">
      <t>ヤク</t>
    </rPh>
    <phoneticPr fontId="9"/>
  </si>
  <si>
    <t>四つ木五丁目６番先から
四つ木五丁目２５番先まで
（３区間）</t>
    <phoneticPr fontId="9"/>
  </si>
  <si>
    <t>小菅四丁目２０番先から
小菅三丁目４番先まで
（古隅田川・元隅田橋から
　足立区大六天排水場脇まで）</t>
    <rPh sb="0" eb="2">
      <t>コスゲ</t>
    </rPh>
    <rPh sb="2" eb="3">
      <t>４</t>
    </rPh>
    <rPh sb="3" eb="5">
      <t>チョウメ</t>
    </rPh>
    <rPh sb="7" eb="8">
      <t>バン</t>
    </rPh>
    <rPh sb="8" eb="9">
      <t>サキ</t>
    </rPh>
    <phoneticPr fontId="9"/>
  </si>
  <si>
    <t>H13.3.31</t>
    <phoneticPr fontId="9"/>
  </si>
  <si>
    <t>H9.3.31(区域拡張H11.10.15)</t>
    <rPh sb="8" eb="10">
      <t>クイキ</t>
    </rPh>
    <rPh sb="10" eb="12">
      <t>カクチョウ</t>
    </rPh>
    <phoneticPr fontId="9"/>
  </si>
  <si>
    <t>曳舟川自然再生区域
(宝町･四つ木五丁目地区）</t>
    <rPh sb="2" eb="3">
      <t>カワ</t>
    </rPh>
    <rPh sb="14" eb="15">
      <t>ヨッ</t>
    </rPh>
    <rPh sb="19" eb="20">
      <t>メ</t>
    </rPh>
    <phoneticPr fontId="9"/>
  </si>
  <si>
    <t>古隅田川自然再生区域</t>
    <rPh sb="0" eb="1">
      <t>コ</t>
    </rPh>
    <rPh sb="1" eb="4">
      <t>スミダガワ</t>
    </rPh>
    <rPh sb="4" eb="6">
      <t>シゼン</t>
    </rPh>
    <rPh sb="6" eb="8">
      <t>サイセイ</t>
    </rPh>
    <rPh sb="8" eb="10">
      <t>クイキ</t>
    </rPh>
    <phoneticPr fontId="9"/>
  </si>
  <si>
    <t>（公園課・道路管理課）</t>
    <rPh sb="1" eb="4">
      <t>コウエンカ</t>
    </rPh>
    <rPh sb="5" eb="7">
      <t>ドウロ</t>
    </rPh>
    <rPh sb="7" eb="10">
      <t>カンリカ</t>
    </rPh>
    <phoneticPr fontId="9"/>
  </si>
  <si>
    <t>約12,200㎡</t>
    <phoneticPr fontId="9"/>
  </si>
  <si>
    <t>約400㎡</t>
    <rPh sb="0" eb="1">
      <t>ヤク</t>
    </rPh>
    <phoneticPr fontId="9"/>
  </si>
  <si>
    <t>暗渠</t>
    <phoneticPr fontId="9"/>
  </si>
  <si>
    <t>開渠</t>
    <phoneticPr fontId="9"/>
  </si>
  <si>
    <t>公共溝渠</t>
    <rPh sb="0" eb="2">
      <t>コウキョウ</t>
    </rPh>
    <rPh sb="2" eb="4">
      <t>コウキョ</t>
    </rPh>
    <phoneticPr fontId="9"/>
  </si>
  <si>
    <t>西水元六丁目22番先
大場川河川敷中州</t>
    <rPh sb="9" eb="10">
      <t>サキ</t>
    </rPh>
    <phoneticPr fontId="9"/>
  </si>
  <si>
    <t>水元公園４番先
水元さくら堤</t>
    <rPh sb="0" eb="2">
      <t>ミズモト</t>
    </rPh>
    <rPh sb="2" eb="4">
      <t>コウエン</t>
    </rPh>
    <rPh sb="5" eb="6">
      <t>バン</t>
    </rPh>
    <rPh sb="6" eb="7">
      <t>サキ</t>
    </rPh>
    <phoneticPr fontId="9"/>
  </si>
  <si>
    <t>準用河川</t>
    <phoneticPr fontId="9"/>
  </si>
  <si>
    <t>H4.1.1(区域拡張H8.3.1)</t>
    <phoneticPr fontId="9"/>
  </si>
  <si>
    <t>一級河川</t>
    <phoneticPr fontId="9"/>
  </si>
  <si>
    <t>自然植生群落、野鳥、昆虫</t>
    <phoneticPr fontId="9"/>
  </si>
  <si>
    <t>フジバカマの自生地</t>
    <rPh sb="6" eb="9">
      <t>ジセイチ</t>
    </rPh>
    <phoneticPr fontId="9"/>
  </si>
  <si>
    <t>指定内容</t>
    <rPh sb="2" eb="3">
      <t>ナイ</t>
    </rPh>
    <rPh sb="3" eb="4">
      <t>ヨウ</t>
    </rPh>
    <phoneticPr fontId="9"/>
  </si>
  <si>
    <t>大場川中州自然保護区域</t>
    <phoneticPr fontId="9"/>
  </si>
  <si>
    <t>水元さくら堤自然保護区域</t>
    <rPh sb="0" eb="2">
      <t>ミズモト</t>
    </rPh>
    <rPh sb="5" eb="6">
      <t>ツツミ</t>
    </rPh>
    <rPh sb="6" eb="8">
      <t>シゼン</t>
    </rPh>
    <rPh sb="8" eb="10">
      <t>ホゴ</t>
    </rPh>
    <rPh sb="10" eb="12">
      <t>クイキ</t>
    </rPh>
    <phoneticPr fontId="9"/>
  </si>
  <si>
    <t>（単位：ｍ）</t>
    <rPh sb="1" eb="3">
      <t>タンイ</t>
    </rPh>
    <phoneticPr fontId="7"/>
  </si>
  <si>
    <t>（環境課）</t>
  </si>
  <si>
    <t>土地提供者(人)</t>
    <rPh sb="6" eb="7">
      <t>ヒト</t>
    </rPh>
    <phoneticPr fontId="9"/>
  </si>
  <si>
    <t>箇所数(箇所)</t>
    <rPh sb="4" eb="6">
      <t>カショ</t>
    </rPh>
    <phoneticPr fontId="9"/>
  </si>
  <si>
    <t>区画数(区画)</t>
    <rPh sb="4" eb="6">
      <t>クカク</t>
    </rPh>
    <phoneticPr fontId="9"/>
  </si>
  <si>
    <t>所有者数(人)</t>
    <rPh sb="5" eb="6">
      <t>ニン</t>
    </rPh>
    <phoneticPr fontId="9"/>
  </si>
  <si>
    <t>樹林</t>
    <rPh sb="0" eb="1">
      <t>キ</t>
    </rPh>
    <rPh sb="1" eb="2">
      <t>ハヤシ</t>
    </rPh>
    <phoneticPr fontId="9"/>
  </si>
  <si>
    <t>樹木数(本)</t>
    <rPh sb="4" eb="5">
      <t>ホン</t>
    </rPh>
    <phoneticPr fontId="9"/>
  </si>
  <si>
    <t>樹木</t>
    <rPh sb="0" eb="1">
      <t>キ</t>
    </rPh>
    <rPh sb="1" eb="2">
      <t>キ</t>
    </rPh>
    <phoneticPr fontId="9"/>
  </si>
  <si>
    <t>（４）街路樹</t>
    <phoneticPr fontId="9"/>
  </si>
  <si>
    <t>環境基準</t>
    <phoneticPr fontId="9"/>
  </si>
  <si>
    <t>（２）大気汚染（水元一般環境大気測定局）</t>
    <rPh sb="10" eb="12">
      <t>イッパン</t>
    </rPh>
    <rPh sb="12" eb="14">
      <t>カンキョウ</t>
    </rPh>
    <rPh sb="14" eb="16">
      <t>タイキ</t>
    </rPh>
    <rPh sb="18" eb="19">
      <t>キョク</t>
    </rPh>
    <phoneticPr fontId="9"/>
  </si>
  <si>
    <t>一般</t>
    <rPh sb="0" eb="1">
      <t>イチ</t>
    </rPh>
    <rPh sb="1" eb="2">
      <t>バン</t>
    </rPh>
    <phoneticPr fontId="9"/>
  </si>
  <si>
    <t>建設作業</t>
    <phoneticPr fontId="9"/>
  </si>
  <si>
    <t>指定作業場</t>
    <rPh sb="4" eb="5">
      <t>ジョウ</t>
    </rPh>
    <phoneticPr fontId="9"/>
  </si>
  <si>
    <t>工場</t>
    <phoneticPr fontId="9"/>
  </si>
  <si>
    <t>イ　年度別・発生源別受付件数</t>
    <phoneticPr fontId="9"/>
  </si>
  <si>
    <t>振動</t>
    <phoneticPr fontId="9"/>
  </si>
  <si>
    <t>騒音</t>
    <phoneticPr fontId="9"/>
  </si>
  <si>
    <t>汚水</t>
    <phoneticPr fontId="9"/>
  </si>
  <si>
    <t>悪臭</t>
    <phoneticPr fontId="9"/>
  </si>
  <si>
    <t>有害ガス</t>
    <rPh sb="1" eb="2">
      <t>ガイ</t>
    </rPh>
    <phoneticPr fontId="9"/>
  </si>
  <si>
    <t>粉じん</t>
    <phoneticPr fontId="9"/>
  </si>
  <si>
    <t>ばい煙</t>
    <phoneticPr fontId="9"/>
  </si>
  <si>
    <t>（環境課）</t>
    <phoneticPr fontId="9"/>
  </si>
  <si>
    <t>(水元1丁目)</t>
    <phoneticPr fontId="7"/>
  </si>
  <si>
    <t>区道408号</t>
    <rPh sb="0" eb="2">
      <t>クドウ</t>
    </rPh>
    <rPh sb="5" eb="6">
      <t>ゴウ</t>
    </rPh>
    <phoneticPr fontId="9"/>
  </si>
  <si>
    <t>(東四つ木1丁目)</t>
    <phoneticPr fontId="7"/>
  </si>
  <si>
    <t>都道450号</t>
    <phoneticPr fontId="9"/>
  </si>
  <si>
    <t>(堀切2丁目)</t>
    <phoneticPr fontId="7"/>
  </si>
  <si>
    <t>(高砂1丁目)</t>
    <phoneticPr fontId="7"/>
  </si>
  <si>
    <t>都道318号</t>
    <phoneticPr fontId="9"/>
  </si>
  <si>
    <t>(亀有3丁目)</t>
    <phoneticPr fontId="7"/>
  </si>
  <si>
    <t>(東新小岩3丁目)</t>
    <phoneticPr fontId="7"/>
  </si>
  <si>
    <t>都道315号</t>
    <phoneticPr fontId="9"/>
  </si>
  <si>
    <t>(東立石2丁目)</t>
    <phoneticPr fontId="7"/>
  </si>
  <si>
    <t>都道308号</t>
    <rPh sb="0" eb="2">
      <t>トドウ</t>
    </rPh>
    <rPh sb="5" eb="6">
      <t>ゴウ</t>
    </rPh>
    <phoneticPr fontId="9"/>
  </si>
  <si>
    <t>(堀切3丁目)</t>
    <phoneticPr fontId="7"/>
  </si>
  <si>
    <t>(小菅1丁目)</t>
    <phoneticPr fontId="7"/>
  </si>
  <si>
    <t>(柴又4丁目)</t>
    <phoneticPr fontId="7"/>
  </si>
  <si>
    <t>都道307号</t>
    <phoneticPr fontId="9"/>
  </si>
  <si>
    <t>(水元3丁目)</t>
    <phoneticPr fontId="7"/>
  </si>
  <si>
    <t>(西水元5丁目)</t>
    <phoneticPr fontId="7"/>
  </si>
  <si>
    <t>(奥戸2丁目)</t>
    <phoneticPr fontId="7"/>
  </si>
  <si>
    <t>都道60号</t>
    <phoneticPr fontId="9"/>
  </si>
  <si>
    <t>(東金町8丁目)</t>
    <phoneticPr fontId="7"/>
  </si>
  <si>
    <t>国道298号</t>
    <rPh sb="0" eb="2">
      <t>コクドウ</t>
    </rPh>
    <phoneticPr fontId="9"/>
  </si>
  <si>
    <t>(四つ木5丁目)</t>
    <phoneticPr fontId="7"/>
  </si>
  <si>
    <t>国道6号</t>
    <rPh sb="0" eb="1">
      <t>クニ</t>
    </rPh>
    <phoneticPr fontId="9"/>
  </si>
  <si>
    <t>(金町3丁目)</t>
    <rPh sb="4" eb="6">
      <t>チョウメ</t>
    </rPh>
    <phoneticPr fontId="9"/>
  </si>
  <si>
    <t>国道6号</t>
    <phoneticPr fontId="9"/>
  </si>
  <si>
    <t>夜間（22時～翌6時）</t>
    <phoneticPr fontId="9"/>
  </si>
  <si>
    <t>昼間（6～22時）</t>
    <phoneticPr fontId="9"/>
  </si>
  <si>
    <t>　　　　　　　　　 　　　　　時間区分
調査場所　　　　　 　　　　　　　年度</t>
    <rPh sb="15" eb="17">
      <t>ジカン</t>
    </rPh>
    <rPh sb="17" eb="19">
      <t>クブン</t>
    </rPh>
    <rPh sb="20" eb="22">
      <t>チョウサ</t>
    </rPh>
    <rPh sb="22" eb="24">
      <t>バショ</t>
    </rPh>
    <rPh sb="37" eb="39">
      <t>ネンド</t>
    </rPh>
    <phoneticPr fontId="9"/>
  </si>
  <si>
    <t>（単位：デシベル）</t>
    <phoneticPr fontId="9"/>
  </si>
  <si>
    <t>（６）道路騒音</t>
    <phoneticPr fontId="9"/>
  </si>
  <si>
    <t>内溜</t>
    <phoneticPr fontId="9"/>
  </si>
  <si>
    <t>水元大橋</t>
    <phoneticPr fontId="9"/>
  </si>
  <si>
    <t>旧山王台公園</t>
    <phoneticPr fontId="9"/>
  </si>
  <si>
    <t>水元小合溜</t>
    <rPh sb="0" eb="2">
      <t>ミズモト</t>
    </rPh>
    <phoneticPr fontId="9"/>
  </si>
  <si>
    <t>５以下</t>
    <phoneticPr fontId="9"/>
  </si>
  <si>
    <t>葛三橋</t>
    <phoneticPr fontId="9"/>
  </si>
  <si>
    <t>大場川</t>
    <phoneticPr fontId="9"/>
  </si>
  <si>
    <t>堀切橋</t>
    <phoneticPr fontId="9"/>
  </si>
  <si>
    <t>荒川</t>
    <phoneticPr fontId="9"/>
  </si>
  <si>
    <t>木根川橋</t>
    <phoneticPr fontId="9"/>
  </si>
  <si>
    <t>綾瀬川</t>
    <phoneticPr fontId="9"/>
  </si>
  <si>
    <t>細田橋</t>
    <phoneticPr fontId="9"/>
  </si>
  <si>
    <t>新中川</t>
    <phoneticPr fontId="9"/>
  </si>
  <si>
    <t>平和橋</t>
    <phoneticPr fontId="9"/>
  </si>
  <si>
    <t>高砂橋</t>
    <phoneticPr fontId="9"/>
  </si>
  <si>
    <t>飯塚橋</t>
    <phoneticPr fontId="9"/>
  </si>
  <si>
    <t>中川</t>
    <phoneticPr fontId="9"/>
  </si>
  <si>
    <t>２以下</t>
    <phoneticPr fontId="9"/>
  </si>
  <si>
    <t>葛飾大橋</t>
    <phoneticPr fontId="9"/>
  </si>
  <si>
    <t>江戸川</t>
    <phoneticPr fontId="9"/>
  </si>
  <si>
    <t>測定箇所　　     　   　 年度　　</t>
    <rPh sb="17" eb="19">
      <t>ネンド</t>
    </rPh>
    <phoneticPr fontId="9"/>
  </si>
  <si>
    <t>（単位：mg/ℓ）</t>
    <phoneticPr fontId="9"/>
  </si>
  <si>
    <t>BOD（生物化学的酸素要求量）</t>
  </si>
  <si>
    <t>（５）水質汚濁</t>
    <phoneticPr fontId="9"/>
  </si>
  <si>
    <t>土壌</t>
    <phoneticPr fontId="9"/>
  </si>
  <si>
    <t>環境基準値</t>
    <rPh sb="4" eb="5">
      <t>アタイ</t>
    </rPh>
    <phoneticPr fontId="9"/>
  </si>
  <si>
    <r>
      <t>（単位：大気pg-TEQ/ｍ</t>
    </r>
    <r>
      <rPr>
        <vertAlign val="superscript"/>
        <sz val="11"/>
        <rFont val="ＭＳ ゴシック"/>
        <family val="3"/>
        <charset val="128"/>
      </rPr>
      <t>3</t>
    </r>
    <r>
      <rPr>
        <sz val="11"/>
        <rFont val="ＭＳ ゴシック"/>
        <family val="3"/>
        <charset val="128"/>
      </rPr>
      <t>、土壌pg-TEQ/g）</t>
    </r>
    <rPh sb="16" eb="18">
      <t>ドジョウ</t>
    </rPh>
    <phoneticPr fontId="9"/>
  </si>
  <si>
    <t>（３）ダイオキシン類調査</t>
    <phoneticPr fontId="9"/>
  </si>
  <si>
    <t>（清掃事務所）</t>
    <phoneticPr fontId="9"/>
  </si>
  <si>
    <t>１か月
当たり</t>
    <rPh sb="4" eb="5">
      <t>ア</t>
    </rPh>
    <phoneticPr fontId="9"/>
  </si>
  <si>
    <t>１日
当たり</t>
    <phoneticPr fontId="9"/>
  </si>
  <si>
    <t>年間処理件数</t>
    <phoneticPr fontId="9"/>
  </si>
  <si>
    <t>粗大ごみ</t>
    <phoneticPr fontId="9"/>
  </si>
  <si>
    <t>ごみ収集量（ｔ）</t>
    <phoneticPr fontId="9"/>
  </si>
  <si>
    <t>年間収集量（ｔ）</t>
    <phoneticPr fontId="9"/>
  </si>
  <si>
    <t>対象世帯数（世帯）</t>
    <rPh sb="6" eb="8">
      <t>セタイ</t>
    </rPh>
    <phoneticPr fontId="9"/>
  </si>
  <si>
    <t>（公園課、交通政策課）</t>
    <rPh sb="1" eb="4">
      <t>コウエンカ</t>
    </rPh>
    <rPh sb="5" eb="7">
      <t>コウツウ</t>
    </rPh>
    <rPh sb="7" eb="10">
      <t>セイサクカ</t>
    </rPh>
    <phoneticPr fontId="9"/>
  </si>
  <si>
    <t>自転車（台）</t>
    <rPh sb="4" eb="5">
      <t>ダイ</t>
    </rPh>
    <phoneticPr fontId="9"/>
  </si>
  <si>
    <t>（道路補修課）</t>
    <rPh sb="3" eb="5">
      <t>ホシュウ</t>
    </rPh>
    <rPh sb="5" eb="6">
      <t>カ</t>
    </rPh>
    <phoneticPr fontId="9"/>
  </si>
  <si>
    <t>新小岩1-45</t>
  </si>
  <si>
    <t>新小岩駅北口</t>
  </si>
  <si>
    <t>東新小岩1-18先</t>
    <rPh sb="0" eb="4">
      <t>ヒガシシンコイワ</t>
    </rPh>
    <rPh sb="8" eb="9">
      <t>サキ</t>
    </rPh>
    <phoneticPr fontId="9"/>
  </si>
  <si>
    <t>新小岩東北</t>
    <rPh sb="0" eb="3">
      <t>シンコイワ</t>
    </rPh>
    <rPh sb="3" eb="5">
      <t>トウホク</t>
    </rPh>
    <phoneticPr fontId="9"/>
  </si>
  <si>
    <t>立石5-13-1</t>
    <phoneticPr fontId="9"/>
  </si>
  <si>
    <t>四つ木4-12-20地先</t>
    <phoneticPr fontId="9"/>
  </si>
  <si>
    <t>四つ木四丁目</t>
    <rPh sb="0" eb="1">
      <t>ヨ</t>
    </rPh>
    <rPh sb="2" eb="3">
      <t>ギ</t>
    </rPh>
    <rPh sb="3" eb="6">
      <t>ヨンチョウメ</t>
    </rPh>
    <phoneticPr fontId="9"/>
  </si>
  <si>
    <t>柴又7-7-11</t>
    <phoneticPr fontId="9"/>
  </si>
  <si>
    <t>東水元2-41地先</t>
    <phoneticPr fontId="9"/>
  </si>
  <si>
    <t>水元</t>
    <phoneticPr fontId="9"/>
  </si>
  <si>
    <t>びん類</t>
    <phoneticPr fontId="9"/>
  </si>
  <si>
    <t>金町6-4-1</t>
    <phoneticPr fontId="9"/>
  </si>
  <si>
    <t>金町駅南口</t>
  </si>
  <si>
    <t>東金町1-22-1</t>
    <phoneticPr fontId="9"/>
  </si>
  <si>
    <t>雑誌</t>
    <phoneticPr fontId="9"/>
  </si>
  <si>
    <t>亀有5-34-1</t>
    <phoneticPr fontId="9"/>
  </si>
  <si>
    <t>亀有駅北口</t>
  </si>
  <si>
    <t>新聞</t>
    <phoneticPr fontId="9"/>
  </si>
  <si>
    <t>回収品目</t>
    <rPh sb="0" eb="2">
      <t>カイシュウ</t>
    </rPh>
    <rPh sb="2" eb="4">
      <t>ヒンモク</t>
    </rPh>
    <phoneticPr fontId="9"/>
  </si>
  <si>
    <t>新小岩1-47-2</t>
    <phoneticPr fontId="9"/>
  </si>
  <si>
    <t>新小岩駅前</t>
  </si>
  <si>
    <t>公衆便所名</t>
    <phoneticPr fontId="9"/>
  </si>
  <si>
    <t>その他の製造業</t>
  </si>
  <si>
    <t>輸送用機械器具製造業</t>
  </si>
  <si>
    <t>情報通信機械器具製造業</t>
  </si>
  <si>
    <t>電気機械器具製造業</t>
  </si>
  <si>
    <t>電子部品・デバイス・電子回路製造業</t>
  </si>
  <si>
    <t>業務用機械器具製造業</t>
  </si>
  <si>
    <t>生産用機械器具製造業</t>
  </si>
  <si>
    <t>はん用機械器具製造業</t>
  </si>
  <si>
    <t>金属製品製造業</t>
  </si>
  <si>
    <t>非鉄金属製造業</t>
  </si>
  <si>
    <t>鉄鋼業</t>
  </si>
  <si>
    <t>窯業・土石製品製造業</t>
  </si>
  <si>
    <t>なめし革・同製品・毛皮製造業</t>
  </si>
  <si>
    <t>ゴム製品製造業</t>
    <phoneticPr fontId="9"/>
  </si>
  <si>
    <t>プラスチック製品製造業（別掲を除く）</t>
  </si>
  <si>
    <t>化学工業</t>
  </si>
  <si>
    <t>印刷・同関連業</t>
  </si>
  <si>
    <t>パルプ・紙・紙加工品製造業</t>
  </si>
  <si>
    <t>家具・装備品製造業</t>
  </si>
  <si>
    <t>木材・木製品製造業（家具を除く）</t>
  </si>
  <si>
    <t>繊維工業</t>
  </si>
  <si>
    <t>飲料・たばこ・飼料製造業</t>
  </si>
  <si>
    <t>食料品製造業</t>
  </si>
  <si>
    <t>製造品出荷額等(万円）</t>
    <rPh sb="8" eb="10">
      <t>マンエン</t>
    </rPh>
    <phoneticPr fontId="9"/>
  </si>
  <si>
    <t>事業所数</t>
    <rPh sb="0" eb="3">
      <t>ジギョウショ</t>
    </rPh>
    <phoneticPr fontId="9"/>
  </si>
  <si>
    <t>（政策企画課）</t>
    <rPh sb="1" eb="3">
      <t>セイサク</t>
    </rPh>
    <rPh sb="3" eb="5">
      <t>キカク</t>
    </rPh>
    <rPh sb="5" eb="6">
      <t>カ</t>
    </rPh>
    <phoneticPr fontId="9"/>
  </si>
  <si>
    <t>…</t>
    <phoneticPr fontId="9"/>
  </si>
  <si>
    <t>公務（他に分類されないものを除く）</t>
    <rPh sb="0" eb="2">
      <t>コウム</t>
    </rPh>
    <rPh sb="14" eb="15">
      <t>ノゾ</t>
    </rPh>
    <phoneticPr fontId="9"/>
  </si>
  <si>
    <t>S</t>
    <phoneticPr fontId="9"/>
  </si>
  <si>
    <t>その他の小売業</t>
    <phoneticPr fontId="9"/>
  </si>
  <si>
    <t>サービス業（他に分類されないもの）</t>
    <phoneticPr fontId="9"/>
  </si>
  <si>
    <t>R</t>
  </si>
  <si>
    <t>無店舗小売業</t>
    <phoneticPr fontId="9"/>
  </si>
  <si>
    <t>複合サービス事業</t>
  </si>
  <si>
    <t>Q</t>
  </si>
  <si>
    <t>機械器具小売業</t>
    <phoneticPr fontId="9"/>
  </si>
  <si>
    <t>医療，福祉</t>
  </si>
  <si>
    <t>P</t>
  </si>
  <si>
    <t>飲食料品小売業</t>
    <phoneticPr fontId="9"/>
  </si>
  <si>
    <t>教育，学習支援業</t>
  </si>
  <si>
    <t>O</t>
  </si>
  <si>
    <t>織物・衣服・身の回り品小売業</t>
    <phoneticPr fontId="9"/>
  </si>
  <si>
    <t>生活関連サービス業，娯楽業</t>
  </si>
  <si>
    <t>N</t>
  </si>
  <si>
    <t>各種商品小売業</t>
    <phoneticPr fontId="9"/>
  </si>
  <si>
    <t>宿泊業，飲食サービス業</t>
  </si>
  <si>
    <t>M</t>
  </si>
  <si>
    <t>学術研究，専門・技術サービス業</t>
  </si>
  <si>
    <t>L</t>
  </si>
  <si>
    <t>事業所数</t>
    <rPh sb="0" eb="3">
      <t>ジギョウショ</t>
    </rPh>
    <rPh sb="3" eb="4">
      <t>スウ</t>
    </rPh>
    <phoneticPr fontId="9"/>
  </si>
  <si>
    <t>　　　　　　　 　　区分
産業中分類</t>
    <rPh sb="13" eb="15">
      <t>サンギョウ</t>
    </rPh>
    <rPh sb="15" eb="16">
      <t>チュウ</t>
    </rPh>
    <rPh sb="16" eb="18">
      <t>ブンルイ</t>
    </rPh>
    <phoneticPr fontId="9"/>
  </si>
  <si>
    <t>不動産業，物品賃貸業</t>
  </si>
  <si>
    <t>K</t>
  </si>
  <si>
    <t>金融業，保険業</t>
  </si>
  <si>
    <t>J</t>
  </si>
  <si>
    <t>卸売業，小売業</t>
  </si>
  <si>
    <t>I</t>
  </si>
  <si>
    <t>運輸業，郵便業</t>
  </si>
  <si>
    <t>H</t>
  </si>
  <si>
    <t>情報通信業</t>
  </si>
  <si>
    <t>G</t>
  </si>
  <si>
    <t>その他の卸売業</t>
    <phoneticPr fontId="9"/>
  </si>
  <si>
    <t>電気・ガス・熱供給・水道業</t>
  </si>
  <si>
    <t>F</t>
  </si>
  <si>
    <t>機械器具卸売業</t>
    <phoneticPr fontId="9"/>
  </si>
  <si>
    <t>製造業</t>
    <phoneticPr fontId="18"/>
  </si>
  <si>
    <t>E</t>
  </si>
  <si>
    <t>建築材料，鉱物・金属材料等卸売業</t>
    <phoneticPr fontId="9"/>
  </si>
  <si>
    <t>建設業</t>
    <phoneticPr fontId="18"/>
  </si>
  <si>
    <t>D</t>
  </si>
  <si>
    <t>飲食料品卸売業</t>
    <phoneticPr fontId="9"/>
  </si>
  <si>
    <t>鉱業，採石業，砂利採取業</t>
    <phoneticPr fontId="18"/>
  </si>
  <si>
    <t>C</t>
  </si>
  <si>
    <t>繊維・衣服等卸売業</t>
    <phoneticPr fontId="9"/>
  </si>
  <si>
    <t>漁業</t>
    <phoneticPr fontId="18"/>
  </si>
  <si>
    <t>B</t>
  </si>
  <si>
    <t>各種商品卸売業</t>
    <phoneticPr fontId="9"/>
  </si>
  <si>
    <t>農業，林業</t>
    <phoneticPr fontId="18"/>
  </si>
  <si>
    <t>A</t>
  </si>
  <si>
    <t>事業所数</t>
    <phoneticPr fontId="9"/>
  </si>
  <si>
    <t>（１）産業別事業所・従業者数</t>
    <rPh sb="12" eb="13">
      <t>モノ</t>
    </rPh>
    <phoneticPr fontId="9"/>
  </si>
  <si>
    <t>（産業経済課）</t>
    <rPh sb="3" eb="5">
      <t>ケイザイ</t>
    </rPh>
    <phoneticPr fontId="9"/>
  </si>
  <si>
    <t>畑</t>
    <phoneticPr fontId="9"/>
  </si>
  <si>
    <t>田</t>
    <phoneticPr fontId="9"/>
  </si>
  <si>
    <t>１戸当たり
農地面積
（アール）</t>
    <phoneticPr fontId="9"/>
  </si>
  <si>
    <t>農地面積（アール）</t>
    <phoneticPr fontId="9"/>
  </si>
  <si>
    <t>従事者
（人）</t>
    <rPh sb="5" eb="6">
      <t>ヒト</t>
    </rPh>
    <phoneticPr fontId="9"/>
  </si>
  <si>
    <t>農家数</t>
    <phoneticPr fontId="9"/>
  </si>
  <si>
    <t>（６）農家・農地面積</t>
    <phoneticPr fontId="9"/>
  </si>
  <si>
    <t>金額
（千円）</t>
    <phoneticPr fontId="9"/>
  </si>
  <si>
    <t>貸付金額／
貸付目標金額
（％）</t>
    <rPh sb="2" eb="3">
      <t>カネ</t>
    </rPh>
    <rPh sb="10" eb="11">
      <t>カネ</t>
    </rPh>
    <phoneticPr fontId="9"/>
  </si>
  <si>
    <t>貸付目標
金額
（千円）</t>
    <phoneticPr fontId="9"/>
  </si>
  <si>
    <t>貸付／
あっせん（％）</t>
    <rPh sb="0" eb="1">
      <t>カシ</t>
    </rPh>
    <rPh sb="1" eb="2">
      <t>ツキ</t>
    </rPh>
    <phoneticPr fontId="9"/>
  </si>
  <si>
    <t>貸付</t>
  </si>
  <si>
    <t>あっせん</t>
  </si>
  <si>
    <t>（５）中小企業融資あっせん</t>
    <phoneticPr fontId="9"/>
  </si>
  <si>
    <t>（公園課・観光課）</t>
    <rPh sb="1" eb="3">
      <t>コウエン</t>
    </rPh>
    <rPh sb="3" eb="4">
      <t>カ</t>
    </rPh>
    <rPh sb="5" eb="7">
      <t>カンコウ</t>
    </rPh>
    <phoneticPr fontId="9"/>
  </si>
  <si>
    <t>H9.10</t>
    <phoneticPr fontId="9"/>
  </si>
  <si>
    <t>柴又6-22-19</t>
    <phoneticPr fontId="9"/>
  </si>
  <si>
    <t>観光文化
センター</t>
    <phoneticPr fontId="9"/>
  </si>
  <si>
    <t>3
茶室1棟</t>
    <phoneticPr fontId="9"/>
  </si>
  <si>
    <t>柴又7-19-32</t>
    <phoneticPr fontId="9"/>
  </si>
  <si>
    <t>山本亭</t>
    <phoneticPr fontId="9"/>
  </si>
  <si>
    <t>S58.5</t>
    <phoneticPr fontId="9"/>
  </si>
  <si>
    <t>静観亭</t>
    <phoneticPr fontId="9"/>
  </si>
  <si>
    <t>利用室数(室)</t>
    <rPh sb="0" eb="2">
      <t>リヨウ</t>
    </rPh>
    <rPh sb="2" eb="3">
      <t>シツ</t>
    </rPh>
    <rPh sb="3" eb="4">
      <t>スウ</t>
    </rPh>
    <rPh sb="5" eb="6">
      <t>シツ</t>
    </rPh>
    <phoneticPr fontId="9"/>
  </si>
  <si>
    <t>利用人員(人)</t>
    <rPh sb="5" eb="6">
      <t>ヒト</t>
    </rPh>
    <phoneticPr fontId="9"/>
  </si>
  <si>
    <t>利用件数(件)</t>
    <rPh sb="5" eb="6">
      <t>ケン</t>
    </rPh>
    <phoneticPr fontId="9"/>
  </si>
  <si>
    <t>室数
（室）</t>
    <rPh sb="0" eb="1">
      <t>シツ</t>
    </rPh>
    <rPh sb="1" eb="2">
      <t>スウ</t>
    </rPh>
    <rPh sb="4" eb="5">
      <t>シツ</t>
    </rPh>
    <phoneticPr fontId="9"/>
  </si>
  <si>
    <t>建築延面積
（㎡）</t>
    <phoneticPr fontId="7"/>
  </si>
  <si>
    <t>（産業経済課）</t>
    <rPh sb="1" eb="3">
      <t>サンギョウ</t>
    </rPh>
    <rPh sb="3" eb="5">
      <t>ケイザイ</t>
    </rPh>
    <rPh sb="5" eb="6">
      <t>カ</t>
    </rPh>
    <phoneticPr fontId="9"/>
  </si>
  <si>
    <t>新小岩3-25-1</t>
    <rPh sb="0" eb="3">
      <t>シンコイワ</t>
    </rPh>
    <phoneticPr fontId="9"/>
  </si>
  <si>
    <t>新小岩創業支援施設</t>
    <rPh sb="0" eb="3">
      <t>シンコイワ</t>
    </rPh>
    <rPh sb="3" eb="5">
      <t>ソウギョウ</t>
    </rPh>
    <rPh sb="5" eb="7">
      <t>シエン</t>
    </rPh>
    <rPh sb="7" eb="9">
      <t>シセツ</t>
    </rPh>
    <phoneticPr fontId="9"/>
  </si>
  <si>
    <t>室数</t>
    <rPh sb="0" eb="1">
      <t>シツ</t>
    </rPh>
    <rPh sb="1" eb="2">
      <t>スウ</t>
    </rPh>
    <phoneticPr fontId="9"/>
  </si>
  <si>
    <t>H11.3</t>
    <phoneticPr fontId="9"/>
  </si>
  <si>
    <t>東四つ木1-22-1</t>
    <rPh sb="0" eb="2">
      <t>ヒガシヨ</t>
    </rPh>
    <rPh sb="3" eb="4">
      <t>ギ</t>
    </rPh>
    <phoneticPr fontId="9"/>
  </si>
  <si>
    <t>東四つ木工場ビル</t>
    <rPh sb="0" eb="1">
      <t>ヒガシ</t>
    </rPh>
    <rPh sb="1" eb="2">
      <t>ヨン</t>
    </rPh>
    <rPh sb="3" eb="4">
      <t>ギ</t>
    </rPh>
    <rPh sb="4" eb="5">
      <t>コウ</t>
    </rPh>
    <rPh sb="5" eb="6">
      <t>バ</t>
    </rPh>
    <phoneticPr fontId="9"/>
  </si>
  <si>
    <t>利用件数（件）</t>
    <rPh sb="5" eb="6">
      <t>ケン</t>
    </rPh>
    <phoneticPr fontId="9"/>
  </si>
  <si>
    <t>多目的室</t>
    <rPh sb="0" eb="3">
      <t>タモクテキ</t>
    </rPh>
    <rPh sb="3" eb="4">
      <t>シツ</t>
    </rPh>
    <phoneticPr fontId="9"/>
  </si>
  <si>
    <t>卓球室</t>
  </si>
  <si>
    <t>集会室
練習室</t>
    <phoneticPr fontId="9"/>
  </si>
  <si>
    <t>大・小
会議室</t>
    <phoneticPr fontId="9"/>
  </si>
  <si>
    <t>S49.7</t>
    <phoneticPr fontId="9"/>
  </si>
  <si>
    <t>立石3-12-1</t>
    <phoneticPr fontId="9"/>
  </si>
  <si>
    <t>勤労福祉会館</t>
    <phoneticPr fontId="9"/>
  </si>
  <si>
    <t>建築延面積（㎡）</t>
  </si>
  <si>
    <t>パソコン
ステーション</t>
    <phoneticPr fontId="9"/>
  </si>
  <si>
    <t>視聴覚室</t>
    <phoneticPr fontId="9"/>
  </si>
  <si>
    <t>和室２</t>
    <phoneticPr fontId="9"/>
  </si>
  <si>
    <t>和室１</t>
    <phoneticPr fontId="9"/>
  </si>
  <si>
    <t>第３会議室</t>
    <phoneticPr fontId="9"/>
  </si>
  <si>
    <t>第２会議室</t>
    <phoneticPr fontId="9"/>
  </si>
  <si>
    <t>第１会議室</t>
    <phoneticPr fontId="9"/>
  </si>
  <si>
    <t>大ホール</t>
    <phoneticPr fontId="9"/>
  </si>
  <si>
    <t>展示ホール２</t>
    <phoneticPr fontId="9"/>
  </si>
  <si>
    <t>展示ホール１</t>
    <phoneticPr fontId="9"/>
  </si>
  <si>
    <t>S63.9</t>
    <phoneticPr fontId="9"/>
  </si>
  <si>
    <t>青戸7-2-1</t>
  </si>
  <si>
    <t>地域産業振興会館</t>
    <phoneticPr fontId="9"/>
  </si>
  <si>
    <t>建築延面積（㎡）</t>
    <phoneticPr fontId="7"/>
  </si>
  <si>
    <t>建築年月</t>
  </si>
  <si>
    <t>S43.2</t>
  </si>
  <si>
    <t>S25.7.18</t>
  </si>
  <si>
    <t>S26.4.1</t>
  </si>
  <si>
    <t>S41.3</t>
  </si>
  <si>
    <t>H13.4.1</t>
  </si>
  <si>
    <t>M40.10.1</t>
  </si>
  <si>
    <t>S27.11.1</t>
  </si>
  <si>
    <t>S40.3</t>
  </si>
  <si>
    <t>S14.10.2</t>
  </si>
  <si>
    <t>S9.12.1</t>
  </si>
  <si>
    <t>S39.7</t>
  </si>
  <si>
    <t>M7.5.25</t>
  </si>
  <si>
    <t>S23.6.1</t>
  </si>
  <si>
    <t>S39.5</t>
  </si>
  <si>
    <t>M5.9.1</t>
  </si>
  <si>
    <t>S10.10.21</t>
  </si>
  <si>
    <t>S43.3</t>
  </si>
  <si>
    <t>M6.11.1</t>
  </si>
  <si>
    <t>新宿</t>
    <phoneticPr fontId="9"/>
  </si>
  <si>
    <t>S7.9.29</t>
  </si>
  <si>
    <t>S28.4.1</t>
  </si>
  <si>
    <t>S37.8</t>
  </si>
  <si>
    <t>T3.9.1</t>
  </si>
  <si>
    <t>M36.5.2</t>
  </si>
  <si>
    <t>奥戸</t>
    <phoneticPr fontId="9"/>
  </si>
  <si>
    <t>S49.2</t>
  </si>
  <si>
    <t>南綾瀬</t>
    <phoneticPr fontId="9"/>
  </si>
  <si>
    <t>S14.1.28</t>
  </si>
  <si>
    <t>S7.4.1</t>
  </si>
  <si>
    <t>S32.9</t>
  </si>
  <si>
    <t>M8.7.4</t>
  </si>
  <si>
    <t>(指)教育研究指定校
(都)教育推進指定校</t>
  </si>
  <si>
    <t>学級数</t>
    <phoneticPr fontId="9"/>
  </si>
  <si>
    <t>敷地
面積
（㎡）</t>
    <phoneticPr fontId="9"/>
  </si>
  <si>
    <t>屋内運動場面積（㎡）</t>
    <phoneticPr fontId="9"/>
  </si>
  <si>
    <t>校舎
面積
（㎡）</t>
    <rPh sb="3" eb="5">
      <t>メンセキ</t>
    </rPh>
    <phoneticPr fontId="9"/>
  </si>
  <si>
    <t>開校
年月日</t>
    <phoneticPr fontId="9"/>
  </si>
  <si>
    <t>小学校名</t>
    <rPh sb="0" eb="3">
      <t>ショウガッコウ</t>
    </rPh>
    <rPh sb="3" eb="4">
      <t>メイ</t>
    </rPh>
    <phoneticPr fontId="9"/>
  </si>
  <si>
    <t>敷地面積（㎡）</t>
    <phoneticPr fontId="9"/>
  </si>
  <si>
    <t>保有面積（㎡）</t>
    <phoneticPr fontId="9"/>
  </si>
  <si>
    <t>１児童当たり</t>
  </si>
  <si>
    <t>敷地面積（㎡）</t>
  </si>
  <si>
    <t>保有面積（㎡）</t>
  </si>
  <si>
    <t>区費</t>
  </si>
  <si>
    <t>県費</t>
  </si>
  <si>
    <t>プール数</t>
    <phoneticPr fontId="9"/>
  </si>
  <si>
    <t>体育館数</t>
    <phoneticPr fontId="9"/>
  </si>
  <si>
    <t>教員数</t>
  </si>
  <si>
    <t>学級数</t>
  </si>
  <si>
    <t>児童数</t>
  </si>
  <si>
    <t>校数</t>
  </si>
  <si>
    <t>ア　小学校</t>
    <rPh sb="2" eb="5">
      <t>ショウガッコウ</t>
    </rPh>
    <phoneticPr fontId="9"/>
  </si>
  <si>
    <t>（１）区立学校</t>
    <rPh sb="3" eb="5">
      <t>クリツ</t>
    </rPh>
    <phoneticPr fontId="9"/>
  </si>
  <si>
    <t>１生徒当たり</t>
    <rPh sb="1" eb="3">
      <t>セイト</t>
    </rPh>
    <phoneticPr fontId="9"/>
  </si>
  <si>
    <t>イ　中学校</t>
    <phoneticPr fontId="9"/>
  </si>
  <si>
    <t>S43.9</t>
  </si>
  <si>
    <t>S38.8</t>
  </si>
  <si>
    <t>S57.3</t>
  </si>
  <si>
    <t>S57.4.1</t>
  </si>
  <si>
    <t>S49.6</t>
  </si>
  <si>
    <t>S49.9.1</t>
  </si>
  <si>
    <t>上小松</t>
    <phoneticPr fontId="9"/>
  </si>
  <si>
    <t>S43.4.8</t>
  </si>
  <si>
    <t>S41.5</t>
  </si>
  <si>
    <t>S41.4.1</t>
  </si>
  <si>
    <t>S38.6</t>
  </si>
  <si>
    <t>S38.9.2</t>
  </si>
  <si>
    <t>S38.9.1</t>
  </si>
  <si>
    <t>S34.4</t>
  </si>
  <si>
    <t>S34.4.1</t>
  </si>
  <si>
    <t>S59.3</t>
  </si>
  <si>
    <t>S34.9.1</t>
  </si>
  <si>
    <t>S40.2</t>
  </si>
  <si>
    <t>S33.4.1</t>
  </si>
  <si>
    <t>S32.4.1</t>
  </si>
  <si>
    <t>S31.7.1</t>
  </si>
  <si>
    <t>S31.4.1</t>
  </si>
  <si>
    <t>S29.4.1</t>
  </si>
  <si>
    <t>S28.6.1</t>
  </si>
  <si>
    <t>S42.7</t>
  </si>
  <si>
    <t>S27.9.10</t>
  </si>
  <si>
    <t>S26.10.16</t>
  </si>
  <si>
    <t>S27.4.1</t>
  </si>
  <si>
    <t>ア　小学校（続き）</t>
    <rPh sb="2" eb="5">
      <t>ショウガッコウ</t>
    </rPh>
    <rPh sb="6" eb="7">
      <t>ツヅ</t>
    </rPh>
    <phoneticPr fontId="9"/>
  </si>
  <si>
    <t>柴又2-1-10</t>
    <phoneticPr fontId="9"/>
  </si>
  <si>
    <t>北住吉</t>
    <phoneticPr fontId="9"/>
  </si>
  <si>
    <t>備考</t>
    <rPh sb="0" eb="2">
      <t>ビコウ</t>
    </rPh>
    <phoneticPr fontId="9"/>
  </si>
  <si>
    <t>園舎
面積
（㎡）</t>
    <rPh sb="0" eb="2">
      <t>エンシャ</t>
    </rPh>
    <phoneticPr fontId="9"/>
  </si>
  <si>
    <t>幼稚園名</t>
    <rPh sb="0" eb="3">
      <t>ヨウチエン</t>
    </rPh>
    <rPh sb="3" eb="4">
      <t>メイ</t>
    </rPh>
    <phoneticPr fontId="9"/>
  </si>
  <si>
    <t>( )の数字は管理職</t>
    <rPh sb="4" eb="6">
      <t>スウジ</t>
    </rPh>
    <rPh sb="7" eb="9">
      <t>カンリ</t>
    </rPh>
    <rPh sb="9" eb="10">
      <t>ショク</t>
    </rPh>
    <phoneticPr fontId="9"/>
  </si>
  <si>
    <t>ウ　幼稚園</t>
    <phoneticPr fontId="9"/>
  </si>
  <si>
    <t>S56.4.1</t>
  </si>
  <si>
    <t>S52.11</t>
  </si>
  <si>
    <t>S50.10</t>
  </si>
  <si>
    <t>S40.8.1</t>
  </si>
  <si>
    <t>S51.5</t>
  </si>
  <si>
    <t>S34.11.1</t>
  </si>
  <si>
    <t>S32.4.6</t>
  </si>
  <si>
    <t>S30.4.1</t>
  </si>
  <si>
    <t>S24.4.1</t>
  </si>
  <si>
    <t>S39.2</t>
  </si>
  <si>
    <t>S23.3.31</t>
  </si>
  <si>
    <t>R2.3</t>
  </si>
  <si>
    <t>S35.2</t>
  </si>
  <si>
    <t>S23.4.1</t>
  </si>
  <si>
    <t>S48.2</t>
  </si>
  <si>
    <t>S22.4.30</t>
  </si>
  <si>
    <t>S37.2</t>
  </si>
  <si>
    <t>S22.4.19</t>
  </si>
  <si>
    <t>S22.4.1</t>
  </si>
  <si>
    <t>S22.5.1</t>
  </si>
  <si>
    <t>S22.5.2</t>
  </si>
  <si>
    <t>S52.10</t>
  </si>
  <si>
    <t>中学校名</t>
    <rPh sb="0" eb="3">
      <t>チュウガッコウ</t>
    </rPh>
    <rPh sb="3" eb="4">
      <t>メイ</t>
    </rPh>
    <phoneticPr fontId="9"/>
  </si>
  <si>
    <t>イ　中学校（続き）</t>
    <rPh sb="2" eb="5">
      <t>チュウガッコウ</t>
    </rPh>
    <rPh sb="6" eb="7">
      <t>ツヅ</t>
    </rPh>
    <phoneticPr fontId="7"/>
  </si>
  <si>
    <t>（教育総務課）</t>
    <rPh sb="1" eb="3">
      <t>キョウイク</t>
    </rPh>
    <rPh sb="3" eb="4">
      <t>ソウ</t>
    </rPh>
    <rPh sb="4" eb="5">
      <t>ム</t>
    </rPh>
    <phoneticPr fontId="9"/>
  </si>
  <si>
    <t>水元1-24-1</t>
    <rPh sb="0" eb="2">
      <t>ミズモト</t>
    </rPh>
    <phoneticPr fontId="9"/>
  </si>
  <si>
    <t>水元小合学園</t>
    <rPh sb="2" eb="4">
      <t>コアイ</t>
    </rPh>
    <rPh sb="4" eb="6">
      <t>ガクエン</t>
    </rPh>
    <phoneticPr fontId="9"/>
  </si>
  <si>
    <t>金町2-14-1</t>
  </si>
  <si>
    <t>葛飾特別支援学校</t>
    <rPh sb="2" eb="4">
      <t>トクベツ</t>
    </rPh>
    <rPh sb="4" eb="6">
      <t>シエン</t>
    </rPh>
    <phoneticPr fontId="9"/>
  </si>
  <si>
    <t>水元特別支援学校</t>
    <rPh sb="2" eb="4">
      <t>トクベツ</t>
    </rPh>
    <rPh sb="4" eb="6">
      <t>シエン</t>
    </rPh>
    <phoneticPr fontId="9"/>
  </si>
  <si>
    <t>西亀有2-58-1</t>
  </si>
  <si>
    <t>葛飾ろう学校</t>
    <rPh sb="1" eb="2">
      <t>カザ</t>
    </rPh>
    <phoneticPr fontId="9"/>
  </si>
  <si>
    <t>堀切7-31-5</t>
  </si>
  <si>
    <t>葛飾盲学校</t>
  </si>
  <si>
    <t>南水元4-21-1</t>
  </si>
  <si>
    <t>葛飾総合高校</t>
    <rPh sb="2" eb="4">
      <t>ソウゴウ</t>
    </rPh>
    <rPh sb="4" eb="6">
      <t>コウコウ</t>
    </rPh>
    <phoneticPr fontId="9"/>
  </si>
  <si>
    <t>西亀有1-28-1</t>
  </si>
  <si>
    <t>農産高校</t>
    <phoneticPr fontId="9"/>
  </si>
  <si>
    <t>新宿3-14-1</t>
  </si>
  <si>
    <t>葛飾商業高校</t>
  </si>
  <si>
    <t>立石6-4-1</t>
  </si>
  <si>
    <t>南葛飾高校</t>
  </si>
  <si>
    <t>亀有1-7-1</t>
  </si>
  <si>
    <t>葛飾野高校</t>
  </si>
  <si>
    <t>開校年月日</t>
    <rPh sb="3" eb="5">
      <t>ガッピ</t>
    </rPh>
    <phoneticPr fontId="9"/>
  </si>
  <si>
    <t>（２）都立学校</t>
    <phoneticPr fontId="9"/>
  </si>
  <si>
    <t>中学校</t>
    <rPh sb="0" eb="3">
      <t>チュウガッコウ</t>
    </rPh>
    <phoneticPr fontId="9"/>
  </si>
  <si>
    <t>小学校</t>
    <rPh sb="0" eb="3">
      <t>ショウガッコウ</t>
    </rPh>
    <phoneticPr fontId="9"/>
  </si>
  <si>
    <t>（各年度末現在）</t>
    <rPh sb="1" eb="2">
      <t>カク</t>
    </rPh>
    <rPh sb="2" eb="5">
      <t>ネンドマツ</t>
    </rPh>
    <rPh sb="4" eb="5">
      <t>マツ</t>
    </rPh>
    <rPh sb="5" eb="7">
      <t>ゲンザイ</t>
    </rPh>
    <phoneticPr fontId="9"/>
  </si>
  <si>
    <t>敷地面積
(㎡)</t>
    <phoneticPr fontId="9"/>
  </si>
  <si>
    <t>建築延
面積(㎡)</t>
    <rPh sb="0" eb="2">
      <t>ケンチク</t>
    </rPh>
    <rPh sb="2" eb="3">
      <t>ノ</t>
    </rPh>
    <phoneticPr fontId="9"/>
  </si>
  <si>
    <t>（教育総務課）</t>
    <rPh sb="1" eb="3">
      <t>キョウイク</t>
    </rPh>
    <rPh sb="3" eb="6">
      <t>ソウムカ</t>
    </rPh>
    <phoneticPr fontId="9"/>
  </si>
  <si>
    <t>利用件数(件)</t>
    <rPh sb="0" eb="2">
      <t>リヨウ</t>
    </rPh>
    <rPh sb="5" eb="6">
      <t>ケン</t>
    </rPh>
    <phoneticPr fontId="9"/>
  </si>
  <si>
    <t>利用状況</t>
    <rPh sb="0" eb="2">
      <t>リヨウ</t>
    </rPh>
    <rPh sb="2" eb="4">
      <t>ジョウキョウ</t>
    </rPh>
    <phoneticPr fontId="9"/>
  </si>
  <si>
    <t>建築延
面積(㎡)</t>
  </si>
  <si>
    <t>開園
年月日</t>
    <phoneticPr fontId="9"/>
  </si>
  <si>
    <t>S24.9</t>
    <phoneticPr fontId="9"/>
  </si>
  <si>
    <t>青戸8-10-1</t>
  </si>
  <si>
    <t>お花茶屋2-6-1</t>
  </si>
  <si>
    <t>共栄学園</t>
    <phoneticPr fontId="9"/>
  </si>
  <si>
    <t>(生涯学習課)</t>
    <phoneticPr fontId="9"/>
  </si>
  <si>
    <t>レジャー</t>
    <phoneticPr fontId="9"/>
  </si>
  <si>
    <t>教養</t>
    <phoneticPr fontId="9"/>
  </si>
  <si>
    <t>社会生活</t>
    <phoneticPr fontId="9"/>
  </si>
  <si>
    <t>家庭生活</t>
    <phoneticPr fontId="9"/>
  </si>
  <si>
    <t>スポーツ</t>
    <phoneticPr fontId="9"/>
  </si>
  <si>
    <t>芸術・文化</t>
    <rPh sb="3" eb="5">
      <t>ブンカ</t>
    </rPh>
    <phoneticPr fontId="9"/>
  </si>
  <si>
    <t>（生涯学習課）</t>
    <rPh sb="1" eb="3">
      <t>ショウガイ</t>
    </rPh>
    <rPh sb="3" eb="5">
      <t>ガクシュウ</t>
    </rPh>
    <rPh sb="5" eb="6">
      <t>カ</t>
    </rPh>
    <phoneticPr fontId="9"/>
  </si>
  <si>
    <t>学校</t>
  </si>
  <si>
    <t>一般</t>
  </si>
  <si>
    <t>１投映当たり
観覧者数</t>
    <phoneticPr fontId="9"/>
  </si>
  <si>
    <t>入館者数</t>
    <phoneticPr fontId="7"/>
  </si>
  <si>
    <t>イ　利用状況</t>
    <rPh sb="2" eb="4">
      <t>リヨウ</t>
    </rPh>
    <rPh sb="4" eb="6">
      <t>ジョウキョウ</t>
    </rPh>
    <phoneticPr fontId="9"/>
  </si>
  <si>
    <t>H3.2</t>
    <phoneticPr fontId="9"/>
  </si>
  <si>
    <t>H3.7.20</t>
    <phoneticPr fontId="9"/>
  </si>
  <si>
    <t>白鳥3-25-1</t>
    <phoneticPr fontId="7"/>
  </si>
  <si>
    <t>プラネタリウム
座席数</t>
    <rPh sb="8" eb="11">
      <t>ザセキスウ</t>
    </rPh>
    <phoneticPr fontId="9"/>
  </si>
  <si>
    <t>建築延面積(㎡）</t>
    <phoneticPr fontId="9"/>
  </si>
  <si>
    <t>（中央図書館）</t>
    <rPh sb="1" eb="3">
      <t>チュウオウ</t>
    </rPh>
    <phoneticPr fontId="9"/>
  </si>
  <si>
    <t>S58.11</t>
    <phoneticPr fontId="9"/>
  </si>
  <si>
    <t>こすげ
地区</t>
    <rPh sb="4" eb="6">
      <t>チク</t>
    </rPh>
    <phoneticPr fontId="9"/>
  </si>
  <si>
    <t>奥戸3-5-1
南奥戸小学校内</t>
    <rPh sb="0" eb="2">
      <t>オクド</t>
    </rPh>
    <rPh sb="8" eb="9">
      <t>ミナミ</t>
    </rPh>
    <rPh sb="9" eb="11">
      <t>オクド</t>
    </rPh>
    <rPh sb="11" eb="14">
      <t>ショウガッコウ</t>
    </rPh>
    <rPh sb="14" eb="15">
      <t>ナイ</t>
    </rPh>
    <phoneticPr fontId="9"/>
  </si>
  <si>
    <t>奥戸
地区</t>
    <rPh sb="0" eb="2">
      <t>オクド</t>
    </rPh>
    <rPh sb="3" eb="5">
      <t>チク</t>
    </rPh>
    <phoneticPr fontId="9"/>
  </si>
  <si>
    <t>H7.1</t>
    <phoneticPr fontId="9"/>
  </si>
  <si>
    <t>青戸
地区</t>
    <rPh sb="0" eb="2">
      <t>アオト</t>
    </rPh>
    <rPh sb="3" eb="5">
      <t>チク</t>
    </rPh>
    <phoneticPr fontId="9"/>
  </si>
  <si>
    <t>西水元
地区</t>
    <phoneticPr fontId="7"/>
  </si>
  <si>
    <t>四つ木4-8-1
よつぎ小学校内</t>
    <rPh sb="12" eb="15">
      <t>ショウガッコウ</t>
    </rPh>
    <rPh sb="15" eb="16">
      <t>ナイ</t>
    </rPh>
    <phoneticPr fontId="9"/>
  </si>
  <si>
    <t>四つ木
地区</t>
    <phoneticPr fontId="7"/>
  </si>
  <si>
    <t>鎌倉2-4-5</t>
    <phoneticPr fontId="9"/>
  </si>
  <si>
    <t>東水元1-7-3</t>
    <phoneticPr fontId="9"/>
  </si>
  <si>
    <t>お花茶屋2-1-15</t>
    <phoneticPr fontId="9"/>
  </si>
  <si>
    <t>立石1-9-1</t>
    <phoneticPr fontId="9"/>
  </si>
  <si>
    <t>中央</t>
    <rPh sb="0" eb="2">
      <t>チュウオウ</t>
    </rPh>
    <phoneticPr fontId="9"/>
  </si>
  <si>
    <t>会議室
利用件数(件)</t>
    <rPh sb="0" eb="2">
      <t>カイギ</t>
    </rPh>
    <rPh sb="9" eb="10">
      <t>ケン</t>
    </rPh>
    <phoneticPr fontId="9"/>
  </si>
  <si>
    <t>図書･雑誌
貸出数
(冊)</t>
    <phoneticPr fontId="9"/>
  </si>
  <si>
    <t>蔵書数
（図書）</t>
    <phoneticPr fontId="9"/>
  </si>
  <si>
    <t>閲覧室席数</t>
    <phoneticPr fontId="9"/>
  </si>
  <si>
    <t>建築延面積（㎡）</t>
    <phoneticPr fontId="9"/>
  </si>
  <si>
    <t>建築
年月</t>
    <phoneticPr fontId="7"/>
  </si>
  <si>
    <t>図書館名</t>
  </si>
  <si>
    <t>（生涯スポーツ課）</t>
    <phoneticPr fontId="9"/>
  </si>
  <si>
    <t>高砂1-2-1</t>
  </si>
  <si>
    <t>奥戸総合スポーツセンター温水プール</t>
    <rPh sb="0" eb="2">
      <t>オクド</t>
    </rPh>
    <phoneticPr fontId="9"/>
  </si>
  <si>
    <t>奥戸総合スポーツセンターエイトホール</t>
    <rPh sb="0" eb="2">
      <t>オクド</t>
    </rPh>
    <phoneticPr fontId="9"/>
  </si>
  <si>
    <t>奥戸7-17-1</t>
  </si>
  <si>
    <t>奥戸総合スポーツセンター体育館</t>
    <rPh sb="0" eb="2">
      <t>オクド</t>
    </rPh>
    <phoneticPr fontId="9"/>
  </si>
  <si>
    <t>H27.10</t>
  </si>
  <si>
    <t>水元1-23-1</t>
    <rPh sb="0" eb="2">
      <t>ミズモト</t>
    </rPh>
    <phoneticPr fontId="9"/>
  </si>
  <si>
    <t>水元総合スポーツセンター体育館温水プール</t>
    <rPh sb="2" eb="4">
      <t>ソウゴウ</t>
    </rPh>
    <phoneticPr fontId="9"/>
  </si>
  <si>
    <t>水元総合スポーツセンター体育館</t>
    <rPh sb="2" eb="4">
      <t>ソウゴウ</t>
    </rPh>
    <phoneticPr fontId="9"/>
  </si>
  <si>
    <t>イ　体育館等</t>
    <phoneticPr fontId="9"/>
  </si>
  <si>
    <t>テニスコート２面、多目的広場１面</t>
    <rPh sb="7" eb="8">
      <t>メン</t>
    </rPh>
    <rPh sb="9" eb="12">
      <t>タモクテキ</t>
    </rPh>
    <rPh sb="12" eb="14">
      <t>ヒロバ</t>
    </rPh>
    <rPh sb="15" eb="16">
      <t>メン</t>
    </rPh>
    <phoneticPr fontId="9"/>
  </si>
  <si>
    <t>水元総合スポーツセンター</t>
    <rPh sb="0" eb="1">
      <t>ミズ</t>
    </rPh>
    <rPh sb="1" eb="2">
      <t>モト</t>
    </rPh>
    <rPh sb="2" eb="3">
      <t>ソウ</t>
    </rPh>
    <rPh sb="3" eb="4">
      <t>ア</t>
    </rPh>
    <phoneticPr fontId="9"/>
  </si>
  <si>
    <t>テニスコート３面、多目的広場１面</t>
    <rPh sb="7" eb="8">
      <t>メン</t>
    </rPh>
    <rPh sb="9" eb="12">
      <t>タモクテキ</t>
    </rPh>
    <rPh sb="12" eb="14">
      <t>ヒロバ</t>
    </rPh>
    <rPh sb="15" eb="16">
      <t>メン</t>
    </rPh>
    <phoneticPr fontId="9"/>
  </si>
  <si>
    <t>新宿6-3-20</t>
    <rPh sb="0" eb="2">
      <t>シンジュク</t>
    </rPh>
    <phoneticPr fontId="9"/>
  </si>
  <si>
    <t>11ｍ×25ｍ、幼児用プール併設</t>
    <phoneticPr fontId="9"/>
  </si>
  <si>
    <t>金町公園プール</t>
    <phoneticPr fontId="9"/>
  </si>
  <si>
    <t>フットサル場２面</t>
    <phoneticPr fontId="9"/>
  </si>
  <si>
    <t>小菅西公園フットサル場</t>
    <rPh sb="0" eb="2">
      <t>コスゲ</t>
    </rPh>
    <rPh sb="2" eb="3">
      <t>ニシ</t>
    </rPh>
    <rPh sb="3" eb="5">
      <t>コウエン</t>
    </rPh>
    <rPh sb="10" eb="11">
      <t>ジョウ</t>
    </rPh>
    <phoneticPr fontId="9"/>
  </si>
  <si>
    <t>テニスコート５面</t>
    <phoneticPr fontId="9"/>
  </si>
  <si>
    <t>小菅東スポーツ公園テニスコート</t>
    <phoneticPr fontId="9"/>
  </si>
  <si>
    <t>スポーツクライミングセンター（ボルダリングウォール、リードウォール、スピードウォール）</t>
    <phoneticPr fontId="9"/>
  </si>
  <si>
    <t>東金町8-31-1</t>
    <rPh sb="0" eb="3">
      <t>ヒガシカナマチ</t>
    </rPh>
    <phoneticPr fontId="9"/>
  </si>
  <si>
    <t>多目的広場１面</t>
    <rPh sb="0" eb="3">
      <t>タモクテキ</t>
    </rPh>
    <rPh sb="3" eb="5">
      <t>ヒロバ</t>
    </rPh>
    <rPh sb="6" eb="7">
      <t>メン</t>
    </rPh>
    <phoneticPr fontId="9"/>
  </si>
  <si>
    <t>少年野球場１面、テニスコート６面</t>
    <phoneticPr fontId="9"/>
  </si>
  <si>
    <t>東金町8-27-1</t>
    <phoneticPr fontId="9"/>
  </si>
  <si>
    <t>東金町運動場</t>
    <phoneticPr fontId="9"/>
  </si>
  <si>
    <t>テニスコート６面</t>
    <phoneticPr fontId="9"/>
  </si>
  <si>
    <t>東立石3-3-1</t>
    <phoneticPr fontId="9"/>
  </si>
  <si>
    <t>渋江公園テニスコート</t>
    <phoneticPr fontId="9"/>
  </si>
  <si>
    <t>少年ソフトボール場２面、少年球技場１面、テニスコート３面</t>
    <phoneticPr fontId="9"/>
  </si>
  <si>
    <t>上千葉公園運動場</t>
    <phoneticPr fontId="9"/>
  </si>
  <si>
    <t>陸上競技場（ラグビー・サッカー可）</t>
  </si>
  <si>
    <t>少年野球場１面</t>
  </si>
  <si>
    <t>高砂1-1-1</t>
    <phoneticPr fontId="9"/>
  </si>
  <si>
    <t>野球場１面、テニスコート３面</t>
  </si>
  <si>
    <t>高砂1-2-1</t>
    <phoneticPr fontId="9"/>
  </si>
  <si>
    <t>奥戸総合スポーツセンター</t>
    <rPh sb="0" eb="2">
      <t>オクド</t>
    </rPh>
    <phoneticPr fontId="9"/>
  </si>
  <si>
    <t>少年ソフトボール場１面</t>
    <rPh sb="0" eb="2">
      <t>ショウネン</t>
    </rPh>
    <rPh sb="8" eb="9">
      <t>ジョウ</t>
    </rPh>
    <phoneticPr fontId="9"/>
  </si>
  <si>
    <t>ソフトボール場１面</t>
    <rPh sb="6" eb="7">
      <t>ジョウ</t>
    </rPh>
    <phoneticPr fontId="9"/>
  </si>
  <si>
    <t>少年野球場３面</t>
    <rPh sb="0" eb="2">
      <t>ショウネン</t>
    </rPh>
    <phoneticPr fontId="9"/>
  </si>
  <si>
    <t>球技場１面</t>
  </si>
  <si>
    <t>野球場５面</t>
    <phoneticPr fontId="9"/>
  </si>
  <si>
    <t>野球場４面</t>
    <phoneticPr fontId="9"/>
  </si>
  <si>
    <t>少年野球場２面</t>
    <rPh sb="0" eb="2">
      <t>ショウネン</t>
    </rPh>
    <rPh sb="2" eb="5">
      <t>ヤキュウジョウ</t>
    </rPh>
    <phoneticPr fontId="9"/>
  </si>
  <si>
    <t>野球場１面</t>
    <phoneticPr fontId="9"/>
  </si>
  <si>
    <t>野球場６面</t>
    <rPh sb="0" eb="2">
      <t>ヤキュウ</t>
    </rPh>
    <rPh sb="2" eb="3">
      <t>ジョウ</t>
    </rPh>
    <rPh sb="4" eb="5">
      <t>メン</t>
    </rPh>
    <phoneticPr fontId="9"/>
  </si>
  <si>
    <t>少年野球場４面</t>
    <rPh sb="0" eb="2">
      <t>ショウネン</t>
    </rPh>
    <rPh sb="2" eb="5">
      <t>ヤキュウジョウ</t>
    </rPh>
    <phoneticPr fontId="9"/>
  </si>
  <si>
    <t>少年(硬式)野球場１面</t>
    <rPh sb="0" eb="2">
      <t>ショウネン</t>
    </rPh>
    <rPh sb="3" eb="5">
      <t>コウシキ</t>
    </rPh>
    <rPh sb="6" eb="8">
      <t>ヤキュウ</t>
    </rPh>
    <rPh sb="8" eb="9">
      <t>ジョウ</t>
    </rPh>
    <rPh sb="10" eb="11">
      <t>メン</t>
    </rPh>
    <phoneticPr fontId="9"/>
  </si>
  <si>
    <t>フットサル場２面</t>
  </si>
  <si>
    <t>野球場２面</t>
    <rPh sb="0" eb="3">
      <t>ヤキュウジョウ</t>
    </rPh>
    <phoneticPr fontId="9"/>
  </si>
  <si>
    <t>少年野球場１面</t>
    <rPh sb="0" eb="2">
      <t>ショウネン</t>
    </rPh>
    <rPh sb="2" eb="4">
      <t>ヤキュウ</t>
    </rPh>
    <rPh sb="4" eb="5">
      <t>ジョウ</t>
    </rPh>
    <rPh sb="6" eb="7">
      <t>メン</t>
    </rPh>
    <phoneticPr fontId="9"/>
  </si>
  <si>
    <t>球技場２面</t>
  </si>
  <si>
    <t>規模</t>
  </si>
  <si>
    <t>ア　運動場</t>
    <phoneticPr fontId="9"/>
  </si>
  <si>
    <t>新宿5-21-10</t>
    <rPh sb="0" eb="2">
      <t>シンジュク</t>
    </rPh>
    <phoneticPr fontId="7"/>
  </si>
  <si>
    <t>大人</t>
    <rPh sb="0" eb="2">
      <t>オトナ</t>
    </rPh>
    <phoneticPr fontId="9"/>
  </si>
  <si>
    <t>中・高・
大学生</t>
    <rPh sb="0" eb="1">
      <t>チュウ</t>
    </rPh>
    <rPh sb="2" eb="3">
      <t>コウ</t>
    </rPh>
    <rPh sb="5" eb="8">
      <t>ダイガクセイ</t>
    </rPh>
    <phoneticPr fontId="9"/>
  </si>
  <si>
    <t>小学生</t>
    <rPh sb="0" eb="3">
      <t>ショウガクセイ</t>
    </rPh>
    <phoneticPr fontId="9"/>
  </si>
  <si>
    <t>幼児</t>
    <rPh sb="0" eb="2">
      <t>ヨウジ</t>
    </rPh>
    <phoneticPr fontId="9"/>
  </si>
  <si>
    <t>利用人数（人）</t>
    <rPh sb="0" eb="2">
      <t>リヨウ</t>
    </rPh>
    <rPh sb="2" eb="4">
      <t>ニンズウ</t>
    </rPh>
    <rPh sb="5" eb="6">
      <t>ヒト</t>
    </rPh>
    <phoneticPr fontId="7"/>
  </si>
  <si>
    <t>敷地面積
（㎡）</t>
    <rPh sb="0" eb="2">
      <t>シキチ</t>
    </rPh>
    <rPh sb="2" eb="4">
      <t>メンセキ</t>
    </rPh>
    <phoneticPr fontId="7"/>
  </si>
  <si>
    <t>開設
年月日</t>
    <rPh sb="0" eb="2">
      <t>カイセツ</t>
    </rPh>
    <rPh sb="3" eb="6">
      <t>ネンガッピ</t>
    </rPh>
    <phoneticPr fontId="7"/>
  </si>
  <si>
    <t>所在地</t>
    <rPh sb="0" eb="3">
      <t>ショザイチ</t>
    </rPh>
    <phoneticPr fontId="7"/>
  </si>
  <si>
    <t>（４）にいじゅくプレイパーク</t>
    <phoneticPr fontId="9"/>
  </si>
  <si>
    <t>（地域教育課）</t>
    <rPh sb="1" eb="3">
      <t>チイキ</t>
    </rPh>
    <rPh sb="3" eb="5">
      <t>キョウイク</t>
    </rPh>
    <rPh sb="5" eb="6">
      <t>カ</t>
    </rPh>
    <phoneticPr fontId="7"/>
  </si>
  <si>
    <t>特別支援学校等</t>
    <rPh sb="0" eb="2">
      <t>トクベツ</t>
    </rPh>
    <rPh sb="2" eb="4">
      <t>シエン</t>
    </rPh>
    <phoneticPr fontId="9"/>
  </si>
  <si>
    <t>保育園</t>
    <phoneticPr fontId="9"/>
  </si>
  <si>
    <r>
      <t xml:space="preserve">障害児
</t>
    </r>
    <r>
      <rPr>
        <sz val="8"/>
        <rFont val="ＭＳ ゴシック"/>
        <family val="3"/>
        <charset val="128"/>
      </rPr>
      <t>(ﾊﾟｰﾄﾅｰｱﾆﾏﾙ)</t>
    </r>
    <phoneticPr fontId="9"/>
  </si>
  <si>
    <t>団体教室（団体）</t>
    <rPh sb="0" eb="2">
      <t>ダンタイ</t>
    </rPh>
    <rPh sb="2" eb="4">
      <t>キョウシツ</t>
    </rPh>
    <rPh sb="5" eb="7">
      <t>ダンタイ</t>
    </rPh>
    <phoneticPr fontId="7"/>
  </si>
  <si>
    <t>個人教室（人）</t>
    <rPh sb="0" eb="2">
      <t>コジン</t>
    </rPh>
    <rPh sb="2" eb="4">
      <t>キョウシツ</t>
    </rPh>
    <rPh sb="5" eb="6">
      <t>ヒト</t>
    </rPh>
    <phoneticPr fontId="7"/>
  </si>
  <si>
    <t>登録数</t>
    <rPh sb="0" eb="3">
      <t>トウロクスウ</t>
    </rPh>
    <phoneticPr fontId="7"/>
  </si>
  <si>
    <t>水元1-19</t>
    <rPh sb="0" eb="2">
      <t>ミズモト</t>
    </rPh>
    <phoneticPr fontId="7"/>
  </si>
  <si>
    <t>団体教室</t>
    <rPh sb="0" eb="2">
      <t>ダンタイ</t>
    </rPh>
    <rPh sb="2" eb="4">
      <t>キョウシツ</t>
    </rPh>
    <phoneticPr fontId="7"/>
  </si>
  <si>
    <t>個人教室</t>
    <rPh sb="0" eb="2">
      <t>コジン</t>
    </rPh>
    <rPh sb="2" eb="4">
      <t>キョウシツ</t>
    </rPh>
    <phoneticPr fontId="7"/>
  </si>
  <si>
    <t>引き馬事業</t>
    <rPh sb="0" eb="1">
      <t>ヒ</t>
    </rPh>
    <rPh sb="2" eb="3">
      <t>ウマ</t>
    </rPh>
    <rPh sb="3" eb="5">
      <t>ジギョウ</t>
    </rPh>
    <phoneticPr fontId="7"/>
  </si>
  <si>
    <t>（３）ポニースクールかつしか</t>
    <phoneticPr fontId="9"/>
  </si>
  <si>
    <t>人数（人）</t>
    <rPh sb="0" eb="2">
      <t>ニンズウ</t>
    </rPh>
    <rPh sb="3" eb="4">
      <t>ヒト</t>
    </rPh>
    <phoneticPr fontId="9"/>
  </si>
  <si>
    <t>件数（件）</t>
    <rPh sb="0" eb="2">
      <t>ケンスウ</t>
    </rPh>
    <rPh sb="3" eb="4">
      <t>ケン</t>
    </rPh>
    <phoneticPr fontId="9"/>
  </si>
  <si>
    <t>団体利用</t>
    <phoneticPr fontId="9"/>
  </si>
  <si>
    <t>個人利用</t>
    <phoneticPr fontId="9"/>
  </si>
  <si>
    <t>プール</t>
    <phoneticPr fontId="9"/>
  </si>
  <si>
    <t>ウ　水元総合スポーツセンター</t>
    <rPh sb="2" eb="4">
      <t>ミズモト</t>
    </rPh>
    <rPh sb="4" eb="6">
      <t>ソウゴウ</t>
    </rPh>
    <phoneticPr fontId="9"/>
  </si>
  <si>
    <t>エイトホール</t>
  </si>
  <si>
    <t>陸上競技場</t>
    <phoneticPr fontId="9"/>
  </si>
  <si>
    <t>体育館</t>
  </si>
  <si>
    <t>イ　奥戸総合スポーツセンター</t>
    <rPh sb="2" eb="4">
      <t>オクド</t>
    </rPh>
    <phoneticPr fontId="9"/>
  </si>
  <si>
    <t>利用件数（件）</t>
    <rPh sb="2" eb="3">
      <t>ケン</t>
    </rPh>
    <rPh sb="3" eb="4">
      <t>カズ</t>
    </rPh>
    <rPh sb="5" eb="6">
      <t>ケン</t>
    </rPh>
    <phoneticPr fontId="9"/>
  </si>
  <si>
    <t>面数</t>
    <phoneticPr fontId="9"/>
  </si>
  <si>
    <t>施設数</t>
    <phoneticPr fontId="9"/>
  </si>
  <si>
    <t>スポーツクライミングセンター</t>
    <phoneticPr fontId="7"/>
  </si>
  <si>
    <t>球技場</t>
  </si>
  <si>
    <t>テニスコート</t>
  </si>
  <si>
    <t>野球場</t>
  </si>
  <si>
    <t>利用日数</t>
    <rPh sb="2" eb="4">
      <t>ニッスウ</t>
    </rPh>
    <phoneticPr fontId="9"/>
  </si>
  <si>
    <t>会議室</t>
    <rPh sb="0" eb="3">
      <t>カイギシツ</t>
    </rPh>
    <phoneticPr fontId="9"/>
  </si>
  <si>
    <t>ホール</t>
    <phoneticPr fontId="9"/>
  </si>
  <si>
    <t>（単位：日）</t>
    <rPh sb="1" eb="3">
      <t>タンイ</t>
    </rPh>
    <rPh sb="4" eb="5">
      <t>ヒ</t>
    </rPh>
    <phoneticPr fontId="7"/>
  </si>
  <si>
    <t>(含立見30)</t>
    <phoneticPr fontId="9"/>
  </si>
  <si>
    <t>H8.3</t>
    <phoneticPr fontId="9"/>
  </si>
  <si>
    <t>H8.6.1</t>
    <phoneticPr fontId="9"/>
  </si>
  <si>
    <t>亀有3-26-1</t>
    <phoneticPr fontId="9"/>
  </si>
  <si>
    <t>収容定数
(ホール)</t>
    <phoneticPr fontId="9"/>
  </si>
  <si>
    <t>建築年月(引渡し)</t>
    <phoneticPr fontId="9"/>
  </si>
  <si>
    <t>レインボー</t>
    <phoneticPr fontId="9"/>
  </si>
  <si>
    <t>コンチェルト</t>
    <phoneticPr fontId="9"/>
  </si>
  <si>
    <t>メヌエット</t>
  </si>
  <si>
    <t>ひびき</t>
    <phoneticPr fontId="9"/>
  </si>
  <si>
    <t>コスモス</t>
    <phoneticPr fontId="9"/>
  </si>
  <si>
    <t>チェリー</t>
    <phoneticPr fontId="9"/>
  </si>
  <si>
    <t>ローレル</t>
    <phoneticPr fontId="9"/>
  </si>
  <si>
    <t>カトレア</t>
    <phoneticPr fontId="9"/>
  </si>
  <si>
    <t>ローズ</t>
    <phoneticPr fontId="9"/>
  </si>
  <si>
    <t>アトリエ</t>
    <phoneticPr fontId="9"/>
  </si>
  <si>
    <t>パンジー</t>
    <phoneticPr fontId="9"/>
  </si>
  <si>
    <t>ライラック</t>
    <phoneticPr fontId="9"/>
  </si>
  <si>
    <t>ラベンダー</t>
    <phoneticPr fontId="9"/>
  </si>
  <si>
    <t>利用日数</t>
    <rPh sb="0" eb="2">
      <t>リヨウ</t>
    </rPh>
    <rPh sb="2" eb="4">
      <t>ニッスウ</t>
    </rPh>
    <phoneticPr fontId="9"/>
  </si>
  <si>
    <t>ビジュアル
ルーム</t>
    <phoneticPr fontId="9"/>
  </si>
  <si>
    <t>ギャラリー２</t>
    <phoneticPr fontId="9"/>
  </si>
  <si>
    <t>ギャラリー１</t>
    <phoneticPr fontId="9"/>
  </si>
  <si>
    <t>小ホール</t>
    <phoneticPr fontId="9"/>
  </si>
  <si>
    <t>H4.4</t>
    <phoneticPr fontId="9"/>
  </si>
  <si>
    <t>H4.5.23</t>
    <phoneticPr fontId="9"/>
  </si>
  <si>
    <t>立石6-33-1</t>
    <phoneticPr fontId="9"/>
  </si>
  <si>
    <t>小ホール</t>
    <rPh sb="0" eb="1">
      <t>ショウ</t>
    </rPh>
    <phoneticPr fontId="9"/>
  </si>
  <si>
    <t>別館</t>
    <rPh sb="0" eb="2">
      <t>ベッカン</t>
    </rPh>
    <phoneticPr fontId="9"/>
  </si>
  <si>
    <t>本館</t>
    <rPh sb="0" eb="2">
      <t>ホンカン</t>
    </rPh>
    <phoneticPr fontId="9"/>
  </si>
  <si>
    <t>収容定数</t>
    <rPh sb="0" eb="2">
      <t>シュウヨウ</t>
    </rPh>
    <rPh sb="2" eb="4">
      <t>テイスウ</t>
    </rPh>
    <phoneticPr fontId="9"/>
  </si>
  <si>
    <t>建築延面積内訳（㎡）</t>
    <rPh sb="5" eb="7">
      <t>ウチワケ</t>
    </rPh>
    <phoneticPr fontId="9"/>
  </si>
  <si>
    <t>（生涯学習課）</t>
  </si>
  <si>
    <t>登録文化財</t>
    <phoneticPr fontId="9"/>
  </si>
  <si>
    <t>指定文化財</t>
    <phoneticPr fontId="9"/>
  </si>
  <si>
    <t>天然
記念物</t>
    <phoneticPr fontId="9"/>
  </si>
  <si>
    <t>名勝</t>
  </si>
  <si>
    <t>史跡</t>
  </si>
  <si>
    <t>無形民俗
文化財</t>
    <phoneticPr fontId="9"/>
  </si>
  <si>
    <t>有形民俗
文化財</t>
    <phoneticPr fontId="9"/>
  </si>
  <si>
    <t>無形
文化財</t>
    <phoneticPr fontId="9"/>
  </si>
  <si>
    <t>有形
文化財</t>
    <phoneticPr fontId="9"/>
  </si>
  <si>
    <t>（１）区指定・登録文化財</t>
    <phoneticPr fontId="9"/>
  </si>
  <si>
    <t>東金町5-33-6</t>
  </si>
  <si>
    <t>地区センター</t>
  </si>
  <si>
    <t>奥戸3-9-17</t>
  </si>
  <si>
    <t>西水元5-3-1-101</t>
  </si>
  <si>
    <t>西水元</t>
    <phoneticPr fontId="9"/>
  </si>
  <si>
    <t>S58.3</t>
    <phoneticPr fontId="9"/>
  </si>
  <si>
    <t>水元3-13-22</t>
  </si>
  <si>
    <t>新宿4-1-10</t>
  </si>
  <si>
    <t>お花茶屋2-1-12</t>
  </si>
  <si>
    <t>柴又1-38-2</t>
  </si>
  <si>
    <t>H13.3</t>
    <phoneticPr fontId="9"/>
  </si>
  <si>
    <t>東新小岩6-21-1</t>
  </si>
  <si>
    <t>新小岩北</t>
    <phoneticPr fontId="9"/>
  </si>
  <si>
    <t>新小岩2-17-1</t>
  </si>
  <si>
    <t>H9.2</t>
    <phoneticPr fontId="9"/>
  </si>
  <si>
    <t>東四つ木1-20-4</t>
  </si>
  <si>
    <t>東四つ木</t>
    <phoneticPr fontId="9"/>
  </si>
  <si>
    <t>H9.1</t>
    <phoneticPr fontId="9"/>
  </si>
  <si>
    <t>東立石2-15-7</t>
  </si>
  <si>
    <t>東立石</t>
    <phoneticPr fontId="9"/>
  </si>
  <si>
    <t>H8.2</t>
    <phoneticPr fontId="9"/>
  </si>
  <si>
    <t>亀有3-26-1</t>
  </si>
  <si>
    <t>青戸5-20-6</t>
  </si>
  <si>
    <t>H5.7</t>
    <phoneticPr fontId="9"/>
  </si>
  <si>
    <t>宝町1-1-22</t>
  </si>
  <si>
    <t>S62.11</t>
    <phoneticPr fontId="9"/>
  </si>
  <si>
    <t>堀切3-8-5</t>
  </si>
  <si>
    <t>S62.7</t>
    <phoneticPr fontId="9"/>
  </si>
  <si>
    <t>高砂3-1-39</t>
  </si>
  <si>
    <t>東金町1-22-1</t>
  </si>
  <si>
    <t>一日当たり
平均利用人員
(人)</t>
    <rPh sb="1" eb="2">
      <t>ヒ</t>
    </rPh>
    <rPh sb="6" eb="8">
      <t>ヘイキン</t>
    </rPh>
    <rPh sb="10" eb="11">
      <t>ニン</t>
    </rPh>
    <rPh sb="14" eb="15">
      <t>ヒト</t>
    </rPh>
    <phoneticPr fontId="9"/>
  </si>
  <si>
    <t>（２）地区センター（地域集会室）</t>
    <phoneticPr fontId="9"/>
  </si>
  <si>
    <t>堀切7-8-22</t>
    <rPh sb="0" eb="2">
      <t>ホリキリ</t>
    </rPh>
    <phoneticPr fontId="9"/>
  </si>
  <si>
    <t>南綾瀬</t>
    <rPh sb="0" eb="1">
      <t>ミナミ</t>
    </rPh>
    <rPh sb="1" eb="3">
      <t>アヤセ</t>
    </rPh>
    <phoneticPr fontId="9"/>
  </si>
  <si>
    <t>東四つ木1-20-4</t>
    <rPh sb="1" eb="2">
      <t>ヨ</t>
    </rPh>
    <phoneticPr fontId="9"/>
  </si>
  <si>
    <t>（１）地区センター（ホール）</t>
    <phoneticPr fontId="9"/>
  </si>
  <si>
    <t>（地域振興課）</t>
  </si>
  <si>
    <t>H6.2.1</t>
    <phoneticPr fontId="9"/>
  </si>
  <si>
    <t>水元4-6-15</t>
    <phoneticPr fontId="9"/>
  </si>
  <si>
    <t>憩い交流館</t>
  </si>
  <si>
    <t>S59.11</t>
    <phoneticPr fontId="9"/>
  </si>
  <si>
    <t>S59.11.12</t>
    <phoneticPr fontId="9"/>
  </si>
  <si>
    <t>西亀有3-12-1</t>
    <phoneticPr fontId="9"/>
  </si>
  <si>
    <t>砂原</t>
    <phoneticPr fontId="9"/>
  </si>
  <si>
    <t>集い交流館</t>
    <phoneticPr fontId="7"/>
  </si>
  <si>
    <t>S59.10</t>
    <phoneticPr fontId="9"/>
  </si>
  <si>
    <t>S59.10.15</t>
    <phoneticPr fontId="9"/>
  </si>
  <si>
    <t>宝町2-38-19</t>
    <phoneticPr fontId="9"/>
  </si>
  <si>
    <t>児童館・学童保育</t>
    <rPh sb="6" eb="8">
      <t>ホイク</t>
    </rPh>
    <phoneticPr fontId="9"/>
  </si>
  <si>
    <t>S59.6</t>
    <phoneticPr fontId="9"/>
  </si>
  <si>
    <t>S59.6.27</t>
    <phoneticPr fontId="9"/>
  </si>
  <si>
    <t>奥戸4-20-11</t>
    <phoneticPr fontId="9"/>
  </si>
  <si>
    <t>S59.4</t>
    <phoneticPr fontId="9"/>
  </si>
  <si>
    <t>S59.4.21</t>
    <phoneticPr fontId="9"/>
  </si>
  <si>
    <t>奥戸1-12-1</t>
    <phoneticPr fontId="9"/>
  </si>
  <si>
    <t>S58.11.30</t>
    <phoneticPr fontId="9"/>
  </si>
  <si>
    <t>新宿1-5-6</t>
    <phoneticPr fontId="9"/>
  </si>
  <si>
    <t>保育園・学童保育・集い交流館</t>
    <rPh sb="9" eb="10">
      <t>ツド</t>
    </rPh>
    <rPh sb="11" eb="13">
      <t>コウリュウ</t>
    </rPh>
    <rPh sb="13" eb="14">
      <t>カン</t>
    </rPh>
    <phoneticPr fontId="9"/>
  </si>
  <si>
    <t>S56.11</t>
    <phoneticPr fontId="9"/>
  </si>
  <si>
    <t>S56.11.2</t>
    <phoneticPr fontId="9"/>
  </si>
  <si>
    <t>西新小岩2-1-4</t>
    <rPh sb="1" eb="4">
      <t>シンコイワ</t>
    </rPh>
    <phoneticPr fontId="9"/>
  </si>
  <si>
    <t>学童保育</t>
    <phoneticPr fontId="9"/>
  </si>
  <si>
    <t>S56.5</t>
    <phoneticPr fontId="9"/>
  </si>
  <si>
    <t>S56.5.1</t>
    <phoneticPr fontId="9"/>
  </si>
  <si>
    <t>小菅3-6-1</t>
    <phoneticPr fontId="9"/>
  </si>
  <si>
    <t>児童館・学童保育</t>
    <rPh sb="0" eb="3">
      <t>ジドウカン</t>
    </rPh>
    <rPh sb="6" eb="8">
      <t>ホイク</t>
    </rPh>
    <phoneticPr fontId="9"/>
  </si>
  <si>
    <t>青戸6-16-12</t>
    <phoneticPr fontId="9"/>
  </si>
  <si>
    <t>児童館・学童保育・集い交流館</t>
    <rPh sb="0" eb="3">
      <t>ジドウカン</t>
    </rPh>
    <rPh sb="6" eb="8">
      <t>ホイク</t>
    </rPh>
    <rPh sb="9" eb="10">
      <t>ツド</t>
    </rPh>
    <rPh sb="11" eb="13">
      <t>コウリュウ</t>
    </rPh>
    <rPh sb="13" eb="14">
      <t>カン</t>
    </rPh>
    <phoneticPr fontId="9"/>
  </si>
  <si>
    <t>S55.5</t>
    <phoneticPr fontId="9"/>
  </si>
  <si>
    <t>S55.5.1</t>
    <phoneticPr fontId="9"/>
  </si>
  <si>
    <t>金町5-4-1</t>
    <phoneticPr fontId="9"/>
  </si>
  <si>
    <t>S52.5</t>
    <phoneticPr fontId="9"/>
  </si>
  <si>
    <t>S52.5.4</t>
    <phoneticPr fontId="9"/>
  </si>
  <si>
    <t>鎌倉2-6-20</t>
    <phoneticPr fontId="9"/>
  </si>
  <si>
    <t>S51.5</t>
    <phoneticPr fontId="9"/>
  </si>
  <si>
    <t>S51.5.1</t>
    <phoneticPr fontId="9"/>
  </si>
  <si>
    <t>東金町5-22-18</t>
    <phoneticPr fontId="9"/>
  </si>
  <si>
    <t>S50.5</t>
    <phoneticPr fontId="9"/>
  </si>
  <si>
    <t>S50.5.1</t>
    <phoneticPr fontId="9"/>
  </si>
  <si>
    <t>西亀有1-2-7</t>
    <phoneticPr fontId="9"/>
  </si>
  <si>
    <t>S49.10</t>
    <phoneticPr fontId="9"/>
  </si>
  <si>
    <t>S49.10.1</t>
    <phoneticPr fontId="9"/>
  </si>
  <si>
    <t>柴又2-4-5</t>
    <phoneticPr fontId="9"/>
  </si>
  <si>
    <t>S45.9</t>
    <phoneticPr fontId="9"/>
  </si>
  <si>
    <t>S45.9.15</t>
    <phoneticPr fontId="9"/>
  </si>
  <si>
    <t>堀切1-23-6</t>
    <phoneticPr fontId="9"/>
  </si>
  <si>
    <t>一日当たり平均
利用人員(人)</t>
    <rPh sb="1" eb="2">
      <t>ヒ</t>
    </rPh>
    <rPh sb="5" eb="7">
      <t>ヘイキン</t>
    </rPh>
    <rPh sb="10" eb="11">
      <t>ニン</t>
    </rPh>
    <rPh sb="13" eb="14">
      <t>ヒト</t>
    </rPh>
    <phoneticPr fontId="9"/>
  </si>
  <si>
    <t>併設施設</t>
    <rPh sb="0" eb="2">
      <t>ヘイセツ</t>
    </rPh>
    <rPh sb="2" eb="4">
      <t>シセツ</t>
    </rPh>
    <phoneticPr fontId="7"/>
  </si>
  <si>
    <t>建築年月</t>
    <rPh sb="0" eb="2">
      <t>ケンチク</t>
    </rPh>
    <rPh sb="2" eb="4">
      <t>ネンゲツ</t>
    </rPh>
    <phoneticPr fontId="7"/>
  </si>
  <si>
    <t>（４）憩い交流館</t>
    <rPh sb="3" eb="4">
      <t>イコ</t>
    </rPh>
    <rPh sb="5" eb="7">
      <t>コウリュウ</t>
    </rPh>
    <rPh sb="7" eb="8">
      <t>カン</t>
    </rPh>
    <phoneticPr fontId="9"/>
  </si>
  <si>
    <t>集い交流館</t>
    <rPh sb="0" eb="1">
      <t>シュウ</t>
    </rPh>
    <rPh sb="2" eb="4">
      <t>コウリュウ</t>
    </rPh>
    <rPh sb="4" eb="5">
      <t>カン</t>
    </rPh>
    <phoneticPr fontId="9"/>
  </si>
  <si>
    <t>いいづか</t>
    <phoneticPr fontId="9"/>
  </si>
  <si>
    <t>細田4-23-5</t>
  </si>
  <si>
    <t>西新小岩3-36-4</t>
  </si>
  <si>
    <t>鎌倉3-20-4</t>
  </si>
  <si>
    <t>東四つ木4-44-2-102</t>
  </si>
  <si>
    <t>金町3-51-11</t>
  </si>
  <si>
    <t>金町つつみ</t>
    <phoneticPr fontId="9"/>
  </si>
  <si>
    <t>東金町2-5-20-109</t>
  </si>
  <si>
    <t>亀が岡</t>
    <phoneticPr fontId="9"/>
  </si>
  <si>
    <t>奥戸3-17-4-102</t>
  </si>
  <si>
    <t>奥戸しらさぎ</t>
    <phoneticPr fontId="9"/>
  </si>
  <si>
    <t>南水元4-13-24</t>
  </si>
  <si>
    <t>南水元</t>
    <phoneticPr fontId="9"/>
  </si>
  <si>
    <t>亀有5-48-13</t>
  </si>
  <si>
    <t>亀有東</t>
    <phoneticPr fontId="9"/>
  </si>
  <si>
    <t>高砂北</t>
    <phoneticPr fontId="9"/>
  </si>
  <si>
    <t>堀切5-38-4</t>
  </si>
  <si>
    <t>南綾瀬第二</t>
    <phoneticPr fontId="9"/>
  </si>
  <si>
    <t>木根川</t>
    <rPh sb="0" eb="1">
      <t>キ</t>
    </rPh>
    <rPh sb="1" eb="2">
      <t>ネ</t>
    </rPh>
    <rPh sb="2" eb="3">
      <t>カワ</t>
    </rPh>
    <phoneticPr fontId="9"/>
  </si>
  <si>
    <t>亀有5-14-18</t>
  </si>
  <si>
    <t>亀有北</t>
    <phoneticPr fontId="9"/>
  </si>
  <si>
    <t>新小岩1-17-6</t>
  </si>
  <si>
    <t>新小岩南</t>
    <phoneticPr fontId="9"/>
  </si>
  <si>
    <t>西亀有2-11-1</t>
  </si>
  <si>
    <t>立石6-38-13地先</t>
  </si>
  <si>
    <t>青戸高架下</t>
    <phoneticPr fontId="9"/>
  </si>
  <si>
    <t>新宿5-20-18</t>
  </si>
  <si>
    <t>新宿防災ｺﾐｭﾆﾃｨｾﾝﾀｰ</t>
    <phoneticPr fontId="9"/>
  </si>
  <si>
    <t>宝町2-38-19</t>
  </si>
  <si>
    <t>集い交流館</t>
    <rPh sb="0" eb="1">
      <t>ツド</t>
    </rPh>
    <rPh sb="2" eb="4">
      <t>コウリュウ</t>
    </rPh>
    <rPh sb="4" eb="5">
      <t>カン</t>
    </rPh>
    <phoneticPr fontId="9"/>
  </si>
  <si>
    <t>青戸7-15-2</t>
  </si>
  <si>
    <t>西青戸</t>
    <phoneticPr fontId="9"/>
  </si>
  <si>
    <t>亀有1-24-3</t>
  </si>
  <si>
    <t>（３）集い交流館</t>
    <rPh sb="5" eb="7">
      <t>コウリュウ</t>
    </rPh>
    <rPh sb="7" eb="8">
      <t>カン</t>
    </rPh>
    <phoneticPr fontId="9"/>
  </si>
  <si>
    <t>（人権推進課）</t>
    <phoneticPr fontId="9"/>
  </si>
  <si>
    <t>その他審議会</t>
    <phoneticPr fontId="9"/>
  </si>
  <si>
    <t>附属機関</t>
    <phoneticPr fontId="9"/>
  </si>
  <si>
    <t>行政委員会</t>
    <rPh sb="2" eb="3">
      <t>イ</t>
    </rPh>
    <rPh sb="3" eb="4">
      <t>イン</t>
    </rPh>
    <rPh sb="4" eb="5">
      <t>カイ</t>
    </rPh>
    <phoneticPr fontId="9"/>
  </si>
  <si>
    <t>女性の委員の割合（％）</t>
    <rPh sb="6" eb="8">
      <t>ワリアイ</t>
    </rPh>
    <phoneticPr fontId="9"/>
  </si>
  <si>
    <t>女性の
委員数（人）</t>
    <rPh sb="4" eb="7">
      <t>イインスウ</t>
    </rPh>
    <rPh sb="8" eb="9">
      <t>ヒト</t>
    </rPh>
    <phoneticPr fontId="9"/>
  </si>
  <si>
    <t>全委員数
（人）</t>
    <rPh sb="6" eb="7">
      <t>ヒト</t>
    </rPh>
    <phoneticPr fontId="9"/>
  </si>
  <si>
    <t>女性の委員を
含む委員会等
の数</t>
    <rPh sb="3" eb="5">
      <t>イイン</t>
    </rPh>
    <rPh sb="9" eb="12">
      <t>イインカイ</t>
    </rPh>
    <rPh sb="12" eb="13">
      <t>トウ</t>
    </rPh>
    <rPh sb="15" eb="16">
      <t>カズ</t>
    </rPh>
    <phoneticPr fontId="9"/>
  </si>
  <si>
    <t>委員会等の数</t>
    <rPh sb="0" eb="3">
      <t>イインカイ</t>
    </rPh>
    <rPh sb="3" eb="4">
      <t>トウ</t>
    </rPh>
    <rPh sb="5" eb="6">
      <t>カズ</t>
    </rPh>
    <phoneticPr fontId="9"/>
  </si>
  <si>
    <t>区分</t>
    <rPh sb="0" eb="1">
      <t>ク</t>
    </rPh>
    <rPh sb="1" eb="2">
      <t>ブン</t>
    </rPh>
    <phoneticPr fontId="9"/>
  </si>
  <si>
    <t>（２）審議会等における女性の登用状況</t>
    <phoneticPr fontId="9"/>
  </si>
  <si>
    <t>利用人員（人）</t>
    <rPh sb="5" eb="6">
      <t>ヒト</t>
    </rPh>
    <phoneticPr fontId="9"/>
  </si>
  <si>
    <t>洋室Ｄ</t>
    <rPh sb="0" eb="2">
      <t>ヨウシツ</t>
    </rPh>
    <phoneticPr fontId="9"/>
  </si>
  <si>
    <t>洋室Ｃ</t>
    <phoneticPr fontId="9"/>
  </si>
  <si>
    <t>洋室Ｂ</t>
    <phoneticPr fontId="9"/>
  </si>
  <si>
    <t>洋室Ａ</t>
    <phoneticPr fontId="9"/>
  </si>
  <si>
    <t>調理実習室</t>
  </si>
  <si>
    <t>学習室</t>
  </si>
  <si>
    <t>（人権推進課）</t>
    <rPh sb="1" eb="3">
      <t>ジンケン</t>
    </rPh>
    <rPh sb="3" eb="6">
      <t>スイシンカ</t>
    </rPh>
    <phoneticPr fontId="9"/>
  </si>
  <si>
    <t>（１）男女平等推進センター</t>
    <rPh sb="3" eb="5">
      <t>ダンジョ</t>
    </rPh>
    <rPh sb="5" eb="7">
      <t>ビョウドウ</t>
    </rPh>
    <rPh sb="7" eb="9">
      <t>スイシン</t>
    </rPh>
    <phoneticPr fontId="9"/>
  </si>
  <si>
    <t>スポーツ推進委員</t>
    <rPh sb="4" eb="6">
      <t>スイシン</t>
    </rPh>
    <rPh sb="6" eb="8">
      <t>イイン</t>
    </rPh>
    <phoneticPr fontId="9"/>
  </si>
  <si>
    <t>子ども会</t>
    <phoneticPr fontId="9"/>
  </si>
  <si>
    <t>スポーツ少年団</t>
    <phoneticPr fontId="9"/>
  </si>
  <si>
    <t>民生委員・児童委員</t>
    <phoneticPr fontId="9"/>
  </si>
  <si>
    <t>介護支援サポーター</t>
    <rPh sb="0" eb="2">
      <t>カイゴ</t>
    </rPh>
    <rPh sb="2" eb="4">
      <t>シエン</t>
    </rPh>
    <phoneticPr fontId="9"/>
  </si>
  <si>
    <t>高齢者クラブ</t>
    <phoneticPr fontId="9"/>
  </si>
  <si>
    <t>青少年委員</t>
    <phoneticPr fontId="9"/>
  </si>
  <si>
    <t>地域振興課</t>
    <phoneticPr fontId="9"/>
  </si>
  <si>
    <t>行政相談委員</t>
    <phoneticPr fontId="9"/>
  </si>
  <si>
    <t>人権擁護委員</t>
    <phoneticPr fontId="9"/>
  </si>
  <si>
    <t>青少年育成地区委員会</t>
    <phoneticPr fontId="9"/>
  </si>
  <si>
    <t>人員（人）</t>
    <rPh sb="3" eb="4">
      <t>ヒト</t>
    </rPh>
    <phoneticPr fontId="7"/>
  </si>
  <si>
    <t>団体数</t>
  </si>
  <si>
    <t>水元学び交流館</t>
    <phoneticPr fontId="9"/>
  </si>
  <si>
    <t>柴又学び交流館</t>
    <phoneticPr fontId="9"/>
  </si>
  <si>
    <t>お花茶屋3-5-6</t>
  </si>
  <si>
    <t>亀有学び交流館</t>
    <phoneticPr fontId="9"/>
  </si>
  <si>
    <t>１日当たり平均
利用人数（人）</t>
    <rPh sb="13" eb="14">
      <t>ヒト</t>
    </rPh>
    <phoneticPr fontId="9"/>
  </si>
  <si>
    <t>１日当たり平均
利用件数（件）</t>
    <rPh sb="1" eb="2">
      <t>ニチ</t>
    </rPh>
    <rPh sb="2" eb="3">
      <t>ア</t>
    </rPh>
    <rPh sb="5" eb="7">
      <t>ヘイキン</t>
    </rPh>
    <rPh sb="13" eb="14">
      <t>ケン</t>
    </rPh>
    <phoneticPr fontId="9"/>
  </si>
  <si>
    <t>利用状況</t>
    <phoneticPr fontId="9"/>
  </si>
  <si>
    <t>建築延
面積(㎡）</t>
    <phoneticPr fontId="9"/>
  </si>
  <si>
    <t>（５）学び交流館</t>
    <rPh sb="3" eb="4">
      <t>マナ</t>
    </rPh>
    <rPh sb="5" eb="7">
      <t>コウリュウ</t>
    </rPh>
    <rPh sb="7" eb="8">
      <t>カン</t>
    </rPh>
    <phoneticPr fontId="9"/>
  </si>
  <si>
    <t>若者相談</t>
    <rPh sb="0" eb="2">
      <t>ワカモノ</t>
    </rPh>
    <rPh sb="2" eb="4">
      <t>ソウダン</t>
    </rPh>
    <phoneticPr fontId="9"/>
  </si>
  <si>
    <t>区民相談室</t>
    <rPh sb="0" eb="2">
      <t>クミン</t>
    </rPh>
    <rPh sb="2" eb="5">
      <t>ソウダンシツ</t>
    </rPh>
    <phoneticPr fontId="9"/>
  </si>
  <si>
    <t>月～金</t>
  </si>
  <si>
    <t>ＬＧＢＴｓ相談</t>
    <rPh sb="5" eb="7">
      <t>ソウダン</t>
    </rPh>
    <phoneticPr fontId="7"/>
  </si>
  <si>
    <t>法律相談</t>
    <phoneticPr fontId="9"/>
  </si>
  <si>
    <t>火</t>
  </si>
  <si>
    <t>悩みごと相談</t>
    <rPh sb="0" eb="1">
      <t>ナヤ</t>
    </rPh>
    <rPh sb="4" eb="6">
      <t>ソウダン</t>
    </rPh>
    <phoneticPr fontId="9"/>
  </si>
  <si>
    <t>妊娠・出産
どうしようコール</t>
    <rPh sb="0" eb="2">
      <t>ニンシン</t>
    </rPh>
    <rPh sb="3" eb="4">
      <t>シュツ</t>
    </rPh>
    <rPh sb="4" eb="5">
      <t>サン</t>
    </rPh>
    <phoneticPr fontId="9"/>
  </si>
  <si>
    <t>月～金</t>
    <rPh sb="0" eb="1">
      <t>ゲツ</t>
    </rPh>
    <phoneticPr fontId="9"/>
  </si>
  <si>
    <t>子どもと家庭の
総合相談</t>
    <rPh sb="0" eb="1">
      <t>コ</t>
    </rPh>
    <rPh sb="4" eb="6">
      <t>カテイ</t>
    </rPh>
    <rPh sb="8" eb="10">
      <t>ソウゴウ</t>
    </rPh>
    <rPh sb="10" eb="12">
      <t>ソウダン</t>
    </rPh>
    <phoneticPr fontId="9"/>
  </si>
  <si>
    <t>手話相談</t>
    <phoneticPr fontId="9"/>
  </si>
  <si>
    <t>中小企業相談</t>
    <phoneticPr fontId="9"/>
  </si>
  <si>
    <t>消費生活相談</t>
    <phoneticPr fontId="9"/>
  </si>
  <si>
    <t>消費生活センター</t>
    <phoneticPr fontId="9"/>
  </si>
  <si>
    <t>産業経済課</t>
    <rPh sb="0" eb="2">
      <t>サンギョウ</t>
    </rPh>
    <rPh sb="2" eb="4">
      <t>ケイザイ</t>
    </rPh>
    <rPh sb="4" eb="5">
      <t>カ</t>
    </rPh>
    <phoneticPr fontId="9"/>
  </si>
  <si>
    <t>内職相談</t>
    <phoneticPr fontId="9"/>
  </si>
  <si>
    <t>福祉サービス
苦情調整</t>
    <rPh sb="0" eb="2">
      <t>フクシ</t>
    </rPh>
    <phoneticPr fontId="9"/>
  </si>
  <si>
    <t>福祉総合窓口相談室</t>
    <rPh sb="0" eb="2">
      <t>フクシ</t>
    </rPh>
    <rPh sb="2" eb="4">
      <t>ソウゴウ</t>
    </rPh>
    <rPh sb="4" eb="6">
      <t>マドグチ</t>
    </rPh>
    <rPh sb="6" eb="9">
      <t>ソウダンシツ</t>
    </rPh>
    <phoneticPr fontId="9"/>
  </si>
  <si>
    <t>(原則)
金</t>
    <rPh sb="1" eb="3">
      <t>ゲンソク</t>
    </rPh>
    <phoneticPr fontId="9"/>
  </si>
  <si>
    <t>福祉管理課</t>
    <rPh sb="0" eb="2">
      <t>フクシ</t>
    </rPh>
    <rPh sb="2" eb="4">
      <t>カンリ</t>
    </rPh>
    <rPh sb="4" eb="5">
      <t>カ</t>
    </rPh>
    <phoneticPr fontId="9"/>
  </si>
  <si>
    <t>成年後見センター出張相談</t>
    <rPh sb="0" eb="2">
      <t>セイネン</t>
    </rPh>
    <rPh sb="2" eb="4">
      <t>コウケン</t>
    </rPh>
    <rPh sb="8" eb="10">
      <t>シュッチョウ</t>
    </rPh>
    <rPh sb="10" eb="12">
      <t>ソウダン</t>
    </rPh>
    <phoneticPr fontId="9"/>
  </si>
  <si>
    <t>区民相談室</t>
  </si>
  <si>
    <t>第2・4
火</t>
    <rPh sb="0" eb="1">
      <t>ダイ</t>
    </rPh>
    <phoneticPr fontId="9"/>
  </si>
  <si>
    <t>成年後見センター
出張相談</t>
    <rPh sb="0" eb="2">
      <t>セイネン</t>
    </rPh>
    <rPh sb="2" eb="4">
      <t>コウケン</t>
    </rPh>
    <rPh sb="9" eb="11">
      <t>シュッチョウ</t>
    </rPh>
    <rPh sb="11" eb="13">
      <t>ソウダン</t>
    </rPh>
    <phoneticPr fontId="9"/>
  </si>
  <si>
    <t>遺言書・遺産分割
協議書の書き方相談</t>
    <rPh sb="0" eb="3">
      <t>ユイゴンショ</t>
    </rPh>
    <rPh sb="4" eb="6">
      <t>イサン</t>
    </rPh>
    <rPh sb="6" eb="8">
      <t>ブンカツ</t>
    </rPh>
    <phoneticPr fontId="9"/>
  </si>
  <si>
    <t>第1・3
火</t>
    <rPh sb="0" eb="1">
      <t>ダイ</t>
    </rPh>
    <phoneticPr fontId="9"/>
  </si>
  <si>
    <t>年金・社会保険・
労働問題相談</t>
    <rPh sb="9" eb="11">
      <t>ロウドウ</t>
    </rPh>
    <rPh sb="11" eb="13">
      <t>モンダイ</t>
    </rPh>
    <phoneticPr fontId="9"/>
  </si>
  <si>
    <t>第2木</t>
    <rPh sb="2" eb="3">
      <t>モク</t>
    </rPh>
    <phoneticPr fontId="9"/>
  </si>
  <si>
    <t>外国人の入国・
在留・帰化・就労等
手続き相談</t>
    <rPh sb="0" eb="2">
      <t>ガイコク</t>
    </rPh>
    <rPh sb="2" eb="3">
      <t>ヒト</t>
    </rPh>
    <rPh sb="4" eb="6">
      <t>ニュウコク</t>
    </rPh>
    <rPh sb="8" eb="10">
      <t>ザイリュウ</t>
    </rPh>
    <rPh sb="11" eb="13">
      <t>キカ</t>
    </rPh>
    <rPh sb="14" eb="16">
      <t>シュウロウ</t>
    </rPh>
    <rPh sb="16" eb="17">
      <t>トウ</t>
    </rPh>
    <rPh sb="18" eb="20">
      <t>テツヅ</t>
    </rPh>
    <rPh sb="21" eb="23">
      <t>ソウダン</t>
    </rPh>
    <phoneticPr fontId="9"/>
  </si>
  <si>
    <t>第2金</t>
    <rPh sb="2" eb="3">
      <t>キン</t>
    </rPh>
    <phoneticPr fontId="9"/>
  </si>
  <si>
    <t>文化国際課</t>
    <rPh sb="0" eb="2">
      <t>ブンカ</t>
    </rPh>
    <rPh sb="2" eb="4">
      <t>コクサイ</t>
    </rPh>
    <rPh sb="4" eb="5">
      <t>カ</t>
    </rPh>
    <phoneticPr fontId="9"/>
  </si>
  <si>
    <t>外国人生活相談</t>
    <phoneticPr fontId="9"/>
  </si>
  <si>
    <t>月</t>
  </si>
  <si>
    <t>区政・一般相談</t>
    <phoneticPr fontId="9"/>
  </si>
  <si>
    <t>住宅修繕相談</t>
    <phoneticPr fontId="9"/>
  </si>
  <si>
    <t>交通事故相談</t>
    <phoneticPr fontId="9"/>
  </si>
  <si>
    <t>月～金</t>
    <phoneticPr fontId="9"/>
  </si>
  <si>
    <t>登記・測量相談</t>
    <rPh sb="3" eb="5">
      <t>ソクリョウ</t>
    </rPh>
    <phoneticPr fontId="9"/>
  </si>
  <si>
    <t>第3木</t>
    <rPh sb="2" eb="3">
      <t>モク</t>
    </rPh>
    <phoneticPr fontId="9"/>
  </si>
  <si>
    <t>不動産取引相談</t>
    <phoneticPr fontId="9"/>
  </si>
  <si>
    <t>第2・4
火</t>
    <phoneticPr fontId="9"/>
  </si>
  <si>
    <t>青少年の生活相談</t>
    <phoneticPr fontId="9"/>
  </si>
  <si>
    <t>第1～4
月</t>
    <phoneticPr fontId="9"/>
  </si>
  <si>
    <t>行政相談</t>
    <phoneticPr fontId="9"/>
  </si>
  <si>
    <t>第4木</t>
    <phoneticPr fontId="7"/>
  </si>
  <si>
    <t>人権身の上相談</t>
    <phoneticPr fontId="9"/>
  </si>
  <si>
    <t>第2金</t>
    <rPh sb="2" eb="3">
      <t>キン</t>
    </rPh>
    <phoneticPr fontId="7"/>
  </si>
  <si>
    <t>建築・リフォーム
なんでも相談</t>
    <phoneticPr fontId="9"/>
  </si>
  <si>
    <t>第1・3
金</t>
    <phoneticPr fontId="9"/>
  </si>
  <si>
    <t>税金相談</t>
    <phoneticPr fontId="9"/>
  </si>
  <si>
    <t>水</t>
  </si>
  <si>
    <t>区民相談室他</t>
  </si>
  <si>
    <t>所管課</t>
    <rPh sb="0" eb="2">
      <t>ショカン</t>
    </rPh>
    <rPh sb="2" eb="3">
      <t>カ</t>
    </rPh>
    <phoneticPr fontId="9"/>
  </si>
  <si>
    <t>相談種目</t>
    <rPh sb="0" eb="2">
      <t>ソウダン</t>
    </rPh>
    <rPh sb="2" eb="4">
      <t>シュモク</t>
    </rPh>
    <phoneticPr fontId="9"/>
  </si>
  <si>
    <t>各年度の相談件数</t>
    <rPh sb="0" eb="3">
      <t>カクネンド</t>
    </rPh>
    <rPh sb="4" eb="6">
      <t>ソウダン</t>
    </rPh>
    <rPh sb="6" eb="8">
      <t>ケンスウ</t>
    </rPh>
    <phoneticPr fontId="7"/>
  </si>
  <si>
    <t>相談会場</t>
  </si>
  <si>
    <t>相談日
(曜日)</t>
    <rPh sb="5" eb="7">
      <t>ヨウビ</t>
    </rPh>
    <phoneticPr fontId="9"/>
  </si>
  <si>
    <t>相談種目</t>
  </si>
  <si>
    <t>（単位：件）</t>
    <rPh sb="1" eb="3">
      <t>タンイ</t>
    </rPh>
    <rPh sb="4" eb="5">
      <t>ケン</t>
    </rPh>
    <phoneticPr fontId="7"/>
  </si>
  <si>
    <t>(契約管財課)</t>
    <rPh sb="1" eb="3">
      <t>ケイヤク</t>
    </rPh>
    <rPh sb="3" eb="5">
      <t>カンザイ</t>
    </rPh>
    <rPh sb="5" eb="6">
      <t>カ</t>
    </rPh>
    <phoneticPr fontId="9"/>
  </si>
  <si>
    <t>20人以内</t>
    <phoneticPr fontId="9"/>
  </si>
  <si>
    <t>評議員</t>
  </si>
  <si>
    <t>理事14人以内、監事2人</t>
    <phoneticPr fontId="9"/>
  </si>
  <si>
    <t>役員</t>
  </si>
  <si>
    <t>10,000千円</t>
  </si>
  <si>
    <t>基本財産</t>
  </si>
  <si>
    <t>・公共用地、公用地等の取得　　　・区が買い取るまでの間の土地の管理
・民間金融機関からの資金調達　　・区への売渡し、借入金の償還</t>
    <phoneticPr fontId="9"/>
  </si>
  <si>
    <t>事業</t>
  </si>
  <si>
    <t>　公共用地・公用地等の取得・管理・処分等を行うことにより、地域の秩序ある整備と区民福祉の増進に寄与すること。</t>
    <rPh sb="19" eb="20">
      <t>トウ</t>
    </rPh>
    <phoneticPr fontId="9"/>
  </si>
  <si>
    <t>目的</t>
  </si>
  <si>
    <t>設立年月日</t>
  </si>
  <si>
    <t>葛飾区土地開発公社</t>
    <rPh sb="0" eb="2">
      <t>カツシカ</t>
    </rPh>
    <rPh sb="2" eb="3">
      <t>ク</t>
    </rPh>
    <phoneticPr fontId="9"/>
  </si>
  <si>
    <t>３　公社</t>
    <rPh sb="3" eb="4">
      <t>シャ</t>
    </rPh>
    <phoneticPr fontId="9"/>
  </si>
  <si>
    <t>立石1-9-1</t>
    <rPh sb="0" eb="2">
      <t>タテイシ</t>
    </rPh>
    <phoneticPr fontId="9"/>
  </si>
  <si>
    <t>リサイクル
清掃課</t>
    <phoneticPr fontId="9"/>
  </si>
  <si>
    <t>リサイクルセンター</t>
    <phoneticPr fontId="9"/>
  </si>
  <si>
    <t>H12.4.1移管、H23.4.1所管課変更</t>
    <phoneticPr fontId="9"/>
  </si>
  <si>
    <t>堀切4-6-12</t>
    <phoneticPr fontId="9"/>
  </si>
  <si>
    <t>清掃事務所</t>
    <rPh sb="2" eb="4">
      <t>ジム</t>
    </rPh>
    <rPh sb="4" eb="5">
      <t>ショ</t>
    </rPh>
    <phoneticPr fontId="9"/>
  </si>
  <si>
    <t>清掃事務所</t>
    <phoneticPr fontId="9"/>
  </si>
  <si>
    <t>公園課内、H16名称変更</t>
    <rPh sb="0" eb="2">
      <t>コウエン</t>
    </rPh>
    <rPh sb="2" eb="4">
      <t>カナイ</t>
    </rPh>
    <rPh sb="8" eb="10">
      <t>メイショウ</t>
    </rPh>
    <rPh sb="10" eb="12">
      <t>ヘンコウ</t>
    </rPh>
    <phoneticPr fontId="9"/>
  </si>
  <si>
    <t>立石6-9-1</t>
    <rPh sb="0" eb="2">
      <t>タテイシ</t>
    </rPh>
    <phoneticPr fontId="9"/>
  </si>
  <si>
    <t>公園課</t>
    <rPh sb="0" eb="1">
      <t>コウ</t>
    </rPh>
    <rPh sb="1" eb="2">
      <t>エン</t>
    </rPh>
    <rPh sb="2" eb="3">
      <t>カ</t>
    </rPh>
    <phoneticPr fontId="9"/>
  </si>
  <si>
    <t>公園課</t>
    <rPh sb="0" eb="3">
      <t>コウエンカ</t>
    </rPh>
    <phoneticPr fontId="9"/>
  </si>
  <si>
    <t>立石4-34-4</t>
    <rPh sb="0" eb="2">
      <t>タテイシ</t>
    </rPh>
    <phoneticPr fontId="9"/>
  </si>
  <si>
    <t>道路補修課</t>
    <rPh sb="0" eb="2">
      <t>ドウロ</t>
    </rPh>
    <rPh sb="2" eb="4">
      <t>ホシュウ</t>
    </rPh>
    <rPh sb="4" eb="5">
      <t>カ</t>
    </rPh>
    <phoneticPr fontId="9"/>
  </si>
  <si>
    <t>道路補修課</t>
    <rPh sb="2" eb="4">
      <t>ホシュウ</t>
    </rPh>
    <phoneticPr fontId="9"/>
  </si>
  <si>
    <t>職員人材育成センター</t>
    <rPh sb="1" eb="2">
      <t>イン</t>
    </rPh>
    <rPh sb="2" eb="4">
      <t>ジンザイ</t>
    </rPh>
    <rPh sb="4" eb="6">
      <t>イクセイ</t>
    </rPh>
    <phoneticPr fontId="9"/>
  </si>
  <si>
    <t>東生活課</t>
    <phoneticPr fontId="9"/>
  </si>
  <si>
    <t>金町1-6-24</t>
    <phoneticPr fontId="9"/>
  </si>
  <si>
    <t>福祉
事務所</t>
    <rPh sb="0" eb="1">
      <t>フク</t>
    </rPh>
    <rPh sb="1" eb="2">
      <t>サイワイ</t>
    </rPh>
    <rPh sb="3" eb="5">
      <t>ジム</t>
    </rPh>
    <rPh sb="5" eb="6">
      <t>ショ</t>
    </rPh>
    <phoneticPr fontId="9"/>
  </si>
  <si>
    <t>本庁舎内</t>
    <rPh sb="3" eb="4">
      <t>ナイ</t>
    </rPh>
    <phoneticPr fontId="9"/>
  </si>
  <si>
    <t>区民サービスコーナー</t>
    <rPh sb="0" eb="2">
      <t>クミン</t>
    </rPh>
    <phoneticPr fontId="9"/>
  </si>
  <si>
    <t>四ツ木駅</t>
    <rPh sb="0" eb="1">
      <t>ヨ</t>
    </rPh>
    <rPh sb="2" eb="3">
      <t>ギ</t>
    </rPh>
    <rPh sb="3" eb="4">
      <t>エキ</t>
    </rPh>
    <phoneticPr fontId="9"/>
  </si>
  <si>
    <t>四つ木1-15-1</t>
    <rPh sb="0" eb="1">
      <t>ヨ</t>
    </rPh>
    <rPh sb="2" eb="3">
      <t>ギ</t>
    </rPh>
    <phoneticPr fontId="9"/>
  </si>
  <si>
    <t>柴又1-38-2</t>
    <phoneticPr fontId="9"/>
  </si>
  <si>
    <t>水元3-13-22</t>
    <phoneticPr fontId="9"/>
  </si>
  <si>
    <t>堀切3-8-5</t>
    <phoneticPr fontId="9"/>
  </si>
  <si>
    <t>高砂3-1-39</t>
    <phoneticPr fontId="9"/>
  </si>
  <si>
    <t>東新小岩6-21-1</t>
    <phoneticPr fontId="9"/>
  </si>
  <si>
    <t>東金町1-22-1</t>
    <rPh sb="0" eb="1">
      <t>ヒガシ</t>
    </rPh>
    <phoneticPr fontId="9"/>
  </si>
  <si>
    <t>議会棟</t>
    <phoneticPr fontId="9"/>
  </si>
  <si>
    <t>S37移転</t>
    <phoneticPr fontId="9"/>
  </si>
  <si>
    <t>本庁舎
（本館・新館）</t>
    <rPh sb="5" eb="7">
      <t>ホンカン</t>
    </rPh>
    <rPh sb="8" eb="10">
      <t>シンカン</t>
    </rPh>
    <phoneticPr fontId="9"/>
  </si>
  <si>
    <t>２　庁舎・区民事務所等</t>
    <rPh sb="2" eb="4">
      <t>チョウシャ</t>
    </rPh>
    <phoneticPr fontId="9"/>
  </si>
  <si>
    <t>次長</t>
  </si>
  <si>
    <t>事務局長</t>
  </si>
  <si>
    <t>区議会事務局</t>
  </si>
  <si>
    <t>選挙担当係</t>
  </si>
  <si>
    <t>選挙管理委員会事務局</t>
  </si>
  <si>
    <t>監査事務局</t>
  </si>
  <si>
    <t>事業推進係</t>
    <rPh sb="0" eb="2">
      <t>ジギョウ</t>
    </rPh>
    <rPh sb="2" eb="4">
      <t>スイシン</t>
    </rPh>
    <phoneticPr fontId="9"/>
  </si>
  <si>
    <t>管理係</t>
  </si>
  <si>
    <t>中央図書館</t>
    <rPh sb="0" eb="2">
      <t>チュウオウ</t>
    </rPh>
    <phoneticPr fontId="9"/>
  </si>
  <si>
    <t>事業係</t>
  </si>
  <si>
    <t>管理係</t>
    <rPh sb="0" eb="1">
      <t>カン</t>
    </rPh>
    <rPh sb="1" eb="2">
      <t>リ</t>
    </rPh>
    <rPh sb="2" eb="3">
      <t>カカリ</t>
    </rPh>
    <phoneticPr fontId="9"/>
  </si>
  <si>
    <t>生涯スポーツ課</t>
  </si>
  <si>
    <t>区民大学係</t>
    <rPh sb="0" eb="2">
      <t>クミン</t>
    </rPh>
    <rPh sb="2" eb="4">
      <t>ダイガク</t>
    </rPh>
    <rPh sb="4" eb="5">
      <t>カカ</t>
    </rPh>
    <phoneticPr fontId="9"/>
  </si>
  <si>
    <t>学び支援係</t>
    <rPh sb="0" eb="1">
      <t>マナ</t>
    </rPh>
    <rPh sb="2" eb="4">
      <t>シエン</t>
    </rPh>
    <rPh sb="4" eb="5">
      <t>カカリ</t>
    </rPh>
    <phoneticPr fontId="9"/>
  </si>
  <si>
    <t>生涯学習係</t>
  </si>
  <si>
    <t>放課後子ども事業係</t>
    <rPh sb="0" eb="3">
      <t>ホウカゴ</t>
    </rPh>
    <rPh sb="3" eb="4">
      <t>コ</t>
    </rPh>
    <rPh sb="6" eb="8">
      <t>ジギョウ</t>
    </rPh>
    <rPh sb="8" eb="9">
      <t>カカリ</t>
    </rPh>
    <phoneticPr fontId="9"/>
  </si>
  <si>
    <t>地域家庭連携係</t>
    <rPh sb="0" eb="2">
      <t>チイキ</t>
    </rPh>
    <rPh sb="2" eb="4">
      <t>カテイ</t>
    </rPh>
    <rPh sb="4" eb="6">
      <t>レンケイ</t>
    </rPh>
    <rPh sb="6" eb="7">
      <t>カカリ</t>
    </rPh>
    <phoneticPr fontId="9"/>
  </si>
  <si>
    <t>青少年育成係</t>
    <rPh sb="3" eb="5">
      <t>イクセイ</t>
    </rPh>
    <phoneticPr fontId="9"/>
  </si>
  <si>
    <t>地域教育課</t>
    <rPh sb="0" eb="2">
      <t>チイキ</t>
    </rPh>
    <rPh sb="2" eb="4">
      <t>キョウイク</t>
    </rPh>
    <rPh sb="4" eb="5">
      <t>カ</t>
    </rPh>
    <phoneticPr fontId="9"/>
  </si>
  <si>
    <t>特別支援教育係</t>
    <rPh sb="0" eb="2">
      <t>トクベツ</t>
    </rPh>
    <rPh sb="2" eb="4">
      <t>シエン</t>
    </rPh>
    <rPh sb="4" eb="6">
      <t>キョウイク</t>
    </rPh>
    <rPh sb="6" eb="7">
      <t>カカリ</t>
    </rPh>
    <phoneticPr fontId="9"/>
  </si>
  <si>
    <t>指導主事</t>
    <rPh sb="0" eb="1">
      <t>ユビ</t>
    </rPh>
    <rPh sb="1" eb="2">
      <t>シルベ</t>
    </rPh>
    <rPh sb="2" eb="3">
      <t>シュ</t>
    </rPh>
    <rPh sb="3" eb="4">
      <t>コト</t>
    </rPh>
    <phoneticPr fontId="9"/>
  </si>
  <si>
    <t>教育情報係</t>
    <rPh sb="0" eb="2">
      <t>キョウイク</t>
    </rPh>
    <rPh sb="2" eb="4">
      <t>ジョウホウ</t>
    </rPh>
    <rPh sb="4" eb="5">
      <t>カカリ</t>
    </rPh>
    <phoneticPr fontId="9"/>
  </si>
  <si>
    <t>事務係</t>
    <rPh sb="0" eb="1">
      <t>コト</t>
    </rPh>
    <rPh sb="1" eb="2">
      <t>ツトム</t>
    </rPh>
    <rPh sb="2" eb="3">
      <t>カカリ</t>
    </rPh>
    <phoneticPr fontId="9"/>
  </si>
  <si>
    <t>教育振興係</t>
    <rPh sb="0" eb="2">
      <t>キョウイク</t>
    </rPh>
    <rPh sb="2" eb="4">
      <t>シンコウ</t>
    </rPh>
    <rPh sb="4" eb="5">
      <t>カカリ</t>
    </rPh>
    <phoneticPr fontId="9"/>
  </si>
  <si>
    <t>給食保健係</t>
    <rPh sb="0" eb="1">
      <t>キュウ</t>
    </rPh>
    <rPh sb="1" eb="2">
      <t>ショク</t>
    </rPh>
    <rPh sb="2" eb="3">
      <t>タモツ</t>
    </rPh>
    <rPh sb="3" eb="4">
      <t>ケン</t>
    </rPh>
    <rPh sb="4" eb="5">
      <t>カカリ</t>
    </rPh>
    <phoneticPr fontId="9"/>
  </si>
  <si>
    <t>学事係</t>
    <rPh sb="0" eb="1">
      <t>ガク</t>
    </rPh>
    <rPh sb="1" eb="2">
      <t>コト</t>
    </rPh>
    <rPh sb="2" eb="3">
      <t>カカリ</t>
    </rPh>
    <phoneticPr fontId="9"/>
  </si>
  <si>
    <t>学務課</t>
    <rPh sb="0" eb="1">
      <t>ガク</t>
    </rPh>
    <rPh sb="1" eb="2">
      <t>ツトム</t>
    </rPh>
    <rPh sb="2" eb="3">
      <t>カ</t>
    </rPh>
    <phoneticPr fontId="9"/>
  </si>
  <si>
    <t>学校施設係</t>
    <rPh sb="0" eb="2">
      <t>ガッコウ</t>
    </rPh>
    <rPh sb="2" eb="4">
      <t>シセツ</t>
    </rPh>
    <rPh sb="4" eb="5">
      <t>カカリ</t>
    </rPh>
    <phoneticPr fontId="9"/>
  </si>
  <si>
    <t>教育企画係</t>
    <rPh sb="0" eb="2">
      <t>キョウイク</t>
    </rPh>
    <rPh sb="2" eb="3">
      <t>クワダ</t>
    </rPh>
    <rPh sb="3" eb="4">
      <t>ガ</t>
    </rPh>
    <rPh sb="4" eb="5">
      <t>カカリ</t>
    </rPh>
    <phoneticPr fontId="9"/>
  </si>
  <si>
    <t>学校教育担当部長</t>
    <rPh sb="0" eb="2">
      <t>ガッコウ</t>
    </rPh>
    <rPh sb="2" eb="4">
      <t>キョウイク</t>
    </rPh>
    <rPh sb="4" eb="6">
      <t>タントウ</t>
    </rPh>
    <phoneticPr fontId="9"/>
  </si>
  <si>
    <t>教育次長</t>
    <rPh sb="0" eb="1">
      <t>キョウ</t>
    </rPh>
    <rPh sb="1" eb="2">
      <t>イク</t>
    </rPh>
    <rPh sb="2" eb="4">
      <t>ジチョウ</t>
    </rPh>
    <phoneticPr fontId="9"/>
  </si>
  <si>
    <t>教育委員会事務局</t>
    <rPh sb="0" eb="2">
      <t>キョウイク</t>
    </rPh>
    <rPh sb="2" eb="5">
      <t>イインカイ</t>
    </rPh>
    <rPh sb="5" eb="8">
      <t>ジムキョク</t>
    </rPh>
    <phoneticPr fontId="9"/>
  </si>
  <si>
    <t>出納係</t>
  </si>
  <si>
    <t>会計管理係</t>
  </si>
  <si>
    <t>会計管理室</t>
    <rPh sb="0" eb="2">
      <t>カイケイ</t>
    </rPh>
    <rPh sb="2" eb="4">
      <t>カンリ</t>
    </rPh>
    <rPh sb="4" eb="5">
      <t>シツ</t>
    </rPh>
    <phoneticPr fontId="9"/>
  </si>
  <si>
    <t>公園管理所</t>
  </si>
  <si>
    <t>管理運営係</t>
    <rPh sb="0" eb="2">
      <t>カンリ</t>
    </rPh>
    <rPh sb="2" eb="4">
      <t>ウンエイ</t>
    </rPh>
    <rPh sb="4" eb="5">
      <t>カカリ</t>
    </rPh>
    <phoneticPr fontId="9"/>
  </si>
  <si>
    <t>施設再生係</t>
    <rPh sb="0" eb="2">
      <t>シセツ</t>
    </rPh>
    <rPh sb="2" eb="4">
      <t>サイセイ</t>
    </rPh>
    <rPh sb="4" eb="5">
      <t>カカリ</t>
    </rPh>
    <phoneticPr fontId="9"/>
  </si>
  <si>
    <t>建設係</t>
    <rPh sb="0" eb="2">
      <t>ケンセツ</t>
    </rPh>
    <rPh sb="2" eb="3">
      <t>カカリ</t>
    </rPh>
    <phoneticPr fontId="9"/>
  </si>
  <si>
    <t>工務係</t>
  </si>
  <si>
    <t>街路樹係</t>
    <rPh sb="0" eb="3">
      <t>ガイロジュ</t>
    </rPh>
    <rPh sb="3" eb="4">
      <t>カカリ</t>
    </rPh>
    <phoneticPr fontId="9"/>
  </si>
  <si>
    <t>橋梁係</t>
    <rPh sb="0" eb="2">
      <t>キョウリョウ</t>
    </rPh>
    <rPh sb="2" eb="3">
      <t>カカリ</t>
    </rPh>
    <phoneticPr fontId="9"/>
  </si>
  <si>
    <t>工事第二係</t>
    <rPh sb="0" eb="2">
      <t>コウジ</t>
    </rPh>
    <rPh sb="2" eb="4">
      <t>ダイニ</t>
    </rPh>
    <rPh sb="4" eb="5">
      <t>カカリ</t>
    </rPh>
    <phoneticPr fontId="9"/>
  </si>
  <si>
    <t>工事第一係</t>
    <rPh sb="0" eb="2">
      <t>コウジ</t>
    </rPh>
    <rPh sb="2" eb="4">
      <t>ダイイチ</t>
    </rPh>
    <rPh sb="4" eb="5">
      <t>カカリ</t>
    </rPh>
    <phoneticPr fontId="9"/>
  </si>
  <si>
    <t>道路照明係</t>
  </si>
  <si>
    <t>道路補修課</t>
    <rPh sb="0" eb="1">
      <t>ミチ</t>
    </rPh>
    <rPh sb="1" eb="2">
      <t>ミチ</t>
    </rPh>
    <rPh sb="2" eb="4">
      <t>ホシュウ</t>
    </rPh>
    <rPh sb="4" eb="5">
      <t>カ</t>
    </rPh>
    <phoneticPr fontId="9"/>
  </si>
  <si>
    <t>工事係</t>
    <rPh sb="0" eb="2">
      <t>コウジ</t>
    </rPh>
    <rPh sb="2" eb="3">
      <t>カカリ</t>
    </rPh>
    <phoneticPr fontId="9"/>
  </si>
  <si>
    <t>事業推進係</t>
    <rPh sb="0" eb="2">
      <t>ジギョウ</t>
    </rPh>
    <rPh sb="2" eb="4">
      <t>スイシン</t>
    </rPh>
    <rPh sb="4" eb="5">
      <t>カカリ</t>
    </rPh>
    <phoneticPr fontId="9"/>
  </si>
  <si>
    <t>道路建設課</t>
    <rPh sb="0" eb="2">
      <t>ドウロ</t>
    </rPh>
    <rPh sb="2" eb="5">
      <t>ケンセツカ</t>
    </rPh>
    <phoneticPr fontId="9"/>
  </si>
  <si>
    <t>測量係</t>
    <rPh sb="1" eb="2">
      <t>リョウ</t>
    </rPh>
    <phoneticPr fontId="9"/>
  </si>
  <si>
    <t>占用監察係</t>
    <rPh sb="2" eb="4">
      <t>カンサツ</t>
    </rPh>
    <rPh sb="4" eb="5">
      <t>カカリ</t>
    </rPh>
    <phoneticPr fontId="9"/>
  </si>
  <si>
    <t>道路管理課</t>
    <rPh sb="0" eb="1">
      <t>ミチ</t>
    </rPh>
    <rPh sb="1" eb="2">
      <t>ロ</t>
    </rPh>
    <rPh sb="2" eb="3">
      <t>カン</t>
    </rPh>
    <rPh sb="3" eb="4">
      <t>リ</t>
    </rPh>
    <rPh sb="4" eb="5">
      <t>カ</t>
    </rPh>
    <phoneticPr fontId="9"/>
  </si>
  <si>
    <t>建築安全係</t>
    <rPh sb="0" eb="2">
      <t>ケンチク</t>
    </rPh>
    <rPh sb="2" eb="4">
      <t>アンゼン</t>
    </rPh>
    <rPh sb="4" eb="5">
      <t>カカリ</t>
    </rPh>
    <phoneticPr fontId="9"/>
  </si>
  <si>
    <t>審査係</t>
  </si>
  <si>
    <t>建築課</t>
  </si>
  <si>
    <t>細街路整備係</t>
  </si>
  <si>
    <t>企画管理係</t>
    <rPh sb="0" eb="2">
      <t>キカク</t>
    </rPh>
    <rPh sb="2" eb="4">
      <t>カンリ</t>
    </rPh>
    <rPh sb="4" eb="5">
      <t>カカリ</t>
    </rPh>
    <phoneticPr fontId="9"/>
  </si>
  <si>
    <t>住環境整備課</t>
    <rPh sb="0" eb="3">
      <t>ジュウカンキョウ</t>
    </rPh>
    <rPh sb="3" eb="5">
      <t>セイビ</t>
    </rPh>
    <phoneticPr fontId="9"/>
  </si>
  <si>
    <t>高砂・鉄道立体担当課長</t>
    <rPh sb="0" eb="2">
      <t>タカサゴ</t>
    </rPh>
    <rPh sb="3" eb="5">
      <t>テツドウ</t>
    </rPh>
    <rPh sb="5" eb="7">
      <t>リッタイ</t>
    </rPh>
    <rPh sb="7" eb="9">
      <t>タントウ</t>
    </rPh>
    <rPh sb="9" eb="11">
      <t>カチョウ</t>
    </rPh>
    <phoneticPr fontId="9"/>
  </si>
  <si>
    <t>立石駅南街づくり担当課長</t>
    <rPh sb="0" eb="2">
      <t>タテイシ</t>
    </rPh>
    <rPh sb="2" eb="3">
      <t>エキ</t>
    </rPh>
    <rPh sb="3" eb="4">
      <t>ミナミ</t>
    </rPh>
    <rPh sb="4" eb="5">
      <t>マチ</t>
    </rPh>
    <rPh sb="8" eb="10">
      <t>タントウ</t>
    </rPh>
    <rPh sb="10" eb="11">
      <t>カ</t>
    </rPh>
    <rPh sb="11" eb="12">
      <t>チョウ</t>
    </rPh>
    <phoneticPr fontId="9"/>
  </si>
  <si>
    <t>立石駅北街づくり担当課長</t>
    <rPh sb="0" eb="2">
      <t>タテイシ</t>
    </rPh>
    <rPh sb="2" eb="3">
      <t>エキ</t>
    </rPh>
    <rPh sb="3" eb="4">
      <t>キタ</t>
    </rPh>
    <rPh sb="4" eb="5">
      <t>マチ</t>
    </rPh>
    <rPh sb="8" eb="10">
      <t>タントウ</t>
    </rPh>
    <rPh sb="10" eb="11">
      <t>カ</t>
    </rPh>
    <rPh sb="11" eb="12">
      <t>チョウ</t>
    </rPh>
    <phoneticPr fontId="9"/>
  </si>
  <si>
    <t>金町街づくり担当課長</t>
    <rPh sb="2" eb="3">
      <t>マチ</t>
    </rPh>
    <phoneticPr fontId="9"/>
  </si>
  <si>
    <t>新小岩街づくり担当課長</t>
    <rPh sb="1" eb="2">
      <t>コ</t>
    </rPh>
    <rPh sb="3" eb="4">
      <t>マチ</t>
    </rPh>
    <phoneticPr fontId="9"/>
  </si>
  <si>
    <t>高砂地域整備担当係</t>
    <rPh sb="0" eb="2">
      <t>タカサゴ</t>
    </rPh>
    <rPh sb="2" eb="4">
      <t>チイキ</t>
    </rPh>
    <rPh sb="4" eb="6">
      <t>セイビ</t>
    </rPh>
    <rPh sb="6" eb="8">
      <t>タントウ</t>
    </rPh>
    <rPh sb="8" eb="9">
      <t>カカリ</t>
    </rPh>
    <phoneticPr fontId="9"/>
  </si>
  <si>
    <t>金町街づくり担当係</t>
    <rPh sb="0" eb="2">
      <t>カナマチ</t>
    </rPh>
    <rPh sb="2" eb="3">
      <t>マチ</t>
    </rPh>
    <rPh sb="6" eb="8">
      <t>タントウ</t>
    </rPh>
    <rPh sb="8" eb="9">
      <t>ガカリ</t>
    </rPh>
    <phoneticPr fontId="9"/>
  </si>
  <si>
    <t>新小岩街づくり担当係</t>
    <rPh sb="0" eb="3">
      <t>シンコイワ</t>
    </rPh>
    <rPh sb="3" eb="4">
      <t>マチ</t>
    </rPh>
    <rPh sb="7" eb="9">
      <t>タントウ</t>
    </rPh>
    <rPh sb="9" eb="10">
      <t>カカリ</t>
    </rPh>
    <phoneticPr fontId="9"/>
  </si>
  <si>
    <t>密集地域整備第三係</t>
    <rPh sb="0" eb="2">
      <t>ミッシュウ</t>
    </rPh>
    <rPh sb="2" eb="4">
      <t>チイキ</t>
    </rPh>
    <rPh sb="4" eb="6">
      <t>セイビ</t>
    </rPh>
    <rPh sb="6" eb="7">
      <t>ダイ</t>
    </rPh>
    <rPh sb="7" eb="8">
      <t>サン</t>
    </rPh>
    <rPh sb="8" eb="9">
      <t>カカリ</t>
    </rPh>
    <phoneticPr fontId="9"/>
  </si>
  <si>
    <t>密集地域整備第二係</t>
    <rPh sb="0" eb="2">
      <t>ミッシュウ</t>
    </rPh>
    <rPh sb="2" eb="4">
      <t>チイキ</t>
    </rPh>
    <rPh sb="4" eb="6">
      <t>セイビ</t>
    </rPh>
    <rPh sb="6" eb="7">
      <t>ダイ</t>
    </rPh>
    <rPh sb="7" eb="8">
      <t>ニ</t>
    </rPh>
    <rPh sb="8" eb="9">
      <t>カカリ</t>
    </rPh>
    <phoneticPr fontId="9"/>
  </si>
  <si>
    <t>密集地域整備第一係</t>
    <rPh sb="0" eb="2">
      <t>ミッシュウ</t>
    </rPh>
    <rPh sb="2" eb="4">
      <t>チイキ</t>
    </rPh>
    <rPh sb="4" eb="6">
      <t>セイビ</t>
    </rPh>
    <rPh sb="6" eb="7">
      <t>ダイ</t>
    </rPh>
    <rPh sb="7" eb="8">
      <t>イチ</t>
    </rPh>
    <rPh sb="8" eb="9">
      <t>カカリ</t>
    </rPh>
    <phoneticPr fontId="9"/>
  </si>
  <si>
    <t>市街地開発担当係</t>
    <rPh sb="0" eb="3">
      <t>シガイチ</t>
    </rPh>
    <rPh sb="3" eb="5">
      <t>カイハツ</t>
    </rPh>
    <rPh sb="5" eb="7">
      <t>タントウ</t>
    </rPh>
    <rPh sb="7" eb="8">
      <t>カカリ</t>
    </rPh>
    <phoneticPr fontId="9"/>
  </si>
  <si>
    <t>地域街づくり担当係</t>
    <rPh sb="0" eb="2">
      <t>チイキ</t>
    </rPh>
    <rPh sb="2" eb="3">
      <t>マチ</t>
    </rPh>
    <rPh sb="6" eb="8">
      <t>タントウ</t>
    </rPh>
    <rPh sb="8" eb="9">
      <t>カカリ</t>
    </rPh>
    <phoneticPr fontId="9"/>
  </si>
  <si>
    <t>街づくり計画担当係</t>
    <rPh sb="0" eb="1">
      <t>マチ</t>
    </rPh>
    <rPh sb="4" eb="6">
      <t>ケイカク</t>
    </rPh>
    <rPh sb="6" eb="8">
      <t>タントウ</t>
    </rPh>
    <rPh sb="8" eb="9">
      <t>カカリ</t>
    </rPh>
    <phoneticPr fontId="9"/>
  </si>
  <si>
    <t>都市計画係</t>
    <rPh sb="0" eb="2">
      <t>トシ</t>
    </rPh>
    <rPh sb="2" eb="4">
      <t>ケイカク</t>
    </rPh>
    <rPh sb="4" eb="5">
      <t>カカリ</t>
    </rPh>
    <phoneticPr fontId="9"/>
  </si>
  <si>
    <t>事務係</t>
    <rPh sb="0" eb="2">
      <t>ジム</t>
    </rPh>
    <rPh sb="2" eb="3">
      <t>カカリ</t>
    </rPh>
    <phoneticPr fontId="9"/>
  </si>
  <si>
    <t>交通政策課</t>
    <rPh sb="0" eb="2">
      <t>コウツウ</t>
    </rPh>
    <rPh sb="2" eb="4">
      <t>セイサク</t>
    </rPh>
    <rPh sb="4" eb="5">
      <t>カ</t>
    </rPh>
    <phoneticPr fontId="9"/>
  </si>
  <si>
    <t>街づくり担当部長</t>
    <rPh sb="0" eb="1">
      <t>マチ</t>
    </rPh>
    <rPh sb="4" eb="6">
      <t>タントウ</t>
    </rPh>
    <phoneticPr fontId="9"/>
  </si>
  <si>
    <t>都市整備部</t>
    <rPh sb="2" eb="4">
      <t>セイビ</t>
    </rPh>
    <phoneticPr fontId="9"/>
  </si>
  <si>
    <t>金町子どもセンター係</t>
    <rPh sb="0" eb="2">
      <t>カナマチ</t>
    </rPh>
    <rPh sb="2" eb="3">
      <t>コ</t>
    </rPh>
    <rPh sb="9" eb="10">
      <t>カカリ</t>
    </rPh>
    <phoneticPr fontId="9"/>
  </si>
  <si>
    <t>保育所</t>
    <rPh sb="0" eb="2">
      <t>ホイク</t>
    </rPh>
    <rPh sb="2" eb="3">
      <t>ショ</t>
    </rPh>
    <phoneticPr fontId="9"/>
  </si>
  <si>
    <t>入園相談係</t>
    <phoneticPr fontId="9"/>
  </si>
  <si>
    <t>保育管理係</t>
    <rPh sb="0" eb="1">
      <t>タモツ</t>
    </rPh>
    <rPh sb="1" eb="2">
      <t>イク</t>
    </rPh>
    <rPh sb="2" eb="4">
      <t>カンリ</t>
    </rPh>
    <rPh sb="4" eb="5">
      <t>カカリ</t>
    </rPh>
    <phoneticPr fontId="9"/>
  </si>
  <si>
    <t>※ひとり親家庭相談係</t>
    <rPh sb="9" eb="10">
      <t>カカリ</t>
    </rPh>
    <phoneticPr fontId="9"/>
  </si>
  <si>
    <t>児童手当係</t>
    <rPh sb="0" eb="1">
      <t>ジ</t>
    </rPh>
    <rPh sb="1" eb="2">
      <t>ワラベ</t>
    </rPh>
    <rPh sb="2" eb="3">
      <t>テ</t>
    </rPh>
    <rPh sb="3" eb="4">
      <t>トウ</t>
    </rPh>
    <rPh sb="4" eb="5">
      <t>カカリ</t>
    </rPh>
    <phoneticPr fontId="9"/>
  </si>
  <si>
    <t>私立幼稚園係</t>
    <rPh sb="0" eb="2">
      <t>シリツ</t>
    </rPh>
    <rPh sb="2" eb="5">
      <t>ヨウチエン</t>
    </rPh>
    <rPh sb="5" eb="6">
      <t>カカリ</t>
    </rPh>
    <phoneticPr fontId="9"/>
  </si>
  <si>
    <t>児童館</t>
    <rPh sb="0" eb="3">
      <t>ジドウカン</t>
    </rPh>
    <phoneticPr fontId="9"/>
  </si>
  <si>
    <t>管理係</t>
    <rPh sb="0" eb="2">
      <t>カンリ</t>
    </rPh>
    <rPh sb="2" eb="3">
      <t>カカリ</t>
    </rPh>
    <phoneticPr fontId="9"/>
  </si>
  <si>
    <t>※の組織が福祉事務所</t>
    <phoneticPr fontId="9"/>
  </si>
  <si>
    <t>◎保健サービス係</t>
    <rPh sb="1" eb="3">
      <t>ホケン</t>
    </rPh>
    <rPh sb="7" eb="8">
      <t>カカリ</t>
    </rPh>
    <phoneticPr fontId="9"/>
  </si>
  <si>
    <t>◎医務担当係</t>
    <rPh sb="1" eb="3">
      <t>イム</t>
    </rPh>
    <rPh sb="3" eb="5">
      <t>タントウ</t>
    </rPh>
    <rPh sb="5" eb="6">
      <t>カカリ</t>
    </rPh>
    <phoneticPr fontId="9"/>
  </si>
  <si>
    <t>◎保健予防係</t>
    <rPh sb="1" eb="2">
      <t>タモツ</t>
    </rPh>
    <rPh sb="2" eb="3">
      <t>ケン</t>
    </rPh>
    <rPh sb="3" eb="4">
      <t>ヨ</t>
    </rPh>
    <rPh sb="4" eb="5">
      <t>ボウ</t>
    </rPh>
    <rPh sb="5" eb="6">
      <t>カカリ</t>
    </rPh>
    <phoneticPr fontId="9"/>
  </si>
  <si>
    <t>保健予防課</t>
    <rPh sb="0" eb="1">
      <t>タモツ</t>
    </rPh>
    <rPh sb="1" eb="2">
      <t>ケン</t>
    </rPh>
    <rPh sb="2" eb="3">
      <t>ヨ</t>
    </rPh>
    <rPh sb="3" eb="4">
      <t>ボウ</t>
    </rPh>
    <rPh sb="4" eb="5">
      <t>カ</t>
    </rPh>
    <phoneticPr fontId="9"/>
  </si>
  <si>
    <t>◎歯科保健担当係</t>
    <rPh sb="1" eb="3">
      <t>シカ</t>
    </rPh>
    <rPh sb="3" eb="5">
      <t>ホケン</t>
    </rPh>
    <rPh sb="5" eb="7">
      <t>タントウ</t>
    </rPh>
    <rPh sb="7" eb="8">
      <t>カカリ</t>
    </rPh>
    <phoneticPr fontId="9"/>
  </si>
  <si>
    <t>◎栄養推進担当係</t>
    <rPh sb="1" eb="3">
      <t>エイヨウ</t>
    </rPh>
    <rPh sb="3" eb="5">
      <t>スイシン</t>
    </rPh>
    <rPh sb="5" eb="7">
      <t>タントウ</t>
    </rPh>
    <rPh sb="7" eb="8">
      <t>カカリ</t>
    </rPh>
    <phoneticPr fontId="9"/>
  </si>
  <si>
    <t>◎医務担当係</t>
    <rPh sb="1" eb="2">
      <t>イ</t>
    </rPh>
    <rPh sb="2" eb="3">
      <t>ツトム</t>
    </rPh>
    <rPh sb="3" eb="4">
      <t>ニナ</t>
    </rPh>
    <rPh sb="4" eb="5">
      <t>トウ</t>
    </rPh>
    <rPh sb="5" eb="6">
      <t>カカリ</t>
    </rPh>
    <phoneticPr fontId="9"/>
  </si>
  <si>
    <t>◎食品衛生担当係</t>
    <rPh sb="1" eb="3">
      <t>ショクヒン</t>
    </rPh>
    <rPh sb="3" eb="5">
      <t>エイセイ</t>
    </rPh>
    <rPh sb="5" eb="7">
      <t>タントウ</t>
    </rPh>
    <rPh sb="7" eb="8">
      <t>カカリ</t>
    </rPh>
    <phoneticPr fontId="9"/>
  </si>
  <si>
    <t>◎環境衛生担当係</t>
    <rPh sb="1" eb="3">
      <t>カンキョウ</t>
    </rPh>
    <rPh sb="3" eb="5">
      <t>エイセイ</t>
    </rPh>
    <rPh sb="5" eb="7">
      <t>タントウ</t>
    </rPh>
    <rPh sb="7" eb="8">
      <t>カカリ</t>
    </rPh>
    <phoneticPr fontId="9"/>
  </si>
  <si>
    <t>◎医薬担当係</t>
    <rPh sb="1" eb="3">
      <t>イヤク</t>
    </rPh>
    <rPh sb="3" eb="5">
      <t>タントウ</t>
    </rPh>
    <rPh sb="5" eb="6">
      <t>ガカリ</t>
    </rPh>
    <phoneticPr fontId="9"/>
  </si>
  <si>
    <t>生活衛生課</t>
    <rPh sb="0" eb="1">
      <t>ショウ</t>
    </rPh>
    <rPh sb="1" eb="2">
      <t>カツ</t>
    </rPh>
    <rPh sb="2" eb="3">
      <t>マモル</t>
    </rPh>
    <rPh sb="3" eb="4">
      <t>ショウ</t>
    </rPh>
    <rPh sb="4" eb="5">
      <t>カ</t>
    </rPh>
    <phoneticPr fontId="9"/>
  </si>
  <si>
    <t>◎庶務係</t>
    <rPh sb="1" eb="3">
      <t>ショム</t>
    </rPh>
    <rPh sb="3" eb="4">
      <t>カカリ</t>
    </rPh>
    <phoneticPr fontId="9"/>
  </si>
  <si>
    <t>地域保健課</t>
    <rPh sb="0" eb="1">
      <t>チ</t>
    </rPh>
    <rPh sb="1" eb="2">
      <t>イキ</t>
    </rPh>
    <rPh sb="2" eb="3">
      <t>タモツ</t>
    </rPh>
    <rPh sb="3" eb="4">
      <t>ケン</t>
    </rPh>
    <rPh sb="4" eb="5">
      <t>カ</t>
    </rPh>
    <phoneticPr fontId="9"/>
  </si>
  <si>
    <t>◎の組織が保健所</t>
    <rPh sb="5" eb="8">
      <t>ホケンジョ</t>
    </rPh>
    <phoneticPr fontId="9"/>
  </si>
  <si>
    <t>中国帰国者支援担当係</t>
    <rPh sb="0" eb="2">
      <t>チュウゴク</t>
    </rPh>
    <rPh sb="2" eb="4">
      <t>キコク</t>
    </rPh>
    <rPh sb="4" eb="5">
      <t>シャ</t>
    </rPh>
    <rPh sb="5" eb="7">
      <t>シエン</t>
    </rPh>
    <rPh sb="7" eb="9">
      <t>タントウ</t>
    </rPh>
    <rPh sb="9" eb="10">
      <t>カカリ</t>
    </rPh>
    <phoneticPr fontId="9"/>
  </si>
  <si>
    <t>※生活第五係</t>
    <rPh sb="4" eb="5">
      <t>ゴ</t>
    </rPh>
    <phoneticPr fontId="9"/>
  </si>
  <si>
    <t>※生活第四係</t>
    <rPh sb="4" eb="5">
      <t>ヨン</t>
    </rPh>
    <phoneticPr fontId="9"/>
  </si>
  <si>
    <t>※生活第三係</t>
  </si>
  <si>
    <t>※生活第二係</t>
  </si>
  <si>
    <t>※相談係</t>
    <rPh sb="1" eb="2">
      <t>ソウ</t>
    </rPh>
    <phoneticPr fontId="9"/>
  </si>
  <si>
    <t>※管理係</t>
  </si>
  <si>
    <t>※生活第六係</t>
    <rPh sb="4" eb="5">
      <t>ロク</t>
    </rPh>
    <phoneticPr fontId="9"/>
  </si>
  <si>
    <t>※生活第四係</t>
  </si>
  <si>
    <t>西生活課</t>
  </si>
  <si>
    <t>介護保険課</t>
  </si>
  <si>
    <t>※援護係</t>
    <rPh sb="1" eb="3">
      <t>エンゴ</t>
    </rPh>
    <rPh sb="3" eb="4">
      <t>カカリ</t>
    </rPh>
    <phoneticPr fontId="9"/>
  </si>
  <si>
    <t>相談係</t>
    <rPh sb="0" eb="2">
      <t>ソウダン</t>
    </rPh>
    <rPh sb="2" eb="3">
      <t>カカリ</t>
    </rPh>
    <phoneticPr fontId="9"/>
  </si>
  <si>
    <t>審査係</t>
    <rPh sb="0" eb="2">
      <t>シンサ</t>
    </rPh>
    <rPh sb="2" eb="3">
      <t>カカリ</t>
    </rPh>
    <phoneticPr fontId="9"/>
  </si>
  <si>
    <t>※障害事業係</t>
    <rPh sb="1" eb="3">
      <t>ショウガイ</t>
    </rPh>
    <rPh sb="3" eb="5">
      <t>ジギョウ</t>
    </rPh>
    <rPh sb="5" eb="6">
      <t>カカリ</t>
    </rPh>
    <phoneticPr fontId="9"/>
  </si>
  <si>
    <t>障害福祉課</t>
  </si>
  <si>
    <t>介護予防係</t>
    <rPh sb="0" eb="2">
      <t>カイゴ</t>
    </rPh>
    <rPh sb="2" eb="4">
      <t>ヨボウ</t>
    </rPh>
    <rPh sb="4" eb="5">
      <t>カカリ</t>
    </rPh>
    <phoneticPr fontId="9"/>
  </si>
  <si>
    <t>※相談係</t>
    <rPh sb="1" eb="2">
      <t>ソウ</t>
    </rPh>
    <rPh sb="2" eb="3">
      <t>ダン</t>
    </rPh>
    <rPh sb="3" eb="4">
      <t>カカリ</t>
    </rPh>
    <phoneticPr fontId="9"/>
  </si>
  <si>
    <t>在宅サービス係</t>
    <rPh sb="0" eb="2">
      <t>ザイタク</t>
    </rPh>
    <rPh sb="6" eb="7">
      <t>カカリ</t>
    </rPh>
    <phoneticPr fontId="9"/>
  </si>
  <si>
    <t>施設整備法人指導係</t>
    <rPh sb="0" eb="2">
      <t>シセツ</t>
    </rPh>
    <rPh sb="2" eb="4">
      <t>セイビ</t>
    </rPh>
    <rPh sb="4" eb="6">
      <t>ホウジン</t>
    </rPh>
    <rPh sb="6" eb="8">
      <t>シドウ</t>
    </rPh>
    <rPh sb="8" eb="9">
      <t>カカリ</t>
    </rPh>
    <phoneticPr fontId="9"/>
  </si>
  <si>
    <t>事業調整係</t>
    <rPh sb="0" eb="2">
      <t>ジギョウ</t>
    </rPh>
    <rPh sb="2" eb="4">
      <t>チョウセイ</t>
    </rPh>
    <rPh sb="4" eb="5">
      <t>カカリ</t>
    </rPh>
    <phoneticPr fontId="9"/>
  </si>
  <si>
    <t>ごみ減量推進係</t>
    <rPh sb="2" eb="4">
      <t>ゲンリョウ</t>
    </rPh>
    <rPh sb="4" eb="6">
      <t>スイシン</t>
    </rPh>
    <rPh sb="6" eb="7">
      <t>カカリ</t>
    </rPh>
    <phoneticPr fontId="9"/>
  </si>
  <si>
    <t>計画調整係</t>
    <rPh sb="0" eb="2">
      <t>ケイカク</t>
    </rPh>
    <rPh sb="2" eb="4">
      <t>チョウセイ</t>
    </rPh>
    <rPh sb="4" eb="5">
      <t>カカリ</t>
    </rPh>
    <phoneticPr fontId="9"/>
  </si>
  <si>
    <t>リサイクル清掃課</t>
  </si>
  <si>
    <t>公害対策相談係</t>
    <rPh sb="0" eb="2">
      <t>コウガイ</t>
    </rPh>
    <rPh sb="2" eb="4">
      <t>タイサク</t>
    </rPh>
    <rPh sb="4" eb="6">
      <t>ソウダン</t>
    </rPh>
    <rPh sb="6" eb="7">
      <t>カカリ</t>
    </rPh>
    <phoneticPr fontId="9"/>
  </si>
  <si>
    <t>自然環境係</t>
    <rPh sb="0" eb="2">
      <t>シゼン</t>
    </rPh>
    <rPh sb="2" eb="4">
      <t>カンキョウ</t>
    </rPh>
    <rPh sb="4" eb="5">
      <t>カカリ</t>
    </rPh>
    <phoneticPr fontId="9"/>
  </si>
  <si>
    <t>環境計画係</t>
    <rPh sb="0" eb="2">
      <t>カンキョウ</t>
    </rPh>
    <rPh sb="2" eb="4">
      <t>ケイカク</t>
    </rPh>
    <rPh sb="4" eb="5">
      <t>カカリ</t>
    </rPh>
    <phoneticPr fontId="9"/>
  </si>
  <si>
    <t>環境課</t>
  </si>
  <si>
    <t>環境部</t>
  </si>
  <si>
    <t>観光担当係</t>
    <rPh sb="0" eb="2">
      <t>カンコウ</t>
    </rPh>
    <rPh sb="2" eb="4">
      <t>タントウ</t>
    </rPh>
    <rPh sb="4" eb="5">
      <t>カカリ</t>
    </rPh>
    <phoneticPr fontId="9"/>
  </si>
  <si>
    <t>観光課</t>
    <rPh sb="0" eb="2">
      <t>カンコウ</t>
    </rPh>
    <rPh sb="2" eb="3">
      <t>カ</t>
    </rPh>
    <phoneticPr fontId="9"/>
  </si>
  <si>
    <t>商業振興係</t>
    <phoneticPr fontId="9"/>
  </si>
  <si>
    <t>工業振興係</t>
    <phoneticPr fontId="9"/>
  </si>
  <si>
    <t>商工振興課</t>
  </si>
  <si>
    <t>経済企画係</t>
    <phoneticPr fontId="9"/>
  </si>
  <si>
    <t>産業観光部</t>
    <rPh sb="0" eb="2">
      <t>サンギョウ</t>
    </rPh>
    <rPh sb="2" eb="4">
      <t>カンコウ</t>
    </rPh>
    <phoneticPr fontId="9"/>
  </si>
  <si>
    <t>文化国際担当係</t>
    <rPh sb="0" eb="2">
      <t>ブンカ</t>
    </rPh>
    <rPh sb="2" eb="4">
      <t>コクサイ</t>
    </rPh>
    <rPh sb="4" eb="6">
      <t>タントウ</t>
    </rPh>
    <rPh sb="6" eb="7">
      <t>カカリ</t>
    </rPh>
    <phoneticPr fontId="9"/>
  </si>
  <si>
    <t>生活安全係</t>
    <rPh sb="0" eb="2">
      <t>セイカツ</t>
    </rPh>
    <rPh sb="2" eb="4">
      <t>アンゼン</t>
    </rPh>
    <rPh sb="4" eb="5">
      <t>カカリ</t>
    </rPh>
    <phoneticPr fontId="9"/>
  </si>
  <si>
    <t>訓練係</t>
    <rPh sb="0" eb="2">
      <t>クンレン</t>
    </rPh>
    <rPh sb="2" eb="3">
      <t>カカリ</t>
    </rPh>
    <phoneticPr fontId="9"/>
  </si>
  <si>
    <t>自助・共助係</t>
    <rPh sb="0" eb="2">
      <t>ジジョ</t>
    </rPh>
    <rPh sb="3" eb="5">
      <t>キョウジョ</t>
    </rPh>
    <rPh sb="5" eb="6">
      <t>カカリ</t>
    </rPh>
    <phoneticPr fontId="9"/>
  </si>
  <si>
    <t>戸籍届出係</t>
  </si>
  <si>
    <t>住民記録係</t>
    <rPh sb="0" eb="2">
      <t>ジュウミン</t>
    </rPh>
    <rPh sb="2" eb="4">
      <t>キロク</t>
    </rPh>
    <rPh sb="4" eb="5">
      <t>カカリ</t>
    </rPh>
    <phoneticPr fontId="9"/>
  </si>
  <si>
    <t>管理係</t>
    <rPh sb="0" eb="2">
      <t>カンリ</t>
    </rPh>
    <rPh sb="2" eb="3">
      <t>カカ</t>
    </rPh>
    <phoneticPr fontId="9"/>
  </si>
  <si>
    <t>地区センター</t>
    <rPh sb="0" eb="1">
      <t>チ</t>
    </rPh>
    <rPh sb="1" eb="2">
      <t>ク</t>
    </rPh>
    <phoneticPr fontId="9"/>
  </si>
  <si>
    <t>危機管理・防災担当部長</t>
    <rPh sb="0" eb="2">
      <t>キキ</t>
    </rPh>
    <rPh sb="2" eb="4">
      <t>カンリ</t>
    </rPh>
    <rPh sb="5" eb="7">
      <t>ボウサイ</t>
    </rPh>
    <rPh sb="7" eb="9">
      <t>タントウ</t>
    </rPh>
    <rPh sb="9" eb="11">
      <t>ブチョウ</t>
    </rPh>
    <phoneticPr fontId="9"/>
  </si>
  <si>
    <t>地域振興部</t>
  </si>
  <si>
    <t>営繕課</t>
  </si>
  <si>
    <t>税務課</t>
  </si>
  <si>
    <t>収納対策課</t>
  </si>
  <si>
    <t>人事係</t>
  </si>
  <si>
    <t>人事課</t>
    <rPh sb="0" eb="3">
      <t>ジンジカ</t>
    </rPh>
    <phoneticPr fontId="9"/>
  </si>
  <si>
    <t>人権推進課</t>
  </si>
  <si>
    <t>すぐやる課</t>
  </si>
  <si>
    <t>広報課</t>
  </si>
  <si>
    <t>秘書課</t>
  </si>
  <si>
    <t>総務係</t>
  </si>
  <si>
    <t>総務部</t>
  </si>
  <si>
    <t>財政担当係</t>
  </si>
  <si>
    <t>財政課</t>
  </si>
  <si>
    <t>企画担当係</t>
  </si>
  <si>
    <t>政策経営部</t>
  </si>
  <si>
    <t>（２）国籍別外国人住民数</t>
    <rPh sb="9" eb="11">
      <t>ジュウミン</t>
    </rPh>
    <phoneticPr fontId="9"/>
  </si>
  <si>
    <t>（１）高齢者人口構成</t>
  </si>
  <si>
    <t>（２）職種別職員数</t>
  </si>
  <si>
    <t>（１）歳入歳出予算の内訳</t>
  </si>
  <si>
    <t>（１）主な施設</t>
  </si>
  <si>
    <t>（７）エイズ対策</t>
  </si>
  <si>
    <t>（８）乳幼児健康診査</t>
  </si>
  <si>
    <t>（１）介護保険</t>
  </si>
  <si>
    <t>（５）障害者巡回入浴サービス</t>
  </si>
  <si>
    <t>（６）在宅障害者緊急一時保護</t>
  </si>
  <si>
    <t>（１）消防水利</t>
  </si>
  <si>
    <t>（２）区設置地下貯水槽</t>
  </si>
  <si>
    <t>（１）道路（橋を含む）</t>
  </si>
  <si>
    <t>（２）橋梁</t>
  </si>
  <si>
    <t>（３）交通安全施設</t>
  </si>
  <si>
    <t>（６）道路騒音</t>
  </si>
  <si>
    <t>（１）産業別事業所・従業者数</t>
  </si>
  <si>
    <t>（６）農家・農地面積</t>
  </si>
  <si>
    <t>（３）ポニースクールかつしか</t>
  </si>
  <si>
    <t>（４）にいじゅくプレイパーク</t>
  </si>
  <si>
    <t>（１）区指定・登録文化財</t>
  </si>
  <si>
    <t>（１）地区センター（ホール）</t>
  </si>
  <si>
    <t>（２）地区センター（地域集会室）</t>
  </si>
  <si>
    <t>（２）審議会等における女性の登用状況</t>
  </si>
  <si>
    <t>ページ数</t>
    <rPh sb="3" eb="4">
      <t>スウ</t>
    </rPh>
    <phoneticPr fontId="7"/>
  </si>
  <si>
    <t>（戸籍住民課）</t>
    <phoneticPr fontId="9"/>
  </si>
  <si>
    <t>台湾</t>
  </si>
  <si>
    <t>バングラデシュ</t>
  </si>
  <si>
    <t>ネパール</t>
  </si>
  <si>
    <t>ベトナム</t>
  </si>
  <si>
    <t>フィリピン</t>
  </si>
  <si>
    <t>中国</t>
  </si>
  <si>
    <t>（戸籍住民課）</t>
  </si>
  <si>
    <t>女</t>
    <rPh sb="0" eb="1">
      <t>オンナ</t>
    </rPh>
    <phoneticPr fontId="9"/>
  </si>
  <si>
    <t>男</t>
    <rPh sb="0" eb="1">
      <t>オトコ</t>
    </rPh>
    <phoneticPr fontId="9"/>
  </si>
  <si>
    <t>総数</t>
    <phoneticPr fontId="7"/>
  </si>
  <si>
    <t>人口密度
（人/㎢）</t>
    <rPh sb="0" eb="2">
      <t>ジンコウ</t>
    </rPh>
    <rPh sb="6" eb="7">
      <t>ヒト</t>
    </rPh>
    <phoneticPr fontId="9"/>
  </si>
  <si>
    <t>人口（人）</t>
    <rPh sb="3" eb="4">
      <t>ヒト</t>
    </rPh>
    <phoneticPr fontId="7"/>
  </si>
  <si>
    <t>世帯数</t>
  </si>
  <si>
    <t>面積
（㎢）</t>
    <rPh sb="0" eb="1">
      <t>メン</t>
    </rPh>
    <rPh sb="1" eb="2">
      <t>セキ</t>
    </rPh>
    <phoneticPr fontId="9"/>
  </si>
  <si>
    <t>１　面積・世帯・人口</t>
    <rPh sb="8" eb="10">
      <t>ジンコウ</t>
    </rPh>
    <phoneticPr fontId="9"/>
  </si>
  <si>
    <t>90以上</t>
    <rPh sb="2" eb="4">
      <t>イジョウ</t>
    </rPh>
    <phoneticPr fontId="9"/>
  </si>
  <si>
    <t>85-89</t>
    <phoneticPr fontId="9"/>
  </si>
  <si>
    <t>80-84</t>
    <phoneticPr fontId="9"/>
  </si>
  <si>
    <t>75-79</t>
    <phoneticPr fontId="9"/>
  </si>
  <si>
    <t>70-74</t>
    <phoneticPr fontId="9"/>
  </si>
  <si>
    <t>65-69</t>
    <phoneticPr fontId="9"/>
  </si>
  <si>
    <t>60-64</t>
    <phoneticPr fontId="9"/>
  </si>
  <si>
    <t>55-59</t>
    <phoneticPr fontId="9"/>
  </si>
  <si>
    <t>50-54</t>
    <phoneticPr fontId="9"/>
  </si>
  <si>
    <t>45-49</t>
    <phoneticPr fontId="9"/>
  </si>
  <si>
    <t>40-44</t>
    <phoneticPr fontId="9"/>
  </si>
  <si>
    <t>35-39</t>
    <phoneticPr fontId="9"/>
  </si>
  <si>
    <t>30-34</t>
    <phoneticPr fontId="9"/>
  </si>
  <si>
    <t>25-29</t>
    <phoneticPr fontId="9"/>
  </si>
  <si>
    <t>20-24</t>
    <phoneticPr fontId="9"/>
  </si>
  <si>
    <t>15-19</t>
    <phoneticPr fontId="9"/>
  </si>
  <si>
    <t>10-14</t>
    <phoneticPr fontId="9"/>
  </si>
  <si>
    <t>5-9</t>
    <phoneticPr fontId="9"/>
  </si>
  <si>
    <t>0-4</t>
  </si>
  <si>
    <t>年齢</t>
    <rPh sb="0" eb="2">
      <t>ネンレイ</t>
    </rPh>
    <phoneticPr fontId="9"/>
  </si>
  <si>
    <t>総数（人）</t>
    <rPh sb="0" eb="2">
      <t>ソウスウ</t>
    </rPh>
    <rPh sb="3" eb="4">
      <t>ヒト</t>
    </rPh>
    <phoneticPr fontId="9"/>
  </si>
  <si>
    <t>（戸籍住民課）</t>
    <rPh sb="1" eb="3">
      <t>コセキ</t>
    </rPh>
    <rPh sb="3" eb="6">
      <t>ジュウミンカ</t>
    </rPh>
    <phoneticPr fontId="9"/>
  </si>
  <si>
    <t>人口</t>
    <rPh sb="0" eb="1">
      <t>ヒト</t>
    </rPh>
    <rPh sb="1" eb="2">
      <t>コウ</t>
    </rPh>
    <phoneticPr fontId="9"/>
  </si>
  <si>
    <t>世帯数</t>
    <rPh sb="0" eb="1">
      <t>ヨ</t>
    </rPh>
    <rPh sb="1" eb="2">
      <t>オビ</t>
    </rPh>
    <rPh sb="2" eb="3">
      <t>カズ</t>
    </rPh>
    <phoneticPr fontId="9"/>
  </si>
  <si>
    <t>年</t>
    <rPh sb="0" eb="1">
      <t>トシ</t>
    </rPh>
    <phoneticPr fontId="9"/>
  </si>
  <si>
    <t>対前年同月比</t>
    <rPh sb="0" eb="1">
      <t>タイ</t>
    </rPh>
    <rPh sb="1" eb="3">
      <t>ゼンネン</t>
    </rPh>
    <rPh sb="3" eb="6">
      <t>ドウゲツヒ</t>
    </rPh>
    <phoneticPr fontId="9"/>
  </si>
  <si>
    <t>前年同月との増減</t>
    <rPh sb="0" eb="2">
      <t>ゼンネン</t>
    </rPh>
    <rPh sb="2" eb="4">
      <t>ドウゲツ</t>
    </rPh>
    <rPh sb="6" eb="8">
      <t>ゾウゲン</t>
    </rPh>
    <phoneticPr fontId="9"/>
  </si>
  <si>
    <t>前年同月数</t>
    <rPh sb="0" eb="2">
      <t>ゼンネン</t>
    </rPh>
    <rPh sb="2" eb="4">
      <t>ドウゲツ</t>
    </rPh>
    <rPh sb="4" eb="5">
      <t>スウ</t>
    </rPh>
    <phoneticPr fontId="9"/>
  </si>
  <si>
    <t>合計</t>
    <rPh sb="0" eb="2">
      <t>ゴウケイ</t>
    </rPh>
    <phoneticPr fontId="9"/>
  </si>
  <si>
    <t>人口</t>
    <rPh sb="0" eb="1">
      <t>ヒト</t>
    </rPh>
    <rPh sb="1" eb="2">
      <t>クチ</t>
    </rPh>
    <phoneticPr fontId="9"/>
  </si>
  <si>
    <t>世帯数</t>
    <rPh sb="0" eb="3">
      <t>セタイスウ</t>
    </rPh>
    <phoneticPr fontId="9"/>
  </si>
  <si>
    <t>町名</t>
    <rPh sb="0" eb="1">
      <t>マチ</t>
    </rPh>
    <rPh sb="1" eb="2">
      <t>メイ</t>
    </rPh>
    <phoneticPr fontId="9"/>
  </si>
  <si>
    <t>（単位：世帯、人）</t>
    <rPh sb="1" eb="3">
      <t>タンイ</t>
    </rPh>
    <rPh sb="4" eb="6">
      <t>セタイ</t>
    </rPh>
    <rPh sb="7" eb="8">
      <t>ヒト</t>
    </rPh>
    <phoneticPr fontId="7"/>
  </si>
  <si>
    <t>町名</t>
    <rPh sb="0" eb="2">
      <t>チョウメイ</t>
    </rPh>
    <phoneticPr fontId="73"/>
  </si>
  <si>
    <t>ひとり暮らし高齢者数</t>
    <rPh sb="3" eb="4">
      <t>ク</t>
    </rPh>
    <rPh sb="6" eb="9">
      <t>コウレイシャ</t>
    </rPh>
    <rPh sb="9" eb="10">
      <t>スウ</t>
    </rPh>
    <phoneticPr fontId="9"/>
  </si>
  <si>
    <t>（１）高齢者人口構成</t>
    <phoneticPr fontId="9"/>
  </si>
  <si>
    <t>（選挙管理委員会事務局）</t>
    <phoneticPr fontId="9"/>
  </si>
  <si>
    <t>在外選挙人名簿</t>
    <phoneticPr fontId="9"/>
  </si>
  <si>
    <t>選挙人名簿</t>
    <phoneticPr fontId="9"/>
  </si>
  <si>
    <t>名簿</t>
  </si>
  <si>
    <t>(戸籍住民課)</t>
    <rPh sb="1" eb="3">
      <t>コセキ</t>
    </rPh>
    <rPh sb="3" eb="5">
      <t>ジュウミン</t>
    </rPh>
    <rPh sb="5" eb="6">
      <t>カ</t>
    </rPh>
    <phoneticPr fontId="9"/>
  </si>
  <si>
    <t>総人口に
占める割合</t>
    <rPh sb="0" eb="3">
      <t>ソウジンコウ</t>
    </rPh>
    <rPh sb="5" eb="6">
      <t>シ</t>
    </rPh>
    <rPh sb="8" eb="10">
      <t>ワリアイ</t>
    </rPh>
    <phoneticPr fontId="9"/>
  </si>
  <si>
    <t>生産年齢人口(15～64歳）</t>
    <phoneticPr fontId="9"/>
  </si>
  <si>
    <t>年少人口（0～14歳）</t>
    <phoneticPr fontId="9"/>
  </si>
  <si>
    <t>５歳児</t>
    <phoneticPr fontId="9"/>
  </si>
  <si>
    <t>４歳児</t>
    <phoneticPr fontId="9"/>
  </si>
  <si>
    <t>３歳児</t>
    <phoneticPr fontId="9"/>
  </si>
  <si>
    <t>２歳児</t>
    <phoneticPr fontId="9"/>
  </si>
  <si>
    <t>１歳児</t>
    <phoneticPr fontId="9"/>
  </si>
  <si>
    <t>０歳児</t>
    <phoneticPr fontId="9"/>
  </si>
  <si>
    <t>区議会事務局</t>
    <rPh sb="0" eb="1">
      <t>ク</t>
    </rPh>
    <rPh sb="1" eb="3">
      <t>ギカイ</t>
    </rPh>
    <rPh sb="3" eb="6">
      <t>ジムキョク</t>
    </rPh>
    <phoneticPr fontId="7"/>
  </si>
  <si>
    <t>ページ
リンク</t>
    <phoneticPr fontId="7"/>
  </si>
  <si>
    <t>凡例</t>
    <rPh sb="0" eb="2">
      <t>ハンレイ</t>
    </rPh>
    <phoneticPr fontId="7"/>
  </si>
  <si>
    <t>１　各表の符号の用法は次のとおり。</t>
    <rPh sb="2" eb="3">
      <t>カク</t>
    </rPh>
    <rPh sb="3" eb="4">
      <t>オモテ</t>
    </rPh>
    <rPh sb="5" eb="7">
      <t>フゴウ</t>
    </rPh>
    <rPh sb="8" eb="10">
      <t>ヨウホウ</t>
    </rPh>
    <rPh sb="11" eb="12">
      <t>ツギ</t>
    </rPh>
    <phoneticPr fontId="9"/>
  </si>
  <si>
    <t>　「－」・・・皆無又は該当数字がないもの</t>
    <rPh sb="7" eb="9">
      <t>カイム</t>
    </rPh>
    <rPh sb="9" eb="10">
      <t>マタ</t>
    </rPh>
    <rPh sb="11" eb="13">
      <t>ガイトウ</t>
    </rPh>
    <rPh sb="13" eb="15">
      <t>スウジ</t>
    </rPh>
    <phoneticPr fontId="9"/>
  </si>
  <si>
    <t>　「０」・・・表示単位未満を四捨五入した値が０となったもの</t>
    <rPh sb="7" eb="9">
      <t>ヒョウジ</t>
    </rPh>
    <rPh sb="9" eb="11">
      <t>タンイ</t>
    </rPh>
    <rPh sb="11" eb="13">
      <t>ミマン</t>
    </rPh>
    <rPh sb="14" eb="18">
      <t>シシャゴニュウ</t>
    </rPh>
    <rPh sb="20" eb="21">
      <t>アタイ</t>
    </rPh>
    <phoneticPr fontId="9"/>
  </si>
  <si>
    <t>　「…」・・・資料無し又は不詳のもの</t>
    <rPh sb="7" eb="9">
      <t>シリョウ</t>
    </rPh>
    <rPh sb="9" eb="10">
      <t>ナ</t>
    </rPh>
    <rPh sb="11" eb="12">
      <t>マタ</t>
    </rPh>
    <rPh sb="13" eb="15">
      <t>フショウ</t>
    </rPh>
    <phoneticPr fontId="9"/>
  </si>
  <si>
    <t>　「ｘ」・・・特定できる恐れ等により秘密を保持するため秘匿とするもの</t>
    <rPh sb="7" eb="9">
      <t>トクテイ</t>
    </rPh>
    <rPh sb="12" eb="13">
      <t>オソ</t>
    </rPh>
    <rPh sb="14" eb="15">
      <t>トウ</t>
    </rPh>
    <rPh sb="18" eb="20">
      <t>ヒミツ</t>
    </rPh>
    <rPh sb="21" eb="23">
      <t>ホジ</t>
    </rPh>
    <rPh sb="27" eb="29">
      <t>ヒトク</t>
    </rPh>
    <phoneticPr fontId="9"/>
  </si>
  <si>
    <t>　「△」・・・負数又は数値が減少しているもの</t>
    <rPh sb="7" eb="9">
      <t>フスウ</t>
    </rPh>
    <rPh sb="9" eb="10">
      <t>マタ</t>
    </rPh>
    <rPh sb="11" eb="13">
      <t>スウチ</t>
    </rPh>
    <rPh sb="14" eb="16">
      <t>ゲンショウ</t>
    </rPh>
    <phoneticPr fontId="9"/>
  </si>
  <si>
    <t>該当なし</t>
    <rPh sb="0" eb="2">
      <t>ガイトウ</t>
    </rPh>
    <phoneticPr fontId="9"/>
  </si>
  <si>
    <t>監査事務局</t>
    <rPh sb="0" eb="2">
      <t>カンサ</t>
    </rPh>
    <rPh sb="2" eb="5">
      <t>ジムキョク</t>
    </rPh>
    <phoneticPr fontId="7"/>
  </si>
  <si>
    <t>選挙管理委員会事務局</t>
    <rPh sb="0" eb="2">
      <t>センキョ</t>
    </rPh>
    <rPh sb="2" eb="4">
      <t>カンリ</t>
    </rPh>
    <rPh sb="4" eb="7">
      <t>イインカイ</t>
    </rPh>
    <rPh sb="7" eb="10">
      <t>ジムキョク</t>
    </rPh>
    <phoneticPr fontId="7"/>
  </si>
  <si>
    <t>２　数字の表示単位未満は、四捨五入することを原則とする。</t>
    <rPh sb="2" eb="4">
      <t>スウジ</t>
    </rPh>
    <rPh sb="5" eb="7">
      <t>ヒョウジ</t>
    </rPh>
    <rPh sb="7" eb="9">
      <t>タンイ</t>
    </rPh>
    <rPh sb="9" eb="11">
      <t>ミマン</t>
    </rPh>
    <rPh sb="13" eb="17">
      <t>シシャゴニュウ</t>
    </rPh>
    <rPh sb="22" eb="24">
      <t>ゲンソク</t>
    </rPh>
    <phoneticPr fontId="9"/>
  </si>
  <si>
    <t>　そのため、合計の数字と内訳の計とが一致しない場合がある。</t>
    <phoneticPr fontId="7"/>
  </si>
  <si>
    <t>政策経営部　政策企画課</t>
    <rPh sb="0" eb="2">
      <t>セイサク</t>
    </rPh>
    <rPh sb="2" eb="4">
      <t>ケイエイ</t>
    </rPh>
    <rPh sb="4" eb="5">
      <t>ブ</t>
    </rPh>
    <rPh sb="6" eb="8">
      <t>セイサク</t>
    </rPh>
    <rPh sb="8" eb="10">
      <t>キカク</t>
    </rPh>
    <rPh sb="10" eb="11">
      <t>カ</t>
    </rPh>
    <phoneticPr fontId="7"/>
  </si>
  <si>
    <t>政策経営部　財政課</t>
    <rPh sb="6" eb="8">
      <t>ザイセイ</t>
    </rPh>
    <rPh sb="8" eb="9">
      <t>カ</t>
    </rPh>
    <phoneticPr fontId="7"/>
  </si>
  <si>
    <t>総務部　総務課</t>
    <rPh sb="0" eb="2">
      <t>ソウム</t>
    </rPh>
    <rPh sb="2" eb="3">
      <t>ブ</t>
    </rPh>
    <rPh sb="4" eb="6">
      <t>ソウム</t>
    </rPh>
    <rPh sb="6" eb="7">
      <t>カ</t>
    </rPh>
    <phoneticPr fontId="7"/>
  </si>
  <si>
    <t>総務部　秘書課</t>
    <rPh sb="4" eb="7">
      <t>ヒショカ</t>
    </rPh>
    <phoneticPr fontId="7"/>
  </si>
  <si>
    <t>総務部　広報課</t>
    <rPh sb="4" eb="7">
      <t>コウホウカ</t>
    </rPh>
    <phoneticPr fontId="7"/>
  </si>
  <si>
    <t>総務部　すぐやる課</t>
    <rPh sb="8" eb="9">
      <t>カ</t>
    </rPh>
    <phoneticPr fontId="7"/>
  </si>
  <si>
    <t>総務部　人権推進課</t>
    <rPh sb="4" eb="6">
      <t>ジンケン</t>
    </rPh>
    <rPh sb="6" eb="8">
      <t>スイシン</t>
    </rPh>
    <rPh sb="8" eb="9">
      <t>カ</t>
    </rPh>
    <phoneticPr fontId="7"/>
  </si>
  <si>
    <t>総務部　人事課</t>
    <rPh sb="4" eb="6">
      <t>ジンジ</t>
    </rPh>
    <rPh sb="6" eb="7">
      <t>カ</t>
    </rPh>
    <phoneticPr fontId="7"/>
  </si>
  <si>
    <t>総務部　契約管財課</t>
    <rPh sb="4" eb="6">
      <t>ケイヤク</t>
    </rPh>
    <rPh sb="6" eb="8">
      <t>カンザイ</t>
    </rPh>
    <rPh sb="8" eb="9">
      <t>カ</t>
    </rPh>
    <phoneticPr fontId="7"/>
  </si>
  <si>
    <t>総務部　収納対策課</t>
    <rPh sb="4" eb="6">
      <t>シュウノウ</t>
    </rPh>
    <rPh sb="6" eb="9">
      <t>タイサクカ</t>
    </rPh>
    <phoneticPr fontId="7"/>
  </si>
  <si>
    <t>総務部　税務課</t>
    <rPh sb="4" eb="7">
      <t>ゼイムカ</t>
    </rPh>
    <phoneticPr fontId="7"/>
  </si>
  <si>
    <t>施設部　施設管理課</t>
    <rPh sb="0" eb="2">
      <t>シセツ</t>
    </rPh>
    <rPh sb="2" eb="3">
      <t>ブ</t>
    </rPh>
    <rPh sb="4" eb="6">
      <t>シセツ</t>
    </rPh>
    <rPh sb="6" eb="8">
      <t>カンリ</t>
    </rPh>
    <rPh sb="8" eb="9">
      <t>カ</t>
    </rPh>
    <phoneticPr fontId="7"/>
  </si>
  <si>
    <t>施設部　営繕課</t>
    <rPh sb="4" eb="6">
      <t>エイゼン</t>
    </rPh>
    <rPh sb="6" eb="7">
      <t>カ</t>
    </rPh>
    <phoneticPr fontId="7"/>
  </si>
  <si>
    <t>施設部　施設維持課</t>
    <rPh sb="4" eb="6">
      <t>シセツ</t>
    </rPh>
    <rPh sb="6" eb="9">
      <t>イジカ</t>
    </rPh>
    <phoneticPr fontId="7"/>
  </si>
  <si>
    <t>地域振興部　戸籍住民課（区民事務所を含む）</t>
    <rPh sb="6" eb="8">
      <t>コセキ</t>
    </rPh>
    <rPh sb="8" eb="11">
      <t>ジュウミンカ</t>
    </rPh>
    <rPh sb="12" eb="14">
      <t>クミン</t>
    </rPh>
    <rPh sb="14" eb="16">
      <t>ジム</t>
    </rPh>
    <rPh sb="16" eb="17">
      <t>ショ</t>
    </rPh>
    <rPh sb="18" eb="19">
      <t>フク</t>
    </rPh>
    <phoneticPr fontId="7"/>
  </si>
  <si>
    <t>地域振興部　危機管理課</t>
    <rPh sb="6" eb="8">
      <t>キキ</t>
    </rPh>
    <rPh sb="8" eb="10">
      <t>カンリ</t>
    </rPh>
    <rPh sb="10" eb="11">
      <t>カ</t>
    </rPh>
    <phoneticPr fontId="7"/>
  </si>
  <si>
    <t>地域振興部　文化国際課</t>
    <rPh sb="6" eb="8">
      <t>ブンカ</t>
    </rPh>
    <rPh sb="8" eb="10">
      <t>コクサイ</t>
    </rPh>
    <rPh sb="10" eb="11">
      <t>カ</t>
    </rPh>
    <phoneticPr fontId="7"/>
  </si>
  <si>
    <t>環境部　環境課</t>
    <rPh sb="0" eb="3">
      <t>カンキョウブ</t>
    </rPh>
    <rPh sb="4" eb="6">
      <t>カンキョウ</t>
    </rPh>
    <rPh sb="6" eb="7">
      <t>カ</t>
    </rPh>
    <phoneticPr fontId="7"/>
  </si>
  <si>
    <t>産業観光部　産業経済課（消費生活センターを含む）</t>
    <rPh sb="0" eb="2">
      <t>サンギョウ</t>
    </rPh>
    <rPh sb="2" eb="4">
      <t>カンコウ</t>
    </rPh>
    <rPh sb="4" eb="5">
      <t>ブ</t>
    </rPh>
    <rPh sb="6" eb="8">
      <t>サンギョウ</t>
    </rPh>
    <rPh sb="8" eb="10">
      <t>ケイザイ</t>
    </rPh>
    <rPh sb="10" eb="11">
      <t>カ</t>
    </rPh>
    <rPh sb="12" eb="14">
      <t>ショウヒ</t>
    </rPh>
    <rPh sb="14" eb="16">
      <t>セイカツ</t>
    </rPh>
    <rPh sb="21" eb="22">
      <t>フク</t>
    </rPh>
    <phoneticPr fontId="7"/>
  </si>
  <si>
    <t>産業観光部　商工振興課</t>
    <rPh sb="6" eb="8">
      <t>ショウコウ</t>
    </rPh>
    <rPh sb="8" eb="11">
      <t>シンコウカ</t>
    </rPh>
    <phoneticPr fontId="7"/>
  </si>
  <si>
    <t>産業観光部　観光課</t>
    <rPh sb="6" eb="9">
      <t>カンコウカ</t>
    </rPh>
    <phoneticPr fontId="7"/>
  </si>
  <si>
    <t>環境部　リサイクル清掃課</t>
    <rPh sb="9" eb="11">
      <t>セイソウ</t>
    </rPh>
    <rPh sb="11" eb="12">
      <t>カ</t>
    </rPh>
    <phoneticPr fontId="7"/>
  </si>
  <si>
    <t>環境部　清掃事務所</t>
    <rPh sb="4" eb="6">
      <t>セイソウ</t>
    </rPh>
    <rPh sb="6" eb="8">
      <t>ジム</t>
    </rPh>
    <rPh sb="8" eb="9">
      <t>ショ</t>
    </rPh>
    <phoneticPr fontId="7"/>
  </si>
  <si>
    <t>福祉部　福祉管理課</t>
    <rPh sb="0" eb="2">
      <t>フクシ</t>
    </rPh>
    <rPh sb="2" eb="3">
      <t>ブ</t>
    </rPh>
    <rPh sb="4" eb="6">
      <t>フクシ</t>
    </rPh>
    <rPh sb="6" eb="9">
      <t>カンリカ</t>
    </rPh>
    <phoneticPr fontId="7"/>
  </si>
  <si>
    <t>福祉部　高齢者支援課（シニア活動支援センター含む）</t>
    <rPh sb="4" eb="7">
      <t>コウレイシャ</t>
    </rPh>
    <rPh sb="7" eb="9">
      <t>シエン</t>
    </rPh>
    <rPh sb="9" eb="10">
      <t>カ</t>
    </rPh>
    <rPh sb="14" eb="16">
      <t>カツドウ</t>
    </rPh>
    <rPh sb="16" eb="18">
      <t>シエン</t>
    </rPh>
    <rPh sb="22" eb="23">
      <t>フク</t>
    </rPh>
    <phoneticPr fontId="7"/>
  </si>
  <si>
    <t>福祉部　障害福祉課</t>
    <rPh sb="4" eb="6">
      <t>ショウガイ</t>
    </rPh>
    <rPh sb="6" eb="9">
      <t>フクシカ</t>
    </rPh>
    <phoneticPr fontId="7"/>
  </si>
  <si>
    <t>福祉部　障害者施設課</t>
    <rPh sb="4" eb="7">
      <t>ショウガイシャ</t>
    </rPh>
    <rPh sb="7" eb="10">
      <t>シセツカ</t>
    </rPh>
    <phoneticPr fontId="7"/>
  </si>
  <si>
    <t>福祉部　国保年金課</t>
    <rPh sb="4" eb="6">
      <t>コクホ</t>
    </rPh>
    <rPh sb="6" eb="8">
      <t>ネンキン</t>
    </rPh>
    <rPh sb="8" eb="9">
      <t>カ</t>
    </rPh>
    <phoneticPr fontId="7"/>
  </si>
  <si>
    <t>福祉部　介護保険課</t>
    <rPh sb="4" eb="6">
      <t>カイゴ</t>
    </rPh>
    <rPh sb="6" eb="8">
      <t>ホケン</t>
    </rPh>
    <rPh sb="8" eb="9">
      <t>カ</t>
    </rPh>
    <phoneticPr fontId="7"/>
  </si>
  <si>
    <t>福祉部　西生活課・東生活課</t>
    <rPh sb="4" eb="5">
      <t>ニシ</t>
    </rPh>
    <rPh sb="5" eb="7">
      <t>セイカツ</t>
    </rPh>
    <rPh sb="7" eb="8">
      <t>カ</t>
    </rPh>
    <rPh sb="9" eb="10">
      <t>ヒガシ</t>
    </rPh>
    <rPh sb="10" eb="12">
      <t>セイカツ</t>
    </rPh>
    <rPh sb="12" eb="13">
      <t>カ</t>
    </rPh>
    <phoneticPr fontId="7"/>
  </si>
  <si>
    <t>健康部　地域保健課</t>
    <rPh sb="0" eb="2">
      <t>ケンコウ</t>
    </rPh>
    <rPh sb="2" eb="3">
      <t>ブ</t>
    </rPh>
    <rPh sb="4" eb="6">
      <t>チイキ</t>
    </rPh>
    <rPh sb="6" eb="8">
      <t>ホケン</t>
    </rPh>
    <rPh sb="8" eb="9">
      <t>カ</t>
    </rPh>
    <phoneticPr fontId="7"/>
  </si>
  <si>
    <t>健康部　生活衛生課</t>
    <rPh sb="4" eb="6">
      <t>セイカツ</t>
    </rPh>
    <rPh sb="6" eb="9">
      <t>エイセイカ</t>
    </rPh>
    <phoneticPr fontId="7"/>
  </si>
  <si>
    <t>健康部　保健予防課</t>
    <rPh sb="0" eb="2">
      <t>ケンコウ</t>
    </rPh>
    <rPh sb="2" eb="3">
      <t>ブ</t>
    </rPh>
    <rPh sb="4" eb="6">
      <t>ホケン</t>
    </rPh>
    <rPh sb="6" eb="9">
      <t>ヨボウカホケンヨボウカ</t>
    </rPh>
    <phoneticPr fontId="7"/>
  </si>
  <si>
    <t>健康部　青戸保健センター</t>
    <rPh sb="0" eb="2">
      <t>ケンコウ</t>
    </rPh>
    <rPh sb="2" eb="3">
      <t>ブ</t>
    </rPh>
    <rPh sb="4" eb="6">
      <t>アオト</t>
    </rPh>
    <rPh sb="6" eb="8">
      <t>ホケン</t>
    </rPh>
    <phoneticPr fontId="7"/>
  </si>
  <si>
    <t>健康部　金町保健センター</t>
    <rPh sb="4" eb="6">
      <t>カナマチ</t>
    </rPh>
    <rPh sb="6" eb="8">
      <t>ホケン</t>
    </rPh>
    <phoneticPr fontId="7"/>
  </si>
  <si>
    <t>子育て支援部　保育課</t>
    <rPh sb="7" eb="9">
      <t>ホイク</t>
    </rPh>
    <rPh sb="9" eb="10">
      <t>カ</t>
    </rPh>
    <phoneticPr fontId="7"/>
  </si>
  <si>
    <t>都市整備部　調整課</t>
    <rPh sb="0" eb="2">
      <t>トシ</t>
    </rPh>
    <rPh sb="2" eb="4">
      <t>セイビ</t>
    </rPh>
    <rPh sb="4" eb="5">
      <t>ブ</t>
    </rPh>
    <rPh sb="6" eb="8">
      <t>チョウセイ</t>
    </rPh>
    <rPh sb="8" eb="9">
      <t>カ</t>
    </rPh>
    <phoneticPr fontId="7"/>
  </si>
  <si>
    <t>都市整備部　交通政策課</t>
    <rPh sb="6" eb="8">
      <t>コウツウ</t>
    </rPh>
    <rPh sb="8" eb="11">
      <t>セイサクカ</t>
    </rPh>
    <phoneticPr fontId="7"/>
  </si>
  <si>
    <t>都市整備部　都市計画課</t>
    <rPh sb="6" eb="8">
      <t>トシ</t>
    </rPh>
    <rPh sb="8" eb="10">
      <t>ケイカク</t>
    </rPh>
    <rPh sb="10" eb="11">
      <t>カ</t>
    </rPh>
    <phoneticPr fontId="7"/>
  </si>
  <si>
    <t>都市整備部　住環境整備課</t>
    <rPh sb="6" eb="9">
      <t>ジュウカンキョウ</t>
    </rPh>
    <rPh sb="9" eb="11">
      <t>セイビ</t>
    </rPh>
    <rPh sb="11" eb="12">
      <t>カ</t>
    </rPh>
    <phoneticPr fontId="7"/>
  </si>
  <si>
    <t>都市整備部　建築課</t>
    <rPh sb="6" eb="9">
      <t>ケンチクカ</t>
    </rPh>
    <phoneticPr fontId="7"/>
  </si>
  <si>
    <t>都市整備部　道路管理課</t>
    <rPh sb="6" eb="8">
      <t>ドウロ</t>
    </rPh>
    <rPh sb="8" eb="10">
      <t>カンリ</t>
    </rPh>
    <rPh sb="10" eb="11">
      <t>カ</t>
    </rPh>
    <phoneticPr fontId="7"/>
  </si>
  <si>
    <t>都市整備部　道路建設課</t>
    <rPh sb="6" eb="8">
      <t>ドウロ</t>
    </rPh>
    <rPh sb="8" eb="10">
      <t>ケンセツ</t>
    </rPh>
    <rPh sb="10" eb="11">
      <t>カ</t>
    </rPh>
    <phoneticPr fontId="7"/>
  </si>
  <si>
    <t>都市整備部　道路補修課</t>
    <rPh sb="6" eb="8">
      <t>ドウロ</t>
    </rPh>
    <rPh sb="8" eb="10">
      <t>ホシュウ</t>
    </rPh>
    <rPh sb="10" eb="11">
      <t>カ</t>
    </rPh>
    <phoneticPr fontId="7"/>
  </si>
  <si>
    <t>都市整備部　公園課</t>
    <rPh sb="6" eb="9">
      <t>コウエンカ</t>
    </rPh>
    <phoneticPr fontId="7"/>
  </si>
  <si>
    <t>会計管理室　会計管理課</t>
    <rPh sb="0" eb="2">
      <t>カイケイ</t>
    </rPh>
    <rPh sb="2" eb="4">
      <t>カンリ</t>
    </rPh>
    <rPh sb="4" eb="5">
      <t>シツ</t>
    </rPh>
    <rPh sb="6" eb="8">
      <t>カイケイ</t>
    </rPh>
    <rPh sb="8" eb="10">
      <t>カンリ</t>
    </rPh>
    <rPh sb="10" eb="11">
      <t>カ</t>
    </rPh>
    <phoneticPr fontId="7"/>
  </si>
  <si>
    <t>教育委員会事務局　教育総務課</t>
    <rPh sb="0" eb="2">
      <t>キョウイク</t>
    </rPh>
    <rPh sb="2" eb="5">
      <t>イインカイ</t>
    </rPh>
    <rPh sb="5" eb="8">
      <t>ジムキョク</t>
    </rPh>
    <rPh sb="9" eb="11">
      <t>キョウイク</t>
    </rPh>
    <rPh sb="11" eb="14">
      <t>ソウムカ</t>
    </rPh>
    <phoneticPr fontId="7"/>
  </si>
  <si>
    <t>教育委員会事務局　学務課</t>
    <rPh sb="9" eb="12">
      <t>ガクムカ</t>
    </rPh>
    <phoneticPr fontId="7"/>
  </si>
  <si>
    <t>教育委員会事務局　地域教育課</t>
    <rPh sb="9" eb="11">
      <t>チイキ</t>
    </rPh>
    <rPh sb="11" eb="13">
      <t>キョウイク</t>
    </rPh>
    <rPh sb="13" eb="14">
      <t>カ</t>
    </rPh>
    <phoneticPr fontId="7"/>
  </si>
  <si>
    <t>教育委員会事務局　放課後支援課</t>
    <rPh sb="9" eb="12">
      <t>ホウカゴ</t>
    </rPh>
    <rPh sb="12" eb="14">
      <t>シエン</t>
    </rPh>
    <rPh sb="14" eb="15">
      <t>カ</t>
    </rPh>
    <phoneticPr fontId="7"/>
  </si>
  <si>
    <t>教育委員会事務局　生涯学習課</t>
    <rPh sb="9" eb="14">
      <t>ショウガイガクシュウカ</t>
    </rPh>
    <phoneticPr fontId="7"/>
  </si>
  <si>
    <t>教育委員会事務局　生涯スポーツ課</t>
    <rPh sb="9" eb="11">
      <t>ショウガイ</t>
    </rPh>
    <rPh sb="15" eb="16">
      <t>カ</t>
    </rPh>
    <phoneticPr fontId="7"/>
  </si>
  <si>
    <t>教育委員会事務局　中央図書館</t>
    <rPh sb="9" eb="11">
      <t>チュウオウ</t>
    </rPh>
    <rPh sb="11" eb="14">
      <t>トショカン</t>
    </rPh>
    <phoneticPr fontId="7"/>
  </si>
  <si>
    <t>-</t>
    <phoneticPr fontId="7"/>
  </si>
  <si>
    <t>目次内リンク</t>
    <rPh sb="0" eb="2">
      <t>モクジ</t>
    </rPh>
    <rPh sb="2" eb="3">
      <t>ナイ</t>
    </rPh>
    <phoneticPr fontId="7"/>
  </si>
  <si>
    <t>［１］１　面積・世帯・人口</t>
    <rPh sb="5" eb="7">
      <t>メンセキ</t>
    </rPh>
    <rPh sb="8" eb="10">
      <t>セタイ</t>
    </rPh>
    <rPh sb="11" eb="13">
      <t>ジンコウ</t>
    </rPh>
    <phoneticPr fontId="9"/>
  </si>
  <si>
    <t>項目</t>
    <rPh sb="0" eb="2">
      <t>コウモク</t>
    </rPh>
    <phoneticPr fontId="70"/>
  </si>
  <si>
    <t>所属</t>
  </si>
  <si>
    <t>参事</t>
  </si>
  <si>
    <t>副参事</t>
  </si>
  <si>
    <t>主事等</t>
    <rPh sb="2" eb="3">
      <t>トウ</t>
    </rPh>
    <phoneticPr fontId="26"/>
  </si>
  <si>
    <t>本庁舎内所属小計</t>
    <rPh sb="0" eb="1">
      <t>ホン</t>
    </rPh>
    <rPh sb="1" eb="3">
      <t>チョウシャ</t>
    </rPh>
    <rPh sb="3" eb="4">
      <t>ナイ</t>
    </rPh>
    <rPh sb="4" eb="6">
      <t>ショゾク</t>
    </rPh>
    <rPh sb="6" eb="8">
      <t>ショウケイ</t>
    </rPh>
    <phoneticPr fontId="26"/>
  </si>
  <si>
    <t>* 生活衛生課</t>
  </si>
  <si>
    <t>* 保健予防課</t>
  </si>
  <si>
    <t>* 児童館</t>
  </si>
  <si>
    <t>* 人権推進課</t>
  </si>
  <si>
    <t>* 保育園</t>
  </si>
  <si>
    <t>* 立石駅周辺地区街づくり事務所</t>
  </si>
  <si>
    <t>道路管理課</t>
  </si>
  <si>
    <t>* 道路保全事務所</t>
  </si>
  <si>
    <t>* 公園管理所</t>
  </si>
  <si>
    <t>* 商工振興課</t>
  </si>
  <si>
    <t>* 清掃事務所</t>
  </si>
  <si>
    <t>福祉部</t>
  </si>
  <si>
    <t>福祉管理課</t>
  </si>
  <si>
    <t>* 郷土と天文の博物館</t>
  </si>
  <si>
    <t>* 生涯スポーツ課</t>
  </si>
  <si>
    <t>国保年金課</t>
  </si>
  <si>
    <t>* 東生活課</t>
  </si>
  <si>
    <t>〇</t>
  </si>
  <si>
    <t>…</t>
  </si>
  <si>
    <t>［１］面積、人ロ</t>
    <phoneticPr fontId="9"/>
  </si>
  <si>
    <t>［２］選挙、区議会、執行機関</t>
    <rPh sb="3" eb="5">
      <t>センキョ</t>
    </rPh>
    <rPh sb="6" eb="9">
      <t>クギカイ</t>
    </rPh>
    <rPh sb="10" eb="12">
      <t>シッコウ</t>
    </rPh>
    <rPh sb="12" eb="14">
      <t>キカン</t>
    </rPh>
    <phoneticPr fontId="9"/>
  </si>
  <si>
    <t>１　選挙人名簿登録者数</t>
    <phoneticPr fontId="9"/>
  </si>
  <si>
    <t>２　議員</t>
    <phoneticPr fontId="9"/>
  </si>
  <si>
    <t>（単位：人）　　</t>
    <phoneticPr fontId="9"/>
  </si>
  <si>
    <t>５　行政委員会</t>
    <phoneticPr fontId="9"/>
  </si>
  <si>
    <t>管理係、住民記録係、戸籍届出係、マイナンバーカード担当係、</t>
    <rPh sb="0" eb="2">
      <t>カンリ</t>
    </rPh>
    <rPh sb="2" eb="3">
      <t>カカ</t>
    </rPh>
    <rPh sb="10" eb="12">
      <t>コセキ</t>
    </rPh>
    <rPh sb="12" eb="14">
      <t>トドケデ</t>
    </rPh>
    <rPh sb="14" eb="15">
      <t>カカリ</t>
    </rPh>
    <rPh sb="25" eb="27">
      <t>タントウ</t>
    </rPh>
    <rPh sb="27" eb="28">
      <t>カカリ</t>
    </rPh>
    <phoneticPr fontId="9"/>
  </si>
  <si>
    <t>区民事務所（６）</t>
    <phoneticPr fontId="9"/>
  </si>
  <si>
    <t>発達支援第一係、発達支援第二係、発達支援第三係、発達支援第四係</t>
    <rPh sb="4" eb="6">
      <t>ダイイチ</t>
    </rPh>
    <rPh sb="12" eb="14">
      <t>ダイニ</t>
    </rPh>
    <rPh sb="21" eb="22">
      <t>サン</t>
    </rPh>
    <rPh sb="29" eb="30">
      <t>４</t>
    </rPh>
    <phoneticPr fontId="9"/>
  </si>
  <si>
    <t>◆学校教育推進担当課長</t>
    <rPh sb="1" eb="3">
      <t>ガッコウ</t>
    </rPh>
    <rPh sb="3" eb="5">
      <t>キョウイク</t>
    </rPh>
    <rPh sb="5" eb="7">
      <t>スイシン</t>
    </rPh>
    <rPh sb="7" eb="9">
      <t>タントウ</t>
    </rPh>
    <rPh sb="9" eb="11">
      <t>カチョウ</t>
    </rPh>
    <phoneticPr fontId="9"/>
  </si>
  <si>
    <t>管理係、事業係、ランフェスタ係</t>
    <rPh sb="0" eb="2">
      <t>カンリ</t>
    </rPh>
    <rPh sb="2" eb="3">
      <t>カカリ</t>
    </rPh>
    <rPh sb="4" eb="6">
      <t>ジギョウ</t>
    </rPh>
    <rPh sb="6" eb="7">
      <t>カカリ</t>
    </rPh>
    <rPh sb="14" eb="15">
      <t>カカリ</t>
    </rPh>
    <phoneticPr fontId="9"/>
  </si>
  <si>
    <t xml:space="preserve">住民税の賦課、住民税の証明
</t>
    <rPh sb="0" eb="2">
      <t>ジュウミン</t>
    </rPh>
    <rPh sb="7" eb="10">
      <t>ジュウミンゼイ</t>
    </rPh>
    <phoneticPr fontId="9"/>
  </si>
  <si>
    <t>施設部</t>
    <rPh sb="0" eb="2">
      <t>シセツ</t>
    </rPh>
    <phoneticPr fontId="9"/>
  </si>
  <si>
    <t>新小岩地域活動センター</t>
    <rPh sb="0" eb="3">
      <t>シンコイワ</t>
    </rPh>
    <rPh sb="3" eb="5">
      <t>チイキ</t>
    </rPh>
    <rPh sb="5" eb="7">
      <t>カツドウ</t>
    </rPh>
    <phoneticPr fontId="9"/>
  </si>
  <si>
    <t>マイナンバーカード担当係</t>
    <rPh sb="9" eb="11">
      <t>タントウ</t>
    </rPh>
    <rPh sb="11" eb="12">
      <t>カカリ</t>
    </rPh>
    <phoneticPr fontId="9"/>
  </si>
  <si>
    <t>経営支援係</t>
    <rPh sb="0" eb="2">
      <t>ケイエイ</t>
    </rPh>
    <rPh sb="2" eb="4">
      <t>シエン</t>
    </rPh>
    <phoneticPr fontId="9"/>
  </si>
  <si>
    <t>次長</t>
    <rPh sb="0" eb="2">
      <t>ジチョウカンチョウ</t>
    </rPh>
    <phoneticPr fontId="9"/>
  </si>
  <si>
    <t>◎感染症対策係</t>
    <rPh sb="1" eb="3">
      <t>カンセン</t>
    </rPh>
    <rPh sb="3" eb="4">
      <t>ショウ</t>
    </rPh>
    <rPh sb="4" eb="6">
      <t>タイサク</t>
    </rPh>
    <rPh sb="6" eb="7">
      <t>カカリ</t>
    </rPh>
    <phoneticPr fontId="9"/>
  </si>
  <si>
    <t>◎感染症予防係</t>
    <rPh sb="1" eb="3">
      <t>カンセン</t>
    </rPh>
    <rPh sb="3" eb="4">
      <t>ショウ</t>
    </rPh>
    <rPh sb="4" eb="6">
      <t>ヨボウ</t>
    </rPh>
    <rPh sb="6" eb="7">
      <t>カカリ</t>
    </rPh>
    <phoneticPr fontId="9"/>
  </si>
  <si>
    <t>課内庶務</t>
    <phoneticPr fontId="9"/>
  </si>
  <si>
    <t>市街地整備の企画・事業推進、市街地整備に係る街づくりの啓発・街づくり組織の支援</t>
    <phoneticPr fontId="9"/>
  </si>
  <si>
    <t>新小岩駅周辺街づくり事業の調査・計画、新小岩駅周辺街づくりの啓発・街づくり組織の支援</t>
    <phoneticPr fontId="9"/>
  </si>
  <si>
    <t>金町駅周辺街づくり事業の調査・計画、金町駅周辺街づくりの啓発・街づくり組織の支援</t>
    <phoneticPr fontId="9"/>
  </si>
  <si>
    <t>京成押上線の鉄道立体事業の促進</t>
    <phoneticPr fontId="9"/>
  </si>
  <si>
    <t>計画指導係</t>
    <rPh sb="0" eb="2">
      <t>ケイカク</t>
    </rPh>
    <rPh sb="2" eb="4">
      <t>シドウ</t>
    </rPh>
    <rPh sb="4" eb="5">
      <t>カカリ</t>
    </rPh>
    <phoneticPr fontId="9"/>
  </si>
  <si>
    <t>建築技術に係る計画・調整、建築の技術管理、建築許可・違反建築処分の公聴会、建築物の防音対策、違反建築物等の是正措置、建築物の調査・報告・指導</t>
    <phoneticPr fontId="9"/>
  </si>
  <si>
    <t>構造設備係</t>
    <rPh sb="0" eb="2">
      <t>コウゾウ</t>
    </rPh>
    <rPh sb="2" eb="4">
      <t>セツビ</t>
    </rPh>
    <rPh sb="4" eb="5">
      <t>カカリ</t>
    </rPh>
    <phoneticPr fontId="9"/>
  </si>
  <si>
    <t>建築確認、建築許可申請等の建築物の構造の審査・検査・指導、特殊な構造方法を用いる建築物、建築工事に係る危害防止、特定建築物等の報告・指導、建築確認・建築許可申請等の建築設備の審査・報告・検査・指導、建築物に関する認定・届出等の建築設備の審査・指導、都市の低炭素化の促進に関する法律に基づく低炭素住宅の認定、建築物のエネルギー消費性能の向上に関する法律に基づく建築物エネルギー消費性能向上計画等の認定・適合性判定等</t>
    <phoneticPr fontId="9"/>
  </si>
  <si>
    <t>道路・公共溝渠等の管理、車両制限、道路等の認定・改廃、法定外公共物等の調査・譲与、民有道路敷等の用地処理（細街路整備に係るものを除く。）、道路等の用地の寄附受領等、道路等の証明等、道路情報、課内庶務</t>
    <phoneticPr fontId="9"/>
  </si>
  <si>
    <t>道路・公共溝渠等の占用・使用の許可、道路管理システム、道路工事調整協議会、屋外広告物の許可・取締り、道路掘削工事等の調整指導、自費工事の承認、沿道掘削の指導、道路・公共溝渠等の不法占用・不法使用の処理</t>
    <phoneticPr fontId="9"/>
  </si>
  <si>
    <t>道路台帳の調製・保管、道路・これに準ずる区有地の境界確認、地籍調査事業、測量標等の設置・管理、道路工事に伴う事業施行区域の指導、沿道工事に伴う道路区域等の指導、地理情報システム、道路管理等の技術管理</t>
    <phoneticPr fontId="9"/>
  </si>
  <si>
    <t>都市計画道路等の事業計画・進行管理、電線類の地中化に係る事業計画、都市計画道路等の事業認可・国庫補助金、都市計画道路等に係る用地の調査、課内庶務</t>
    <phoneticPr fontId="9"/>
  </si>
  <si>
    <t>都市計画道路等の設計・工事の施行、電線類の地中化工事の設計・施行、都市計画道路事業等に係る技術管理</t>
    <phoneticPr fontId="9"/>
  </si>
  <si>
    <t>都市計画事業用地等の評価・物件の補償、都市計画事業用地の取得、市街地整備用地等の取得、土地収用法に基づく収用、土地の収用に係る関係機関との連絡調整</t>
    <rPh sb="8" eb="9">
      <t>トウ</t>
    </rPh>
    <rPh sb="38" eb="39">
      <t>トウ</t>
    </rPh>
    <phoneticPr fontId="9"/>
  </si>
  <si>
    <t>道路・橋梁・公共溝渠・公衆便所等の維持管理業務の計画・進行管理、道路保全事務所との連絡調整、関係機関との調整、道路・公共溝渠等の新設改良工事等の計画・進行管理、道路・公共溝渠等の調査・修繕改修計画の策定、道路・橋梁等の維持管理に係る技術管理、課内庶務</t>
    <phoneticPr fontId="9"/>
  </si>
  <si>
    <t>街路灯の修繕改修工事の設計・施行、街路灯の維持管理に係る業務委託、私道防犯灯の助成</t>
    <phoneticPr fontId="9"/>
  </si>
  <si>
    <t>道路・公共溝渠等の修繕改修工事の設計・施行、道路・公共溝渠等の新設改良工事等の設計・施行、受託復旧工事の設計・施行、交通安全施設設置工事の設計・施行、歩道勾配改善事業</t>
    <phoneticPr fontId="9"/>
  </si>
  <si>
    <t>橋梁の架け替え・新設・改修等の事業計画・進行管理、橋梁の架け替え・新設・改修等の工事の設計・施行</t>
    <phoneticPr fontId="9"/>
  </si>
  <si>
    <t>街路樹の維持管理計画・維持管理工事の設計・施行、街路樹の維持管理に係る業務委託、自然再生区域の植物の管理</t>
    <phoneticPr fontId="9"/>
  </si>
  <si>
    <t>区内道路施設等の維持補修等、水防作業等</t>
    <phoneticPr fontId="9"/>
  </si>
  <si>
    <t>公園・児童遊園・管理河川・排水場の計画・調整・進行管理、公園・児童遊園等事業の国庫補助金等、公園管理所との連絡調整、宅地開発に伴う公園整備、公園・児童遊園等事業に係る技術管理、課内庶務</t>
    <phoneticPr fontId="9"/>
  </si>
  <si>
    <t>公園・児童遊園・管理河川の新設改良工事、排水場施設の撤去工事、新設改良工事・撤去工事に伴う関係機関・区民との調整</t>
    <phoneticPr fontId="9"/>
  </si>
  <si>
    <t>公園・児童遊園の施設再生事業、公園・児童遊園・管理河川・排水場の維持工事、施設再生事業に伴う関係機関・区民との調整</t>
    <phoneticPr fontId="9"/>
  </si>
  <si>
    <t>公園・児童遊園・金魚展示場の管理運営、管理河川・排水場の管理、公園・児童遊園・管理河川・排水場の占用・使用、静観亭、民間遊び場</t>
    <phoneticPr fontId="9"/>
  </si>
  <si>
    <t>公園施設の維持管理、水防作業等</t>
    <phoneticPr fontId="9"/>
  </si>
  <si>
    <t>教育総務係</t>
    <rPh sb="0" eb="2">
      <t>キョウイク</t>
    </rPh>
    <rPh sb="2" eb="4">
      <t>ソウム</t>
    </rPh>
    <rPh sb="4" eb="5">
      <t>ガカリ</t>
    </rPh>
    <phoneticPr fontId="9"/>
  </si>
  <si>
    <t>学校施設開放係</t>
    <rPh sb="0" eb="2">
      <t>ガッコウ</t>
    </rPh>
    <rPh sb="2" eb="4">
      <t>シセツ</t>
    </rPh>
    <rPh sb="4" eb="6">
      <t>カイホウ</t>
    </rPh>
    <rPh sb="6" eb="7">
      <t>カカリ</t>
    </rPh>
    <phoneticPr fontId="9"/>
  </si>
  <si>
    <t>学校教育推進担当課長</t>
    <rPh sb="0" eb="2">
      <t>ガッコウ</t>
    </rPh>
    <rPh sb="2" eb="4">
      <t>キョウイク</t>
    </rPh>
    <rPh sb="4" eb="6">
      <t>スイシン</t>
    </rPh>
    <rPh sb="6" eb="8">
      <t>タントウ</t>
    </rPh>
    <rPh sb="8" eb="10">
      <t>カチョウ</t>
    </rPh>
    <phoneticPr fontId="9"/>
  </si>
  <si>
    <t>教育環境調整係</t>
    <rPh sb="0" eb="2">
      <t>キョウイク</t>
    </rPh>
    <rPh sb="2" eb="4">
      <t>カンキョウ</t>
    </rPh>
    <rPh sb="4" eb="6">
      <t>チョウセイ</t>
    </rPh>
    <rPh sb="6" eb="7">
      <t>カカリ</t>
    </rPh>
    <phoneticPr fontId="9"/>
  </si>
  <si>
    <t>ランフェスタ係</t>
    <phoneticPr fontId="9"/>
  </si>
  <si>
    <t>６　附属機関</t>
    <phoneticPr fontId="9"/>
  </si>
  <si>
    <t>６　附属機関（続き）</t>
    <rPh sb="7" eb="8">
      <t>ツヅ</t>
    </rPh>
    <phoneticPr fontId="9"/>
  </si>
  <si>
    <t>７　組織</t>
    <phoneticPr fontId="9"/>
  </si>
  <si>
    <t>［３］財務、税務</t>
    <rPh sb="6" eb="8">
      <t>ゼイム</t>
    </rPh>
    <phoneticPr fontId="7"/>
  </si>
  <si>
    <t>１　国民年金・福祉年金</t>
    <phoneticPr fontId="9"/>
  </si>
  <si>
    <t>（２）受給権者数</t>
    <phoneticPr fontId="9"/>
  </si>
  <si>
    <t>（１）被保険者数</t>
    <rPh sb="3" eb="7">
      <t>ヒホケンシャ</t>
    </rPh>
    <rPh sb="7" eb="8">
      <t>カズ</t>
    </rPh>
    <phoneticPr fontId="9"/>
  </si>
  <si>
    <t>ア　拠出年金</t>
    <phoneticPr fontId="9"/>
  </si>
  <si>
    <t>イ　福祉年金</t>
    <phoneticPr fontId="9"/>
  </si>
  <si>
    <t>２　国民健康保険・退職者医療保険</t>
    <rPh sb="9" eb="12">
      <t>タイショクシャ</t>
    </rPh>
    <rPh sb="12" eb="14">
      <t>イリョウ</t>
    </rPh>
    <rPh sb="14" eb="16">
      <t>ホケン</t>
    </rPh>
    <phoneticPr fontId="9"/>
  </si>
  <si>
    <t>（１）加入状況</t>
    <phoneticPr fontId="9"/>
  </si>
  <si>
    <t>（２）給付状況（月平均）</t>
    <phoneticPr fontId="9"/>
  </si>
  <si>
    <t>（３）療養給付費用額</t>
    <rPh sb="3" eb="5">
      <t>リョウヨウ</t>
    </rPh>
    <rPh sb="5" eb="7">
      <t>キュウフ</t>
    </rPh>
    <rPh sb="7" eb="9">
      <t>ヒヨウ</t>
    </rPh>
    <rPh sb="9" eb="10">
      <t>ガク</t>
    </rPh>
    <phoneticPr fontId="9"/>
  </si>
  <si>
    <t>（４）一人当たり費用額、一部負担額</t>
    <rPh sb="3" eb="5">
      <t>ヒトリ</t>
    </rPh>
    <rPh sb="5" eb="6">
      <t>ア</t>
    </rPh>
    <rPh sb="8" eb="10">
      <t>ヒヨウ</t>
    </rPh>
    <rPh sb="10" eb="11">
      <t>ガク</t>
    </rPh>
    <rPh sb="12" eb="14">
      <t>イチブ</t>
    </rPh>
    <rPh sb="14" eb="16">
      <t>フタン</t>
    </rPh>
    <rPh sb="16" eb="17">
      <t>ガク</t>
    </rPh>
    <phoneticPr fontId="9"/>
  </si>
  <si>
    <t>３　後期高齢者医療保険</t>
    <rPh sb="2" eb="4">
      <t>コウキ</t>
    </rPh>
    <rPh sb="4" eb="7">
      <t>コウレイシャ</t>
    </rPh>
    <phoneticPr fontId="9"/>
  </si>
  <si>
    <t>女性の委員を
含む委員会等
の割合(％)</t>
    <rPh sb="3" eb="5">
      <t>イイン</t>
    </rPh>
    <phoneticPr fontId="9"/>
  </si>
  <si>
    <t>［５］人権、多様性、平和</t>
    <rPh sb="3" eb="5">
      <t>ジンケン</t>
    </rPh>
    <rPh sb="6" eb="8">
      <t>タヨウ</t>
    </rPh>
    <rPh sb="8" eb="9">
      <t>セイ</t>
    </rPh>
    <rPh sb="10" eb="12">
      <t>ヘイワ</t>
    </rPh>
    <phoneticPr fontId="7"/>
  </si>
  <si>
    <t>［６］健康、福祉</t>
    <phoneticPr fontId="7"/>
  </si>
  <si>
    <t>　［４］国民年金、国民健康保険、後期高齢者医療保険に掲載している。</t>
    <phoneticPr fontId="7"/>
  </si>
  <si>
    <t>２　高齢者支援</t>
    <rPh sb="2" eb="4">
      <t>コウレイ</t>
    </rPh>
    <rPh sb="4" eb="5">
      <t>モノ</t>
    </rPh>
    <rPh sb="5" eb="7">
      <t>シエン</t>
    </rPh>
    <phoneticPr fontId="9"/>
  </si>
  <si>
    <t>３　障害者支援</t>
    <rPh sb="5" eb="7">
      <t>シエン</t>
    </rPh>
    <phoneticPr fontId="9"/>
  </si>
  <si>
    <t>４　地域福祉、低所得者支援</t>
    <rPh sb="2" eb="4">
      <t>チイキ</t>
    </rPh>
    <rPh sb="4" eb="6">
      <t>フクシ</t>
    </rPh>
    <rPh sb="11" eb="13">
      <t>シエン</t>
    </rPh>
    <phoneticPr fontId="9"/>
  </si>
  <si>
    <t>（１）生活保護受給者</t>
    <phoneticPr fontId="9"/>
  </si>
  <si>
    <t>（２）成年後見制度の利用者数</t>
    <rPh sb="3" eb="5">
      <t>セイネン</t>
    </rPh>
    <rPh sb="5" eb="7">
      <t>コウケン</t>
    </rPh>
    <rPh sb="7" eb="9">
      <t>セイド</t>
    </rPh>
    <rPh sb="10" eb="12">
      <t>リヨウ</t>
    </rPh>
    <rPh sb="12" eb="13">
      <t>シャ</t>
    </rPh>
    <rPh sb="13" eb="14">
      <t>スウ</t>
    </rPh>
    <phoneticPr fontId="9"/>
  </si>
  <si>
    <t>（福祉管理課）</t>
    <rPh sb="1" eb="3">
      <t>フクシ</t>
    </rPh>
    <rPh sb="3" eb="6">
      <t>カンリカ</t>
    </rPh>
    <phoneticPr fontId="7"/>
  </si>
  <si>
    <t>（３）かつしかボランティアセンター</t>
    <phoneticPr fontId="9"/>
  </si>
  <si>
    <t>（４）しあわせサービス事業</t>
    <phoneticPr fontId="9"/>
  </si>
  <si>
    <t>［７］子ども、教育</t>
    <rPh sb="3" eb="4">
      <t>コ</t>
    </rPh>
    <rPh sb="7" eb="9">
      <t>キョウイク</t>
    </rPh>
    <phoneticPr fontId="9"/>
  </si>
  <si>
    <t>（17）かつしかファミリー・サポートセンター</t>
    <phoneticPr fontId="9"/>
  </si>
  <si>
    <t>１　子ども・家庭支援</t>
    <rPh sb="2" eb="3">
      <t>コ</t>
    </rPh>
    <rPh sb="6" eb="8">
      <t>カテイ</t>
    </rPh>
    <rPh sb="8" eb="10">
      <t>シエン</t>
    </rPh>
    <phoneticPr fontId="9"/>
  </si>
  <si>
    <t>２　学校教育</t>
    <rPh sb="2" eb="4">
      <t>ガッコウ</t>
    </rPh>
    <rPh sb="4" eb="6">
      <t>キョウイク</t>
    </rPh>
    <phoneticPr fontId="9"/>
  </si>
  <si>
    <t>一次健診
受診率(％)</t>
    <rPh sb="0" eb="2">
      <t>イチジ</t>
    </rPh>
    <rPh sb="2" eb="4">
      <t>ケンシン</t>
    </rPh>
    <rPh sb="5" eb="7">
      <t>ジュシン</t>
    </rPh>
    <rPh sb="7" eb="8">
      <t>リツ</t>
    </rPh>
    <phoneticPr fontId="9"/>
  </si>
  <si>
    <t>一次健診
受診者数(人)</t>
    <rPh sb="0" eb="2">
      <t>イチジ</t>
    </rPh>
    <rPh sb="2" eb="4">
      <t>ケンシン</t>
    </rPh>
    <rPh sb="5" eb="7">
      <t>ジュシン</t>
    </rPh>
    <rPh sb="7" eb="8">
      <t>シャ</t>
    </rPh>
    <rPh sb="8" eb="9">
      <t>スウ</t>
    </rPh>
    <rPh sb="10" eb="11">
      <t>ヒト</t>
    </rPh>
    <phoneticPr fontId="9"/>
  </si>
  <si>
    <t>小学校</t>
    <rPh sb="0" eb="3">
      <t>ショウガッコウ</t>
    </rPh>
    <phoneticPr fontId="7"/>
  </si>
  <si>
    <t>中学校</t>
    <rPh sb="0" eb="3">
      <t>チュウガッコウ</t>
    </rPh>
    <phoneticPr fontId="7"/>
  </si>
  <si>
    <t>（各年5月1日現在）</t>
    <rPh sb="1" eb="2">
      <t>カク</t>
    </rPh>
    <rPh sb="2" eb="3">
      <t>ネン</t>
    </rPh>
    <rPh sb="4" eb="5">
      <t>ガツ</t>
    </rPh>
    <rPh sb="6" eb="7">
      <t>ニチ</t>
    </rPh>
    <rPh sb="7" eb="9">
      <t>ゲンザイ</t>
    </rPh>
    <phoneticPr fontId="7"/>
  </si>
  <si>
    <t>学級数
(学級)</t>
    <rPh sb="5" eb="7">
      <t>ガッキュウ</t>
    </rPh>
    <phoneticPr fontId="7"/>
  </si>
  <si>
    <t>児童数
（人）</t>
    <rPh sb="0" eb="2">
      <t>ジドウ</t>
    </rPh>
    <rPh sb="5" eb="6">
      <t>ヒト</t>
    </rPh>
    <phoneticPr fontId="9"/>
  </si>
  <si>
    <t>生徒数
（人）</t>
    <rPh sb="0" eb="2">
      <t>セイト</t>
    </rPh>
    <rPh sb="5" eb="6">
      <t>ヒト</t>
    </rPh>
    <phoneticPr fontId="9"/>
  </si>
  <si>
    <t>幼稚園</t>
    <rPh sb="0" eb="3">
      <t>ヨウチエン</t>
    </rPh>
    <phoneticPr fontId="7"/>
  </si>
  <si>
    <t>園児数
（人）</t>
    <rPh sb="0" eb="2">
      <t>エンジ</t>
    </rPh>
    <rPh sb="2" eb="3">
      <t>スウ</t>
    </rPh>
    <rPh sb="5" eb="6">
      <t>ヒト</t>
    </rPh>
    <phoneticPr fontId="7"/>
  </si>
  <si>
    <t>通級</t>
    <rPh sb="0" eb="2">
      <t>ツウキュウ</t>
    </rPh>
    <phoneticPr fontId="7"/>
  </si>
  <si>
    <t>固定級</t>
    <rPh sb="0" eb="2">
      <t>コテイ</t>
    </rPh>
    <rPh sb="2" eb="3">
      <t>キュウ</t>
    </rPh>
    <phoneticPr fontId="7"/>
  </si>
  <si>
    <t>特別支援教室</t>
    <rPh sb="0" eb="2">
      <t>トクベツ</t>
    </rPh>
    <rPh sb="2" eb="4">
      <t>シエン</t>
    </rPh>
    <rPh sb="4" eb="6">
      <t>キョウシツ</t>
    </rPh>
    <phoneticPr fontId="7"/>
  </si>
  <si>
    <t>児童・生徒数
（人）</t>
    <rPh sb="0" eb="2">
      <t>ジドウ</t>
    </rPh>
    <rPh sb="3" eb="6">
      <t>セイトスウ</t>
    </rPh>
    <rPh sb="8" eb="9">
      <t>ヒト</t>
    </rPh>
    <phoneticPr fontId="9"/>
  </si>
  <si>
    <t>カ　特別支援教育</t>
    <rPh sb="2" eb="4">
      <t>トクベツ</t>
    </rPh>
    <rPh sb="4" eb="6">
      <t>シエン</t>
    </rPh>
    <rPh sb="6" eb="8">
      <t>キョウイク</t>
    </rPh>
    <phoneticPr fontId="7"/>
  </si>
  <si>
    <t>区分</t>
    <rPh sb="0" eb="2">
      <t>クブン</t>
    </rPh>
    <phoneticPr fontId="9"/>
  </si>
  <si>
    <t>（学務課）</t>
    <rPh sb="1" eb="3">
      <t>ガクム</t>
    </rPh>
    <phoneticPr fontId="9"/>
  </si>
  <si>
    <t>園児数
(人)</t>
    <rPh sb="5" eb="6">
      <t>ヒト</t>
    </rPh>
    <phoneticPr fontId="7"/>
  </si>
  <si>
    <t>組数
(組)</t>
    <rPh sb="4" eb="5">
      <t>クミ</t>
    </rPh>
    <phoneticPr fontId="7"/>
  </si>
  <si>
    <t>奥戸3-28-21</t>
  </si>
  <si>
    <t>堀切7-17-6</t>
  </si>
  <si>
    <t>東水元3-18-18</t>
  </si>
  <si>
    <t>立石2-29-6</t>
  </si>
  <si>
    <t>西新小岩4-19-13</t>
  </si>
  <si>
    <t>青戸8-4-20</t>
  </si>
  <si>
    <t>細田5-4-11</t>
  </si>
  <si>
    <t>東新小岩5-11-15</t>
  </si>
  <si>
    <t>堀切5-41-22</t>
  </si>
  <si>
    <t>お花茶屋1-2-15</t>
  </si>
  <si>
    <t>東金町2-25-12</t>
  </si>
  <si>
    <t>東金町5-47-5</t>
  </si>
  <si>
    <t>水元5-5-33</t>
  </si>
  <si>
    <t>立石8-4-12</t>
  </si>
  <si>
    <t>西水元3-12-12</t>
  </si>
  <si>
    <t>堀切1-26-15</t>
  </si>
  <si>
    <t>東四つ木1-5-9</t>
  </si>
  <si>
    <t>柴又7-10-30</t>
  </si>
  <si>
    <t>生徒数
（人）</t>
    <rPh sb="5" eb="6">
      <t>ヒト</t>
    </rPh>
    <phoneticPr fontId="9"/>
  </si>
  <si>
    <t>学級数
(学級)</t>
    <rPh sb="5" eb="7">
      <t>ガッキュウ</t>
    </rPh>
    <phoneticPr fontId="9"/>
  </si>
  <si>
    <t>生徒数
(人)</t>
    <rPh sb="5" eb="6">
      <t>ヒト</t>
    </rPh>
    <phoneticPr fontId="9"/>
  </si>
  <si>
    <t>建築延面積
(㎡)</t>
    <phoneticPr fontId="7"/>
  </si>
  <si>
    <t>キ　日本語学級</t>
    <rPh sb="2" eb="5">
      <t>ニホンゴ</t>
    </rPh>
    <rPh sb="5" eb="7">
      <t>ガッキュウ</t>
    </rPh>
    <phoneticPr fontId="7"/>
  </si>
  <si>
    <t>ク　にほんごステップアップ教室</t>
    <rPh sb="13" eb="15">
      <t>キョウシツ</t>
    </rPh>
    <phoneticPr fontId="7"/>
  </si>
  <si>
    <t>学級数
（学級）</t>
    <rPh sb="5" eb="7">
      <t>ガッキュウ</t>
    </rPh>
    <phoneticPr fontId="9"/>
  </si>
  <si>
    <t>中学</t>
    <rPh sb="0" eb="2">
      <t>チュウガク</t>
    </rPh>
    <phoneticPr fontId="7"/>
  </si>
  <si>
    <t>高校</t>
    <rPh sb="0" eb="2">
      <t>コウコウ</t>
    </rPh>
    <phoneticPr fontId="7"/>
  </si>
  <si>
    <t>全日制</t>
    <rPh sb="0" eb="2">
      <t>ゼンニチ</t>
    </rPh>
    <rPh sb="2" eb="3">
      <t>セイ</t>
    </rPh>
    <phoneticPr fontId="7"/>
  </si>
  <si>
    <t>定時制</t>
    <rPh sb="0" eb="3">
      <t>テイジセイ</t>
    </rPh>
    <phoneticPr fontId="7"/>
  </si>
  <si>
    <t>個人利用
(人)</t>
    <rPh sb="0" eb="2">
      <t>コジン</t>
    </rPh>
    <rPh sb="2" eb="4">
      <t>リヨウ</t>
    </rPh>
    <rPh sb="6" eb="7">
      <t>ヒト</t>
    </rPh>
    <phoneticPr fontId="7"/>
  </si>
  <si>
    <t>教育相談
件数（件）</t>
    <rPh sb="5" eb="7">
      <t>ケンスウ</t>
    </rPh>
    <rPh sb="8" eb="9">
      <t>ケン</t>
    </rPh>
    <phoneticPr fontId="9"/>
  </si>
  <si>
    <t>団体利用
(人)</t>
    <rPh sb="0" eb="4">
      <t>ダンタイリヨウ</t>
    </rPh>
    <rPh sb="6" eb="7">
      <t>ヒト</t>
    </rPh>
    <phoneticPr fontId="7"/>
  </si>
  <si>
    <t>建築延面積
(㎡)</t>
    <phoneticPr fontId="9"/>
  </si>
  <si>
    <t>３　生涯学習</t>
    <rPh sb="2" eb="4">
      <t>ショウガイ</t>
    </rPh>
    <rPh sb="4" eb="6">
      <t>ガクシュウ</t>
    </rPh>
    <phoneticPr fontId="9"/>
  </si>
  <si>
    <t>４　スポーツ、地域教育</t>
    <rPh sb="7" eb="9">
      <t>チイキ</t>
    </rPh>
    <rPh sb="9" eb="11">
      <t>キョウイク</t>
    </rPh>
    <phoneticPr fontId="9"/>
  </si>
  <si>
    <t>団地数</t>
    <rPh sb="0" eb="2">
      <t>ダンチ</t>
    </rPh>
    <rPh sb="2" eb="3">
      <t>スウ</t>
    </rPh>
    <phoneticPr fontId="7"/>
  </si>
  <si>
    <t>戸数</t>
    <rPh sb="0" eb="2">
      <t>コスウ</t>
    </rPh>
    <phoneticPr fontId="7"/>
  </si>
  <si>
    <t>整備年度</t>
  </si>
  <si>
    <t>堀切二丁目公園</t>
  </si>
  <si>
    <t>堀切2-44-10</t>
  </si>
  <si>
    <t>H10</t>
  </si>
  <si>
    <t>わかば公園</t>
  </si>
  <si>
    <t>東金町5-23-6</t>
  </si>
  <si>
    <t>青戸平和公園</t>
  </si>
  <si>
    <t>細田公園</t>
  </si>
  <si>
    <t>細田4-23-17</t>
  </si>
  <si>
    <t>H11</t>
  </si>
  <si>
    <t>水元1-23-1</t>
  </si>
  <si>
    <t>高砂北公園</t>
  </si>
  <si>
    <t>H12</t>
  </si>
  <si>
    <t>水元飯塚公園</t>
  </si>
  <si>
    <t>西水元1-12-3</t>
  </si>
  <si>
    <t>高砂七丁目公園</t>
  </si>
  <si>
    <t>高砂7-8-13</t>
  </si>
  <si>
    <t>H13</t>
  </si>
  <si>
    <t>金町末広公園</t>
  </si>
  <si>
    <t>金町5-10-9</t>
  </si>
  <si>
    <t>堀切4-60-12</t>
  </si>
  <si>
    <t>金町ときわ公園</t>
  </si>
  <si>
    <t>金町1-23-7</t>
  </si>
  <si>
    <t>H14</t>
  </si>
  <si>
    <t>青葉公園</t>
  </si>
  <si>
    <t>堀切7-16-6</t>
  </si>
  <si>
    <t>H15</t>
  </si>
  <si>
    <t>南綾瀬中央公園</t>
  </si>
  <si>
    <t>H16</t>
  </si>
  <si>
    <t>奥戸二丁目公園</t>
  </si>
  <si>
    <t>西新小岩公園</t>
  </si>
  <si>
    <t>西新小岩3-26-6</t>
  </si>
  <si>
    <t>上千葉公園</t>
  </si>
  <si>
    <t>東堀切3-25-1</t>
  </si>
  <si>
    <t>H17</t>
  </si>
  <si>
    <t>いいづか公園</t>
  </si>
  <si>
    <t>南水元1-21-3
南水元1-20-8</t>
  </si>
  <si>
    <t>本田公園</t>
  </si>
  <si>
    <t>立石3-4-13</t>
  </si>
  <si>
    <t>H18</t>
  </si>
  <si>
    <t>東四つ木公園</t>
  </si>
  <si>
    <t>東四つ木4-41-11</t>
  </si>
  <si>
    <t>渋江公園</t>
  </si>
  <si>
    <t>東立石3-3-1</t>
  </si>
  <si>
    <t>新宿5-21-10</t>
  </si>
  <si>
    <t>立石2-23-14</t>
  </si>
  <si>
    <t>H19</t>
  </si>
  <si>
    <t>東立石緑地公園</t>
  </si>
  <si>
    <t>東立石4-6-10</t>
  </si>
  <si>
    <t>まんだら公園</t>
  </si>
  <si>
    <t>鎌倉1-30-11</t>
  </si>
  <si>
    <t>H20</t>
  </si>
  <si>
    <t>白鳥南公園</t>
  </si>
  <si>
    <t>白鳥2-20-9</t>
  </si>
  <si>
    <t>H21</t>
  </si>
  <si>
    <t>亀有中川堤公園</t>
  </si>
  <si>
    <t>亀有2-71-7</t>
  </si>
  <si>
    <t>H22</t>
  </si>
  <si>
    <t>四つ木つばさ公園</t>
  </si>
  <si>
    <t>H24</t>
  </si>
  <si>
    <t>中道公園</t>
  </si>
  <si>
    <t>西亀有1-3-1</t>
  </si>
  <si>
    <t>亀有公園</t>
  </si>
  <si>
    <t>亀有5-36-1</t>
  </si>
  <si>
    <t>H25</t>
  </si>
  <si>
    <t>木根川中央公園</t>
  </si>
  <si>
    <t>東四つ木3-47-1</t>
  </si>
  <si>
    <t>H27</t>
  </si>
  <si>
    <t>西新小岩五丁目公園</t>
  </si>
  <si>
    <t>西新小岩5-2-4
西新小岩5-7-7</t>
  </si>
  <si>
    <t>青戸六丁目さくら公園</t>
  </si>
  <si>
    <t>H29</t>
  </si>
  <si>
    <t>奥戸四丁目落公園</t>
  </si>
  <si>
    <t>奥戸4-14-19</t>
  </si>
  <si>
    <t>H30</t>
  </si>
  <si>
    <t>青戸七丁目共和公園</t>
  </si>
  <si>
    <t>青戸7-32-1</t>
  </si>
  <si>
    <t>東新小岩2-15-1</t>
  </si>
  <si>
    <t>奥戸一丁目鬼塚公園</t>
  </si>
  <si>
    <t>奥戸1-28-1</t>
  </si>
  <si>
    <t>R2</t>
  </si>
  <si>
    <t>H10,H20</t>
    <phoneticPr fontId="7"/>
  </si>
  <si>
    <t>H11,H29</t>
    <phoneticPr fontId="7"/>
  </si>
  <si>
    <t>（８）学校避難所</t>
    <rPh sb="3" eb="5">
      <t>ガッコウ</t>
    </rPh>
    <rPh sb="5" eb="8">
      <t>ヒナンジョ</t>
    </rPh>
    <phoneticPr fontId="9"/>
  </si>
  <si>
    <t>（単位：校）</t>
    <rPh sb="1" eb="3">
      <t>タンイ</t>
    </rPh>
    <rPh sb="4" eb="5">
      <t>コウ</t>
    </rPh>
    <phoneticPr fontId="7"/>
  </si>
  <si>
    <t>避難所総数</t>
    <rPh sb="0" eb="3">
      <t>ヒナンジョ</t>
    </rPh>
    <rPh sb="3" eb="5">
      <t>ソウスウ</t>
    </rPh>
    <phoneticPr fontId="7"/>
  </si>
  <si>
    <t>シルバーピア住宅</t>
    <rPh sb="6" eb="8">
      <t>ジュウタク</t>
    </rPh>
    <phoneticPr fontId="9"/>
  </si>
  <si>
    <t>コミュニティ住宅</t>
    <rPh sb="6" eb="8">
      <t>ジュウタク</t>
    </rPh>
    <phoneticPr fontId="9"/>
  </si>
  <si>
    <t>（３）地区計画</t>
    <phoneticPr fontId="9"/>
  </si>
  <si>
    <t>（４）用途地域</t>
    <phoneticPr fontId="9"/>
  </si>
  <si>
    <t>（５）用途地域以外の地域地区</t>
    <phoneticPr fontId="9"/>
  </si>
  <si>
    <t>区分</t>
    <rPh sb="0" eb="2">
      <t>クブン</t>
    </rPh>
    <phoneticPr fontId="7"/>
  </si>
  <si>
    <t>ﾏﾝﾎｰﾙﾄｲﾚ設置数</t>
    <rPh sb="8" eb="11">
      <t>セッチスウ</t>
    </rPh>
    <phoneticPr fontId="7"/>
  </si>
  <si>
    <t>洋室Ａ</t>
    <phoneticPr fontId="7"/>
  </si>
  <si>
    <t>洋室Ｂ</t>
    <phoneticPr fontId="7"/>
  </si>
  <si>
    <t>面積
（㎡）</t>
    <phoneticPr fontId="7"/>
  </si>
  <si>
    <t>＊「区民相談」は、［10］その他に掲載している。</t>
    <rPh sb="2" eb="4">
      <t>クミン</t>
    </rPh>
    <rPh sb="4" eb="6">
      <t>ソウダン</t>
    </rPh>
    <rPh sb="15" eb="16">
      <t>タ</t>
    </rPh>
    <phoneticPr fontId="7"/>
  </si>
  <si>
    <t>件数</t>
    <rPh sb="0" eb="2">
      <t>ケンスウ</t>
    </rPh>
    <phoneticPr fontId="7"/>
  </si>
  <si>
    <t>新規認定</t>
    <rPh sb="0" eb="2">
      <t>シンキ</t>
    </rPh>
    <rPh sb="2" eb="4">
      <t>ニンテイ</t>
    </rPh>
    <phoneticPr fontId="7"/>
  </si>
  <si>
    <t>累計</t>
    <rPh sb="0" eb="2">
      <t>ルイケイ</t>
    </rPh>
    <phoneticPr fontId="7"/>
  </si>
  <si>
    <t>（商工振興課）</t>
    <rPh sb="1" eb="3">
      <t>ショウコウ</t>
    </rPh>
    <rPh sb="3" eb="5">
      <t>シンコウ</t>
    </rPh>
    <rPh sb="5" eb="6">
      <t>カ</t>
    </rPh>
    <phoneticPr fontId="9"/>
  </si>
  <si>
    <t>［９］観光、文化、地域活動</t>
    <rPh sb="3" eb="5">
      <t>カンコウ</t>
    </rPh>
    <rPh sb="6" eb="8">
      <t>ブンカ</t>
    </rPh>
    <rPh sb="9" eb="11">
      <t>チイキ</t>
    </rPh>
    <rPh sb="11" eb="13">
      <t>カツドウ</t>
    </rPh>
    <phoneticPr fontId="9"/>
  </si>
  <si>
    <t>２　文化・芸術</t>
    <phoneticPr fontId="9"/>
  </si>
  <si>
    <t>第１ﾚｸﾘｴｰｼｮﾝﾙｰﾑ</t>
    <rPh sb="0" eb="1">
      <t>ダイ</t>
    </rPh>
    <phoneticPr fontId="9"/>
  </si>
  <si>
    <t>第２ﾚｸﾘｴｰｼｮﾝﾙｰﾑ</t>
    <rPh sb="0" eb="1">
      <t>ダイ</t>
    </rPh>
    <phoneticPr fontId="9"/>
  </si>
  <si>
    <t>（単位：件）</t>
    <phoneticPr fontId="9"/>
  </si>
  <si>
    <t>利用状況</t>
    <rPh sb="0" eb="2">
      <t>リヨウ</t>
    </rPh>
    <rPh sb="2" eb="4">
      <t>ジョウキョウ</t>
    </rPh>
    <phoneticPr fontId="7"/>
  </si>
  <si>
    <t>入館者数(人)</t>
    <rPh sb="0" eb="3">
      <t>ニュウカンシャ</t>
    </rPh>
    <rPh sb="3" eb="4">
      <t>スウ</t>
    </rPh>
    <rPh sb="5" eb="6">
      <t>ヒト</t>
    </rPh>
    <phoneticPr fontId="7"/>
  </si>
  <si>
    <t>H23.2</t>
    <phoneticPr fontId="7"/>
  </si>
  <si>
    <t>展示・学習ｺｰﾅｰ</t>
    <phoneticPr fontId="7"/>
  </si>
  <si>
    <t>建築
年月</t>
    <rPh sb="0" eb="2">
      <t>ケンチク</t>
    </rPh>
    <rPh sb="3" eb="5">
      <t>ネンゲツ</t>
    </rPh>
    <phoneticPr fontId="7"/>
  </si>
  <si>
    <t>日用不用品販売
ｺｰﾅｰ</t>
    <phoneticPr fontId="7"/>
  </si>
  <si>
    <t>（リサイクル清掃課）</t>
    <rPh sb="6" eb="8">
      <t>セイソウ</t>
    </rPh>
    <rPh sb="8" eb="9">
      <t>カ</t>
    </rPh>
    <phoneticPr fontId="7"/>
  </si>
  <si>
    <t>１　区民相談（専門相談）</t>
    <rPh sb="7" eb="9">
      <t>センモン</t>
    </rPh>
    <rPh sb="9" eb="11">
      <t>ソウダン</t>
    </rPh>
    <phoneticPr fontId="9"/>
  </si>
  <si>
    <t>＊「組織別事務分掌一覧」は、［２］選挙、区議会、執行機関に掲載している。</t>
    <phoneticPr fontId="7"/>
  </si>
  <si>
    <t>年</t>
    <phoneticPr fontId="7"/>
  </si>
  <si>
    <t>（各年度末現在）</t>
    <rPh sb="1" eb="2">
      <t>カク</t>
    </rPh>
    <rPh sb="2" eb="4">
      <t>ネンド</t>
    </rPh>
    <rPh sb="4" eb="5">
      <t>マツ</t>
    </rPh>
    <phoneticPr fontId="9"/>
  </si>
  <si>
    <t>係長・主査</t>
    <phoneticPr fontId="7"/>
  </si>
  <si>
    <t>職員総数</t>
    <rPh sb="0" eb="2">
      <t>ショクイン</t>
    </rPh>
    <rPh sb="2" eb="4">
      <t>ソウスウ</t>
    </rPh>
    <phoneticPr fontId="26"/>
  </si>
  <si>
    <t>１　男女共同参画社会の実現</t>
    <rPh sb="4" eb="6">
      <t>キョウドウ</t>
    </rPh>
    <rPh sb="6" eb="8">
      <t>サンカク</t>
    </rPh>
    <rPh sb="8" eb="10">
      <t>シャカイ</t>
    </rPh>
    <phoneticPr fontId="9"/>
  </si>
  <si>
    <t>視聴覚室</t>
    <phoneticPr fontId="7"/>
  </si>
  <si>
    <t>総数</t>
    <rPh sb="0" eb="2">
      <t>ソウスウ</t>
    </rPh>
    <phoneticPr fontId="7"/>
  </si>
  <si>
    <t>（11）区民保養施設</t>
    <phoneticPr fontId="9"/>
  </si>
  <si>
    <t>１　健康、医療</t>
    <rPh sb="2" eb="4">
      <t>ケンコウ</t>
    </rPh>
    <rPh sb="5" eb="7">
      <t>イリョウ</t>
    </rPh>
    <phoneticPr fontId="9"/>
  </si>
  <si>
    <t>＊「後期高齢者医療保険」及び「国民健康保険・退職者医療保険」は、</t>
    <phoneticPr fontId="7"/>
  </si>
  <si>
    <t>子ども発達センター</t>
    <rPh sb="0" eb="1">
      <t>コ</t>
    </rPh>
    <rPh sb="3" eb="5">
      <t>ハッタツ</t>
    </rPh>
    <phoneticPr fontId="9"/>
  </si>
  <si>
    <t>子ども発達センター
堀切分室</t>
    <rPh sb="0" eb="1">
      <t>コ</t>
    </rPh>
    <rPh sb="3" eb="5">
      <t>ハッタツ</t>
    </rPh>
    <rPh sb="10" eb="12">
      <t>ホリキリ</t>
    </rPh>
    <rPh sb="12" eb="14">
      <t>ブンシツ</t>
    </rPh>
    <phoneticPr fontId="9"/>
  </si>
  <si>
    <t>子ども発達センター
水元分室</t>
    <rPh sb="0" eb="1">
      <t>コ</t>
    </rPh>
    <rPh sb="3" eb="5">
      <t>ハッタツ</t>
    </rPh>
    <rPh sb="10" eb="12">
      <t>ミズモト</t>
    </rPh>
    <rPh sb="12" eb="14">
      <t>ブンシツ</t>
    </rPh>
    <phoneticPr fontId="9"/>
  </si>
  <si>
    <t>＊区立幼稚園及び私立幼稚園は「２　学校教育」に掲載している。</t>
    <rPh sb="1" eb="3">
      <t>クリツ</t>
    </rPh>
    <rPh sb="3" eb="6">
      <t>ヨウチエン</t>
    </rPh>
    <rPh sb="6" eb="7">
      <t>オヨ</t>
    </rPh>
    <rPh sb="8" eb="10">
      <t>シリツ</t>
    </rPh>
    <rPh sb="10" eb="13">
      <t>ヨウチエン</t>
    </rPh>
    <rPh sb="17" eb="19">
      <t>ガッコウ</t>
    </rPh>
    <rPh sb="19" eb="21">
      <t>キョウイク</t>
    </rPh>
    <rPh sb="23" eb="25">
      <t>ケイサイ</t>
    </rPh>
    <phoneticPr fontId="7"/>
  </si>
  <si>
    <t>受給世帯数
(世帯)</t>
    <rPh sb="0" eb="2">
      <t>ジュキュウ</t>
    </rPh>
    <rPh sb="2" eb="5">
      <t>セタイスウ</t>
    </rPh>
    <rPh sb="7" eb="9">
      <t>セタイ</t>
    </rPh>
    <phoneticPr fontId="9"/>
  </si>
  <si>
    <t>対象児童数
(人)</t>
    <rPh sb="0" eb="2">
      <t>タイショウ</t>
    </rPh>
    <rPh sb="2" eb="4">
      <t>ジドウ</t>
    </rPh>
    <rPh sb="4" eb="5">
      <t>スウ</t>
    </rPh>
    <rPh sb="7" eb="8">
      <t>ヒト</t>
    </rPh>
    <phoneticPr fontId="9"/>
  </si>
  <si>
    <t>受給世帯数
(世帯)</t>
    <rPh sb="7" eb="9">
      <t>セタイ</t>
    </rPh>
    <phoneticPr fontId="9"/>
  </si>
  <si>
    <t>受給対象者数
(人)</t>
    <rPh sb="8" eb="9">
      <t>ヒト</t>
    </rPh>
    <phoneticPr fontId="9"/>
  </si>
  <si>
    <t>派遣世帯
(世帯)</t>
    <rPh sb="0" eb="2">
      <t>ハケン</t>
    </rPh>
    <rPh sb="2" eb="4">
      <t>セタイ</t>
    </rPh>
    <rPh sb="6" eb="8">
      <t>セタイ</t>
    </rPh>
    <phoneticPr fontId="9"/>
  </si>
  <si>
    <t>派遣回数
(回)</t>
    <rPh sb="0" eb="2">
      <t>ハケン</t>
    </rPh>
    <rPh sb="2" eb="4">
      <t>カイスウ</t>
    </rPh>
    <rPh sb="6" eb="7">
      <t>カイ</t>
    </rPh>
    <phoneticPr fontId="9"/>
  </si>
  <si>
    <t>派遣時間数
(時間)</t>
    <rPh sb="0" eb="2">
      <t>ハケン</t>
    </rPh>
    <rPh sb="2" eb="5">
      <t>ジカンスウ</t>
    </rPh>
    <rPh sb="7" eb="9">
      <t>ジカン</t>
    </rPh>
    <phoneticPr fontId="9"/>
  </si>
  <si>
    <t>（３）私立中学校、高等学校</t>
    <phoneticPr fontId="9"/>
  </si>
  <si>
    <t>鎌倉2-12-1（旧明石小学校内）</t>
    <phoneticPr fontId="9"/>
  </si>
  <si>
    <t>新宿6-3-2（東京理科大学図書館棟内）</t>
    <rPh sb="0" eb="2">
      <t>ニイジュク</t>
    </rPh>
    <phoneticPr fontId="9"/>
  </si>
  <si>
    <t>（１）図書館</t>
    <phoneticPr fontId="9"/>
  </si>
  <si>
    <t>（２）郷士と天文の博物館</t>
    <phoneticPr fontId="9"/>
  </si>
  <si>
    <t>（３）生涯学習人材バンク</t>
    <phoneticPr fontId="9"/>
  </si>
  <si>
    <t>にいじゅく
地区</t>
    <rPh sb="6" eb="8">
      <t>チク</t>
    </rPh>
    <phoneticPr fontId="9"/>
  </si>
  <si>
    <t>（各年度末現在）</t>
    <rPh sb="1" eb="2">
      <t>カク</t>
    </rPh>
    <rPh sb="2" eb="3">
      <t>トシ</t>
    </rPh>
    <rPh sb="3" eb="4">
      <t>ド</t>
    </rPh>
    <rPh sb="4" eb="5">
      <t>マツ</t>
    </rPh>
    <phoneticPr fontId="9"/>
  </si>
  <si>
    <t>２　防災、生活安全</t>
    <rPh sb="2" eb="3">
      <t>ボウ</t>
    </rPh>
    <rPh sb="5" eb="7">
      <t>セイカツ</t>
    </rPh>
    <rPh sb="7" eb="9">
      <t>アンゼン</t>
    </rPh>
    <phoneticPr fontId="9"/>
  </si>
  <si>
    <t>水元ｽﾎﾟｰﾂｾﾝﾀｰ公園</t>
    <phoneticPr fontId="7"/>
  </si>
  <si>
    <t>本田第二公園</t>
    <phoneticPr fontId="7"/>
  </si>
  <si>
    <t>にいじゅくﾌﾟﾚｲﾊﾟｰｸ</t>
    <phoneticPr fontId="7"/>
  </si>
  <si>
    <t>小谷野しょうぶ児童遊園</t>
    <phoneticPr fontId="7"/>
  </si>
  <si>
    <t>東新小岩二丁目かがやき公園</t>
    <phoneticPr fontId="7"/>
  </si>
  <si>
    <t>１　観光</t>
    <phoneticPr fontId="9"/>
  </si>
  <si>
    <t>＊「男女平等推進センター」及び「審議会等における女性の登用状況」は、</t>
    <rPh sb="2" eb="4">
      <t>ダンジョ</t>
    </rPh>
    <rPh sb="4" eb="6">
      <t>ビョウドウ</t>
    </rPh>
    <rPh sb="6" eb="8">
      <t>スイシン</t>
    </rPh>
    <rPh sb="13" eb="14">
      <t>オヨ</t>
    </rPh>
    <rPh sb="16" eb="19">
      <t>シンギカイ</t>
    </rPh>
    <rPh sb="19" eb="20">
      <t>トウ</t>
    </rPh>
    <rPh sb="24" eb="26">
      <t>ジョセイ</t>
    </rPh>
    <rPh sb="27" eb="29">
      <t>トウヨウ</t>
    </rPh>
    <rPh sb="29" eb="31">
      <t>ジョウキョウ</t>
    </rPh>
    <phoneticPr fontId="7"/>
  </si>
  <si>
    <t>　［５］人権、多様性、平和に掲載している。</t>
    <rPh sb="4" eb="6">
      <t>ジンケン</t>
    </rPh>
    <rPh sb="7" eb="10">
      <t>タヨウセイ</t>
    </rPh>
    <rPh sb="11" eb="13">
      <t>ヘイワ</t>
    </rPh>
    <rPh sb="14" eb="16">
      <t>ケイサイ</t>
    </rPh>
    <phoneticPr fontId="7"/>
  </si>
  <si>
    <t>（４）私立大学</t>
    <rPh sb="3" eb="5">
      <t>シリツ</t>
    </rPh>
    <rPh sb="5" eb="7">
      <t>ダイガク</t>
    </rPh>
    <phoneticPr fontId="9"/>
  </si>
  <si>
    <t>東京聖栄大学</t>
    <phoneticPr fontId="9"/>
  </si>
  <si>
    <t>学部</t>
    <rPh sb="0" eb="2">
      <t>ガクブ</t>
    </rPh>
    <phoneticPr fontId="7"/>
  </si>
  <si>
    <t>大学院</t>
    <rPh sb="0" eb="3">
      <t>ダイガクイン</t>
    </rPh>
    <phoneticPr fontId="7"/>
  </si>
  <si>
    <t>東京理科大学
葛飾キャンパス</t>
    <rPh sb="0" eb="2">
      <t>トウキョウ</t>
    </rPh>
    <rPh sb="2" eb="4">
      <t>リカ</t>
    </rPh>
    <rPh sb="4" eb="6">
      <t>ダイガク</t>
    </rPh>
    <rPh sb="7" eb="9">
      <t>カツシカ</t>
    </rPh>
    <phoneticPr fontId="9"/>
  </si>
  <si>
    <t>西新小岩1-4-6</t>
  </si>
  <si>
    <t>新宿6-3-1</t>
    <phoneticPr fontId="7"/>
  </si>
  <si>
    <t>H25.4</t>
    <phoneticPr fontId="9"/>
  </si>
  <si>
    <t>H17.4</t>
    <phoneticPr fontId="31"/>
  </si>
  <si>
    <t>学生数
（人）</t>
    <rPh sb="0" eb="2">
      <t>ガクセイ</t>
    </rPh>
    <rPh sb="5" eb="6">
      <t>ヒト</t>
    </rPh>
    <phoneticPr fontId="9"/>
  </si>
  <si>
    <t>学部数、
研究科数</t>
    <rPh sb="0" eb="2">
      <t>ガクブ</t>
    </rPh>
    <rPh sb="2" eb="3">
      <t>スウ</t>
    </rPh>
    <rPh sb="5" eb="8">
      <t>ケンキュウカ</t>
    </rPh>
    <rPh sb="8" eb="9">
      <t>スウ</t>
    </rPh>
    <phoneticPr fontId="9"/>
  </si>
  <si>
    <t>（５）私立幼稚園</t>
    <rPh sb="5" eb="8">
      <t>ヨウチエン</t>
    </rPh>
    <phoneticPr fontId="9"/>
  </si>
  <si>
    <t>（７）総合教育センター</t>
    <phoneticPr fontId="9"/>
  </si>
  <si>
    <t>（８）科学教育センター</t>
    <rPh sb="3" eb="5">
      <t>カガク</t>
    </rPh>
    <phoneticPr fontId="9"/>
  </si>
  <si>
    <t>（７）金町駅前活動センター（カナマチぷらっと）</t>
    <rPh sb="3" eb="5">
      <t>カナマチ</t>
    </rPh>
    <rPh sb="5" eb="6">
      <t>エキ</t>
    </rPh>
    <rPh sb="6" eb="7">
      <t>マエ</t>
    </rPh>
    <rPh sb="7" eb="9">
      <t>カツドウ</t>
    </rPh>
    <phoneticPr fontId="7"/>
  </si>
  <si>
    <t>（８）地域団体・各種民間奉仕者</t>
    <phoneticPr fontId="7"/>
  </si>
  <si>
    <t>（６）細街路拡幅整備</t>
    <phoneticPr fontId="9"/>
  </si>
  <si>
    <t>件数</t>
    <rPh sb="0" eb="2">
      <t>ケンスウ</t>
    </rPh>
    <phoneticPr fontId="9"/>
  </si>
  <si>
    <t>高齢者向け優良賃貸住宅</t>
    <rPh sb="0" eb="3">
      <t>コウレイシャ</t>
    </rPh>
    <rPh sb="3" eb="4">
      <t>ム</t>
    </rPh>
    <rPh sb="5" eb="7">
      <t>ユウリョウ</t>
    </rPh>
    <rPh sb="7" eb="9">
      <t>チンタイ</t>
    </rPh>
    <rPh sb="9" eb="11">
      <t>ジュウタク</t>
    </rPh>
    <phoneticPr fontId="9"/>
  </si>
  <si>
    <t>後退整備延長
(L形側溝の施設等)</t>
    <phoneticPr fontId="9"/>
  </si>
  <si>
    <t>（７）高齢者向け住宅</t>
    <phoneticPr fontId="9"/>
  </si>
  <si>
    <t>（４）防災活動拠点</t>
    <rPh sb="3" eb="5">
      <t>ボウサイ</t>
    </rPh>
    <rPh sb="5" eb="7">
      <t>カツドウ</t>
    </rPh>
    <rPh sb="7" eb="9">
      <t>キョテン</t>
    </rPh>
    <phoneticPr fontId="9"/>
  </si>
  <si>
    <t>（５）主な災害対策備蓄品</t>
    <phoneticPr fontId="9"/>
  </si>
  <si>
    <t>（６）災害備蓄倉庫設置状況</t>
    <rPh sb="3" eb="5">
      <t>サイガイ</t>
    </rPh>
    <phoneticPr fontId="9"/>
  </si>
  <si>
    <t>（７）災害時の飲料水等の確保</t>
    <phoneticPr fontId="9"/>
  </si>
  <si>
    <t>（８）もの忘れ予防健診</t>
    <rPh sb="5" eb="6">
      <t>ワス</t>
    </rPh>
    <rPh sb="7" eb="9">
      <t>ヨボウ</t>
    </rPh>
    <rPh sb="9" eb="11">
      <t>ケンシン</t>
    </rPh>
    <phoneticPr fontId="9"/>
  </si>
  <si>
    <t>＊「国民年金・福祉年金」は、［４］国民年金、国民健康保険、後期高齢者医療保険に掲載している。</t>
    <phoneticPr fontId="7"/>
  </si>
  <si>
    <t>＊「細街路拡幅整備」は、１　地域街づくり に掲載している。</t>
    <rPh sb="2" eb="5">
      <t>サイガイロ</t>
    </rPh>
    <rPh sb="5" eb="7">
      <t>カクフク</t>
    </rPh>
    <rPh sb="7" eb="9">
      <t>セイビ</t>
    </rPh>
    <rPh sb="14" eb="16">
      <t>チイキ</t>
    </rPh>
    <rPh sb="16" eb="17">
      <t>マチ</t>
    </rPh>
    <phoneticPr fontId="7"/>
  </si>
  <si>
    <t>［８］街づくり、環境、産業</t>
    <rPh sb="8" eb="10">
      <t>カンキョウ</t>
    </rPh>
    <rPh sb="11" eb="13">
      <t>サンギョウ</t>
    </rPh>
    <phoneticPr fontId="9"/>
  </si>
  <si>
    <t>［10］その他</t>
    <phoneticPr fontId="9"/>
  </si>
  <si>
    <t>＊「高齢者向け住宅」は、［８］街づくり、環境、産業（１　地域街づくり）に掲載している。</t>
    <rPh sb="2" eb="5">
      <t>コウレイシャ</t>
    </rPh>
    <rPh sb="5" eb="6">
      <t>ム</t>
    </rPh>
    <rPh sb="7" eb="9">
      <t>ジュウタク</t>
    </rPh>
    <phoneticPr fontId="7"/>
  </si>
  <si>
    <t>〔１〕面積、人ロ</t>
    <phoneticPr fontId="7"/>
  </si>
  <si>
    <t>〔２〕選挙、区議会、執行機関</t>
    <rPh sb="3" eb="5">
      <t>センキョ</t>
    </rPh>
    <rPh sb="10" eb="12">
      <t>シッコウ</t>
    </rPh>
    <rPh sb="12" eb="14">
      <t>キカン</t>
    </rPh>
    <phoneticPr fontId="7"/>
  </si>
  <si>
    <t>〔３〕財務、税務</t>
    <rPh sb="3" eb="5">
      <t>ザイム</t>
    </rPh>
    <rPh sb="6" eb="8">
      <t>ゼイム</t>
    </rPh>
    <phoneticPr fontId="7"/>
  </si>
  <si>
    <t>〔５〕人権、多様性、平和</t>
    <rPh sb="3" eb="5">
      <t>ジンケン</t>
    </rPh>
    <rPh sb="6" eb="9">
      <t>タヨウセイ</t>
    </rPh>
    <rPh sb="10" eb="12">
      <t>ヘイワ</t>
    </rPh>
    <phoneticPr fontId="7"/>
  </si>
  <si>
    <t>〔６〕健康、福祉</t>
    <rPh sb="3" eb="5">
      <t>ケンコウ</t>
    </rPh>
    <rPh sb="6" eb="8">
      <t>フクシ</t>
    </rPh>
    <phoneticPr fontId="7"/>
  </si>
  <si>
    <t>〔７〕子ども、教育</t>
    <rPh sb="3" eb="4">
      <t>コ</t>
    </rPh>
    <rPh sb="7" eb="9">
      <t>キョウイク</t>
    </rPh>
    <phoneticPr fontId="7"/>
  </si>
  <si>
    <t>〔８〕街づくり、環境、産業</t>
    <rPh sb="3" eb="4">
      <t>マチ</t>
    </rPh>
    <rPh sb="8" eb="10">
      <t>カンキョウ</t>
    </rPh>
    <rPh sb="11" eb="13">
      <t>サンギョウ</t>
    </rPh>
    <phoneticPr fontId="7"/>
  </si>
  <si>
    <t>〔９〕観光、文化、地域活動</t>
    <rPh sb="3" eb="5">
      <t>カンコウ</t>
    </rPh>
    <rPh sb="6" eb="8">
      <t>ブンカ</t>
    </rPh>
    <rPh sb="9" eb="11">
      <t>チイキ</t>
    </rPh>
    <rPh sb="11" eb="13">
      <t>カツドウ</t>
    </rPh>
    <phoneticPr fontId="7"/>
  </si>
  <si>
    <t>〔10〕その他</t>
    <rPh sb="6" eb="7">
      <t>タ</t>
    </rPh>
    <phoneticPr fontId="7"/>
  </si>
  <si>
    <t>〔２〕選挙、区議会、執行機関</t>
    <phoneticPr fontId="7"/>
  </si>
  <si>
    <t>〔３〕財務、税務</t>
    <phoneticPr fontId="9"/>
  </si>
  <si>
    <t>〔５〕人権、多様性、平和</t>
    <phoneticPr fontId="9"/>
  </si>
  <si>
    <t>〔６〕健康、福祉</t>
    <phoneticPr fontId="9"/>
  </si>
  <si>
    <t>〔７〕子ども、教育</t>
    <rPh sb="3" eb="4">
      <t>コ</t>
    </rPh>
    <rPh sb="7" eb="9">
      <t>キョウイク</t>
    </rPh>
    <phoneticPr fontId="9"/>
  </si>
  <si>
    <t>〔８〕街づくり、環境、産業</t>
    <rPh sb="3" eb="4">
      <t>マチ</t>
    </rPh>
    <rPh sb="8" eb="10">
      <t>カンキョウ</t>
    </rPh>
    <rPh sb="11" eb="13">
      <t>サンギョウ</t>
    </rPh>
    <phoneticPr fontId="9"/>
  </si>
  <si>
    <t>〔９〕観光、文化、地域活動</t>
    <phoneticPr fontId="9"/>
  </si>
  <si>
    <t>〔10〕その他</t>
    <rPh sb="6" eb="7">
      <t>タ</t>
    </rPh>
    <phoneticPr fontId="9"/>
  </si>
  <si>
    <t>１　面積・世帯・人口</t>
  </si>
  <si>
    <t>１　選挙人名簿登録者数</t>
  </si>
  <si>
    <t>（３）民間社会福祉法人等が運営する障害者福祉施設</t>
  </si>
  <si>
    <t>（10）放課後子ども事業（わくわくチャレンジ広場）</t>
  </si>
  <si>
    <t>２　議員</t>
  </si>
  <si>
    <t>３　特別区税調定収入状況</t>
  </si>
  <si>
    <t>（２）医療施設・病床・医療従事者数の推移</t>
  </si>
  <si>
    <t>１　地域街づくり</t>
  </si>
  <si>
    <t>（３）子ども総合センター</t>
  </si>
  <si>
    <t>（４）街路樹</t>
  </si>
  <si>
    <t>（３）ダイオキシン類調査</t>
  </si>
  <si>
    <t>（３）集い交流館</t>
  </si>
  <si>
    <t>（５）学び交流館</t>
  </si>
  <si>
    <t>（２）国籍別外国人住民数</t>
  </si>
  <si>
    <t>２　一般会計</t>
  </si>
  <si>
    <t>ア　歳入</t>
  </si>
  <si>
    <t>イ　歳出</t>
  </si>
  <si>
    <t>ウ　歳入・歳出グラフ</t>
  </si>
  <si>
    <t>（２）一般会計当初予算の推移</t>
  </si>
  <si>
    <t>（４）特別区債発行額と基金取崩額の推移（一般会計決算）</t>
  </si>
  <si>
    <t>４　区有財産現在高</t>
  </si>
  <si>
    <t>ア　保健所関係施設</t>
  </si>
  <si>
    <t>イ　診療所</t>
  </si>
  <si>
    <t>ウ　精神障害者通所訓練施設</t>
  </si>
  <si>
    <t>エ　精神障害者地域活動支援センター（民間）</t>
  </si>
  <si>
    <t>ア　所得段階別第１号被保険者数</t>
  </si>
  <si>
    <t>エ　地域密着型（介護予防）サービス受給者数</t>
  </si>
  <si>
    <t>オ　施設介護サービス受給者数</t>
  </si>
  <si>
    <t>カ　居宅介護サービス事業所数</t>
  </si>
  <si>
    <t>ク　介護保険施設一覧</t>
  </si>
  <si>
    <t>ア　介護老人福祉施設（特別養護老人ホーム）</t>
  </si>
  <si>
    <t>イ　老人デイサービスセンター</t>
  </si>
  <si>
    <t>（３）区が設置支援を行った高齢者福祉施設等</t>
  </si>
  <si>
    <t>ア　養護老人ホーム</t>
  </si>
  <si>
    <t>イ　介護老人福祉施設（特別養護老人ホーム）</t>
  </si>
  <si>
    <t>ウ　介護老人保健施設</t>
  </si>
  <si>
    <t>エ　老人デイサービスセンター</t>
  </si>
  <si>
    <t>（５）養護老人ホーム（民間）</t>
  </si>
  <si>
    <t>（６）老人休養施設</t>
  </si>
  <si>
    <t>（７）シルバー人材センター</t>
  </si>
  <si>
    <t>（１）区が設置した障害者福祉施設</t>
  </si>
  <si>
    <t>ア　障害者通所施設</t>
  </si>
  <si>
    <t>イ　障害児通所施設</t>
  </si>
  <si>
    <t>ウ　心身障害児通所訓練施設</t>
  </si>
  <si>
    <t>エ　地域生活支援型入所施設</t>
  </si>
  <si>
    <t>（４）身体障害者手帳所持者・愛の手帳所持者数</t>
  </si>
  <si>
    <t>（７）手話通訳者等派遣事業</t>
  </si>
  <si>
    <t>（１）児童館</t>
  </si>
  <si>
    <t>（２）子ども未来プラザ</t>
  </si>
  <si>
    <t>（４）保育園</t>
  </si>
  <si>
    <t>ウ　認定こども園</t>
  </si>
  <si>
    <t>エ　保育園入園状況</t>
  </si>
  <si>
    <t>（５）特別保育実施状況</t>
  </si>
  <si>
    <t>（６）家庭的保育事業</t>
  </si>
  <si>
    <t>（７）小規模保育事業</t>
  </si>
  <si>
    <t>（８）認証保育所</t>
  </si>
  <si>
    <t>（12）ひとり親家庭等医療費助成</t>
  </si>
  <si>
    <t>（13）ひとり親家庭等ホームヘルプサービス</t>
  </si>
  <si>
    <t>（14）子ども医療費助成</t>
  </si>
  <si>
    <t>（15）母子生活支援施設</t>
  </si>
  <si>
    <t>（16）児童福祉施設</t>
  </si>
  <si>
    <t>（１）消費生活センター</t>
  </si>
  <si>
    <t>（２）利用状況</t>
  </si>
  <si>
    <t>（１）区立学校</t>
  </si>
  <si>
    <t>ア　小学校</t>
  </si>
  <si>
    <t>イ　中学校</t>
  </si>
  <si>
    <t>ウ　幼稚園</t>
  </si>
  <si>
    <t>（２）都立学校</t>
  </si>
  <si>
    <t>（１）建築物確認数（住宅利用別）</t>
  </si>
  <si>
    <t>（２）区営住宅等</t>
  </si>
  <si>
    <t>（３）地区計画</t>
  </si>
  <si>
    <t>（４）用途地域</t>
  </si>
  <si>
    <t>（５）用途地域以外の地域地区</t>
  </si>
  <si>
    <t>（３）地域防災組織</t>
  </si>
  <si>
    <t>イ　条例設置公園</t>
  </si>
  <si>
    <t>ウ　児童遊園</t>
  </si>
  <si>
    <t>（２）大気汚染（水元一般環境大気測定局）</t>
  </si>
  <si>
    <t>（５）水質汚濁</t>
  </si>
  <si>
    <t>（５）中小企業融資あっせん</t>
  </si>
  <si>
    <t>（４）憩い交流館</t>
  </si>
  <si>
    <t>（１）男女平等推進センター</t>
  </si>
  <si>
    <t>２　庁舎・区民事務所等</t>
  </si>
  <si>
    <t>３　公社</t>
  </si>
  <si>
    <t>３　所属会派別議員数</t>
    <phoneticPr fontId="7"/>
  </si>
  <si>
    <t>３　所属会派別議員数</t>
    <phoneticPr fontId="9"/>
  </si>
  <si>
    <t>４　委員会</t>
    <phoneticPr fontId="9"/>
  </si>
  <si>
    <t>（単位：人）</t>
    <phoneticPr fontId="7"/>
  </si>
  <si>
    <t>４　委員会</t>
    <phoneticPr fontId="7"/>
  </si>
  <si>
    <t>５　行政委員会</t>
    <phoneticPr fontId="7"/>
  </si>
  <si>
    <t>６　附属機関</t>
    <phoneticPr fontId="7"/>
  </si>
  <si>
    <t>７　組織</t>
    <phoneticPr fontId="7"/>
  </si>
  <si>
    <t>８　葛飾区行政組織（機構図）</t>
    <phoneticPr fontId="7"/>
  </si>
  <si>
    <t>（３）歳入総額に占める特別区税、特別区交付金の割合の推移（一般会計決算）</t>
    <phoneticPr fontId="7"/>
  </si>
  <si>
    <t>（９）公害健康被害の補償等に関する法律等による認定状況</t>
    <phoneticPr fontId="7"/>
  </si>
  <si>
    <t>１　国民年金・福祉年金</t>
    <phoneticPr fontId="7"/>
  </si>
  <si>
    <t>（１）被保険者数</t>
    <phoneticPr fontId="7"/>
  </si>
  <si>
    <t>（２）受給権者数</t>
    <phoneticPr fontId="7"/>
  </si>
  <si>
    <t>２　国民健康保険・退職者医療保険</t>
    <phoneticPr fontId="7"/>
  </si>
  <si>
    <t>３　後期高齢者医療保険</t>
    <phoneticPr fontId="7"/>
  </si>
  <si>
    <t>（６）成人歯科健康診査・長寿歯科健康診査・眼科健康診査</t>
    <phoneticPr fontId="7"/>
  </si>
  <si>
    <t>（２）区が設置し、社会福祉法人に設置主体を移管した高齢者福祉施設</t>
    <phoneticPr fontId="7"/>
  </si>
  <si>
    <t>キ　施設介護サービス事業所数</t>
    <phoneticPr fontId="7"/>
  </si>
  <si>
    <t>イ　要介護（要支援）認定者数</t>
    <phoneticPr fontId="7"/>
  </si>
  <si>
    <t>ウ　居宅介護（介護予防）サービス受給者数</t>
    <phoneticPr fontId="7"/>
  </si>
  <si>
    <t>オ　認知症対応型共同生活介護（認知症高齢者グループホーム）</t>
    <phoneticPr fontId="7"/>
  </si>
  <si>
    <t>（４）高齢者総合相談センター（地域包括支援センター）</t>
    <phoneticPr fontId="7"/>
  </si>
  <si>
    <t>（２）区が設置し、社会福祉法人に運営主体を移管した障害者福祉施設</t>
    <phoneticPr fontId="7"/>
  </si>
  <si>
    <t>１　男女共同参画社会の実現</t>
    <rPh sb="4" eb="6">
      <t>キョウドウ</t>
    </rPh>
    <rPh sb="6" eb="8">
      <t>サンカク</t>
    </rPh>
    <rPh sb="8" eb="10">
      <t>シャカイ</t>
    </rPh>
    <phoneticPr fontId="7"/>
  </si>
  <si>
    <t>１　健康、医療</t>
    <rPh sb="2" eb="4">
      <t>ケンコウ</t>
    </rPh>
    <rPh sb="5" eb="7">
      <t>イリョウ</t>
    </rPh>
    <phoneticPr fontId="7"/>
  </si>
  <si>
    <t>２　高齢者支援</t>
    <rPh sb="5" eb="7">
      <t>シエン</t>
    </rPh>
    <phoneticPr fontId="7"/>
  </si>
  <si>
    <t>３　障害者支援</t>
    <rPh sb="5" eb="7">
      <t>シエン</t>
    </rPh>
    <phoneticPr fontId="7"/>
  </si>
  <si>
    <t>４　地域福祉、低所得者支援</t>
    <rPh sb="2" eb="4">
      <t>チイキ</t>
    </rPh>
    <rPh sb="4" eb="6">
      <t>フクシ</t>
    </rPh>
    <rPh sb="11" eb="13">
      <t>シエン</t>
    </rPh>
    <phoneticPr fontId="7"/>
  </si>
  <si>
    <t>（３）かつしかボランティアセンター</t>
    <phoneticPr fontId="7"/>
  </si>
  <si>
    <t>（４）しあわせサービス事業</t>
    <phoneticPr fontId="7"/>
  </si>
  <si>
    <t>１　子ども・家庭支援</t>
    <rPh sb="2" eb="3">
      <t>コ</t>
    </rPh>
    <rPh sb="6" eb="8">
      <t>カテイ</t>
    </rPh>
    <rPh sb="8" eb="10">
      <t>シエン</t>
    </rPh>
    <phoneticPr fontId="7"/>
  </si>
  <si>
    <t>（11）児童手当・児童育成手当・児童扶養手当・特別児童扶養手当</t>
    <phoneticPr fontId="7"/>
  </si>
  <si>
    <t>（17）かつしかファミリー・サポートセンター</t>
    <phoneticPr fontId="7"/>
  </si>
  <si>
    <t>２　学校教育</t>
    <rPh sb="2" eb="4">
      <t>ガッコウ</t>
    </rPh>
    <rPh sb="4" eb="6">
      <t>キョウイク</t>
    </rPh>
    <phoneticPr fontId="7"/>
  </si>
  <si>
    <t>（３）私立中学校、高等学校</t>
    <rPh sb="5" eb="8">
      <t>チュウガッコウ</t>
    </rPh>
    <rPh sb="9" eb="11">
      <t>コウトウ</t>
    </rPh>
    <rPh sb="11" eb="13">
      <t>ガッコウ</t>
    </rPh>
    <phoneticPr fontId="7"/>
  </si>
  <si>
    <t>（４）私立大学</t>
    <rPh sb="3" eb="5">
      <t>シリツ</t>
    </rPh>
    <rPh sb="5" eb="7">
      <t>ダイガク</t>
    </rPh>
    <phoneticPr fontId="7"/>
  </si>
  <si>
    <t>（５）私立幼稚園</t>
    <rPh sb="3" eb="5">
      <t>シリツ</t>
    </rPh>
    <rPh sb="5" eb="8">
      <t>ヨウチエン</t>
    </rPh>
    <phoneticPr fontId="7"/>
  </si>
  <si>
    <t>（７）総合教育センター</t>
    <phoneticPr fontId="7"/>
  </si>
  <si>
    <t>（６）日光林間学園</t>
    <rPh sb="3" eb="5">
      <t>ニッコウ</t>
    </rPh>
    <rPh sb="5" eb="7">
      <t>リンカン</t>
    </rPh>
    <rPh sb="7" eb="9">
      <t>ガクエン</t>
    </rPh>
    <phoneticPr fontId="7"/>
  </si>
  <si>
    <t>（８）科学教育センター</t>
    <phoneticPr fontId="7"/>
  </si>
  <si>
    <t>（６）日光林間学園</t>
    <rPh sb="3" eb="5">
      <t>ニッコウ</t>
    </rPh>
    <rPh sb="5" eb="7">
      <t>リンカン</t>
    </rPh>
    <rPh sb="7" eb="9">
      <t>ガクエン</t>
    </rPh>
    <phoneticPr fontId="9"/>
  </si>
  <si>
    <t>栃木県日光市花石町2067-1</t>
    <phoneticPr fontId="9"/>
  </si>
  <si>
    <t>３　生涯学習</t>
    <rPh sb="2" eb="4">
      <t>ショウガイ</t>
    </rPh>
    <rPh sb="4" eb="6">
      <t>ガクシュウ</t>
    </rPh>
    <phoneticPr fontId="7"/>
  </si>
  <si>
    <t>（１）図書館</t>
    <phoneticPr fontId="7"/>
  </si>
  <si>
    <t>（２）郷土と天文の博物館</t>
    <phoneticPr fontId="7"/>
  </si>
  <si>
    <t>（３）生涯学習人材バンク</t>
    <phoneticPr fontId="7"/>
  </si>
  <si>
    <t>（６）細街路拡幅整備</t>
    <phoneticPr fontId="7"/>
  </si>
  <si>
    <t>（７）高齢者向け住宅</t>
    <phoneticPr fontId="7"/>
  </si>
  <si>
    <t>（４）防災活動拠点</t>
    <rPh sb="3" eb="5">
      <t>ボウサイ</t>
    </rPh>
    <rPh sb="5" eb="7">
      <t>カツドウ</t>
    </rPh>
    <rPh sb="7" eb="9">
      <t>キョテン</t>
    </rPh>
    <phoneticPr fontId="7"/>
  </si>
  <si>
    <t>（５）主な災害対策備蓄品</t>
    <phoneticPr fontId="7"/>
  </si>
  <si>
    <t>（６）災害備蓄倉庫設置状況</t>
    <phoneticPr fontId="7"/>
  </si>
  <si>
    <t>（７）災害時の飲料水等の確保</t>
    <phoneticPr fontId="7"/>
  </si>
  <si>
    <t>（８）学校避難所</t>
    <rPh sb="3" eb="5">
      <t>ガッコウ</t>
    </rPh>
    <rPh sb="5" eb="8">
      <t>ヒナンジョ</t>
    </rPh>
    <phoneticPr fontId="7"/>
  </si>
  <si>
    <t>井戸
設置数</t>
    <rPh sb="0" eb="2">
      <t>イド</t>
    </rPh>
    <rPh sb="3" eb="6">
      <t>セッチスウ</t>
    </rPh>
    <phoneticPr fontId="7"/>
  </si>
  <si>
    <t>３　消費生活</t>
    <phoneticPr fontId="7"/>
  </si>
  <si>
    <t>４　交通</t>
    <phoneticPr fontId="7"/>
  </si>
  <si>
    <t>６　生活環境保全</t>
    <phoneticPr fontId="7"/>
  </si>
  <si>
    <t>＊「児童福祉」の項目は、［７］子ども、教育（１　子ども・家庭支援）に掲載している。</t>
    <rPh sb="2" eb="4">
      <t>ジドウ</t>
    </rPh>
    <rPh sb="4" eb="6">
      <t>フクシ</t>
    </rPh>
    <rPh sb="8" eb="10">
      <t>コウモク</t>
    </rPh>
    <rPh sb="15" eb="16">
      <t>コ</t>
    </rPh>
    <rPh sb="19" eb="21">
      <t>キョウイク</t>
    </rPh>
    <rPh sb="24" eb="25">
      <t>コ</t>
    </rPh>
    <rPh sb="28" eb="30">
      <t>カテイ</t>
    </rPh>
    <rPh sb="30" eb="32">
      <t>シエン</t>
    </rPh>
    <rPh sb="34" eb="36">
      <t>ケイサイ</t>
    </rPh>
    <phoneticPr fontId="9"/>
  </si>
  <si>
    <t>＊「かつしかﾌｧﾐﾘｰ･ｻﾎﾟｰﾄｾﾝﾀｰ」は、［７］子ども、教育（１　子ども・家庭支援）に掲載している。</t>
    <phoneticPr fontId="7"/>
  </si>
  <si>
    <t>＊「消費生活」は、［８］街づくり、環境、産業（３　消費生活）に掲載している。</t>
    <rPh sb="25" eb="27">
      <t>ショウヒ</t>
    </rPh>
    <rPh sb="27" eb="29">
      <t>セイカツ</t>
    </rPh>
    <phoneticPr fontId="7"/>
  </si>
  <si>
    <t>３　消費生活</t>
    <rPh sb="2" eb="4">
      <t>ショウヒ</t>
    </rPh>
    <rPh sb="4" eb="6">
      <t>セイカツ</t>
    </rPh>
    <phoneticPr fontId="9"/>
  </si>
  <si>
    <t>４　交通</t>
    <phoneticPr fontId="9"/>
  </si>
  <si>
    <t>５　公園・水辺・環境</t>
    <rPh sb="8" eb="10">
      <t>カンキョウ</t>
    </rPh>
    <phoneticPr fontId="9"/>
  </si>
  <si>
    <t>５　公園・水辺・環境</t>
    <rPh sb="5" eb="7">
      <t>ミズベ</t>
    </rPh>
    <rPh sb="8" eb="10">
      <t>カンキョウ</t>
    </rPh>
    <phoneticPr fontId="7"/>
  </si>
  <si>
    <t>（９）地域産業振興会館（テクノプラザかつしか）</t>
    <rPh sb="3" eb="5">
      <t>チイキ</t>
    </rPh>
    <rPh sb="5" eb="7">
      <t>サンギョウ</t>
    </rPh>
    <rPh sb="7" eb="9">
      <t>シンコウ</t>
    </rPh>
    <rPh sb="9" eb="11">
      <t>カイカン</t>
    </rPh>
    <phoneticPr fontId="9"/>
  </si>
  <si>
    <t>（10）勤労福祉会館</t>
    <phoneticPr fontId="9"/>
  </si>
  <si>
    <t>（11）工場ビル</t>
    <rPh sb="4" eb="6">
      <t>コウバ</t>
    </rPh>
    <phoneticPr fontId="9"/>
  </si>
  <si>
    <t>（12）創業支援施設</t>
    <rPh sb="4" eb="6">
      <t>ソウギョウ</t>
    </rPh>
    <rPh sb="6" eb="8">
      <t>シエン</t>
    </rPh>
    <rPh sb="8" eb="10">
      <t>シセツ</t>
    </rPh>
    <phoneticPr fontId="9"/>
  </si>
  <si>
    <t>（13）「葛飾町工場物語」認定製品・技術</t>
    <rPh sb="5" eb="7">
      <t>カツシカ</t>
    </rPh>
    <rPh sb="7" eb="8">
      <t>マチ</t>
    </rPh>
    <rPh sb="8" eb="10">
      <t>コウバ</t>
    </rPh>
    <rPh sb="10" eb="12">
      <t>モノガタリ</t>
    </rPh>
    <rPh sb="13" eb="15">
      <t>ニンテイ</t>
    </rPh>
    <rPh sb="15" eb="17">
      <t>セイヒン</t>
    </rPh>
    <rPh sb="18" eb="20">
      <t>ギジュツ</t>
    </rPh>
    <phoneticPr fontId="9"/>
  </si>
  <si>
    <t>（７）区民農園</t>
    <phoneticPr fontId="7"/>
  </si>
  <si>
    <t>（８）生産緑地</t>
    <rPh sb="3" eb="5">
      <t>セイサン</t>
    </rPh>
    <rPh sb="5" eb="7">
      <t>リョクチ</t>
    </rPh>
    <phoneticPr fontId="9"/>
  </si>
  <si>
    <t>（調整課・</t>
    <phoneticPr fontId="9"/>
  </si>
  <si>
    <t>　道路管理課・住環境整備課）</t>
    <phoneticPr fontId="7"/>
  </si>
  <si>
    <t>（単位：㎡）</t>
    <rPh sb="1" eb="3">
      <t>タンイ</t>
    </rPh>
    <phoneticPr fontId="7"/>
  </si>
  <si>
    <t>建築延面積</t>
    <rPh sb="0" eb="1">
      <t>ケン</t>
    </rPh>
    <rPh sb="1" eb="2">
      <t>チク</t>
    </rPh>
    <rPh sb="2" eb="3">
      <t>ノ</t>
    </rPh>
    <rPh sb="3" eb="5">
      <t>メンセキ</t>
    </rPh>
    <phoneticPr fontId="9"/>
  </si>
  <si>
    <t>区分</t>
    <rPh sb="0" eb="2">
      <t>クブン</t>
    </rPh>
    <phoneticPr fontId="7"/>
  </si>
  <si>
    <t>本数</t>
    <rPh sb="0" eb="2">
      <t>ホンスウ</t>
    </rPh>
    <phoneticPr fontId="7"/>
  </si>
  <si>
    <t>（５）公衆便所</t>
    <rPh sb="3" eb="5">
      <t>コウシュウ</t>
    </rPh>
    <rPh sb="5" eb="7">
      <t>ベンジョ</t>
    </rPh>
    <phoneticPr fontId="9"/>
  </si>
  <si>
    <t>（６）自転車駐車場・置場</t>
    <phoneticPr fontId="9"/>
  </si>
  <si>
    <t>（７）自動車駐車場</t>
    <phoneticPr fontId="9"/>
  </si>
  <si>
    <t>（８）自転車対策</t>
    <phoneticPr fontId="9"/>
  </si>
  <si>
    <t>駐車場
（有料）</t>
    <phoneticPr fontId="7"/>
  </si>
  <si>
    <t>置場
（無料）</t>
    <phoneticPr fontId="9"/>
  </si>
  <si>
    <t>（10）主なコミュニティ道路・緑道</t>
    <phoneticPr fontId="9"/>
  </si>
  <si>
    <t>＊「街路樹」は、４　交通に掲載している。</t>
    <phoneticPr fontId="7"/>
  </si>
  <si>
    <t>集団回収</t>
    <phoneticPr fontId="9"/>
  </si>
  <si>
    <t>行政回収</t>
    <phoneticPr fontId="9"/>
  </si>
  <si>
    <t>段ﾎﾞｰﾙ</t>
    <phoneticPr fontId="9"/>
  </si>
  <si>
    <t>紙ﾊﾟｯｸ</t>
    <rPh sb="0" eb="1">
      <t>カミ</t>
    </rPh>
    <phoneticPr fontId="9"/>
  </si>
  <si>
    <t>ｽﾁｰﾙ缶</t>
    <phoneticPr fontId="7"/>
  </si>
  <si>
    <t>ｱﾙﾐ缶</t>
    <phoneticPr fontId="9"/>
  </si>
  <si>
    <t>食品ﾄﾚｲ</t>
    <rPh sb="0" eb="2">
      <t>ショクヒン</t>
    </rPh>
    <phoneticPr fontId="9"/>
  </si>
  <si>
    <t>ペット
ボトル</t>
    <phoneticPr fontId="7"/>
  </si>
  <si>
    <t>数量</t>
    <rPh sb="0" eb="2">
      <t>スウリョウ</t>
    </rPh>
    <phoneticPr fontId="7"/>
  </si>
  <si>
    <t>（清掃事務所）</t>
    <rPh sb="1" eb="3">
      <t>セイソウ</t>
    </rPh>
    <rPh sb="3" eb="5">
      <t>ジム</t>
    </rPh>
    <rPh sb="5" eb="6">
      <t>ショ</t>
    </rPh>
    <phoneticPr fontId="7"/>
  </si>
  <si>
    <t>＊「公衆便所」は４　交通に掲載している。</t>
    <rPh sb="2" eb="4">
      <t>コウシュウ</t>
    </rPh>
    <rPh sb="4" eb="6">
      <t>ベンジョ</t>
    </rPh>
    <rPh sb="10" eb="12">
      <t>コウツウ</t>
    </rPh>
    <rPh sb="13" eb="15">
      <t>ケイサイ</t>
    </rPh>
    <phoneticPr fontId="7"/>
  </si>
  <si>
    <t>７　資源循環の促進</t>
    <rPh sb="2" eb="4">
      <t>シゲン</t>
    </rPh>
    <rPh sb="4" eb="6">
      <t>ジュンカン</t>
    </rPh>
    <rPh sb="7" eb="9">
      <t>ソクシン</t>
    </rPh>
    <phoneticPr fontId="9"/>
  </si>
  <si>
    <t>（２）資源回収量</t>
    <phoneticPr fontId="9"/>
  </si>
  <si>
    <t>（３）その他のリサイクル</t>
    <phoneticPr fontId="7"/>
  </si>
  <si>
    <t>（４）ごみ収集処理量</t>
    <phoneticPr fontId="9"/>
  </si>
  <si>
    <t>（５）動物死体処理件数</t>
    <phoneticPr fontId="9"/>
  </si>
  <si>
    <t>８　産業</t>
    <phoneticPr fontId="9"/>
  </si>
  <si>
    <t>＊「区民農園」は、８　産業に掲載している。</t>
    <phoneticPr fontId="7"/>
  </si>
  <si>
    <t>＊「生産緑地」は、８　産業 に掲載している。</t>
    <rPh sb="2" eb="4">
      <t>セイサン</t>
    </rPh>
    <rPh sb="4" eb="6">
      <t>リョクチ</t>
    </rPh>
    <rPh sb="11" eb="13">
      <t>サンギョウ</t>
    </rPh>
    <phoneticPr fontId="7"/>
  </si>
  <si>
    <t>６　生活環境保全</t>
    <phoneticPr fontId="9"/>
  </si>
  <si>
    <t>（５）公衆便所</t>
    <phoneticPr fontId="7"/>
  </si>
  <si>
    <t>（６）自転車駐車場・置場</t>
    <phoneticPr fontId="7"/>
  </si>
  <si>
    <t>（７）自動車駐車場</t>
    <phoneticPr fontId="7"/>
  </si>
  <si>
    <t>（８）自転車対策</t>
    <phoneticPr fontId="7"/>
  </si>
  <si>
    <t>（10）主なコミュニティ道路・緑道</t>
    <phoneticPr fontId="7"/>
  </si>
  <si>
    <t>（２）施設一覧</t>
    <phoneticPr fontId="7"/>
  </si>
  <si>
    <t>（２）施設一覧</t>
    <phoneticPr fontId="9"/>
  </si>
  <si>
    <t>（３）保存樹木・樹林の指定</t>
    <phoneticPr fontId="7"/>
  </si>
  <si>
    <t>（４）生垣化</t>
    <phoneticPr fontId="9"/>
  </si>
  <si>
    <t>（５）水路の埋立て</t>
    <phoneticPr fontId="9"/>
  </si>
  <si>
    <t>（６）自然保護区域</t>
    <phoneticPr fontId="7"/>
  </si>
  <si>
    <t>（７）河川</t>
    <rPh sb="3" eb="4">
      <t>カワ</t>
    </rPh>
    <rPh sb="4" eb="5">
      <t>カワ</t>
    </rPh>
    <phoneticPr fontId="9"/>
  </si>
  <si>
    <t>（８）自然再生区域</t>
    <phoneticPr fontId="9"/>
  </si>
  <si>
    <t>７　資源循環の促進</t>
    <rPh sb="2" eb="4">
      <t>シゲン</t>
    </rPh>
    <rPh sb="4" eb="6">
      <t>ジュンカン</t>
    </rPh>
    <rPh sb="7" eb="9">
      <t>ソクシン</t>
    </rPh>
    <phoneticPr fontId="7"/>
  </si>
  <si>
    <t>（２）資源回収量</t>
    <phoneticPr fontId="7"/>
  </si>
  <si>
    <t>（４）ごみ収集処理量</t>
    <phoneticPr fontId="7"/>
  </si>
  <si>
    <t>（５）動物死体処理件数</t>
    <phoneticPr fontId="7"/>
  </si>
  <si>
    <t>８　産業</t>
    <rPh sb="2" eb="4">
      <t>サンギョウ</t>
    </rPh>
    <phoneticPr fontId="7"/>
  </si>
  <si>
    <t>１　観光</t>
    <phoneticPr fontId="7"/>
  </si>
  <si>
    <t>２　文化・芸術</t>
    <phoneticPr fontId="7"/>
  </si>
  <si>
    <t>［２］８　葛飾区行政組織（機構図）</t>
    <rPh sb="7" eb="8">
      <t>ク</t>
    </rPh>
    <rPh sb="13" eb="15">
      <t>キコウ</t>
    </rPh>
    <phoneticPr fontId="9"/>
  </si>
  <si>
    <t>［８］８（１）産業別事業所・従業者数</t>
    <phoneticPr fontId="7"/>
  </si>
  <si>
    <t>［３］２（１）ア　歳入</t>
    <rPh sb="9" eb="11">
      <t>サイニュウ</t>
    </rPh>
    <phoneticPr fontId="9"/>
  </si>
  <si>
    <t>［３］２（１）イ　歳出</t>
    <rPh sb="9" eb="11">
      <t>サイシュツ</t>
    </rPh>
    <phoneticPr fontId="9"/>
  </si>
  <si>
    <t>［３］２（１）ウ　歳入・歳出グラフ</t>
    <rPh sb="9" eb="11">
      <t>サイニュウ</t>
    </rPh>
    <rPh sb="12" eb="14">
      <t>サイシュツ</t>
    </rPh>
    <phoneticPr fontId="9"/>
  </si>
  <si>
    <t>［３］２（２）一般会計当初予算の推移</t>
    <phoneticPr fontId="9"/>
  </si>
  <si>
    <t>［３］２（３）歳入総額に占める特別区税、特別区交付金の割合の推移（一般会計決算）</t>
    <phoneticPr fontId="9"/>
  </si>
  <si>
    <t>［３］２（４）特別区債発行額と基金取崩額の推移（一般会計決算）</t>
    <phoneticPr fontId="9"/>
  </si>
  <si>
    <t>［３］４　区有財産現在高</t>
    <rPh sb="5" eb="6">
      <t>ク</t>
    </rPh>
    <phoneticPr fontId="9"/>
  </si>
  <si>
    <t>［２］６　附属機関</t>
  </si>
  <si>
    <t>［２］６　附属機関</t>
    <phoneticPr fontId="9"/>
  </si>
  <si>
    <t>［10］２　庁舎・区民事務所等</t>
  </si>
  <si>
    <t>［10］２　庁舎・区民事務所等</t>
    <phoneticPr fontId="9"/>
  </si>
  <si>
    <t>［２］６　附属機関（続き）</t>
    <rPh sb="10" eb="11">
      <t>ツヅ</t>
    </rPh>
    <phoneticPr fontId="9"/>
  </si>
  <si>
    <t>３　地域活動</t>
    <phoneticPr fontId="9"/>
  </si>
  <si>
    <t>［９］３（８）地域団体・各種民間奉仕者</t>
  </si>
  <si>
    <t>［５］１（１）男女平等推進センター</t>
    <rPh sb="7" eb="9">
      <t>ダンジョ</t>
    </rPh>
    <rPh sb="9" eb="11">
      <t>ビョウドウ</t>
    </rPh>
    <rPh sb="11" eb="13">
      <t>スイシン</t>
    </rPh>
    <phoneticPr fontId="9"/>
  </si>
  <si>
    <t>［５］１（２）審議会等における女性の登用状況</t>
    <phoneticPr fontId="7"/>
  </si>
  <si>
    <t>［２］７（２）職種別職員数</t>
    <phoneticPr fontId="7"/>
  </si>
  <si>
    <t>（１）生活保護受給者</t>
    <phoneticPr fontId="7"/>
  </si>
  <si>
    <t>（２）成年後見制度の利用者数</t>
    <rPh sb="3" eb="5">
      <t>セイネン</t>
    </rPh>
    <rPh sb="5" eb="7">
      <t>コウケン</t>
    </rPh>
    <rPh sb="7" eb="9">
      <t>セイド</t>
    </rPh>
    <rPh sb="10" eb="12">
      <t>リヨウ</t>
    </rPh>
    <rPh sb="12" eb="13">
      <t>シャ</t>
    </rPh>
    <rPh sb="13" eb="14">
      <t>スウ</t>
    </rPh>
    <phoneticPr fontId="7"/>
  </si>
  <si>
    <t>［10］３　公社</t>
    <phoneticPr fontId="9"/>
  </si>
  <si>
    <t>［３］３　特別区税調定収入状況</t>
    <phoneticPr fontId="9"/>
  </si>
  <si>
    <t>［６］２（６）老人休養施設</t>
    <rPh sb="7" eb="9">
      <t>ロウジン</t>
    </rPh>
    <phoneticPr fontId="9"/>
  </si>
  <si>
    <t>［６］３（１）イ　その他の障害者福祉施設</t>
    <rPh sb="11" eb="12">
      <t>タ</t>
    </rPh>
    <rPh sb="13" eb="15">
      <t>ショウガイ</t>
    </rPh>
    <rPh sb="15" eb="16">
      <t>シャ</t>
    </rPh>
    <rPh sb="16" eb="18">
      <t>フクシ</t>
    </rPh>
    <rPh sb="18" eb="20">
      <t>シセツ</t>
    </rPh>
    <phoneticPr fontId="9"/>
  </si>
  <si>
    <t>［９］３（１）地区センター（ホール）</t>
    <phoneticPr fontId="7"/>
  </si>
  <si>
    <t>［９］３（２）地区センター（地域集会室）</t>
    <phoneticPr fontId="7"/>
  </si>
  <si>
    <t>［９］３（３）集い交流館</t>
    <rPh sb="7" eb="8">
      <t>ツド</t>
    </rPh>
    <rPh sb="9" eb="11">
      <t>コウリュウ</t>
    </rPh>
    <rPh sb="11" eb="12">
      <t>カン</t>
    </rPh>
    <phoneticPr fontId="9"/>
  </si>
  <si>
    <t>［９］３（４）憩い交流館</t>
    <rPh sb="7" eb="8">
      <t>イコイ</t>
    </rPh>
    <rPh sb="9" eb="11">
      <t>コウリュウ</t>
    </rPh>
    <rPh sb="11" eb="12">
      <t>カン</t>
    </rPh>
    <phoneticPr fontId="9"/>
  </si>
  <si>
    <t>［９］３（５）学び交流館</t>
    <rPh sb="7" eb="8">
      <t>マナ</t>
    </rPh>
    <rPh sb="9" eb="11">
      <t>コウリュウ</t>
    </rPh>
    <rPh sb="11" eb="12">
      <t>カン</t>
    </rPh>
    <phoneticPr fontId="9"/>
  </si>
  <si>
    <t>［９］３（７）金町駅前活動センター（カナマチぷらっと）</t>
    <rPh sb="7" eb="10">
      <t>カナマチエキ</t>
    </rPh>
    <rPh sb="10" eb="11">
      <t>マエ</t>
    </rPh>
    <rPh sb="11" eb="13">
      <t>カツドウ</t>
    </rPh>
    <phoneticPr fontId="7"/>
  </si>
  <si>
    <t>（７）金町駅前活動センター（カナマチぷらっと）</t>
    <phoneticPr fontId="7"/>
  </si>
  <si>
    <t>［８］２（５）主な災害対策備蓄品</t>
    <phoneticPr fontId="7"/>
  </si>
  <si>
    <t>［８］２（１）消防水利</t>
    <phoneticPr fontId="7"/>
  </si>
  <si>
    <t>［８］２（２）区設置地下貯水槽</t>
    <phoneticPr fontId="7"/>
  </si>
  <si>
    <t>［８］２（３）地域防災組織</t>
    <phoneticPr fontId="9"/>
  </si>
  <si>
    <t>［８］２（６）災害備蓄倉庫設置状況</t>
    <rPh sb="7" eb="9">
      <t>サイガイ</t>
    </rPh>
    <phoneticPr fontId="9"/>
  </si>
  <si>
    <t>［８］２（７）災害時の飲料水等の確保</t>
    <phoneticPr fontId="9"/>
  </si>
  <si>
    <t>［８］２（４）防災活動拠点</t>
    <rPh sb="7" eb="9">
      <t>ボウサイ</t>
    </rPh>
    <rPh sb="9" eb="11">
      <t>カツドウ</t>
    </rPh>
    <rPh sb="11" eb="13">
      <t>キョテン</t>
    </rPh>
    <phoneticPr fontId="9"/>
  </si>
  <si>
    <t>［８］２（８）学校避難所</t>
    <rPh sb="7" eb="9">
      <t>ガッコウ</t>
    </rPh>
    <rPh sb="9" eb="12">
      <t>ヒナンジョ</t>
    </rPh>
    <phoneticPr fontId="9"/>
  </si>
  <si>
    <t>［２］５　行政委員会</t>
    <phoneticPr fontId="9"/>
  </si>
  <si>
    <t>［８］３（１）消費生活センター</t>
    <rPh sb="7" eb="9">
      <t>ショウヒ</t>
    </rPh>
    <rPh sb="9" eb="11">
      <t>セイカツ</t>
    </rPh>
    <phoneticPr fontId="9"/>
  </si>
  <si>
    <t>［８］３（２）利用状況</t>
    <rPh sb="7" eb="9">
      <t>リヨウ</t>
    </rPh>
    <rPh sb="9" eb="11">
      <t>ジョウキョウ</t>
    </rPh>
    <phoneticPr fontId="9"/>
  </si>
  <si>
    <t>［８］８（５）中小企業融資あっせん</t>
    <phoneticPr fontId="7"/>
  </si>
  <si>
    <t>［８］８（６）農家・農地面積</t>
    <phoneticPr fontId="7"/>
  </si>
  <si>
    <t>［８］５（３）保存樹木・樹林の指定</t>
    <phoneticPr fontId="7"/>
  </si>
  <si>
    <t>［８］６（２）大気汚染（水元一般環境大気測定局）</t>
    <rPh sb="7" eb="9">
      <t>タイキ</t>
    </rPh>
    <rPh sb="9" eb="11">
      <t>オセン</t>
    </rPh>
    <rPh sb="12" eb="14">
      <t>ミズモト</t>
    </rPh>
    <rPh sb="14" eb="16">
      <t>イッパン</t>
    </rPh>
    <rPh sb="16" eb="18">
      <t>カンキョウ</t>
    </rPh>
    <rPh sb="18" eb="20">
      <t>タイキ</t>
    </rPh>
    <rPh sb="20" eb="22">
      <t>ソクテイ</t>
    </rPh>
    <rPh sb="22" eb="23">
      <t>キョク</t>
    </rPh>
    <phoneticPr fontId="9"/>
  </si>
  <si>
    <t>［８］６（３）ダイオキシン類調査</t>
    <phoneticPr fontId="7"/>
  </si>
  <si>
    <t>［８］６（５）水質汚濁</t>
    <rPh sb="9" eb="11">
      <t>オダク</t>
    </rPh>
    <phoneticPr fontId="9"/>
  </si>
  <si>
    <t>［８］６（６）道路騒音</t>
    <phoneticPr fontId="7"/>
  </si>
  <si>
    <t>（７）区民農園</t>
    <rPh sb="3" eb="5">
      <t>クミン</t>
    </rPh>
    <rPh sb="5" eb="7">
      <t>ノウエン</t>
    </rPh>
    <phoneticPr fontId="7"/>
  </si>
  <si>
    <t>（８）生産緑地</t>
    <phoneticPr fontId="7"/>
  </si>
  <si>
    <t>（９）地域産業振興会館（テクノプラザかつしか）</t>
    <phoneticPr fontId="7"/>
  </si>
  <si>
    <t>（10）勤労福祉会館</t>
    <phoneticPr fontId="7"/>
  </si>
  <si>
    <t>（11）工場ビル</t>
    <phoneticPr fontId="7"/>
  </si>
  <si>
    <t>（12）創業支援施設</t>
    <phoneticPr fontId="7"/>
  </si>
  <si>
    <t>（13）「葛飾町工場物語」認定製品・技術</t>
    <rPh sb="5" eb="7">
      <t>カツシカ</t>
    </rPh>
    <rPh sb="7" eb="10">
      <t>マチコウバ</t>
    </rPh>
    <rPh sb="10" eb="12">
      <t>モノガタリ</t>
    </rPh>
    <rPh sb="13" eb="15">
      <t>ニンテイ</t>
    </rPh>
    <rPh sb="15" eb="17">
      <t>セイヒン</t>
    </rPh>
    <rPh sb="18" eb="20">
      <t>ギジュツ</t>
    </rPh>
    <phoneticPr fontId="7"/>
  </si>
  <si>
    <t>［８］８（７）区民農園</t>
    <phoneticPr fontId="7"/>
  </si>
  <si>
    <t>［８］８（13）「葛飾町工場物語」認定製品・技術</t>
    <rPh sb="9" eb="11">
      <t>カツシカ</t>
    </rPh>
    <rPh sb="11" eb="14">
      <t>マチコウバ</t>
    </rPh>
    <rPh sb="14" eb="16">
      <t>モノガタリ</t>
    </rPh>
    <rPh sb="17" eb="19">
      <t>ニンテイ</t>
    </rPh>
    <rPh sb="19" eb="21">
      <t>セイヒン</t>
    </rPh>
    <rPh sb="22" eb="24">
      <t>ギジュツ</t>
    </rPh>
    <phoneticPr fontId="9"/>
  </si>
  <si>
    <t>［８］８（12）創業支援施設</t>
    <rPh sb="8" eb="10">
      <t>ソウギョウ</t>
    </rPh>
    <rPh sb="10" eb="12">
      <t>シエン</t>
    </rPh>
    <rPh sb="12" eb="14">
      <t>シセツ</t>
    </rPh>
    <phoneticPr fontId="9"/>
  </si>
  <si>
    <t>［８］８（11）工場ビル</t>
    <rPh sb="8" eb="10">
      <t>コウジョウ</t>
    </rPh>
    <phoneticPr fontId="9"/>
  </si>
  <si>
    <t>［８］８（10）勤労福祉会館</t>
    <phoneticPr fontId="9"/>
  </si>
  <si>
    <t>［８］８（９）地域産業振興会館（テクノプラザかつしか）</t>
    <phoneticPr fontId="9"/>
  </si>
  <si>
    <t>［８］７（２）資源回収量</t>
    <rPh sb="9" eb="11">
      <t>カイシュウ</t>
    </rPh>
    <rPh sb="11" eb="12">
      <t>リョウ</t>
    </rPh>
    <phoneticPr fontId="9"/>
  </si>
  <si>
    <t>［８］７（４）ごみ収集処理量</t>
    <phoneticPr fontId="9"/>
  </si>
  <si>
    <t>［８］７（５）動物死体処理件数</t>
    <phoneticPr fontId="9"/>
  </si>
  <si>
    <t>［６］２（１）ク（ウ）ケアハウス（介護専用型）</t>
    <rPh sb="17" eb="19">
      <t>カイゴ</t>
    </rPh>
    <rPh sb="19" eb="22">
      <t>センヨウガタ</t>
    </rPh>
    <phoneticPr fontId="9"/>
  </si>
  <si>
    <t>［６］２（２）ア　介護老人福祉施設（特別養護老人ホーム）</t>
    <rPh sb="9" eb="11">
      <t>カイゴ</t>
    </rPh>
    <rPh sb="11" eb="13">
      <t>ロウジン</t>
    </rPh>
    <rPh sb="13" eb="15">
      <t>フクシ</t>
    </rPh>
    <rPh sb="15" eb="17">
      <t>シセツ</t>
    </rPh>
    <rPh sb="18" eb="20">
      <t>トクベツ</t>
    </rPh>
    <rPh sb="20" eb="22">
      <t>ヨウゴ</t>
    </rPh>
    <rPh sb="22" eb="24">
      <t>ロウジン</t>
    </rPh>
    <phoneticPr fontId="9"/>
  </si>
  <si>
    <t>［６］２（２）イ　老人デイサービスセンター</t>
    <rPh sb="9" eb="11">
      <t>ロウジン</t>
    </rPh>
    <phoneticPr fontId="9"/>
  </si>
  <si>
    <t>［６］２（３）ア　養護老人ホーム</t>
  </si>
  <si>
    <t>［６］２（３）イ　介護老人福祉施設（特別養護老人ホーム）</t>
    <rPh sb="9" eb="11">
      <t>カイゴ</t>
    </rPh>
    <rPh sb="11" eb="13">
      <t>ロウジン</t>
    </rPh>
    <rPh sb="13" eb="15">
      <t>フクシ</t>
    </rPh>
    <rPh sb="15" eb="17">
      <t>シセツ</t>
    </rPh>
    <rPh sb="18" eb="20">
      <t>トクベツ</t>
    </rPh>
    <rPh sb="20" eb="22">
      <t>ヨウゴ</t>
    </rPh>
    <rPh sb="22" eb="24">
      <t>ロウジン</t>
    </rPh>
    <phoneticPr fontId="9"/>
  </si>
  <si>
    <t>［６］２（３）ウ　介護老人保健施設</t>
    <rPh sb="9" eb="11">
      <t>カイゴ</t>
    </rPh>
    <rPh sb="11" eb="13">
      <t>ロウジン</t>
    </rPh>
    <rPh sb="13" eb="15">
      <t>ホケン</t>
    </rPh>
    <rPh sb="15" eb="17">
      <t>シセツ</t>
    </rPh>
    <phoneticPr fontId="9"/>
  </si>
  <si>
    <t>［６］２（３）エ　老人デイサービスセンター</t>
    <rPh sb="9" eb="11">
      <t>ロウジン</t>
    </rPh>
    <phoneticPr fontId="9"/>
  </si>
  <si>
    <t>［６］２（３）オ　認知症対応型共同生活介護</t>
    <rPh sb="9" eb="11">
      <t>ニンチ</t>
    </rPh>
    <rPh sb="11" eb="12">
      <t>ショウ</t>
    </rPh>
    <rPh sb="12" eb="15">
      <t>タイオウガタ</t>
    </rPh>
    <rPh sb="15" eb="17">
      <t>キョウドウ</t>
    </rPh>
    <rPh sb="17" eb="19">
      <t>セイカツ</t>
    </rPh>
    <rPh sb="19" eb="21">
      <t>カイゴ</t>
    </rPh>
    <phoneticPr fontId="9"/>
  </si>
  <si>
    <t>［６］４（３）かつしかボランティアセンター</t>
    <phoneticPr fontId="7"/>
  </si>
  <si>
    <t>［６］４（４）しあわせサービス事業</t>
    <phoneticPr fontId="7"/>
  </si>
  <si>
    <t>［６］２（４）高齢者総合相談センター</t>
    <rPh sb="7" eb="10">
      <t>コウレイシャ</t>
    </rPh>
    <rPh sb="10" eb="12">
      <t>ソウゴウ</t>
    </rPh>
    <rPh sb="12" eb="14">
      <t>ソウダン</t>
    </rPh>
    <phoneticPr fontId="9"/>
  </si>
  <si>
    <t>［６］２（５）養護老人ホーム（民間）</t>
    <rPh sb="7" eb="9">
      <t>ヨウゴ</t>
    </rPh>
    <rPh sb="9" eb="11">
      <t>ロウジン</t>
    </rPh>
    <rPh sb="15" eb="17">
      <t>ミンカン</t>
    </rPh>
    <phoneticPr fontId="9"/>
  </si>
  <si>
    <t>［６］２（７）シルバー人材センター</t>
    <phoneticPr fontId="9"/>
  </si>
  <si>
    <t>［６］３（１）イ　その他の障害者福祉施設</t>
    <rPh sb="11" eb="12">
      <t>タ</t>
    </rPh>
    <rPh sb="13" eb="16">
      <t>ショウガイシャ</t>
    </rPh>
    <rPh sb="16" eb="18">
      <t>フクシ</t>
    </rPh>
    <rPh sb="18" eb="20">
      <t>シセツ</t>
    </rPh>
    <phoneticPr fontId="9"/>
  </si>
  <si>
    <t>［６］３（３）民間社会福祉法人等が運営する障害者福祉施設</t>
    <rPh sb="7" eb="9">
      <t>ミンカン</t>
    </rPh>
    <rPh sb="9" eb="11">
      <t>シャカイ</t>
    </rPh>
    <rPh sb="11" eb="13">
      <t>フクシ</t>
    </rPh>
    <rPh sb="13" eb="16">
      <t>ホウジントウ</t>
    </rPh>
    <rPh sb="17" eb="19">
      <t>ウンエイ</t>
    </rPh>
    <rPh sb="21" eb="24">
      <t>ショウガイシャ</t>
    </rPh>
    <rPh sb="24" eb="26">
      <t>フクシ</t>
    </rPh>
    <rPh sb="26" eb="28">
      <t>シセツ</t>
    </rPh>
    <phoneticPr fontId="9"/>
  </si>
  <si>
    <t>［６］３（３）ア　障害者通所施設</t>
    <rPh sb="9" eb="12">
      <t>ショウガイシャ</t>
    </rPh>
    <rPh sb="12" eb="14">
      <t>ツウショ</t>
    </rPh>
    <rPh sb="14" eb="16">
      <t>シセツ</t>
    </rPh>
    <phoneticPr fontId="9"/>
  </si>
  <si>
    <t>［６］３（３）イ　障害児通所施設</t>
    <rPh sb="9" eb="12">
      <t>ショウガイジ</t>
    </rPh>
    <rPh sb="12" eb="14">
      <t>ツウショ</t>
    </rPh>
    <rPh sb="14" eb="16">
      <t>シセツ</t>
    </rPh>
    <phoneticPr fontId="9"/>
  </si>
  <si>
    <t>［６］３（３）イ　障害児通所施設（続き）</t>
    <rPh sb="9" eb="12">
      <t>ショウガイジ</t>
    </rPh>
    <rPh sb="12" eb="14">
      <t>ツウショ</t>
    </rPh>
    <rPh sb="14" eb="16">
      <t>シセツ</t>
    </rPh>
    <rPh sb="17" eb="18">
      <t>ツヅ</t>
    </rPh>
    <phoneticPr fontId="9"/>
  </si>
  <si>
    <t>［６］３（３）ウ　心身障害児通所訓練施設</t>
  </si>
  <si>
    <t>［６］３（３）エ　地域生活支援型入所施設</t>
    <rPh sb="9" eb="11">
      <t>チイキ</t>
    </rPh>
    <rPh sb="11" eb="13">
      <t>セイカツ</t>
    </rPh>
    <rPh sb="13" eb="16">
      <t>シエンガタ</t>
    </rPh>
    <rPh sb="16" eb="18">
      <t>ニュウショ</t>
    </rPh>
    <rPh sb="18" eb="20">
      <t>シセツ</t>
    </rPh>
    <phoneticPr fontId="9"/>
  </si>
  <si>
    <t>［６］３（４）身体障害者手帳所持者・愛の手帳所持者数</t>
    <rPh sb="18" eb="19">
      <t>アイ</t>
    </rPh>
    <rPh sb="20" eb="22">
      <t>テチョウ</t>
    </rPh>
    <rPh sb="22" eb="25">
      <t>ショジシャ</t>
    </rPh>
    <rPh sb="25" eb="26">
      <t>スウ</t>
    </rPh>
    <phoneticPr fontId="9"/>
  </si>
  <si>
    <t>［６］３（５）障害者巡回入浴サービス</t>
  </si>
  <si>
    <t>［６］３（６）在宅障害者緊急一時保護</t>
  </si>
  <si>
    <t>［６］３（７）手話通訳者等派遣事業</t>
    <rPh sb="12" eb="13">
      <t>トウ</t>
    </rPh>
    <phoneticPr fontId="9"/>
  </si>
  <si>
    <t>［６］３（２）区が設置し、社会福祉法人に運営主体を移管した障害者福祉施設</t>
    <rPh sb="7" eb="8">
      <t>ク</t>
    </rPh>
    <rPh sb="9" eb="11">
      <t>セッチ</t>
    </rPh>
    <rPh sb="13" eb="15">
      <t>シャカイ</t>
    </rPh>
    <rPh sb="15" eb="17">
      <t>フクシ</t>
    </rPh>
    <rPh sb="17" eb="19">
      <t>ホウジン</t>
    </rPh>
    <rPh sb="20" eb="22">
      <t>ウンエイ</t>
    </rPh>
    <rPh sb="22" eb="24">
      <t>シュタイ</t>
    </rPh>
    <rPh sb="25" eb="27">
      <t>イカン</t>
    </rPh>
    <phoneticPr fontId="9"/>
  </si>
  <si>
    <t>［６］３（１）ア　障害者福祉センター</t>
    <phoneticPr fontId="9"/>
  </si>
  <si>
    <t>［６］２（１）ア　所得段階別第１号被保険者数</t>
    <rPh sb="9" eb="11">
      <t>ショトク</t>
    </rPh>
    <rPh sb="11" eb="13">
      <t>ダンカイ</t>
    </rPh>
    <rPh sb="13" eb="14">
      <t>ベツ</t>
    </rPh>
    <phoneticPr fontId="9"/>
  </si>
  <si>
    <t>［６］２（１）イ  要介護（要支援）認定者数</t>
    <rPh sb="20" eb="21">
      <t>シャ</t>
    </rPh>
    <phoneticPr fontId="9"/>
  </si>
  <si>
    <t>［６］２（１）ウ  居宅介護（介護予防）サービス受給者数</t>
    <rPh sb="15" eb="17">
      <t>カイゴ</t>
    </rPh>
    <rPh sb="17" eb="19">
      <t>ヨボウ</t>
    </rPh>
    <phoneticPr fontId="9"/>
  </si>
  <si>
    <t>［６］２（１）エ　地域密着型（介護予防）サービス受給者数</t>
    <rPh sb="9" eb="11">
      <t>チイキ</t>
    </rPh>
    <rPh sb="11" eb="13">
      <t>ミッチャク</t>
    </rPh>
    <rPh sb="13" eb="14">
      <t>カタ</t>
    </rPh>
    <rPh sb="15" eb="17">
      <t>カイゴ</t>
    </rPh>
    <rPh sb="17" eb="19">
      <t>ヨボウ</t>
    </rPh>
    <rPh sb="24" eb="27">
      <t>ジュキュウシャ</t>
    </rPh>
    <rPh sb="27" eb="28">
      <t>スウ</t>
    </rPh>
    <phoneticPr fontId="9"/>
  </si>
  <si>
    <t>［６］２（１）オ　施設介護サービス受給者数</t>
  </si>
  <si>
    <t>［６］２（１）カ　居宅介護サービス事業所数</t>
    <rPh sb="19" eb="20">
      <t>ショ</t>
    </rPh>
    <phoneticPr fontId="9"/>
  </si>
  <si>
    <t>［６］２（１）キ  施設介護サービス事業所数</t>
    <rPh sb="20" eb="21">
      <t>ショ</t>
    </rPh>
    <phoneticPr fontId="9"/>
  </si>
  <si>
    <t>［６］２（１）ク（ア）介護老人福祉施設（特別養護老人ホーム）</t>
    <rPh sb="11" eb="13">
      <t>カイゴ</t>
    </rPh>
    <rPh sb="13" eb="15">
      <t>ロウジン</t>
    </rPh>
    <rPh sb="15" eb="17">
      <t>フクシ</t>
    </rPh>
    <rPh sb="17" eb="19">
      <t>シセツ</t>
    </rPh>
    <rPh sb="20" eb="22">
      <t>トクベツ</t>
    </rPh>
    <rPh sb="22" eb="24">
      <t>ヨウゴ</t>
    </rPh>
    <rPh sb="24" eb="26">
      <t>ロウジン</t>
    </rPh>
    <phoneticPr fontId="9"/>
  </si>
  <si>
    <t>［６］２（１）ク（イ）介護老人保健施設</t>
    <rPh sb="11" eb="13">
      <t>カイゴ</t>
    </rPh>
    <rPh sb="13" eb="15">
      <t>ロウジン</t>
    </rPh>
    <rPh sb="15" eb="17">
      <t>ホケン</t>
    </rPh>
    <rPh sb="17" eb="19">
      <t>シセツ</t>
    </rPh>
    <phoneticPr fontId="9"/>
  </si>
  <si>
    <t>［６］４（１）生活保護受給者</t>
    <phoneticPr fontId="9"/>
  </si>
  <si>
    <t>［６］４（２）成年後見制度の利用者数</t>
    <phoneticPr fontId="7"/>
  </si>
  <si>
    <t>［６］１（１）ア　保健所関係施設</t>
    <phoneticPr fontId="9"/>
  </si>
  <si>
    <t>［６］１（１）イ　診療所</t>
    <rPh sb="9" eb="12">
      <t>シンリョウジョ</t>
    </rPh>
    <phoneticPr fontId="9"/>
  </si>
  <si>
    <t>［６］１（９）公害健康被害の補償等に関する法律等による認定状況</t>
    <phoneticPr fontId="9"/>
  </si>
  <si>
    <t>［６］１（２）医療施設・病床・医療従事者数の推移</t>
    <phoneticPr fontId="9"/>
  </si>
  <si>
    <t>［６］１（１）ウ　精神障害者通所訓練施設</t>
    <rPh sb="14" eb="15">
      <t>ツウ</t>
    </rPh>
    <rPh sb="15" eb="16">
      <t>ショ</t>
    </rPh>
    <rPh sb="16" eb="18">
      <t>クンレン</t>
    </rPh>
    <rPh sb="18" eb="20">
      <t>シセツ</t>
    </rPh>
    <phoneticPr fontId="9"/>
  </si>
  <si>
    <t>［６］１（１）エ　精神障害者地域活動支援センター（民間）</t>
    <rPh sb="9" eb="11">
      <t>セイシン</t>
    </rPh>
    <rPh sb="11" eb="13">
      <t>ショウガイ</t>
    </rPh>
    <rPh sb="13" eb="14">
      <t>シャ</t>
    </rPh>
    <rPh sb="14" eb="16">
      <t>チイキ</t>
    </rPh>
    <rPh sb="16" eb="18">
      <t>カツドウ</t>
    </rPh>
    <rPh sb="18" eb="20">
      <t>シエン</t>
    </rPh>
    <rPh sb="25" eb="27">
      <t>ミンカン</t>
    </rPh>
    <phoneticPr fontId="9"/>
  </si>
  <si>
    <t>［６］１（７）エイズ対策</t>
  </si>
  <si>
    <t>［６］１（６）成人歯科健康診査・長寿歯科健康診査・眼科健康診査</t>
    <rPh sb="7" eb="9">
      <t>セイジン</t>
    </rPh>
    <rPh sb="9" eb="11">
      <t>シカ</t>
    </rPh>
    <rPh sb="11" eb="13">
      <t>ケンコウ</t>
    </rPh>
    <rPh sb="13" eb="15">
      <t>シンサ</t>
    </rPh>
    <rPh sb="16" eb="18">
      <t>チョウジュ</t>
    </rPh>
    <rPh sb="18" eb="20">
      <t>シカ</t>
    </rPh>
    <rPh sb="20" eb="22">
      <t>ケンコウ</t>
    </rPh>
    <rPh sb="22" eb="24">
      <t>シンサ</t>
    </rPh>
    <phoneticPr fontId="9"/>
  </si>
  <si>
    <t>［７］１（１）児童館</t>
    <phoneticPr fontId="7"/>
  </si>
  <si>
    <t>［７］１（２）子ども未来プラザ</t>
    <rPh sb="7" eb="8">
      <t>コ</t>
    </rPh>
    <rPh sb="10" eb="12">
      <t>ミライ</t>
    </rPh>
    <phoneticPr fontId="9"/>
  </si>
  <si>
    <t>［７］１（４）ウ　認定こども園</t>
    <rPh sb="9" eb="11">
      <t>ニンテイ</t>
    </rPh>
    <rPh sb="14" eb="15">
      <t>エン</t>
    </rPh>
    <phoneticPr fontId="9"/>
  </si>
  <si>
    <t>［７］１（６）家庭的保育事業</t>
    <rPh sb="7" eb="10">
      <t>カテイテキ</t>
    </rPh>
    <rPh sb="10" eb="12">
      <t>ホイク</t>
    </rPh>
    <rPh sb="12" eb="14">
      <t>ジギョウ</t>
    </rPh>
    <phoneticPr fontId="9"/>
  </si>
  <si>
    <t>［７］１（７）小規模保育事業</t>
    <rPh sb="7" eb="10">
      <t>ショウキボ</t>
    </rPh>
    <rPh sb="10" eb="12">
      <t>ホイク</t>
    </rPh>
    <rPh sb="12" eb="14">
      <t>ジギョウ</t>
    </rPh>
    <phoneticPr fontId="9"/>
  </si>
  <si>
    <t>［７］１（16）児童福祉施設</t>
    <rPh sb="8" eb="10">
      <t>ジドウ</t>
    </rPh>
    <rPh sb="10" eb="12">
      <t>フクシ</t>
    </rPh>
    <rPh sb="12" eb="14">
      <t>シセツ</t>
    </rPh>
    <phoneticPr fontId="9"/>
  </si>
  <si>
    <t>［７］１（４）イ　私立保育園</t>
    <phoneticPr fontId="7"/>
  </si>
  <si>
    <t>［７］１（４）イ　私立保育園（続き）</t>
    <rPh sb="15" eb="16">
      <t>ツヅ</t>
    </rPh>
    <phoneticPr fontId="9"/>
  </si>
  <si>
    <t>［７］１（９）ア　区立学童保育クラブ</t>
    <rPh sb="9" eb="11">
      <t>クリツ</t>
    </rPh>
    <phoneticPr fontId="9"/>
  </si>
  <si>
    <t>ア　区立保育園</t>
    <phoneticPr fontId="9"/>
  </si>
  <si>
    <t>イ　私立保育園</t>
    <rPh sb="4" eb="7">
      <t>ホイクエン</t>
    </rPh>
    <phoneticPr fontId="9"/>
  </si>
  <si>
    <t>イ　私立保育園（続き）</t>
    <rPh sb="8" eb="9">
      <t>ツヅ</t>
    </rPh>
    <phoneticPr fontId="9"/>
  </si>
  <si>
    <t>ア　区立学童保育クラブ</t>
    <phoneticPr fontId="9"/>
  </si>
  <si>
    <t>イ　私立学童保育クラブ</t>
    <phoneticPr fontId="9"/>
  </si>
  <si>
    <t>イ　私立学童保育クラブ（続き）</t>
    <rPh sb="12" eb="13">
      <t>ツヅ</t>
    </rPh>
    <phoneticPr fontId="9"/>
  </si>
  <si>
    <t>ア　区立保育園</t>
    <phoneticPr fontId="45"/>
  </si>
  <si>
    <t>イ　私立保育園</t>
    <phoneticPr fontId="45"/>
  </si>
  <si>
    <t>（９）学童保育クラブ</t>
    <phoneticPr fontId="45"/>
  </si>
  <si>
    <t>ア　区立学童保育クラブ</t>
    <phoneticPr fontId="45"/>
  </si>
  <si>
    <t>イ　私立学童保育クラブ</t>
    <phoneticPr fontId="7"/>
  </si>
  <si>
    <t>［７］１（５）特別保育実施状況</t>
    <phoneticPr fontId="7"/>
  </si>
  <si>
    <t>［７］１（８）認証保育所</t>
    <rPh sb="7" eb="9">
      <t>ニンショウ</t>
    </rPh>
    <rPh sb="9" eb="11">
      <t>ホイク</t>
    </rPh>
    <rPh sb="11" eb="12">
      <t>ショ</t>
    </rPh>
    <phoneticPr fontId="9"/>
  </si>
  <si>
    <t>［７］１（12）ひとり親家庭等医療費助成</t>
    <rPh sb="14" eb="15">
      <t>ナド</t>
    </rPh>
    <rPh sb="18" eb="20">
      <t>ジョセイ</t>
    </rPh>
    <phoneticPr fontId="9"/>
  </si>
  <si>
    <t>［７］１（14）子ども医療費助成</t>
    <rPh sb="8" eb="9">
      <t>コ</t>
    </rPh>
    <rPh sb="14" eb="16">
      <t>ジョセイ</t>
    </rPh>
    <phoneticPr fontId="9"/>
  </si>
  <si>
    <t>［７］１（15）母子生活支援施設</t>
    <phoneticPr fontId="7"/>
  </si>
  <si>
    <t>［７］１（11）児童手当・児童育成手当・児童扶養手当・ 特別児童扶養手当</t>
    <rPh sb="8" eb="10">
      <t>ジドウ</t>
    </rPh>
    <rPh sb="10" eb="12">
      <t>テアテ</t>
    </rPh>
    <rPh sb="13" eb="15">
      <t>ジドウ</t>
    </rPh>
    <rPh sb="15" eb="17">
      <t>イクセイ</t>
    </rPh>
    <rPh sb="17" eb="19">
      <t>テア</t>
    </rPh>
    <rPh sb="20" eb="22">
      <t>ジドウ</t>
    </rPh>
    <rPh sb="22" eb="24">
      <t>フヨウ</t>
    </rPh>
    <rPh sb="24" eb="26">
      <t>テアテ</t>
    </rPh>
    <phoneticPr fontId="9"/>
  </si>
  <si>
    <t>［７］２（５）私立幼稚園</t>
    <rPh sb="7" eb="9">
      <t>シリツ</t>
    </rPh>
    <phoneticPr fontId="9"/>
  </si>
  <si>
    <t>［７］１（４）ア　区立保育園</t>
    <phoneticPr fontId="7"/>
  </si>
  <si>
    <t>［６］１（８）乳幼児健康診査</t>
    <phoneticPr fontId="7"/>
  </si>
  <si>
    <t>［７］１（３）子ども総合センター</t>
    <rPh sb="7" eb="8">
      <t>コ</t>
    </rPh>
    <rPh sb="10" eb="12">
      <t>ソウゴウ</t>
    </rPh>
    <phoneticPr fontId="9"/>
  </si>
  <si>
    <t>［10］１　区民相談（専門相談）</t>
  </si>
  <si>
    <t>［10］１　区民相談（専門相談）</t>
    <phoneticPr fontId="7"/>
  </si>
  <si>
    <t>１　区民相談（専門相談）</t>
    <phoneticPr fontId="7"/>
  </si>
  <si>
    <t>［８］４（４）街路樹</t>
  </si>
  <si>
    <t>［８］１（３）地区計画</t>
  </si>
  <si>
    <t>［８］１（４）用途地域</t>
  </si>
  <si>
    <t>［８］１（５）用途地域以外の地域地区</t>
  </si>
  <si>
    <t>［８］１（２）区営住宅等</t>
    <rPh sb="9" eb="11">
      <t>ジュウタク</t>
    </rPh>
    <rPh sb="11" eb="12">
      <t>トウ</t>
    </rPh>
    <phoneticPr fontId="9"/>
  </si>
  <si>
    <t>［８］１（１）建築物確認数（住宅利用別）</t>
  </si>
  <si>
    <t>［８］４（１）道路（橋を含む）</t>
    <phoneticPr fontId="7"/>
  </si>
  <si>
    <t>［８］４（２）橋梁</t>
    <phoneticPr fontId="7"/>
  </si>
  <si>
    <t>［８］４（３）交通安全施設</t>
    <phoneticPr fontId="7"/>
  </si>
  <si>
    <t>［８］４（４）街路樹</t>
    <phoneticPr fontId="7"/>
  </si>
  <si>
    <t>［８］４（６）自転車駐車場・置場</t>
    <phoneticPr fontId="7"/>
  </si>
  <si>
    <t>［８］４（７）自動車駐車場</t>
    <phoneticPr fontId="7"/>
  </si>
  <si>
    <t>［８］４（８）自転車対策</t>
    <phoneticPr fontId="7"/>
  </si>
  <si>
    <t>［８］７（３）その他のリサイクル</t>
    <phoneticPr fontId="7"/>
  </si>
  <si>
    <t>［８］８（８）生産緑地</t>
    <rPh sb="7" eb="9">
      <t>セイサン</t>
    </rPh>
    <rPh sb="9" eb="11">
      <t>リョクチ</t>
    </rPh>
    <phoneticPr fontId="9"/>
  </si>
  <si>
    <t>［８］１（７）高齢者向け住宅</t>
    <phoneticPr fontId="7"/>
  </si>
  <si>
    <t>［８］１（６）細街路拡幅整備</t>
    <phoneticPr fontId="7"/>
  </si>
  <si>
    <t>［８］４（10）主なコミュニティ道路・緑道</t>
    <phoneticPr fontId="7"/>
  </si>
  <si>
    <t>ア　区立公園</t>
    <phoneticPr fontId="9"/>
  </si>
  <si>
    <t>ア　区立公園（続き）</t>
    <rPh sb="7" eb="8">
      <t>ツヅ</t>
    </rPh>
    <phoneticPr fontId="9"/>
  </si>
  <si>
    <t>［７］２（１）ア　小学校</t>
    <phoneticPr fontId="7"/>
  </si>
  <si>
    <t>［７］２（１）ア　小学校（続き）</t>
    <rPh sb="13" eb="14">
      <t>ツヅ</t>
    </rPh>
    <phoneticPr fontId="7"/>
  </si>
  <si>
    <t>［７］２（１）イ　中学校</t>
    <phoneticPr fontId="7"/>
  </si>
  <si>
    <t>［７］２（１）イ　中学校（続き）</t>
    <rPh sb="13" eb="14">
      <t>ツヅ</t>
    </rPh>
    <phoneticPr fontId="7"/>
  </si>
  <si>
    <t>［７］２（１）ウ　幼稚園</t>
    <rPh sb="9" eb="12">
      <t>ヨウチエン</t>
    </rPh>
    <phoneticPr fontId="9"/>
  </si>
  <si>
    <t>［７］２（２）都立学校</t>
    <phoneticPr fontId="7"/>
  </si>
  <si>
    <t>［７］２（３）私立中学校、高等学校</t>
    <phoneticPr fontId="9"/>
  </si>
  <si>
    <t>［７］２（６）日光林間学園</t>
    <phoneticPr fontId="7"/>
  </si>
  <si>
    <t>［７］２（４）私立大学</t>
    <phoneticPr fontId="7"/>
  </si>
  <si>
    <t>［７］２（１）カ　特別支援教育</t>
    <phoneticPr fontId="7"/>
  </si>
  <si>
    <t>［７］２（１）キ　日本語学級</t>
    <phoneticPr fontId="7"/>
  </si>
  <si>
    <t>［７］２（１）ク　にほんごステップアップ教室</t>
    <rPh sb="20" eb="22">
      <t>キョウシツ</t>
    </rPh>
    <phoneticPr fontId="7"/>
  </si>
  <si>
    <t>［７］２（７）総合教育センター</t>
    <phoneticPr fontId="9"/>
  </si>
  <si>
    <t>［７］２（８）科学教育センター</t>
    <rPh sb="7" eb="9">
      <t>カガク</t>
    </rPh>
    <rPh sb="9" eb="11">
      <t>キョウイク</t>
    </rPh>
    <phoneticPr fontId="9"/>
  </si>
  <si>
    <t>［７］１（10）放課後子ども事業（わくわくチャレンジ広場）</t>
    <rPh sb="8" eb="11">
      <t>ホウカゴ</t>
    </rPh>
    <rPh sb="11" eb="12">
      <t>コ</t>
    </rPh>
    <rPh sb="14" eb="16">
      <t>ジギョウ</t>
    </rPh>
    <rPh sb="26" eb="28">
      <t>ヒロバ</t>
    </rPh>
    <phoneticPr fontId="9"/>
  </si>
  <si>
    <t>［７］４（３）ポニースクールかつしか</t>
    <phoneticPr fontId="7"/>
  </si>
  <si>
    <t>［７］４（４）にいじゅくプレイパーク</t>
    <phoneticPr fontId="7"/>
  </si>
  <si>
    <t>４　スポーツ、地域教育</t>
    <phoneticPr fontId="7"/>
  </si>
  <si>
    <t>［７］１（９）ア　区立学童保育クラブ</t>
    <phoneticPr fontId="9"/>
  </si>
  <si>
    <t>［９］２（１）区指定・登録文化財</t>
    <phoneticPr fontId="7"/>
  </si>
  <si>
    <t>［７］４（１）主な施設</t>
    <phoneticPr fontId="7"/>
  </si>
  <si>
    <t>［７］４（２）利用状況</t>
    <phoneticPr fontId="9"/>
  </si>
  <si>
    <t>［２］１　選挙人名簿登録者数</t>
    <phoneticPr fontId="9"/>
  </si>
  <si>
    <t>［２］４　委員会</t>
    <rPh sb="5" eb="8">
      <t>イインカイ</t>
    </rPh>
    <phoneticPr fontId="9"/>
  </si>
  <si>
    <t>［２］３　所属会派別議員数</t>
    <phoneticPr fontId="9"/>
  </si>
  <si>
    <t>［２］２　議員</t>
    <phoneticPr fontId="9"/>
  </si>
  <si>
    <t>大ホール収容人数（人）</t>
    <rPh sb="0" eb="1">
      <t>ダイ</t>
    </rPh>
    <rPh sb="4" eb="6">
      <t>シュウヨウ</t>
    </rPh>
    <rPh sb="6" eb="8">
      <t>ニンズウ</t>
    </rPh>
    <rPh sb="9" eb="10">
      <t>ヒト</t>
    </rPh>
    <phoneticPr fontId="9"/>
  </si>
  <si>
    <t>400～800</t>
    <phoneticPr fontId="7"/>
  </si>
  <si>
    <t>　（人権身の上相談、外国人生活相談、外国人の入国・在留・帰化・就労等手続き相談、</t>
    <rPh sb="2" eb="4">
      <t>ジンケン</t>
    </rPh>
    <rPh sb="4" eb="5">
      <t>ミ</t>
    </rPh>
    <rPh sb="6" eb="7">
      <t>ウエ</t>
    </rPh>
    <rPh sb="7" eb="9">
      <t>ソウダン</t>
    </rPh>
    <rPh sb="10" eb="12">
      <t>ガイコク</t>
    </rPh>
    <rPh sb="12" eb="13">
      <t>ジン</t>
    </rPh>
    <rPh sb="13" eb="15">
      <t>セイカツ</t>
    </rPh>
    <rPh sb="15" eb="17">
      <t>ソウダン</t>
    </rPh>
    <rPh sb="18" eb="20">
      <t>ガイコク</t>
    </rPh>
    <rPh sb="20" eb="21">
      <t>ヒト</t>
    </rPh>
    <rPh sb="22" eb="24">
      <t>ニュウコク</t>
    </rPh>
    <rPh sb="25" eb="27">
      <t>ザイリュウ</t>
    </rPh>
    <rPh sb="28" eb="30">
      <t>キカ</t>
    </rPh>
    <rPh sb="31" eb="33">
      <t>シュウロウ</t>
    </rPh>
    <rPh sb="33" eb="34">
      <t>トウ</t>
    </rPh>
    <rPh sb="34" eb="36">
      <t>テツヅ</t>
    </rPh>
    <rPh sb="37" eb="39">
      <t>ソウダン</t>
    </rPh>
    <phoneticPr fontId="7"/>
  </si>
  <si>
    <t>＊「区民相談（手話相談）」は、［10］その他に掲載している。</t>
    <rPh sb="2" eb="4">
      <t>クミン</t>
    </rPh>
    <rPh sb="4" eb="6">
      <t>ソウダン</t>
    </rPh>
    <rPh sb="7" eb="9">
      <t>シュワ</t>
    </rPh>
    <rPh sb="9" eb="11">
      <t>ソウダン</t>
    </rPh>
    <rPh sb="21" eb="22">
      <t>タ</t>
    </rPh>
    <phoneticPr fontId="7"/>
  </si>
  <si>
    <t>＊「区民相談（高齢者就職相談）」は、［10］その他に掲載している。</t>
    <rPh sb="2" eb="4">
      <t>クミン</t>
    </rPh>
    <rPh sb="4" eb="6">
      <t>ソウダン</t>
    </rPh>
    <rPh sb="24" eb="25">
      <t>タ</t>
    </rPh>
    <phoneticPr fontId="7"/>
  </si>
  <si>
    <t>保護率(‰)</t>
    <phoneticPr fontId="9"/>
  </si>
  <si>
    <t>人員(人)</t>
    <rPh sb="3" eb="4">
      <t>ヒト</t>
    </rPh>
    <phoneticPr fontId="9"/>
  </si>
  <si>
    <t>＊「区民相談（成年後見センター出張相談、福祉サービス苦情調整）」は、［10］その他に掲載している。</t>
    <rPh sb="2" eb="4">
      <t>クミン</t>
    </rPh>
    <rPh sb="4" eb="6">
      <t>ソウダン</t>
    </rPh>
    <rPh sb="7" eb="9">
      <t>セイネン</t>
    </rPh>
    <rPh sb="9" eb="11">
      <t>コウケン</t>
    </rPh>
    <rPh sb="15" eb="17">
      <t>シュッチョウ</t>
    </rPh>
    <rPh sb="17" eb="19">
      <t>ソウダン</t>
    </rPh>
    <rPh sb="20" eb="22">
      <t>フクシ</t>
    </rPh>
    <rPh sb="26" eb="28">
      <t>クジョウ</t>
    </rPh>
    <rPh sb="28" eb="30">
      <t>チョウセイ</t>
    </rPh>
    <rPh sb="40" eb="41">
      <t>タ</t>
    </rPh>
    <phoneticPr fontId="7"/>
  </si>
  <si>
    <t>　（子どもと家庭の総合相談、妊娠・出産どうしようコール、若者相談）</t>
    <rPh sb="2" eb="3">
      <t>コ</t>
    </rPh>
    <rPh sb="6" eb="8">
      <t>カテイ</t>
    </rPh>
    <rPh sb="9" eb="11">
      <t>ソウゴウ</t>
    </rPh>
    <rPh sb="11" eb="13">
      <t>ソウダン</t>
    </rPh>
    <rPh sb="14" eb="16">
      <t>ニンシン</t>
    </rPh>
    <rPh sb="17" eb="19">
      <t>シュッサン</t>
    </rPh>
    <rPh sb="28" eb="30">
      <t>ワカモノ</t>
    </rPh>
    <rPh sb="30" eb="32">
      <t>ソウダン</t>
    </rPh>
    <phoneticPr fontId="7"/>
  </si>
  <si>
    <t>園名</t>
    <rPh sb="0" eb="2">
      <t>エンメイ</t>
    </rPh>
    <phoneticPr fontId="7"/>
  </si>
  <si>
    <t>＊「区民相談（教育相談・いじめ電話相談）」は、［10］その他に掲載している。</t>
    <rPh sb="2" eb="4">
      <t>クミン</t>
    </rPh>
    <rPh sb="4" eb="6">
      <t>ソウダン</t>
    </rPh>
    <rPh sb="7" eb="9">
      <t>キョウイク</t>
    </rPh>
    <rPh sb="9" eb="11">
      <t>ソウダン</t>
    </rPh>
    <rPh sb="15" eb="17">
      <t>デンワ</t>
    </rPh>
    <rPh sb="17" eb="19">
      <t>ソウダン</t>
    </rPh>
    <rPh sb="29" eb="30">
      <t>タ</t>
    </rPh>
    <phoneticPr fontId="7"/>
  </si>
  <si>
    <t>＊「区民相談（消費生活相談）」は、［10］その他に掲載している。</t>
    <rPh sb="2" eb="4">
      <t>クミン</t>
    </rPh>
    <rPh sb="4" eb="6">
      <t>ソウダン</t>
    </rPh>
    <rPh sb="7" eb="9">
      <t>ショウヒ</t>
    </rPh>
    <rPh sb="9" eb="11">
      <t>セイカツ</t>
    </rPh>
    <rPh sb="11" eb="13">
      <t>ソウダン</t>
    </rPh>
    <rPh sb="23" eb="24">
      <t>タ</t>
    </rPh>
    <phoneticPr fontId="7"/>
  </si>
  <si>
    <t>＊「観光」は、［９］観光、文化、地域活動に掲載している。</t>
    <rPh sb="2" eb="4">
      <t>カンコウ</t>
    </rPh>
    <rPh sb="10" eb="12">
      <t>カンコウ</t>
    </rPh>
    <rPh sb="13" eb="15">
      <t>ブンカ</t>
    </rPh>
    <rPh sb="16" eb="18">
      <t>チイキ</t>
    </rPh>
    <rPh sb="18" eb="20">
      <t>カツドウ</t>
    </rPh>
    <rPh sb="21" eb="23">
      <t>ケイサイ</t>
    </rPh>
    <phoneticPr fontId="7"/>
  </si>
  <si>
    <t>＊「区民相談（内職相談、中小企業相談、訪問（下請）相談）」は、［10］その他に掲載している。</t>
    <rPh sb="2" eb="4">
      <t>クミン</t>
    </rPh>
    <rPh sb="4" eb="6">
      <t>ソウダン</t>
    </rPh>
    <rPh sb="37" eb="38">
      <t>タ</t>
    </rPh>
    <rPh sb="39" eb="41">
      <t>ケイサイ</t>
    </rPh>
    <phoneticPr fontId="7"/>
  </si>
  <si>
    <t>［２］６　附属機関</t>
    <phoneticPr fontId="7"/>
  </si>
  <si>
    <t>［７］１（13）ひとり親家庭等ホームヘルプサービス</t>
    <rPh sb="13" eb="14">
      <t>ニワ</t>
    </rPh>
    <phoneticPr fontId="9"/>
  </si>
  <si>
    <t>［７］１（４）エ　保育園入園状況</t>
    <phoneticPr fontId="7"/>
  </si>
  <si>
    <t>［７］１（５）特別保育実施状況</t>
    <phoneticPr fontId="7"/>
  </si>
  <si>
    <t>［７］１（17）かつしかファミリー・サポートセンター</t>
    <phoneticPr fontId="7"/>
  </si>
  <si>
    <t>［８］４（５）公衆便所</t>
    <phoneticPr fontId="7"/>
  </si>
  <si>
    <t>［８］５（２）ア　区立公園</t>
    <phoneticPr fontId="9"/>
  </si>
  <si>
    <t>［８］５（２）ア　区立公園（続き）</t>
    <rPh sb="14" eb="15">
      <t>ツヅ</t>
    </rPh>
    <phoneticPr fontId="9"/>
  </si>
  <si>
    <t>［８］５（２）イ　条例設置公園</t>
    <rPh sb="9" eb="11">
      <t>ジョウレイ</t>
    </rPh>
    <rPh sb="11" eb="13">
      <t>セッチ</t>
    </rPh>
    <rPh sb="13" eb="15">
      <t>コウエン</t>
    </rPh>
    <phoneticPr fontId="9"/>
  </si>
  <si>
    <t>［８］５（２）ウ　児童遊園</t>
    <phoneticPr fontId="7"/>
  </si>
  <si>
    <t>［８］５（２）ウ　児童遊園（続き）</t>
    <rPh sb="14" eb="15">
      <t>ツヅ</t>
    </rPh>
    <phoneticPr fontId="9"/>
  </si>
  <si>
    <t>（４）生垣化</t>
    <phoneticPr fontId="7"/>
  </si>
  <si>
    <t>（５）水路の埋立て</t>
    <phoneticPr fontId="7"/>
  </si>
  <si>
    <t>（７）河川</t>
    <phoneticPr fontId="7"/>
  </si>
  <si>
    <t>（８）自然再生区域</t>
    <phoneticPr fontId="7"/>
  </si>
  <si>
    <t>［８］５（４）生垣化</t>
    <phoneticPr fontId="7"/>
  </si>
  <si>
    <t>［８］５（６）自然保護区域</t>
    <phoneticPr fontId="7"/>
  </si>
  <si>
    <t>［８］５（８）自然再生区域</t>
    <phoneticPr fontId="7"/>
  </si>
  <si>
    <t>［８］５（７）河川</t>
    <phoneticPr fontId="7"/>
  </si>
  <si>
    <t>［８］５（５）水路の埋立て</t>
    <phoneticPr fontId="7"/>
  </si>
  <si>
    <t>［７］３（１）図書館</t>
    <phoneticPr fontId="9"/>
  </si>
  <si>
    <t>［７］３（２）郷土と天文の博物館</t>
    <phoneticPr fontId="9"/>
  </si>
  <si>
    <t>［７］３（３）生涯学習人材バンク</t>
    <phoneticPr fontId="9"/>
  </si>
  <si>
    <t>（11）区民保養施設</t>
    <phoneticPr fontId="7"/>
  </si>
  <si>
    <t>［６］１（11）区民保養施設</t>
    <phoneticPr fontId="9"/>
  </si>
  <si>
    <t>［４］１　国民年金・福祉年金</t>
  </si>
  <si>
    <t>-</t>
  </si>
  <si>
    <t>乳幼児人口</t>
    <rPh sb="0" eb="3">
      <t>ニュウヨウジ</t>
    </rPh>
    <rPh sb="3" eb="5">
      <t>ジンコウ</t>
    </rPh>
    <phoneticPr fontId="9"/>
  </si>
  <si>
    <t>総人口</t>
    <rPh sb="0" eb="3">
      <t>ソウジンコウ</t>
    </rPh>
    <phoneticPr fontId="7"/>
  </si>
  <si>
    <t>老年人口(65歳以上）</t>
    <rPh sb="0" eb="2">
      <t>ロウネン</t>
    </rPh>
    <phoneticPr fontId="9"/>
  </si>
  <si>
    <t>福祉サービス苦情調整委員</t>
    <rPh sb="0" eb="2">
      <t>フクシ</t>
    </rPh>
    <rPh sb="6" eb="8">
      <t>クジョウ</t>
    </rPh>
    <rPh sb="8" eb="10">
      <t>チョウセイ</t>
    </rPh>
    <rPh sb="10" eb="12">
      <t>イイン</t>
    </rPh>
    <phoneticPr fontId="31"/>
  </si>
  <si>
    <t>2年</t>
    <rPh sb="1" eb="2">
      <t>ネン</t>
    </rPh>
    <phoneticPr fontId="31"/>
  </si>
  <si>
    <t>被保険者代表6名､保険医又は保険薬剤師代表6名､公益代表6名､被用者保険等保険者代表3名</t>
  </si>
  <si>
    <t>地上権</t>
    <rPh sb="0" eb="3">
      <t>チジョウケン</t>
    </rPh>
    <phoneticPr fontId="9"/>
  </si>
  <si>
    <t>用地取得基金</t>
    <phoneticPr fontId="9"/>
  </si>
  <si>
    <t>診療所</t>
    <rPh sb="0" eb="1">
      <t>ミ</t>
    </rPh>
    <rPh sb="1" eb="2">
      <t>リョウ</t>
    </rPh>
    <rPh sb="2" eb="3">
      <t>トコロ</t>
    </rPh>
    <phoneticPr fontId="9"/>
  </si>
  <si>
    <t>輪番制</t>
    <rPh sb="0" eb="3">
      <t>リンバンセイ</t>
    </rPh>
    <phoneticPr fontId="9"/>
  </si>
  <si>
    <t>立石</t>
    <rPh sb="0" eb="2">
      <t>タテイシ</t>
    </rPh>
    <phoneticPr fontId="7"/>
  </si>
  <si>
    <t>金町</t>
    <rPh sb="0" eb="2">
      <t>カナマチ</t>
    </rPh>
    <phoneticPr fontId="7"/>
  </si>
  <si>
    <t>ホテル一宮シーサイドオーツカ</t>
    <rPh sb="3" eb="5">
      <t>イチミヤ</t>
    </rPh>
    <phoneticPr fontId="9"/>
  </si>
  <si>
    <t>看護小規模
多機能型
居宅介護</t>
    <rPh sb="0" eb="2">
      <t>カンゴ</t>
    </rPh>
    <rPh sb="2" eb="5">
      <t>ショウキボ</t>
    </rPh>
    <rPh sb="6" eb="10">
      <t>タキノウガタ</t>
    </rPh>
    <rPh sb="11" eb="13">
      <t>キョタク</t>
    </rPh>
    <rPh sb="13" eb="15">
      <t>カイゴ</t>
    </rPh>
    <phoneticPr fontId="9"/>
  </si>
  <si>
    <t>小規模
多機能型
居宅介護</t>
    <rPh sb="0" eb="3">
      <t>ショウキボ</t>
    </rPh>
    <rPh sb="4" eb="7">
      <t>タキノウ</t>
    </rPh>
    <rPh sb="7" eb="8">
      <t>カタ</t>
    </rPh>
    <rPh sb="9" eb="11">
      <t>キョタク</t>
    </rPh>
    <rPh sb="11" eb="13">
      <t>カイゴ</t>
    </rPh>
    <phoneticPr fontId="9"/>
  </si>
  <si>
    <t>S43.5.1</t>
  </si>
  <si>
    <t>水元ふれあいの家</t>
  </si>
  <si>
    <t>S63.3.1</t>
  </si>
  <si>
    <t>水元園</t>
  </si>
  <si>
    <t>S63.4.1</t>
  </si>
  <si>
    <t>奥戸くつろぎの郷</t>
  </si>
  <si>
    <t>H4.6.1</t>
  </si>
  <si>
    <t>すずうらホーム</t>
  </si>
  <si>
    <t>H10.5.1</t>
  </si>
  <si>
    <t>東四つ木ほほえみの里</t>
  </si>
  <si>
    <t>H10.6.1</t>
  </si>
  <si>
    <t>西水元あやめ園</t>
  </si>
  <si>
    <t>H11.6.1</t>
  </si>
  <si>
    <t>西水元ナーシングホーム</t>
  </si>
  <si>
    <t>H12.5.1</t>
  </si>
  <si>
    <t>H14.4.1</t>
  </si>
  <si>
    <t>H15.4.1</t>
  </si>
  <si>
    <t>H17.10.1</t>
  </si>
  <si>
    <t>H19.4.1</t>
  </si>
  <si>
    <t>エトワール</t>
  </si>
  <si>
    <t>H21.6.1</t>
  </si>
  <si>
    <t>H25.4.1</t>
  </si>
  <si>
    <t>H25.5.1</t>
  </si>
  <si>
    <t>H26.8.1</t>
  </si>
  <si>
    <t>H27.6.1</t>
  </si>
  <si>
    <t>H29.4.1</t>
  </si>
  <si>
    <t>H29.6.1</t>
  </si>
  <si>
    <t>R2.4.1</t>
  </si>
  <si>
    <t>R2.8.1</t>
  </si>
  <si>
    <t>リハビリケアかつしか</t>
  </si>
  <si>
    <t>東京愛育苑ケアレジデンス</t>
  </si>
  <si>
    <t>アルターかつしかばし</t>
  </si>
  <si>
    <t>ケア新小岩</t>
  </si>
  <si>
    <t>H19.2.1</t>
  </si>
  <si>
    <t>ル・ソラリオン葛飾</t>
  </si>
  <si>
    <t>高砂園</t>
  </si>
  <si>
    <t>短期入所生活介護</t>
  </si>
  <si>
    <t>通所リハビリテーション、短期入所療養介護</t>
  </si>
  <si>
    <t>グループホームかなまち</t>
  </si>
  <si>
    <t>助さん・格さん</t>
  </si>
  <si>
    <t>第２かつしか苑グループホーム</t>
  </si>
  <si>
    <t>おいちゃん・おばちゃん</t>
  </si>
  <si>
    <t>たまごかけごはん</t>
  </si>
  <si>
    <t>東立石2-18-4</t>
  </si>
  <si>
    <t>キ　看護小規模多機能型居宅介護</t>
    <phoneticPr fontId="9"/>
  </si>
  <si>
    <t>R3.3</t>
  </si>
  <si>
    <t>うち新規入所者</t>
    <rPh sb="2" eb="4">
      <t>シンキ</t>
    </rPh>
    <rPh sb="4" eb="7">
      <t>ニュウショシャ</t>
    </rPh>
    <phoneticPr fontId="9"/>
  </si>
  <si>
    <t>ク　ケアハウス（介護専用型）</t>
    <rPh sb="8" eb="10">
      <t>カイゴ</t>
    </rPh>
    <rPh sb="10" eb="13">
      <t>センヨウガタ</t>
    </rPh>
    <phoneticPr fontId="9"/>
  </si>
  <si>
    <t>ケ　短期入所生活介護（ショートステイ）</t>
    <rPh sb="2" eb="4">
      <t>タンキ</t>
    </rPh>
    <rPh sb="4" eb="6">
      <t>ニュウショ</t>
    </rPh>
    <rPh sb="6" eb="8">
      <t>セイカツ</t>
    </rPh>
    <rPh sb="8" eb="10">
      <t>カイゴ</t>
    </rPh>
    <phoneticPr fontId="9"/>
  </si>
  <si>
    <t>コ　夜間対応型訪問介護</t>
    <rPh sb="2" eb="4">
      <t>ヤカン</t>
    </rPh>
    <rPh sb="4" eb="7">
      <t>タイオウガタ</t>
    </rPh>
    <rPh sb="7" eb="9">
      <t>ホウモン</t>
    </rPh>
    <rPh sb="9" eb="11">
      <t>カイゴ</t>
    </rPh>
    <phoneticPr fontId="9"/>
  </si>
  <si>
    <t>サ　定期巡回・随時対応型訪問介護看護</t>
    <rPh sb="2" eb="4">
      <t>テイキ</t>
    </rPh>
    <rPh sb="4" eb="6">
      <t>ジュンカイ</t>
    </rPh>
    <rPh sb="7" eb="9">
      <t>ズイジ</t>
    </rPh>
    <rPh sb="9" eb="11">
      <t>タイオウ</t>
    </rPh>
    <rPh sb="11" eb="12">
      <t>ガタ</t>
    </rPh>
    <rPh sb="12" eb="14">
      <t>ホウモン</t>
    </rPh>
    <rPh sb="14" eb="16">
      <t>カイゴ</t>
    </rPh>
    <rPh sb="16" eb="18">
      <t>カンゴ</t>
    </rPh>
    <phoneticPr fontId="9"/>
  </si>
  <si>
    <t>堀切2-66-17
介護老人保健施設葛飾ロイヤルケアセンター内</t>
    <rPh sb="0" eb="2">
      <t>ホリキリ</t>
    </rPh>
    <rPh sb="10" eb="12">
      <t>カイゴ</t>
    </rPh>
    <rPh sb="12" eb="14">
      <t>ロウジン</t>
    </rPh>
    <rPh sb="14" eb="16">
      <t>ホケン</t>
    </rPh>
    <rPh sb="16" eb="18">
      <t>シセツ</t>
    </rPh>
    <rPh sb="18" eb="20">
      <t>カツシカ</t>
    </rPh>
    <rPh sb="30" eb="31">
      <t>ナイ</t>
    </rPh>
    <phoneticPr fontId="9"/>
  </si>
  <si>
    <t>ナーシングルームぽのぽの</t>
  </si>
  <si>
    <t>児童発達支援</t>
  </si>
  <si>
    <t>コノアス合同会社</t>
    <rPh sb="4" eb="6">
      <t>ゴウドウ</t>
    </rPh>
    <rPh sb="6" eb="8">
      <t>ガイシャ</t>
    </rPh>
    <phoneticPr fontId="31"/>
  </si>
  <si>
    <t>（各年度末現在）</t>
    <rPh sb="1" eb="2">
      <t>カク</t>
    </rPh>
    <rPh sb="2" eb="3">
      <t>トシ</t>
    </rPh>
    <rPh sb="3" eb="4">
      <t>ド</t>
    </rPh>
    <rPh sb="4" eb="5">
      <t>マツ</t>
    </rPh>
    <rPh sb="5" eb="7">
      <t>ゲンザイ</t>
    </rPh>
    <phoneticPr fontId="9"/>
  </si>
  <si>
    <t>（各年12月31日現在）</t>
    <rPh sb="5" eb="6">
      <t>ガツ</t>
    </rPh>
    <rPh sb="8" eb="11">
      <t>ニチゲンザイ</t>
    </rPh>
    <rPh sb="9" eb="11">
      <t>ゲンザイ</t>
    </rPh>
    <phoneticPr fontId="9"/>
  </si>
  <si>
    <t>年齢区分</t>
    <rPh sb="0" eb="2">
      <t>ネンレイ</t>
    </rPh>
    <rPh sb="2" eb="4">
      <t>クブン</t>
    </rPh>
    <phoneticPr fontId="9"/>
  </si>
  <si>
    <t>たかさご</t>
  </si>
  <si>
    <t>奥戸</t>
  </si>
  <si>
    <t>奥戸6-24-1</t>
  </si>
  <si>
    <t>山王</t>
  </si>
  <si>
    <t>さくら学園</t>
  </si>
  <si>
    <t>黎明</t>
  </si>
  <si>
    <t>ひまわり</t>
  </si>
  <si>
    <t>柴又学園</t>
  </si>
  <si>
    <t>さゆり</t>
  </si>
  <si>
    <t>ひかり学園</t>
  </si>
  <si>
    <t>きぼう</t>
  </si>
  <si>
    <t>こひつじ</t>
  </si>
  <si>
    <t>日の出</t>
  </si>
  <si>
    <t>東中川</t>
  </si>
  <si>
    <t>さかえ</t>
  </si>
  <si>
    <t>うらら</t>
  </si>
  <si>
    <t>こばとの森</t>
  </si>
  <si>
    <t>徳育</t>
  </si>
  <si>
    <t>こはるび</t>
  </si>
  <si>
    <t>立石1-4-10</t>
  </si>
  <si>
    <t>トレジャーキッズにいじゅく</t>
  </si>
  <si>
    <t>金町6-4-1 2F</t>
  </si>
  <si>
    <t>おくどスマイル</t>
  </si>
  <si>
    <t>亀が岡りりおっこ</t>
  </si>
  <si>
    <t>ほっぺるランド東新小岩</t>
  </si>
  <si>
    <t>木下の保育園青砥</t>
  </si>
  <si>
    <t>金町2-3-16</t>
  </si>
  <si>
    <t>キッズハーモニー・かなまち</t>
  </si>
  <si>
    <t>堀切4-49-6</t>
  </si>
  <si>
    <t>青戸3-33-7</t>
  </si>
  <si>
    <t>ひのか</t>
  </si>
  <si>
    <t>アスクかなまち</t>
  </si>
  <si>
    <t>S63.4</t>
  </si>
  <si>
    <t>H13.4</t>
  </si>
  <si>
    <t>ふたば</t>
  </si>
  <si>
    <t>れいめい宝</t>
  </si>
  <si>
    <t>こひつじ東四つ木</t>
  </si>
  <si>
    <t>こひつじ四つ木</t>
  </si>
  <si>
    <t>H14.4</t>
  </si>
  <si>
    <t>こひつじ本田</t>
  </si>
  <si>
    <t>H16.4</t>
  </si>
  <si>
    <t>奥戸小</t>
  </si>
  <si>
    <t>H15.4</t>
  </si>
  <si>
    <t>ひかり</t>
  </si>
  <si>
    <t>松上</t>
  </si>
  <si>
    <t>葛飾学園小菅</t>
  </si>
  <si>
    <t>H17.4</t>
  </si>
  <si>
    <t>こひつじ川端</t>
  </si>
  <si>
    <t>こひつじ川端第二</t>
  </si>
  <si>
    <t>東立石1-2-1</t>
  </si>
  <si>
    <t>H18.4</t>
  </si>
  <si>
    <t>木根川</t>
  </si>
  <si>
    <t>つばさ</t>
  </si>
  <si>
    <t>小松南らる</t>
  </si>
  <si>
    <t>るりたつみ</t>
  </si>
  <si>
    <t>すまいる亀青</t>
  </si>
  <si>
    <t>H19.4</t>
  </si>
  <si>
    <t>鎌倉小</t>
  </si>
  <si>
    <t>H20.11</t>
  </si>
  <si>
    <t>H21.4</t>
  </si>
  <si>
    <t>H22.4</t>
  </si>
  <si>
    <t>第二ふたば</t>
  </si>
  <si>
    <t>（面積はふたば含む）</t>
  </si>
  <si>
    <t>H23.4</t>
  </si>
  <si>
    <t>H23.12</t>
  </si>
  <si>
    <t>H24.10</t>
  </si>
  <si>
    <t>H26.4</t>
  </si>
  <si>
    <t>H27.4</t>
  </si>
  <si>
    <t>H28.4</t>
  </si>
  <si>
    <t>H29.4</t>
  </si>
  <si>
    <t>にいじゅくみらい第二</t>
  </si>
  <si>
    <t>H28.9</t>
  </si>
  <si>
    <t>H30.4</t>
  </si>
  <si>
    <t>H31.4</t>
  </si>
  <si>
    <t>R2.4</t>
  </si>
  <si>
    <t>R3.4</t>
  </si>
  <si>
    <t>R4.4</t>
  </si>
  <si>
    <t>立石6-1-1</t>
  </si>
  <si>
    <t>本田小学校</t>
  </si>
  <si>
    <t>3年～6年</t>
  </si>
  <si>
    <t>1年～6年</t>
  </si>
  <si>
    <t>2年～6年</t>
  </si>
  <si>
    <t>上平井小学校</t>
  </si>
  <si>
    <t>末広小学校</t>
  </si>
  <si>
    <t>水元小学校</t>
  </si>
  <si>
    <t>こすげ小学校</t>
  </si>
  <si>
    <t>北野小学校</t>
  </si>
  <si>
    <t>中青戸小学校</t>
  </si>
  <si>
    <t>南奥戸小学校</t>
  </si>
  <si>
    <t>東柴又小学校</t>
  </si>
  <si>
    <t>西亀有小学校</t>
  </si>
  <si>
    <t>花の木小学校</t>
  </si>
  <si>
    <t>H17.1</t>
  </si>
  <si>
    <t>H17.11</t>
  </si>
  <si>
    <t>H17.12</t>
  </si>
  <si>
    <t>H14.9</t>
  </si>
  <si>
    <t>H18.5</t>
  </si>
  <si>
    <t>H16.10</t>
  </si>
  <si>
    <t>H17.10</t>
  </si>
  <si>
    <t>H17.6</t>
  </si>
  <si>
    <t>H16.2</t>
  </si>
  <si>
    <t>H15.9</t>
  </si>
  <si>
    <t>H16.1</t>
  </si>
  <si>
    <t>H15.12</t>
  </si>
  <si>
    <t>H16.12</t>
  </si>
  <si>
    <t>H15.11</t>
  </si>
  <si>
    <t>H18.6</t>
  </si>
  <si>
    <t>カ　小規模多機能型居宅介護</t>
    <phoneticPr fontId="7"/>
  </si>
  <si>
    <t>キ　看護小規模多機能型居宅介護</t>
    <rPh sb="2" eb="4">
      <t>カンゴ</t>
    </rPh>
    <phoneticPr fontId="7"/>
  </si>
  <si>
    <t>ク　ケアハウス（介護専用型）</t>
    <phoneticPr fontId="7"/>
  </si>
  <si>
    <t>ケ　短期入所生活介護（ショートステイ）</t>
    <phoneticPr fontId="7"/>
  </si>
  <si>
    <t>コ　夜間対応型訪問介護</t>
    <phoneticPr fontId="7"/>
  </si>
  <si>
    <t>サ　定期巡回・随時対応型訪問介護看護</t>
    <phoneticPr fontId="7"/>
  </si>
  <si>
    <t>［６］２（３）カ　小規模多機能型居宅介護</t>
    <phoneticPr fontId="7"/>
  </si>
  <si>
    <t>［６］２（３）キ　看護小規模多機能型居宅介護</t>
    <rPh sb="9" eb="11">
      <t>カンゴ</t>
    </rPh>
    <phoneticPr fontId="9"/>
  </si>
  <si>
    <t>［６］２（３）ク　ケアハウス（介護専用型）</t>
    <rPh sb="15" eb="17">
      <t>カイゴ</t>
    </rPh>
    <rPh sb="17" eb="19">
      <t>センヨウ</t>
    </rPh>
    <rPh sb="19" eb="20">
      <t>カタ</t>
    </rPh>
    <phoneticPr fontId="9"/>
  </si>
  <si>
    <t>［６］２（３）ケ　短期入所生活介護（ショートステイ）</t>
    <rPh sb="9" eb="11">
      <t>タンキ</t>
    </rPh>
    <rPh sb="11" eb="13">
      <t>ニュウショ</t>
    </rPh>
    <rPh sb="13" eb="15">
      <t>セイカツ</t>
    </rPh>
    <rPh sb="15" eb="17">
      <t>カイゴ</t>
    </rPh>
    <phoneticPr fontId="9"/>
  </si>
  <si>
    <t>［６］２（３）コ　夜間対応型訪問介護</t>
    <rPh sb="9" eb="11">
      <t>ヤカン</t>
    </rPh>
    <rPh sb="11" eb="14">
      <t>タイオウガタ</t>
    </rPh>
    <rPh sb="14" eb="16">
      <t>ホウモン</t>
    </rPh>
    <rPh sb="16" eb="18">
      <t>カイゴ</t>
    </rPh>
    <phoneticPr fontId="9"/>
  </si>
  <si>
    <t>［６］２（３）サ　定期巡回・随時対応型訪問介護看護</t>
    <rPh sb="9" eb="11">
      <t>テイキ</t>
    </rPh>
    <rPh sb="11" eb="13">
      <t>ジュンカイ</t>
    </rPh>
    <rPh sb="14" eb="16">
      <t>ズイジ</t>
    </rPh>
    <rPh sb="16" eb="18">
      <t>タイオウ</t>
    </rPh>
    <rPh sb="18" eb="19">
      <t>ガタ</t>
    </rPh>
    <rPh sb="19" eb="21">
      <t>ホウモン</t>
    </rPh>
    <rPh sb="21" eb="23">
      <t>カイゴ</t>
    </rPh>
    <rPh sb="23" eb="25">
      <t>カンゴ</t>
    </rPh>
    <phoneticPr fontId="9"/>
  </si>
  <si>
    <t>（１）加入状況</t>
    <phoneticPr fontId="7"/>
  </si>
  <si>
    <t>（２）給付状況（月平均）</t>
    <phoneticPr fontId="7"/>
  </si>
  <si>
    <t>（３）療養給付費用額</t>
    <phoneticPr fontId="7"/>
  </si>
  <si>
    <t>（４）一人当たり費用額、一部負担額</t>
    <phoneticPr fontId="7"/>
  </si>
  <si>
    <t>２　防災、生活安全</t>
    <rPh sb="5" eb="7">
      <t>セイカツ</t>
    </rPh>
    <rPh sb="7" eb="9">
      <t>アンゼン</t>
    </rPh>
    <phoneticPr fontId="7"/>
  </si>
  <si>
    <t>３　地域活動</t>
    <phoneticPr fontId="7"/>
  </si>
  <si>
    <t>（戸籍住民課）</t>
    <rPh sb="1" eb="3">
      <t>コセキ</t>
    </rPh>
    <rPh sb="3" eb="5">
      <t>ジュウミン</t>
    </rPh>
    <rPh sb="5" eb="6">
      <t>カ</t>
    </rPh>
    <phoneticPr fontId="9"/>
  </si>
  <si>
    <t>［４］２　国民健康保険・退職者医療保険</t>
    <phoneticPr fontId="7"/>
  </si>
  <si>
    <t>［４］３　後期高齢者医療保険</t>
    <rPh sb="5" eb="7">
      <t>コウキ</t>
    </rPh>
    <rPh sb="7" eb="10">
      <t>コウレイシャ</t>
    </rPh>
    <rPh sb="10" eb="12">
      <t>イリョウ</t>
    </rPh>
    <rPh sb="12" eb="14">
      <t>ホケン</t>
    </rPh>
    <phoneticPr fontId="38"/>
  </si>
  <si>
    <t>延べ利用者数
(人)</t>
    <rPh sb="0" eb="1">
      <t>ノ</t>
    </rPh>
    <rPh sb="2" eb="4">
      <t>リヨウ</t>
    </rPh>
    <rPh sb="4" eb="5">
      <t>シャ</t>
    </rPh>
    <rPh sb="5" eb="6">
      <t>スウ</t>
    </rPh>
    <rPh sb="8" eb="9">
      <t>ヒト</t>
    </rPh>
    <phoneticPr fontId="7"/>
  </si>
  <si>
    <t>エ　児童・生徒・園児数及び学級数の推移</t>
    <rPh sb="2" eb="4">
      <t>ジドウ</t>
    </rPh>
    <rPh sb="5" eb="7">
      <t>セイト</t>
    </rPh>
    <rPh sb="11" eb="12">
      <t>オヨ</t>
    </rPh>
    <rPh sb="13" eb="15">
      <t>ガッキュウ</t>
    </rPh>
    <rPh sb="15" eb="16">
      <t>スウ</t>
    </rPh>
    <phoneticPr fontId="9"/>
  </si>
  <si>
    <t>エ　児童・生徒・園児数及び学級数の推移</t>
    <rPh sb="11" eb="12">
      <t>オヨ</t>
    </rPh>
    <rPh sb="13" eb="15">
      <t>ガッキュウ</t>
    </rPh>
    <rPh sb="15" eb="16">
      <t>スウ</t>
    </rPh>
    <phoneticPr fontId="7"/>
  </si>
  <si>
    <t>［７］２（１）エ　児童・生徒・園児数及び学級数の推移</t>
    <phoneticPr fontId="9"/>
  </si>
  <si>
    <t>延宿泊人数(人)</t>
    <rPh sb="0" eb="1">
      <t>ノ</t>
    </rPh>
    <rPh sb="1" eb="3">
      <t>シュクハク</t>
    </rPh>
    <rPh sb="3" eb="5">
      <t>ニンズウ</t>
    </rPh>
    <rPh sb="6" eb="7">
      <t>ヒト</t>
    </rPh>
    <phoneticPr fontId="9"/>
  </si>
  <si>
    <t>登録者数
(人)</t>
    <rPh sb="6" eb="7">
      <t>ヒト</t>
    </rPh>
    <phoneticPr fontId="9"/>
  </si>
  <si>
    <t>H21.10.17</t>
  </si>
  <si>
    <t>S24.1.10</t>
  </si>
  <si>
    <t>S52.6.1</t>
  </si>
  <si>
    <t>S52.10.1</t>
  </si>
  <si>
    <t>S57.6.1</t>
  </si>
  <si>
    <t>S62.6.25</t>
  </si>
  <si>
    <t>H8.12.7</t>
  </si>
  <si>
    <t>H16.5.12</t>
  </si>
  <si>
    <t>H7.1</t>
  </si>
  <si>
    <t>H23.4.2</t>
  </si>
  <si>
    <t>H28.3.26</t>
  </si>
  <si>
    <t>H27.12</t>
  </si>
  <si>
    <t>葛飾にいじゅくみらい公園運動場</t>
    <rPh sb="0" eb="2">
      <t>カツシカ</t>
    </rPh>
    <rPh sb="10" eb="12">
      <t>コウエン</t>
    </rPh>
    <rPh sb="12" eb="15">
      <t>ウンドウジョウ</t>
    </rPh>
    <phoneticPr fontId="9"/>
  </si>
  <si>
    <t>ボランティア</t>
    <phoneticPr fontId="7"/>
  </si>
  <si>
    <t>東京かつしか赤十字母子医療ｾﾝﾀｰ内</t>
    <rPh sb="0" eb="2">
      <t>トウキョウ</t>
    </rPh>
    <rPh sb="6" eb="9">
      <t>セキジュウジ</t>
    </rPh>
    <rPh sb="9" eb="11">
      <t>ボシ</t>
    </rPh>
    <rPh sb="11" eb="13">
      <t>イリョウ</t>
    </rPh>
    <rPh sb="17" eb="18">
      <t>ナイ</t>
    </rPh>
    <phoneticPr fontId="9"/>
  </si>
  <si>
    <t>新宿3-7-1</t>
    <rPh sb="0" eb="2">
      <t>シンジュク</t>
    </rPh>
    <phoneticPr fontId="9"/>
  </si>
  <si>
    <t>立石6-33-1</t>
    <phoneticPr fontId="7"/>
  </si>
  <si>
    <t>(-)</t>
  </si>
  <si>
    <t>金町1-10-5</t>
  </si>
  <si>
    <t>白鳥4-19-10</t>
  </si>
  <si>
    <t>さつき</t>
  </si>
  <si>
    <t>地盤沈下</t>
    <rPh sb="0" eb="2">
      <t>ジバン</t>
    </rPh>
    <rPh sb="2" eb="4">
      <t>チンカ</t>
    </rPh>
    <phoneticPr fontId="7"/>
  </si>
  <si>
    <t>土壌汚染</t>
    <rPh sb="0" eb="2">
      <t>ドジョウ</t>
    </rPh>
    <rPh sb="2" eb="4">
      <t>オセン</t>
    </rPh>
    <phoneticPr fontId="7"/>
  </si>
  <si>
    <t>来場者数（人）</t>
    <rPh sb="0" eb="3">
      <t>ライジョウシャ</t>
    </rPh>
    <rPh sb="3" eb="4">
      <t>スウ</t>
    </rPh>
    <rPh sb="5" eb="6">
      <t>ヒト</t>
    </rPh>
    <phoneticPr fontId="7"/>
  </si>
  <si>
    <t>研修室
利用件数
（件）</t>
    <rPh sb="0" eb="3">
      <t>ケンシュウシツ</t>
    </rPh>
    <rPh sb="4" eb="6">
      <t>リヨウ</t>
    </rPh>
    <rPh sb="6" eb="8">
      <t>ケンスウ</t>
    </rPh>
    <rPh sb="10" eb="11">
      <t>ケン</t>
    </rPh>
    <phoneticPr fontId="7"/>
  </si>
  <si>
    <r>
      <t xml:space="preserve">不燃ごみ
</t>
    </r>
    <r>
      <rPr>
        <sz val="8"/>
        <rFont val="ＭＳ ゴシック"/>
        <family val="3"/>
        <charset val="128"/>
      </rPr>
      <t>（燃やさないごみ）</t>
    </r>
    <phoneticPr fontId="9"/>
  </si>
  <si>
    <r>
      <t xml:space="preserve">可燃ごみ
</t>
    </r>
    <r>
      <rPr>
        <sz val="8"/>
        <rFont val="ＭＳ ゴシック"/>
        <family val="3"/>
        <charset val="128"/>
      </rPr>
      <t>（燃やす
　ごみ）</t>
    </r>
    <phoneticPr fontId="9"/>
  </si>
  <si>
    <t>（リサイクル清掃課）</t>
    <rPh sb="6" eb="8">
      <t>セイソウ</t>
    </rPh>
    <rPh sb="8" eb="9">
      <t>カ</t>
    </rPh>
    <phoneticPr fontId="9"/>
  </si>
  <si>
    <t>x</t>
  </si>
  <si>
    <t>　　　　　　　　　　　　　　　　　　　区分
産業中分類</t>
    <rPh sb="22" eb="24">
      <t>サンギョウ</t>
    </rPh>
    <rPh sb="24" eb="25">
      <t>チュウ</t>
    </rPh>
    <rPh sb="25" eb="27">
      <t>ブンルイ</t>
    </rPh>
    <phoneticPr fontId="9"/>
  </si>
  <si>
    <t>　　　　　　　　　 区分
産業中分類</t>
    <rPh sb="10" eb="12">
      <t>クブン</t>
    </rPh>
    <phoneticPr fontId="9"/>
  </si>
  <si>
    <t>　　　　　　　　　　区分
産業大分類</t>
    <rPh sb="10" eb="12">
      <t>クブン</t>
    </rPh>
    <rPh sb="15" eb="16">
      <t>ダイ</t>
    </rPh>
    <phoneticPr fontId="9"/>
  </si>
  <si>
    <t>（２）卸売業事業所数・従業者数・年間販売額</t>
    <rPh sb="5" eb="6">
      <t>ギョウ</t>
    </rPh>
    <rPh sb="6" eb="9">
      <t>ジギョウショ</t>
    </rPh>
    <rPh sb="9" eb="10">
      <t>スウ</t>
    </rPh>
    <rPh sb="13" eb="14">
      <t>モノ</t>
    </rPh>
    <phoneticPr fontId="9"/>
  </si>
  <si>
    <t>（３）小売業事業所数・従業者数・年間販売額</t>
    <rPh sb="6" eb="9">
      <t>ジギョウショ</t>
    </rPh>
    <rPh sb="9" eb="10">
      <t>スウ</t>
    </rPh>
    <phoneticPr fontId="9"/>
  </si>
  <si>
    <t>（単位：kg）</t>
    <rPh sb="1" eb="3">
      <t>タンイ</t>
    </rPh>
    <phoneticPr fontId="9"/>
  </si>
  <si>
    <t>（２）文化会館（かつしかシンフォニーヒルズ）</t>
    <phoneticPr fontId="9"/>
  </si>
  <si>
    <t>（３）亀有文化ホール（かめありリリオホール）</t>
    <phoneticPr fontId="9"/>
  </si>
  <si>
    <t>（２）文化会館（かつしかシンフォニーヒルズ）</t>
    <phoneticPr fontId="7"/>
  </si>
  <si>
    <t>（３）亀有文化ホール（かめありリリオホール）</t>
    <phoneticPr fontId="7"/>
  </si>
  <si>
    <t>［９］２（２）文化会館（かつしかシンフォニーヒルズ）</t>
    <phoneticPr fontId="9"/>
  </si>
  <si>
    <t>［９］２（３）亀有文化ホール（かめありリリオホール）</t>
    <rPh sb="7" eb="9">
      <t>カメアリ</t>
    </rPh>
    <rPh sb="9" eb="11">
      <t>ブンカ</t>
    </rPh>
    <phoneticPr fontId="9"/>
  </si>
  <si>
    <t>リハーサル室</t>
    <rPh sb="5" eb="6">
      <t>シツ</t>
    </rPh>
    <phoneticPr fontId="7"/>
  </si>
  <si>
    <t>R4.3.28</t>
  </si>
  <si>
    <t>消防団</t>
    <rPh sb="0" eb="3">
      <t>ショウボウダン</t>
    </rPh>
    <phoneticPr fontId="9"/>
  </si>
  <si>
    <t>明るい選挙推進委員</t>
    <phoneticPr fontId="9"/>
  </si>
  <si>
    <t>地域スポーツクラブ</t>
    <rPh sb="0" eb="2">
      <t>チイキ</t>
    </rPh>
    <phoneticPr fontId="31"/>
  </si>
  <si>
    <t>高齢者就職相談</t>
  </si>
  <si>
    <t>政策経営部</t>
    <rPh sb="0" eb="2">
      <t>セイサク</t>
    </rPh>
    <rPh sb="2" eb="4">
      <t>ケイエイ</t>
    </rPh>
    <rPh sb="4" eb="5">
      <t>ブ</t>
    </rPh>
    <phoneticPr fontId="7"/>
  </si>
  <si>
    <t>総務部</t>
    <rPh sb="0" eb="2">
      <t>ソウム</t>
    </rPh>
    <rPh sb="2" eb="3">
      <t>ブ</t>
    </rPh>
    <phoneticPr fontId="7"/>
  </si>
  <si>
    <t>施設部</t>
    <rPh sb="0" eb="2">
      <t>シセツ</t>
    </rPh>
    <rPh sb="2" eb="3">
      <t>ブ</t>
    </rPh>
    <phoneticPr fontId="7"/>
  </si>
  <si>
    <t>地域振興部</t>
    <rPh sb="0" eb="2">
      <t>チイキ</t>
    </rPh>
    <rPh sb="2" eb="4">
      <t>シンコウ</t>
    </rPh>
    <rPh sb="4" eb="5">
      <t>ブ</t>
    </rPh>
    <phoneticPr fontId="7"/>
  </si>
  <si>
    <t>産業観光部</t>
    <rPh sb="0" eb="2">
      <t>サンギョウ</t>
    </rPh>
    <rPh sb="2" eb="4">
      <t>カンコウ</t>
    </rPh>
    <rPh sb="4" eb="5">
      <t>ブ</t>
    </rPh>
    <phoneticPr fontId="7"/>
  </si>
  <si>
    <t>環境部</t>
    <rPh sb="0" eb="3">
      <t>カンキョウブ</t>
    </rPh>
    <phoneticPr fontId="7"/>
  </si>
  <si>
    <t>福祉部</t>
    <rPh sb="0" eb="2">
      <t>フクシ</t>
    </rPh>
    <rPh sb="2" eb="3">
      <t>ブ</t>
    </rPh>
    <phoneticPr fontId="7"/>
  </si>
  <si>
    <t>健康部</t>
    <rPh sb="0" eb="2">
      <t>ケンコウ</t>
    </rPh>
    <rPh sb="2" eb="3">
      <t>ブ</t>
    </rPh>
    <phoneticPr fontId="7"/>
  </si>
  <si>
    <t>子育て支援部</t>
    <rPh sb="0" eb="2">
      <t>コソダ</t>
    </rPh>
    <rPh sb="3" eb="5">
      <t>シエン</t>
    </rPh>
    <rPh sb="5" eb="6">
      <t>ブ</t>
    </rPh>
    <phoneticPr fontId="7"/>
  </si>
  <si>
    <t>都市整備部</t>
    <rPh sb="0" eb="2">
      <t>トシ</t>
    </rPh>
    <rPh sb="2" eb="4">
      <t>セイビ</t>
    </rPh>
    <rPh sb="4" eb="5">
      <t>ブ</t>
    </rPh>
    <phoneticPr fontId="7"/>
  </si>
  <si>
    <t>会計管理室</t>
    <rPh sb="0" eb="2">
      <t>カイケイ</t>
    </rPh>
    <rPh sb="2" eb="4">
      <t>カンリ</t>
    </rPh>
    <rPh sb="4" eb="5">
      <t>シツ</t>
    </rPh>
    <phoneticPr fontId="7"/>
  </si>
  <si>
    <t>教育委員会事務局</t>
    <rPh sb="0" eb="2">
      <t>キョウイク</t>
    </rPh>
    <rPh sb="2" eb="5">
      <t>イインカイ</t>
    </rPh>
    <rPh sb="5" eb="8">
      <t>ジムキョク</t>
    </rPh>
    <phoneticPr fontId="7"/>
  </si>
  <si>
    <t>［４］国民年金、国民健康保険、後期高齢者医療保険</t>
    <rPh sb="3" eb="5">
      <t>コクミン</t>
    </rPh>
    <rPh sb="5" eb="7">
      <t>ネンキン</t>
    </rPh>
    <rPh sb="15" eb="17">
      <t>コウキ</t>
    </rPh>
    <rPh sb="17" eb="20">
      <t>コウレイシャ</t>
    </rPh>
    <rPh sb="20" eb="22">
      <t>イリョウ</t>
    </rPh>
    <rPh sb="22" eb="24">
      <t>ホケン</t>
    </rPh>
    <phoneticPr fontId="7"/>
  </si>
  <si>
    <t>〔４〕国民年金、国民健康保険、後期高齢者医療保険</t>
    <phoneticPr fontId="7"/>
  </si>
  <si>
    <t>〔４〕国民年金、国民健康保険、後期高齢者医療保険</t>
    <phoneticPr fontId="9"/>
  </si>
  <si>
    <t>すぐやる課分室</t>
    <phoneticPr fontId="9"/>
  </si>
  <si>
    <t>白鳥3-32-11</t>
    <rPh sb="0" eb="2">
      <t>シラトリ</t>
    </rPh>
    <phoneticPr fontId="31"/>
  </si>
  <si>
    <t>H22.4.1</t>
  </si>
  <si>
    <t>区民ｻｰﾋﾞｽｺｰﾅｰ</t>
    <rPh sb="0" eb="2">
      <t>クミン</t>
    </rPh>
    <phoneticPr fontId="9"/>
  </si>
  <si>
    <t>施設維持課分室</t>
    <rPh sb="0" eb="2">
      <t>シセツ</t>
    </rPh>
    <rPh sb="2" eb="4">
      <t>イジ</t>
    </rPh>
    <rPh sb="4" eb="5">
      <t>カ</t>
    </rPh>
    <phoneticPr fontId="31"/>
  </si>
  <si>
    <t>東新小岩8-9-18</t>
  </si>
  <si>
    <t>施設部</t>
  </si>
  <si>
    <t>産業観光部</t>
  </si>
  <si>
    <t>健康部</t>
  </si>
  <si>
    <t>子育て支援部</t>
  </si>
  <si>
    <t>都市整備部</t>
  </si>
  <si>
    <t>会計管理室</t>
  </si>
  <si>
    <t>教育委員会事務局</t>
  </si>
  <si>
    <t>施設維持課</t>
    <rPh sb="0" eb="2">
      <t>シセツ</t>
    </rPh>
    <rPh sb="2" eb="4">
      <t>イジ</t>
    </rPh>
    <rPh sb="4" eb="5">
      <t>カ</t>
    </rPh>
    <phoneticPr fontId="7"/>
  </si>
  <si>
    <t>すぐやる課分室</t>
  </si>
  <si>
    <t>１日当たり</t>
    <phoneticPr fontId="9"/>
  </si>
  <si>
    <t>１か月当たり</t>
    <rPh sb="3" eb="4">
      <t>ア</t>
    </rPh>
    <phoneticPr fontId="9"/>
  </si>
  <si>
    <t>立石休日応急診療所</t>
    <phoneticPr fontId="9"/>
  </si>
  <si>
    <t>金町休日応急診療所</t>
    <rPh sb="0" eb="2">
      <t>カナマチ</t>
    </rPh>
    <phoneticPr fontId="9"/>
  </si>
  <si>
    <t>ひまわり歯科診療所</t>
    <phoneticPr fontId="9"/>
  </si>
  <si>
    <t>たんぽぽ歯科診療所</t>
    <phoneticPr fontId="9"/>
  </si>
  <si>
    <t>（ア）施設</t>
    <rPh sb="3" eb="5">
      <t>シセツ</t>
    </rPh>
    <phoneticPr fontId="9"/>
  </si>
  <si>
    <t>（イ）休日応急診療所　利用状況</t>
    <phoneticPr fontId="9"/>
  </si>
  <si>
    <t>（ウ）休日応急診療所　月別利用状況</t>
    <phoneticPr fontId="9"/>
  </si>
  <si>
    <t>（エ）歯科診療所　利用状況</t>
    <phoneticPr fontId="9"/>
  </si>
  <si>
    <t>H元.9</t>
    <rPh sb="1" eb="2">
      <t>モト</t>
    </rPh>
    <phoneticPr fontId="9"/>
  </si>
  <si>
    <t>H元.10.1</t>
    <rPh sb="1" eb="2">
      <t>モト</t>
    </rPh>
    <phoneticPr fontId="7"/>
  </si>
  <si>
    <t>H元.2</t>
    <rPh sb="1" eb="2">
      <t>モト</t>
    </rPh>
    <phoneticPr fontId="7"/>
  </si>
  <si>
    <t>H元.9</t>
    <rPh sb="1" eb="2">
      <t>モト</t>
    </rPh>
    <phoneticPr fontId="7"/>
  </si>
  <si>
    <t>H元.10.20</t>
    <rPh sb="1" eb="2">
      <t>モト</t>
    </rPh>
    <phoneticPr fontId="7"/>
  </si>
  <si>
    <t>H元.4.29</t>
    <rPh sb="1" eb="2">
      <t>モト</t>
    </rPh>
    <phoneticPr fontId="7"/>
  </si>
  <si>
    <t>H元.4</t>
    <rPh sb="1" eb="2">
      <t>モト</t>
    </rPh>
    <phoneticPr fontId="9"/>
  </si>
  <si>
    <t>H元.10.1</t>
    <rPh sb="1" eb="2">
      <t>モト</t>
    </rPh>
    <phoneticPr fontId="7"/>
  </si>
  <si>
    <t>H元.9</t>
    <phoneticPr fontId="9"/>
  </si>
  <si>
    <t>H元.3.11</t>
    <rPh sb="1" eb="2">
      <t>モト</t>
    </rPh>
    <phoneticPr fontId="7"/>
  </si>
  <si>
    <t>H元.4.1</t>
  </si>
  <si>
    <t>H元.6.27</t>
  </si>
  <si>
    <t>H元.11.30</t>
  </si>
  <si>
    <t>剪定枝葉（㎡）
(チップ・堆肥）</t>
    <rPh sb="0" eb="2">
      <t>センテイ</t>
    </rPh>
    <rPh sb="13" eb="15">
      <t>タイヒ</t>
    </rPh>
    <phoneticPr fontId="9"/>
  </si>
  <si>
    <t>H元.4.1</t>
    <rPh sb="1" eb="2">
      <t>モト</t>
    </rPh>
    <phoneticPr fontId="7"/>
  </si>
  <si>
    <t>H元.3</t>
    <rPh sb="1" eb="2">
      <t>モト</t>
    </rPh>
    <phoneticPr fontId="7"/>
  </si>
  <si>
    <t>H元.10.20</t>
    <rPh sb="1" eb="2">
      <t>モト</t>
    </rPh>
    <phoneticPr fontId="7"/>
  </si>
  <si>
    <t>本館 S37.5
新館 S53.4</t>
    <rPh sb="0" eb="2">
      <t>ホンカン</t>
    </rPh>
    <rPh sb="9" eb="11">
      <t>シンカン</t>
    </rPh>
    <phoneticPr fontId="31"/>
  </si>
  <si>
    <t>S37.5</t>
    <phoneticPr fontId="7"/>
  </si>
  <si>
    <t>H4.3</t>
    <phoneticPr fontId="7"/>
  </si>
  <si>
    <t>H元.9</t>
    <rPh sb="1" eb="2">
      <t>モト</t>
    </rPh>
    <phoneticPr fontId="7"/>
  </si>
  <si>
    <t>道路補修課内、H17名称変更、
H19移転、H29移転</t>
    <phoneticPr fontId="9"/>
  </si>
  <si>
    <t>H21名称変更、H29移転</t>
    <rPh sb="11" eb="13">
      <t>イテン</t>
    </rPh>
    <phoneticPr fontId="9"/>
  </si>
  <si>
    <t>H20名称変更</t>
    <rPh sb="3" eb="5">
      <t>メイショウ</t>
    </rPh>
    <rPh sb="5" eb="7">
      <t>ヘンコウ</t>
    </rPh>
    <phoneticPr fontId="9"/>
  </si>
  <si>
    <t>ＳＯＭＰＯケア
在宅老人ホーム葛飾</t>
    <rPh sb="8" eb="10">
      <t>ザイタク</t>
    </rPh>
    <rPh sb="10" eb="12">
      <t>ロウジン</t>
    </rPh>
    <rPh sb="15" eb="17">
      <t>カツシカ</t>
    </rPh>
    <phoneticPr fontId="9"/>
  </si>
  <si>
    <t>ＳＯＭＰＯケア
在宅老人ホーム葛飾</t>
    <rPh sb="8" eb="10">
      <t>ザイタク</t>
    </rPh>
    <rPh sb="10" eb="12">
      <t>ロウジン</t>
    </rPh>
    <phoneticPr fontId="9"/>
  </si>
  <si>
    <t>総数</t>
    <rPh sb="0" eb="2">
      <t>ソウスウ</t>
    </rPh>
    <phoneticPr fontId="7"/>
  </si>
  <si>
    <t>上千葉公園運動場・多目的広場</t>
    <rPh sb="0" eb="1">
      <t>カミ</t>
    </rPh>
    <rPh sb="1" eb="3">
      <t>チバ</t>
    </rPh>
    <rPh sb="3" eb="5">
      <t>コウエン</t>
    </rPh>
    <rPh sb="5" eb="8">
      <t>ウンドウジョウ</t>
    </rPh>
    <rPh sb="12" eb="14">
      <t>ヒロバ</t>
    </rPh>
    <phoneticPr fontId="7"/>
  </si>
  <si>
    <t>利用人員（人）</t>
    <phoneticPr fontId="9"/>
  </si>
  <si>
    <t>利用件数（件）</t>
    <phoneticPr fontId="7"/>
  </si>
  <si>
    <t>利用件数（件）</t>
    <phoneticPr fontId="9"/>
  </si>
  <si>
    <t>利用人員（人）</t>
    <phoneticPr fontId="7"/>
  </si>
  <si>
    <t>S58.3</t>
    <phoneticPr fontId="7"/>
  </si>
  <si>
    <t>H8.3</t>
    <phoneticPr fontId="7"/>
  </si>
  <si>
    <t>H13.3</t>
    <phoneticPr fontId="7"/>
  </si>
  <si>
    <t>S62.7</t>
    <phoneticPr fontId="7"/>
  </si>
  <si>
    <t>S62.11</t>
    <phoneticPr fontId="7"/>
  </si>
  <si>
    <t>S58.3</t>
    <phoneticPr fontId="7"/>
  </si>
  <si>
    <t>S53.5</t>
    <phoneticPr fontId="7"/>
  </si>
  <si>
    <t>賃貸物件</t>
    <rPh sb="0" eb="2">
      <t>チンタイ</t>
    </rPh>
    <rPh sb="2" eb="4">
      <t>ブッケン</t>
    </rPh>
    <phoneticPr fontId="7"/>
  </si>
  <si>
    <t>施設維持課</t>
    <rPh sb="0" eb="2">
      <t>シセツ</t>
    </rPh>
    <rPh sb="2" eb="4">
      <t>イジ</t>
    </rPh>
    <rPh sb="4" eb="5">
      <t>カ</t>
    </rPh>
    <phoneticPr fontId="31"/>
  </si>
  <si>
    <t>S59</t>
    <phoneticPr fontId="7"/>
  </si>
  <si>
    <t>H29</t>
    <phoneticPr fontId="7"/>
  </si>
  <si>
    <t>東四つ木1-20-4</t>
    <phoneticPr fontId="7"/>
  </si>
  <si>
    <t>H9.2</t>
    <phoneticPr fontId="7"/>
  </si>
  <si>
    <t>柴又7-19-32、柴又6-22-19
柴又6-23-15先から柴又7-19-14先まで</t>
    <rPh sb="0" eb="2">
      <t>シバマタ</t>
    </rPh>
    <rPh sb="29" eb="30">
      <t>サキ</t>
    </rPh>
    <rPh sb="32" eb="34">
      <t>シバマタ</t>
    </rPh>
    <phoneticPr fontId="9"/>
  </si>
  <si>
    <t>奥戸ローズガーデン</t>
    <phoneticPr fontId="7"/>
  </si>
  <si>
    <t>S58</t>
    <phoneticPr fontId="7"/>
  </si>
  <si>
    <t>S49.3</t>
    <phoneticPr fontId="7"/>
  </si>
  <si>
    <t>H5.11</t>
    <phoneticPr fontId="7"/>
  </si>
  <si>
    <t>（４）空間放射線量</t>
    <rPh sb="3" eb="5">
      <t>クウカン</t>
    </rPh>
    <rPh sb="5" eb="8">
      <t>ホウシャセン</t>
    </rPh>
    <rPh sb="8" eb="9">
      <t>リョウ</t>
    </rPh>
    <phoneticPr fontId="9"/>
  </si>
  <si>
    <t>（各年度4月平均値）</t>
    <rPh sb="1" eb="4">
      <t>カクネンド</t>
    </rPh>
    <rPh sb="5" eb="6">
      <t>ガツ</t>
    </rPh>
    <rPh sb="6" eb="9">
      <t>ヘイキンチ</t>
    </rPh>
    <phoneticPr fontId="7"/>
  </si>
  <si>
    <t>（８）もの忘れ予防健診</t>
    <rPh sb="5" eb="6">
      <t>ワス</t>
    </rPh>
    <rPh sb="7" eb="9">
      <t>ヨボウ</t>
    </rPh>
    <rPh sb="9" eb="11">
      <t>ケンシン</t>
    </rPh>
    <phoneticPr fontId="7"/>
  </si>
  <si>
    <t>［６］２（８）もの忘れ予防健診</t>
    <rPh sb="13" eb="15">
      <t>ケンシン</t>
    </rPh>
    <phoneticPr fontId="9"/>
  </si>
  <si>
    <t>S61</t>
    <phoneticPr fontId="7"/>
  </si>
  <si>
    <t>　　　特別児童扶養手当</t>
    <phoneticPr fontId="9"/>
  </si>
  <si>
    <t>（11）児童手当・児童育成手当・児童扶養手当・</t>
    <rPh sb="4" eb="6">
      <t>ジドウ</t>
    </rPh>
    <rPh sb="6" eb="8">
      <t>テアテ</t>
    </rPh>
    <rPh sb="9" eb="11">
      <t>ジドウ</t>
    </rPh>
    <rPh sb="11" eb="13">
      <t>イクセイ</t>
    </rPh>
    <rPh sb="13" eb="15">
      <t>テア</t>
    </rPh>
    <phoneticPr fontId="9"/>
  </si>
  <si>
    <t>青戸1-3-1</t>
  </si>
  <si>
    <t>立石3-24-1</t>
  </si>
  <si>
    <t>堀切6-1-1</t>
  </si>
  <si>
    <t>東堀切3-26-1</t>
  </si>
  <si>
    <t>堀切2-42-1</t>
  </si>
  <si>
    <t>奥戸8-20-17</t>
  </si>
  <si>
    <t>西新小岩4-22-1</t>
  </si>
  <si>
    <t>東新小岩7-18-1</t>
  </si>
  <si>
    <t>新小岩2-25-1</t>
  </si>
  <si>
    <t>高砂3-30-1</t>
  </si>
  <si>
    <t>新宿2-26-1</t>
  </si>
  <si>
    <t>高砂8-14-1</t>
  </si>
  <si>
    <t>青戸8-17-1</t>
  </si>
  <si>
    <t>亀有4-35-1</t>
  </si>
  <si>
    <t>金町3-44-1</t>
  </si>
  <si>
    <t>金町4-21-1</t>
  </si>
  <si>
    <t>柴又4-30-1</t>
  </si>
  <si>
    <t>鎌倉4-24-1</t>
  </si>
  <si>
    <t>水元4-21-1</t>
  </si>
  <si>
    <t>小菅3-8-1</t>
  </si>
  <si>
    <t>宝町2-29-23</t>
  </si>
  <si>
    <t>青戸6-18-1</t>
  </si>
  <si>
    <t>立石6-2-1</t>
  </si>
  <si>
    <t>亀有5-2-1</t>
  </si>
  <si>
    <t>堀切1-22-1</t>
  </si>
  <si>
    <t>柴又3-10-1</t>
  </si>
  <si>
    <t>白鳥3-4-1</t>
  </si>
  <si>
    <t>西新小岩2-1-1</t>
  </si>
  <si>
    <t>金町1-15-1</t>
  </si>
  <si>
    <t>青戸4-24-1</t>
  </si>
  <si>
    <t>奥戸3-5-1</t>
  </si>
  <si>
    <t>堀切6-21-1</t>
  </si>
  <si>
    <t>東金町2-16-1</t>
  </si>
  <si>
    <t>柴又5-12-15</t>
  </si>
  <si>
    <t>南水元1-13-1</t>
  </si>
  <si>
    <t>西亀有2-42-1</t>
  </si>
  <si>
    <t>南水元3-2-1</t>
  </si>
  <si>
    <t>西水元3ｰ24-12</t>
  </si>
  <si>
    <t>細田3-20-1</t>
  </si>
  <si>
    <t>東金町1-33-1</t>
  </si>
  <si>
    <t>R3.8</t>
  </si>
  <si>
    <t>東水元5-38-1</t>
  </si>
  <si>
    <t>四つ木4-8-1</t>
  </si>
  <si>
    <t>東立石4-7-1</t>
  </si>
  <si>
    <t>南水元3-1-1</t>
  </si>
  <si>
    <t>新宿3-20-10</t>
  </si>
  <si>
    <t>細田1-6-1</t>
  </si>
  <si>
    <t>小菅2-12-1</t>
  </si>
  <si>
    <t>東新小岩4-2-1</t>
  </si>
  <si>
    <t>東四つ木1-3-1</t>
  </si>
  <si>
    <t>柴又4-3-1</t>
  </si>
  <si>
    <t>堀切1-36-1</t>
  </si>
  <si>
    <t>お花茶屋1-10-1</t>
  </si>
  <si>
    <t>四つ木5-22-1</t>
  </si>
  <si>
    <t>四つ木4-22-1</t>
  </si>
  <si>
    <t>新小岩4-30-1</t>
  </si>
  <si>
    <t>亀有1-23-1</t>
  </si>
  <si>
    <t>立石6-3-1</t>
  </si>
  <si>
    <t>金町2-11-1</t>
  </si>
  <si>
    <t>西亀有4-1-1</t>
  </si>
  <si>
    <t>青戸5-10-1</t>
  </si>
  <si>
    <t>堀切8-12-1</t>
  </si>
  <si>
    <t>東金町5-3-1</t>
  </si>
  <si>
    <t>水元2-17-1</t>
  </si>
  <si>
    <t>西新小岩2-1-2</t>
  </si>
  <si>
    <r>
      <t>金町6-2-1</t>
    </r>
    <r>
      <rPr>
        <sz val="9"/>
        <color theme="1"/>
        <rFont val="ＭＳ ゴシック"/>
        <family val="3"/>
        <charset val="128"/>
      </rPr>
      <t>ｳﾞｨﾅｼｽ金町ﾌﾞﾗｲﾄｺｰﾄ3階</t>
    </r>
    <rPh sb="0" eb="2">
      <t>カナマチ</t>
    </rPh>
    <rPh sb="13" eb="15">
      <t>カナマチ</t>
    </rPh>
    <rPh sb="24" eb="25">
      <t>カイ</t>
    </rPh>
    <phoneticPr fontId="9"/>
  </si>
  <si>
    <t>S61～H元</t>
    <rPh sb="5" eb="6">
      <t>モト</t>
    </rPh>
    <phoneticPr fontId="9"/>
  </si>
  <si>
    <t>S63～H元</t>
    <phoneticPr fontId="9"/>
  </si>
  <si>
    <t>H元～5</t>
    <phoneticPr fontId="31" type="Hiragana"/>
  </si>
  <si>
    <t>年</t>
    <phoneticPr fontId="7"/>
  </si>
  <si>
    <t>（１）かつしかエコライフプラザ</t>
    <phoneticPr fontId="9"/>
  </si>
  <si>
    <t>（１）かつしかエコライフプラザ</t>
    <phoneticPr fontId="7"/>
  </si>
  <si>
    <t>［８］７（１）かつしかエコライフプラザ</t>
    <phoneticPr fontId="7"/>
  </si>
  <si>
    <t>古隅田川緑道（葛飾区施工延長）</t>
    <rPh sb="0" eb="1">
      <t>ふる</t>
    </rPh>
    <rPh sb="1" eb="4">
      <t>すみだがわ</t>
    </rPh>
    <phoneticPr fontId="9" type="Hiragana"/>
  </si>
  <si>
    <t>内視鏡検査
５０歳以上</t>
    <phoneticPr fontId="9"/>
  </si>
  <si>
    <t>期日確認：</t>
    <rPh sb="0" eb="2">
      <t>キジツ</t>
    </rPh>
    <rPh sb="2" eb="4">
      <t>カクニン</t>
    </rPh>
    <phoneticPr fontId="7"/>
  </si>
  <si>
    <t>統計表：</t>
    <rPh sb="0" eb="3">
      <t>トウケイヒョウ</t>
    </rPh>
    <phoneticPr fontId="7"/>
  </si>
  <si>
    <t>下記</t>
    <rPh sb="0" eb="2">
      <t>カキ</t>
    </rPh>
    <phoneticPr fontId="7"/>
  </si>
  <si>
    <t>面積</t>
    <rPh sb="0" eb="2">
      <t>メンセキ</t>
    </rPh>
    <phoneticPr fontId="7"/>
  </si>
  <si>
    <t>世帯数</t>
    <rPh sb="0" eb="3">
      <t>セタイスウ</t>
    </rPh>
    <phoneticPr fontId="7"/>
  </si>
  <si>
    <t>人口（男）</t>
    <rPh sb="0" eb="2">
      <t>ジンコウ</t>
    </rPh>
    <rPh sb="3" eb="4">
      <t>オトコ</t>
    </rPh>
    <phoneticPr fontId="7"/>
  </si>
  <si>
    <t>人口（女）</t>
    <rPh sb="0" eb="2">
      <t>ジンコウ</t>
    </rPh>
    <rPh sb="3" eb="4">
      <t>オンナ</t>
    </rPh>
    <phoneticPr fontId="7"/>
  </si>
  <si>
    <t>4/1世帯数</t>
    <rPh sb="3" eb="6">
      <t>セタイスウ</t>
    </rPh>
    <phoneticPr fontId="7"/>
  </si>
  <si>
    <t>4/1人口</t>
    <rPh sb="3" eb="5">
      <t>ジンコウ</t>
    </rPh>
    <phoneticPr fontId="7"/>
  </si>
  <si>
    <t>統計表なし</t>
    <rPh sb="0" eb="3">
      <t>トウケイヒョウ</t>
    </rPh>
    <phoneticPr fontId="7"/>
  </si>
  <si>
    <t>人口（総数）</t>
    <rPh sb="0" eb="2">
      <t>ジンコウ</t>
    </rPh>
    <rPh sb="3" eb="5">
      <t>ソウスウ</t>
    </rPh>
    <phoneticPr fontId="7"/>
  </si>
  <si>
    <t>統計表2-1</t>
    <rPh sb="0" eb="3">
      <t>トウケイヒョウ</t>
    </rPh>
    <phoneticPr fontId="7"/>
  </si>
  <si>
    <t>統計表1-1</t>
    <rPh sb="0" eb="3">
      <t>トウケイヒョウ</t>
    </rPh>
    <phoneticPr fontId="7"/>
  </si>
  <si>
    <t>年度</t>
    <rPh sb="0" eb="2">
      <t>ネンド</t>
    </rPh>
    <phoneticPr fontId="7"/>
  </si>
  <si>
    <t>令和</t>
    <rPh sb="0" eb="2">
      <t>レイワ</t>
    </rPh>
    <phoneticPr fontId="7"/>
  </si>
  <si>
    <t>年度末現在</t>
    <rPh sb="0" eb="2">
      <t>ネンド</t>
    </rPh>
    <rPh sb="2" eb="3">
      <t>マツ</t>
    </rPh>
    <rPh sb="3" eb="5">
      <t>ゲンザイ</t>
    </rPh>
    <phoneticPr fontId="7"/>
  </si>
  <si>
    <t>年</t>
    <rPh sb="0" eb="1">
      <t>ネン</t>
    </rPh>
    <phoneticPr fontId="7"/>
  </si>
  <si>
    <t>年末現在</t>
    <rPh sb="0" eb="1">
      <t>ネン</t>
    </rPh>
    <rPh sb="1" eb="2">
      <t>マツ</t>
    </rPh>
    <rPh sb="2" eb="4">
      <t>ゲンザイ</t>
    </rPh>
    <phoneticPr fontId="7"/>
  </si>
  <si>
    <t>年1月1日現在</t>
    <rPh sb="0" eb="1">
      <t>ネン</t>
    </rPh>
    <rPh sb="2" eb="3">
      <t>ガツ</t>
    </rPh>
    <rPh sb="4" eb="5">
      <t>ニチ</t>
    </rPh>
    <rPh sb="5" eb="7">
      <t>ゲンザイ</t>
    </rPh>
    <phoneticPr fontId="7"/>
  </si>
  <si>
    <t>年4月1日現在</t>
    <rPh sb="0" eb="1">
      <t>ネン</t>
    </rPh>
    <rPh sb="2" eb="3">
      <t>ガツ</t>
    </rPh>
    <rPh sb="4" eb="5">
      <t>ニチ</t>
    </rPh>
    <rPh sb="5" eb="7">
      <t>ゲンザイ</t>
    </rPh>
    <phoneticPr fontId="7"/>
  </si>
  <si>
    <t>インドネシア</t>
  </si>
  <si>
    <t>1-9</t>
    <phoneticPr fontId="7"/>
  </si>
  <si>
    <t>総  数</t>
  </si>
  <si>
    <t>男</t>
  </si>
  <si>
    <t>女</t>
  </si>
  <si>
    <t>総数</t>
    <rPh sb="0" eb="2">
      <t>ソウスウ</t>
    </rPh>
    <phoneticPr fontId="33"/>
  </si>
  <si>
    <t>ミャンマー</t>
  </si>
  <si>
    <t>その他</t>
    <rPh sb="2" eb="3">
      <t>タ</t>
    </rPh>
    <phoneticPr fontId="7"/>
  </si>
  <si>
    <t>４　入力データ</t>
    <rPh sb="2" eb="4">
      <t>ニュウリョク</t>
    </rPh>
    <phoneticPr fontId="7"/>
  </si>
  <si>
    <t>0～4歳</t>
  </si>
  <si>
    <t>5～9歳</t>
  </si>
  <si>
    <t>10～14歳</t>
  </si>
  <si>
    <t>15～19歳</t>
  </si>
  <si>
    <t>20～24歳</t>
  </si>
  <si>
    <t>25～29歳</t>
  </si>
  <si>
    <t>30～34歳</t>
  </si>
  <si>
    <t>35～39歳</t>
  </si>
  <si>
    <t>40～44歳</t>
  </si>
  <si>
    <t>45～49歳</t>
  </si>
  <si>
    <t>50～54歳</t>
  </si>
  <si>
    <t>55～59歳</t>
  </si>
  <si>
    <t>60～64歳</t>
  </si>
  <si>
    <t>65～69歳</t>
  </si>
  <si>
    <t>70～74歳</t>
  </si>
  <si>
    <t>75～79歳</t>
  </si>
  <si>
    <t>80～84歳</t>
  </si>
  <si>
    <t>85～89歳</t>
  </si>
  <si>
    <t>90～94歳</t>
  </si>
  <si>
    <t>95～99歳</t>
  </si>
  <si>
    <t>100歳以上</t>
  </si>
  <si>
    <t>男</t>
    <rPh sb="0" eb="1">
      <t>オトコ</t>
    </rPh>
    <phoneticPr fontId="26"/>
  </si>
  <si>
    <t>女</t>
    <rPh sb="0" eb="1">
      <t>オンナ</t>
    </rPh>
    <phoneticPr fontId="26"/>
  </si>
  <si>
    <t>３　入力データ</t>
    <rPh sb="2" eb="4">
      <t>ニュウリョク</t>
    </rPh>
    <phoneticPr fontId="7"/>
  </si>
  <si>
    <t>（各年1月1日現在）</t>
    <rPh sb="1" eb="2">
      <t>カク</t>
    </rPh>
    <phoneticPr fontId="7"/>
  </si>
  <si>
    <t>８　入力データ</t>
    <rPh sb="2" eb="4">
      <t>ニュウリョク</t>
    </rPh>
    <phoneticPr fontId="7"/>
  </si>
  <si>
    <t>年</t>
  </si>
  <si>
    <t>総人口</t>
    <rPh sb="0" eb="3">
      <t>ソウジンコウ</t>
    </rPh>
    <phoneticPr fontId="26"/>
  </si>
  <si>
    <t>年少人口（0〜14歳）</t>
  </si>
  <si>
    <t>生産年齢人口（15〜64歳）</t>
  </si>
  <si>
    <t>老年人口（65歳以上）</t>
  </si>
  <si>
    <t>総数(A)</t>
    <rPh sb="0" eb="2">
      <t>ソウスウ</t>
    </rPh>
    <phoneticPr fontId="26"/>
  </si>
  <si>
    <t>総人口に
占める割合</t>
    <rPh sb="0" eb="3">
      <t>ソウジンコウ</t>
    </rPh>
    <rPh sb="5" eb="6">
      <t>シ</t>
    </rPh>
    <rPh sb="8" eb="10">
      <t>ワリアイ</t>
    </rPh>
    <phoneticPr fontId="26"/>
  </si>
  <si>
    <t>総数(B)</t>
    <rPh sb="0" eb="2">
      <t>ソウスウ</t>
    </rPh>
    <phoneticPr fontId="26"/>
  </si>
  <si>
    <t>総数(C)</t>
    <rPh sb="0" eb="2">
      <t>ソウスウ</t>
    </rPh>
    <phoneticPr fontId="26"/>
  </si>
  <si>
    <t>５　入力データ</t>
    <rPh sb="2" eb="4">
      <t>ニュウリョク</t>
    </rPh>
    <phoneticPr fontId="7"/>
  </si>
  <si>
    <t>計算式</t>
    <rPh sb="0" eb="3">
      <t>ケイサンシキ</t>
    </rPh>
    <phoneticPr fontId="7"/>
  </si>
  <si>
    <t>町丁目</t>
  </si>
  <si>
    <t>人口</t>
  </si>
  <si>
    <t>↓</t>
    <phoneticPr fontId="7"/>
  </si>
  <si>
    <t>世帯</t>
  </si>
  <si>
    <t>人</t>
  </si>
  <si>
    <t>総数</t>
    <phoneticPr fontId="9"/>
  </si>
  <si>
    <t>立石１丁目</t>
  </si>
  <si>
    <t>立石２丁目</t>
  </si>
  <si>
    <t>立石３丁目</t>
  </si>
  <si>
    <t>立石４丁目</t>
  </si>
  <si>
    <t>立石５丁目</t>
  </si>
  <si>
    <t>立石６丁目</t>
  </si>
  <si>
    <t>立石７丁目</t>
  </si>
  <si>
    <t>立石８丁目</t>
  </si>
  <si>
    <t>東立石１丁目</t>
  </si>
  <si>
    <t>東立石２丁目</t>
  </si>
  <si>
    <t>東立石３丁目</t>
  </si>
  <si>
    <t>東立石４丁目</t>
  </si>
  <si>
    <t>四つ木１丁目</t>
  </si>
  <si>
    <t>四つ木２丁目</t>
  </si>
  <si>
    <t>四つ木３丁目</t>
  </si>
  <si>
    <t>四つ木４丁目</t>
  </si>
  <si>
    <t>四つ木５丁目</t>
  </si>
  <si>
    <t>東四つ木１丁目</t>
  </si>
  <si>
    <t>東四つ木２丁目</t>
  </si>
  <si>
    <t>東四つ木３丁目</t>
  </si>
  <si>
    <t>東四つ木４丁目</t>
  </si>
  <si>
    <t>宝町１丁目</t>
  </si>
  <si>
    <t>宝町２丁目</t>
  </si>
  <si>
    <t>堀切１丁目</t>
  </si>
  <si>
    <t>堀切２丁目</t>
  </si>
  <si>
    <t>堀切３丁目</t>
  </si>
  <si>
    <t>堀切４丁目</t>
  </si>
  <si>
    <t>堀切５丁目</t>
  </si>
  <si>
    <t>堀切６丁目</t>
  </si>
  <si>
    <t>堀切７丁目</t>
  </si>
  <si>
    <t>堀切８丁目</t>
  </si>
  <si>
    <t>東堀切１丁目</t>
  </si>
  <si>
    <t>東堀切２丁目</t>
  </si>
  <si>
    <t>東堀切３丁目</t>
  </si>
  <si>
    <t>小菅１丁目</t>
  </si>
  <si>
    <t>小菅２丁目</t>
  </si>
  <si>
    <t>小菅３丁目</t>
  </si>
  <si>
    <t>小菅４丁目</t>
  </si>
  <si>
    <t>お花茶屋１丁目</t>
  </si>
  <si>
    <t>お花茶屋２丁目</t>
  </si>
  <si>
    <t>お花茶屋３丁目</t>
  </si>
  <si>
    <t>白鳥１丁目</t>
  </si>
  <si>
    <t>白鳥２丁目</t>
  </si>
  <si>
    <t>白鳥３丁目</t>
  </si>
  <si>
    <t>白鳥４丁目</t>
  </si>
  <si>
    <t>亀有１丁目</t>
  </si>
  <si>
    <t>亀有２丁目</t>
  </si>
  <si>
    <t>亀有３丁目</t>
  </si>
  <si>
    <t>亀有４丁目</t>
  </si>
  <si>
    <t>亀有５丁目</t>
  </si>
  <si>
    <t>西亀有１丁目</t>
  </si>
  <si>
    <t>西亀有２丁目</t>
  </si>
  <si>
    <t>西亀有３丁目</t>
  </si>
  <si>
    <t>西亀有４丁目</t>
  </si>
  <si>
    <t>青戸１丁目</t>
  </si>
  <si>
    <t>青戸２丁目</t>
  </si>
  <si>
    <t>青戸３丁目</t>
  </si>
  <si>
    <t>青戸４丁目</t>
  </si>
  <si>
    <t>青戸５丁目</t>
  </si>
  <si>
    <t>青戸６丁目</t>
  </si>
  <si>
    <t>青戸７丁目</t>
  </si>
  <si>
    <t>青戸８丁目</t>
  </si>
  <si>
    <t>新小岩１丁目</t>
  </si>
  <si>
    <t>新小岩２丁目</t>
  </si>
  <si>
    <t>新小岩３丁目</t>
  </si>
  <si>
    <t>新小岩４丁目</t>
  </si>
  <si>
    <t>東新小岩１丁目</t>
  </si>
  <si>
    <t>東新小岩２丁目</t>
  </si>
  <si>
    <t>東新小岩３丁目</t>
  </si>
  <si>
    <t>東新小岩４丁目</t>
  </si>
  <si>
    <t>東新小岩５丁目</t>
  </si>
  <si>
    <t>東新小岩６丁目</t>
  </si>
  <si>
    <t>東新小岩７丁目</t>
  </si>
  <si>
    <t>東新小岩８丁目</t>
  </si>
  <si>
    <t>西新小岩１丁目</t>
  </si>
  <si>
    <t>西新小岩２丁目</t>
  </si>
  <si>
    <t>西新小岩３丁目</t>
  </si>
  <si>
    <t>西新小岩４丁目</t>
  </si>
  <si>
    <t>西新小岩５丁目</t>
  </si>
  <si>
    <t>奥戸１丁目</t>
  </si>
  <si>
    <t>奥戸２丁目</t>
  </si>
  <si>
    <t>奥戸３丁目</t>
  </si>
  <si>
    <t>奥戸４丁目</t>
  </si>
  <si>
    <t>奥戸５丁目</t>
  </si>
  <si>
    <t>奥戸６丁目</t>
  </si>
  <si>
    <t>奥戸７丁目</t>
  </si>
  <si>
    <t>奥戸８丁目</t>
  </si>
  <si>
    <t>奥戸９丁目</t>
  </si>
  <si>
    <t>高砂１丁目</t>
  </si>
  <si>
    <t>高砂２丁目</t>
  </si>
  <si>
    <t>高砂３丁目</t>
  </si>
  <si>
    <t>高砂４丁目</t>
  </si>
  <si>
    <t>高砂５丁目</t>
  </si>
  <si>
    <t>高砂６丁目</t>
  </si>
  <si>
    <t>高砂７丁目</t>
  </si>
  <si>
    <t>高砂８丁目</t>
  </si>
  <si>
    <t>鎌倉１丁目</t>
  </si>
  <si>
    <t>鎌倉２丁目</t>
  </si>
  <si>
    <t>鎌倉３丁目</t>
  </si>
  <si>
    <t>鎌倉４丁目</t>
  </si>
  <si>
    <t>細田１丁目</t>
  </si>
  <si>
    <t>細田２丁目</t>
  </si>
  <si>
    <t>細田３丁目</t>
  </si>
  <si>
    <t>細田４丁目</t>
  </si>
  <si>
    <t>細田５丁目</t>
  </si>
  <si>
    <t>柴又１丁目</t>
  </si>
  <si>
    <t>柴又２丁目</t>
  </si>
  <si>
    <t>柴又３丁目</t>
  </si>
  <si>
    <t>柴又４丁目</t>
  </si>
  <si>
    <t>柴又５丁目</t>
  </si>
  <si>
    <t>柴又６丁目</t>
  </si>
  <si>
    <t>柴又７丁目</t>
  </si>
  <si>
    <t>新宿１丁目</t>
  </si>
  <si>
    <t>新宿２丁目</t>
  </si>
  <si>
    <t>新宿３丁目</t>
  </si>
  <si>
    <t>新宿４丁目</t>
  </si>
  <si>
    <t>新宿５丁目</t>
  </si>
  <si>
    <t>新宿６丁目</t>
  </si>
  <si>
    <t>金町１丁目</t>
  </si>
  <si>
    <t>金町２丁目</t>
  </si>
  <si>
    <t>金町３丁目</t>
  </si>
  <si>
    <t>金町４丁目</t>
  </si>
  <si>
    <t>金町５丁目</t>
  </si>
  <si>
    <t>金町６丁目</t>
  </si>
  <si>
    <t>金町浄水場</t>
  </si>
  <si>
    <t>東金町１丁目</t>
  </si>
  <si>
    <t>東金町２丁目</t>
  </si>
  <si>
    <t>東金町３丁目</t>
  </si>
  <si>
    <t>東金町４丁目</t>
  </si>
  <si>
    <t>東金町５丁目</t>
  </si>
  <si>
    <t>東金町６丁目</t>
  </si>
  <si>
    <t>東金町７丁目</t>
  </si>
  <si>
    <t>東金町８丁目</t>
  </si>
  <si>
    <t>水元１丁目</t>
  </si>
  <si>
    <t>水元２丁目</t>
  </si>
  <si>
    <t>水元３丁目</t>
  </si>
  <si>
    <t>水元４丁目</t>
  </si>
  <si>
    <t>水元５丁目</t>
  </si>
  <si>
    <t>水元公園</t>
  </si>
  <si>
    <t>東水元１丁目</t>
  </si>
  <si>
    <t>東水元２丁目</t>
  </si>
  <si>
    <t>東水元３丁目</t>
  </si>
  <si>
    <t>東水元４丁目</t>
  </si>
  <si>
    <t>東水元５丁目</t>
  </si>
  <si>
    <t>東水元６丁目</t>
  </si>
  <si>
    <t>南水元１丁目</t>
  </si>
  <si>
    <t>南水元２丁目</t>
  </si>
  <si>
    <t>南水元３丁目</t>
  </si>
  <si>
    <t>南水元４丁目</t>
  </si>
  <si>
    <t>西水元１丁目</t>
  </si>
  <si>
    <t>西水元２丁目</t>
  </si>
  <si>
    <t>西水元３丁目</t>
  </si>
  <si>
    <t>西水元４丁目</t>
  </si>
  <si>
    <t>西水元５丁目</t>
  </si>
  <si>
    <t>西水元６丁目</t>
  </si>
  <si>
    <t>1-4</t>
    <phoneticPr fontId="7"/>
  </si>
  <si>
    <t>1-2</t>
    <phoneticPr fontId="7"/>
  </si>
  <si>
    <t>総人口</t>
    <rPh sb="0" eb="3">
      <t>ソウジンコウ</t>
    </rPh>
    <phoneticPr fontId="35"/>
  </si>
  <si>
    <t>65歳以上人口</t>
    <rPh sb="2" eb="5">
      <t>サイイジョウ</t>
    </rPh>
    <rPh sb="5" eb="7">
      <t>ジンコウ</t>
    </rPh>
    <phoneticPr fontId="26"/>
  </si>
  <si>
    <t>総人口に占める割合</t>
    <rPh sb="0" eb="3">
      <t>ソウジンコウ</t>
    </rPh>
    <rPh sb="4" eb="5">
      <t>シ</t>
    </rPh>
    <rPh sb="7" eb="9">
      <t>ワリアイ</t>
    </rPh>
    <phoneticPr fontId="26"/>
  </si>
  <si>
    <t>総人口</t>
    <rPh sb="0" eb="1">
      <t>ソウ</t>
    </rPh>
    <rPh sb="1" eb="3">
      <t>ジンコウ</t>
    </rPh>
    <phoneticPr fontId="9"/>
  </si>
  <si>
    <t>65歳以上高齢者人口</t>
    <rPh sb="2" eb="5">
      <t>サイイジョウ</t>
    </rPh>
    <rPh sb="5" eb="8">
      <t>コウレイシャ</t>
    </rPh>
    <rPh sb="8" eb="10">
      <t>ジンコウ</t>
    </rPh>
    <phoneticPr fontId="9"/>
  </si>
  <si>
    <t>65歳以上人口に占める割合</t>
    <rPh sb="2" eb="5">
      <t>サイイジョウ</t>
    </rPh>
    <rPh sb="5" eb="7">
      <t>ジンコウ</t>
    </rPh>
    <rPh sb="8" eb="9">
      <t>シ</t>
    </rPh>
    <rPh sb="11" eb="13">
      <t>ワリアイ</t>
    </rPh>
    <phoneticPr fontId="26"/>
  </si>
  <si>
    <t>総人口</t>
    <rPh sb="0" eb="1">
      <t>ソウ</t>
    </rPh>
    <rPh sb="1" eb="3">
      <t>ジンコウ</t>
    </rPh>
    <phoneticPr fontId="31"/>
  </si>
  <si>
    <t>65歳以上
高齢者人口</t>
    <rPh sb="2" eb="5">
      <t>サイイジョウ</t>
    </rPh>
    <rPh sb="6" eb="9">
      <t>コウレイシャ</t>
    </rPh>
    <rPh sb="9" eb="11">
      <t>ジンコウ</t>
    </rPh>
    <phoneticPr fontId="31"/>
  </si>
  <si>
    <t>ひとり暮らし高齢者数</t>
    <rPh sb="3" eb="4">
      <t>ク</t>
    </rPh>
    <rPh sb="6" eb="9">
      <t>コウレイシャ</t>
    </rPh>
    <rPh sb="9" eb="10">
      <t>スウ</t>
    </rPh>
    <phoneticPr fontId="31"/>
  </si>
  <si>
    <t>総数</t>
    <rPh sb="0" eb="2">
      <t>ソウスウ</t>
    </rPh>
    <phoneticPr fontId="31"/>
  </si>
  <si>
    <t>総人口に
占める割合</t>
    <rPh sb="0" eb="3">
      <t>ソウジンコウ</t>
    </rPh>
    <rPh sb="5" eb="6">
      <t>シ</t>
    </rPh>
    <rPh sb="8" eb="10">
      <t>ワリアイ</t>
    </rPh>
    <phoneticPr fontId="31"/>
  </si>
  <si>
    <t>65歳以上人口に
占める割合</t>
    <rPh sb="2" eb="5">
      <t>サイイジョウ</t>
    </rPh>
    <rPh sb="5" eb="7">
      <t>ジンコウ</t>
    </rPh>
    <rPh sb="9" eb="10">
      <t>シ</t>
    </rPh>
    <rPh sb="12" eb="14">
      <t>ワリアイ</t>
    </rPh>
    <phoneticPr fontId="31"/>
  </si>
  <si>
    <t>地域人口に
占める割合</t>
    <rPh sb="0" eb="2">
      <t>チイキ</t>
    </rPh>
    <rPh sb="2" eb="4">
      <t>ジンコウ</t>
    </rPh>
    <rPh sb="6" eb="7">
      <t>シ</t>
    </rPh>
    <rPh sb="9" eb="11">
      <t>ワリアイ</t>
    </rPh>
    <phoneticPr fontId="7"/>
  </si>
  <si>
    <t>東堀切</t>
  </si>
  <si>
    <t>小菅</t>
  </si>
  <si>
    <t>青戸</t>
  </si>
  <si>
    <t>東新小岩</t>
  </si>
  <si>
    <t>西新小岩</t>
  </si>
  <si>
    <t>高砂</t>
  </si>
  <si>
    <t>水元</t>
  </si>
  <si>
    <t>南水元</t>
  </si>
  <si>
    <t>西水元</t>
  </si>
  <si>
    <t>65歳以上人口</t>
    <rPh sb="2" eb="5">
      <t>サイイジョウ</t>
    </rPh>
    <rPh sb="5" eb="7">
      <t>ジンコウ</t>
    </rPh>
    <phoneticPr fontId="73"/>
  </si>
  <si>
    <t>男</t>
    <rPh sb="0" eb="1">
      <t>オトコ</t>
    </rPh>
    <phoneticPr fontId="7"/>
  </si>
  <si>
    <t>女</t>
    <rPh sb="0" eb="1">
      <t>オンナ</t>
    </rPh>
    <phoneticPr fontId="7"/>
  </si>
  <si>
    <t>＊平成25年4月1日以降の人口統計については外国人住民を含む</t>
    <phoneticPr fontId="9"/>
  </si>
  <si>
    <t>　（平成24年7月9日住民基本台帳法改正による）</t>
    <phoneticPr fontId="9"/>
  </si>
  <si>
    <t>日本共産党葛飾区議会議員団</t>
    <rPh sb="5" eb="7">
      <t>カツシカ</t>
    </rPh>
    <rPh sb="7" eb="8">
      <t>ク</t>
    </rPh>
    <phoneticPr fontId="9"/>
  </si>
  <si>
    <t>金町浄水場</t>
    <rPh sb="0" eb="2">
      <t>カナマチ</t>
    </rPh>
    <rPh sb="2" eb="5">
      <t>ジョウスイジョウ</t>
    </rPh>
    <phoneticPr fontId="7"/>
  </si>
  <si>
    <t>水元公園</t>
    <rPh sb="0" eb="2">
      <t>ミズモト</t>
    </rPh>
    <rPh sb="2" eb="4">
      <t>コウエン</t>
    </rPh>
    <phoneticPr fontId="7"/>
  </si>
  <si>
    <t>総人口</t>
    <rPh sb="0" eb="3">
      <t>ソウジンコウ</t>
    </rPh>
    <phoneticPr fontId="30"/>
  </si>
  <si>
    <t>総数(A)</t>
    <rPh sb="0" eb="2">
      <t>ソウスウ</t>
    </rPh>
    <phoneticPr fontId="30"/>
  </si>
  <si>
    <t>総人口に
占める割合</t>
    <rPh sb="0" eb="3">
      <t>ソウジンコウ</t>
    </rPh>
    <rPh sb="5" eb="6">
      <t>シ</t>
    </rPh>
    <rPh sb="8" eb="10">
      <t>ワリアイ</t>
    </rPh>
    <phoneticPr fontId="30"/>
  </si>
  <si>
    <t>総数(B)</t>
    <rPh sb="0" eb="2">
      <t>ソウスウ</t>
    </rPh>
    <phoneticPr fontId="30"/>
  </si>
  <si>
    <t>総数(C)</t>
    <rPh sb="0" eb="2">
      <t>ソウスウ</t>
    </rPh>
    <phoneticPr fontId="30"/>
  </si>
  <si>
    <t>６　入力データ</t>
    <rPh sb="2" eb="4">
      <t>ニュウリョク</t>
    </rPh>
    <phoneticPr fontId="7"/>
  </si>
  <si>
    <t>７(1)　入力データ</t>
    <rPh sb="5" eb="7">
      <t>ニュウリョク</t>
    </rPh>
    <phoneticPr fontId="7"/>
  </si>
  <si>
    <t>７(2)　入力データ</t>
    <rPh sb="5" eb="7">
      <t>ニュウリョク</t>
    </rPh>
    <phoneticPr fontId="7"/>
  </si>
  <si>
    <t>７(3)　入力データ</t>
    <rPh sb="5" eb="7">
      <t>ニュウリョク</t>
    </rPh>
    <phoneticPr fontId="7"/>
  </si>
  <si>
    <t>1-7</t>
    <phoneticPr fontId="7"/>
  </si>
  <si>
    <t>町名</t>
    <rPh sb="0" eb="2">
      <t>チョウメイ</t>
    </rPh>
    <phoneticPr fontId="13"/>
  </si>
  <si>
    <t>65歳以上人口</t>
    <rPh sb="2" eb="5">
      <t>サイイジョウ</t>
    </rPh>
    <rPh sb="5" eb="7">
      <t>ジンコウ</t>
    </rPh>
    <phoneticPr fontId="13"/>
  </si>
  <si>
    <t>地域人口に
占める割合</t>
    <rPh sb="0" eb="2">
      <t>チイキ</t>
    </rPh>
    <rPh sb="2" eb="4">
      <t>ジンコウ</t>
    </rPh>
    <rPh sb="6" eb="7">
      <t>シ</t>
    </rPh>
    <rPh sb="9" eb="11">
      <t>ワリアイ</t>
    </rPh>
    <phoneticPr fontId="30"/>
  </si>
  <si>
    <t>四つ木</t>
    <rPh sb="0" eb="1">
      <t>ヨ</t>
    </rPh>
    <rPh sb="2" eb="3">
      <t>ギ</t>
    </rPh>
    <phoneticPr fontId="26"/>
  </si>
  <si>
    <t>小菅</t>
    <rPh sb="0" eb="2">
      <t>コスゲ</t>
    </rPh>
    <phoneticPr fontId="26"/>
  </si>
  <si>
    <t>お花茶屋</t>
    <rPh sb="1" eb="4">
      <t>ハナヂャヤ</t>
    </rPh>
    <phoneticPr fontId="26"/>
  </si>
  <si>
    <t>白鳥</t>
    <rPh sb="0" eb="2">
      <t>シラトリ</t>
    </rPh>
    <phoneticPr fontId="26"/>
  </si>
  <si>
    <t>亀有</t>
    <rPh sb="0" eb="2">
      <t>カメアリ</t>
    </rPh>
    <phoneticPr fontId="26"/>
  </si>
  <si>
    <t>青戸</t>
    <rPh sb="0" eb="2">
      <t>アオト</t>
    </rPh>
    <phoneticPr fontId="26"/>
  </si>
  <si>
    <t>新小岩</t>
    <rPh sb="0" eb="3">
      <t>シンコイワ</t>
    </rPh>
    <phoneticPr fontId="26"/>
  </si>
  <si>
    <t>奥戸</t>
    <rPh sb="0" eb="2">
      <t>オクド</t>
    </rPh>
    <phoneticPr fontId="26"/>
  </si>
  <si>
    <t>高砂</t>
    <rPh sb="0" eb="2">
      <t>タカサゴ</t>
    </rPh>
    <phoneticPr fontId="26"/>
  </si>
  <si>
    <t>鎌倉</t>
    <rPh sb="0" eb="2">
      <t>カマクラ</t>
    </rPh>
    <phoneticPr fontId="26"/>
  </si>
  <si>
    <t>柴又</t>
    <rPh sb="0" eb="2">
      <t>シバマタ</t>
    </rPh>
    <phoneticPr fontId="26"/>
  </si>
  <si>
    <t>新宿</t>
    <rPh sb="0" eb="2">
      <t>ニイジュク</t>
    </rPh>
    <phoneticPr fontId="26"/>
  </si>
  <si>
    <t>金町</t>
    <rPh sb="0" eb="2">
      <t>カナマチ</t>
    </rPh>
    <phoneticPr fontId="26"/>
  </si>
  <si>
    <t>東金町</t>
    <rPh sb="0" eb="3">
      <t>ヒガシカナマチ</t>
    </rPh>
    <phoneticPr fontId="26"/>
  </si>
  <si>
    <t>水元</t>
    <rPh sb="0" eb="2">
      <t>ミズモト</t>
    </rPh>
    <phoneticPr fontId="26"/>
  </si>
  <si>
    <t>東水元</t>
    <rPh sb="0" eb="3">
      <t>ヒガシミズモト</t>
    </rPh>
    <phoneticPr fontId="26"/>
  </si>
  <si>
    <t>南水元</t>
    <rPh sb="0" eb="1">
      <t>ミナミ</t>
    </rPh>
    <rPh sb="1" eb="3">
      <t>ミズモト</t>
    </rPh>
    <phoneticPr fontId="26"/>
  </si>
  <si>
    <t>西水元</t>
    <rPh sb="0" eb="1">
      <t>ニシ</t>
    </rPh>
    <rPh sb="1" eb="3">
      <t>ミズモト</t>
    </rPh>
    <phoneticPr fontId="26"/>
  </si>
  <si>
    <t>1-5</t>
    <phoneticPr fontId="7"/>
  </si>
  <si>
    <t>乳幼児人口</t>
    <rPh sb="0" eb="3">
      <t>ニュウヨウジ</t>
    </rPh>
    <rPh sb="3" eb="5">
      <t>ジンコウ</t>
    </rPh>
    <phoneticPr fontId="30"/>
  </si>
  <si>
    <t>総数</t>
    <rPh sb="0" eb="2">
      <t>ソウスウ</t>
    </rPh>
    <phoneticPr fontId="30"/>
  </si>
  <si>
    <t>０歳児</t>
  </si>
  <si>
    <t>１歳児</t>
  </si>
  <si>
    <t>２歳児</t>
  </si>
  <si>
    <t>３歳児</t>
  </si>
  <si>
    <t>４歳児</t>
  </si>
  <si>
    <t>５歳児</t>
  </si>
  <si>
    <t>下記</t>
    <rPh sb="0" eb="1">
      <t>カキ</t>
    </rPh>
    <phoneticPr fontId="7"/>
  </si>
  <si>
    <t>選挙人名簿</t>
    <rPh sb="0" eb="2">
      <t>センキョ</t>
    </rPh>
    <rPh sb="2" eb="3">
      <t>ニン</t>
    </rPh>
    <rPh sb="3" eb="5">
      <t>メイボ</t>
    </rPh>
    <phoneticPr fontId="26"/>
  </si>
  <si>
    <t>在外選挙人名簿</t>
    <rPh sb="0" eb="2">
      <t>ザイガイ</t>
    </rPh>
    <rPh sb="2" eb="4">
      <t>センキョ</t>
    </rPh>
    <rPh sb="4" eb="5">
      <t>ニン</t>
    </rPh>
    <rPh sb="5" eb="7">
      <t>メイボ</t>
    </rPh>
    <phoneticPr fontId="26"/>
  </si>
  <si>
    <t>総数</t>
    <rPh sb="0" eb="1">
      <t>フサ</t>
    </rPh>
    <rPh sb="1" eb="2">
      <t>カズ</t>
    </rPh>
    <phoneticPr fontId="26"/>
  </si>
  <si>
    <t>登録日</t>
    <rPh sb="0" eb="2">
      <t>トウロク</t>
    </rPh>
    <rPh sb="2" eb="3">
      <t>ビ</t>
    </rPh>
    <phoneticPr fontId="26"/>
  </si>
  <si>
    <t>12-2</t>
    <phoneticPr fontId="7"/>
  </si>
  <si>
    <t>２　入力データ</t>
    <rPh sb="2" eb="4">
      <t>ニュウリョク</t>
    </rPh>
    <phoneticPr fontId="7"/>
  </si>
  <si>
    <t>１　入力データ</t>
    <rPh sb="2" eb="4">
      <t>ニュウリョク</t>
    </rPh>
    <phoneticPr fontId="7"/>
  </si>
  <si>
    <t>12-5</t>
    <phoneticPr fontId="7"/>
  </si>
  <si>
    <t>条例定数</t>
  </si>
  <si>
    <t>現員</t>
  </si>
  <si>
    <t>(再掲)
うち女性</t>
    <rPh sb="1" eb="3">
      <t>サイケイ</t>
    </rPh>
    <rPh sb="7" eb="9">
      <t>ジョセイ</t>
    </rPh>
    <phoneticPr fontId="30"/>
  </si>
  <si>
    <t>12-8</t>
    <phoneticPr fontId="7"/>
  </si>
  <si>
    <t>委員会名</t>
    <rPh sb="0" eb="3">
      <t>イインカイ</t>
    </rPh>
    <rPh sb="3" eb="4">
      <t>メイ</t>
    </rPh>
    <phoneticPr fontId="30"/>
  </si>
  <si>
    <t>議会運営委員会</t>
    <rPh sb="0" eb="2">
      <t>ギカイ</t>
    </rPh>
    <rPh sb="2" eb="4">
      <t>ウンエイ</t>
    </rPh>
    <rPh sb="4" eb="7">
      <t>イインカイ</t>
    </rPh>
    <phoneticPr fontId="30"/>
  </si>
  <si>
    <t>常任委員会</t>
    <rPh sb="0" eb="2">
      <t>ジョウニン</t>
    </rPh>
    <rPh sb="2" eb="5">
      <t>イインカイ</t>
    </rPh>
    <phoneticPr fontId="30"/>
  </si>
  <si>
    <t>特別委員会</t>
    <rPh sb="0" eb="2">
      <t>トクベツ</t>
    </rPh>
    <rPh sb="2" eb="5">
      <t>イインカイ</t>
    </rPh>
    <phoneticPr fontId="30"/>
  </si>
  <si>
    <t>総務委員会</t>
  </si>
  <si>
    <t>保健福祉委員会</t>
    <rPh sb="0" eb="2">
      <t>ホケン</t>
    </rPh>
    <rPh sb="2" eb="4">
      <t>フクシ</t>
    </rPh>
    <phoneticPr fontId="13"/>
  </si>
  <si>
    <t>建設環境委員会</t>
    <rPh sb="0" eb="2">
      <t>ケンセツ</t>
    </rPh>
    <rPh sb="2" eb="4">
      <t>カンキョウ</t>
    </rPh>
    <phoneticPr fontId="13"/>
  </si>
  <si>
    <t>文教委員会</t>
  </si>
  <si>
    <t>定数</t>
    <rPh sb="0" eb="2">
      <t>テイスウ</t>
    </rPh>
    <phoneticPr fontId="30"/>
  </si>
  <si>
    <t>現員</t>
    <rPh sb="0" eb="2">
      <t>ゲンイン</t>
    </rPh>
    <phoneticPr fontId="30"/>
  </si>
  <si>
    <t>危機管理対策特別委員会</t>
    <rPh sb="0" eb="2">
      <t>キキ</t>
    </rPh>
    <rPh sb="2" eb="4">
      <t>カンリ</t>
    </rPh>
    <rPh sb="4" eb="6">
      <t>タイサク</t>
    </rPh>
    <rPh sb="6" eb="8">
      <t>トクベツ</t>
    </rPh>
    <rPh sb="8" eb="11">
      <t>イインカイ</t>
    </rPh>
    <phoneticPr fontId="13"/>
  </si>
  <si>
    <t>14-3</t>
    <phoneticPr fontId="7"/>
  </si>
  <si>
    <t>法定数</t>
    <rPh sb="0" eb="3">
      <t>ホウテイスウ</t>
    </rPh>
    <phoneticPr fontId="13"/>
  </si>
  <si>
    <t>現員数</t>
  </si>
  <si>
    <t>監査委員</t>
  </si>
  <si>
    <t>選挙管理委員会</t>
  </si>
  <si>
    <t>教育委員会</t>
    <rPh sb="3" eb="4">
      <t>イン</t>
    </rPh>
    <phoneticPr fontId="13"/>
  </si>
  <si>
    <t>農業委員会</t>
  </si>
  <si>
    <t>14-7</t>
    <phoneticPr fontId="7"/>
  </si>
  <si>
    <t>行政不服審査会</t>
    <rPh sb="0" eb="2">
      <t>ギョウセイ</t>
    </rPh>
    <rPh sb="2" eb="4">
      <t>フフク</t>
    </rPh>
    <rPh sb="4" eb="7">
      <t>シンサカイ</t>
    </rPh>
    <phoneticPr fontId="13"/>
  </si>
  <si>
    <t>特別職議員報酬等審議会</t>
    <rPh sb="3" eb="5">
      <t>ギイン</t>
    </rPh>
    <phoneticPr fontId="13"/>
  </si>
  <si>
    <t>男女平等推進審議会</t>
    <rPh sb="0" eb="2">
      <t>ダンジョ</t>
    </rPh>
    <rPh sb="2" eb="4">
      <t>ビョウドウ</t>
    </rPh>
    <rPh sb="4" eb="6">
      <t>スイシン</t>
    </rPh>
    <phoneticPr fontId="13"/>
  </si>
  <si>
    <t>男女平等苦情調整委員会</t>
  </si>
  <si>
    <t>財産価格審議会</t>
  </si>
  <si>
    <t>消費者被害救済委員会</t>
    <rPh sb="0" eb="3">
      <t>ショウヒシャ</t>
    </rPh>
    <rPh sb="3" eb="5">
      <t>ヒガイ</t>
    </rPh>
    <rPh sb="5" eb="7">
      <t>キュウサイ</t>
    </rPh>
    <rPh sb="7" eb="10">
      <t>イインカイ</t>
    </rPh>
    <phoneticPr fontId="13"/>
  </si>
  <si>
    <t>消費生活対策審議会</t>
    <rPh sb="0" eb="2">
      <t>ショウヒ</t>
    </rPh>
    <rPh sb="2" eb="4">
      <t>セイカツ</t>
    </rPh>
    <rPh sb="4" eb="6">
      <t>タイサク</t>
    </rPh>
    <rPh sb="6" eb="9">
      <t>シンギカイ</t>
    </rPh>
    <phoneticPr fontId="13"/>
  </si>
  <si>
    <t>防災会議</t>
  </si>
  <si>
    <t>国民保護協議会</t>
    <rPh sb="0" eb="2">
      <t>コクミン</t>
    </rPh>
    <rPh sb="2" eb="4">
      <t>ホゴ</t>
    </rPh>
    <rPh sb="4" eb="7">
      <t>キョウギカイ</t>
    </rPh>
    <phoneticPr fontId="13"/>
  </si>
  <si>
    <t>民生委員推薦会</t>
  </si>
  <si>
    <t>福祉サービス苦情調整委員</t>
    <rPh sb="0" eb="2">
      <t>フクシ</t>
    </rPh>
    <rPh sb="6" eb="8">
      <t>クジョウ</t>
    </rPh>
    <rPh sb="8" eb="10">
      <t>チョウセイ</t>
    </rPh>
    <rPh sb="10" eb="12">
      <t>イイン</t>
    </rPh>
    <phoneticPr fontId="30"/>
  </si>
  <si>
    <t>介護保険事業審議会</t>
  </si>
  <si>
    <t>飾区感染症の診査に関する協議会（結核）</t>
    <rPh sb="0" eb="3">
      <t>カツシカク</t>
    </rPh>
    <rPh sb="3" eb="5">
      <t>カンセン</t>
    </rPh>
    <rPh sb="5" eb="6">
      <t>ショウ</t>
    </rPh>
    <rPh sb="10" eb="11">
      <t>カン</t>
    </rPh>
    <rPh sb="17" eb="19">
      <t>ケッカク</t>
    </rPh>
    <phoneticPr fontId="13"/>
  </si>
  <si>
    <t>飾区感染症の診査に関する協議会(結核以外)</t>
    <rPh sb="0" eb="2">
      <t>カツシカ</t>
    </rPh>
    <rPh sb="2" eb="3">
      <t>ク</t>
    </rPh>
    <rPh sb="10" eb="11">
      <t>カン</t>
    </rPh>
    <rPh sb="13" eb="16">
      <t>キョウギカイ</t>
    </rPh>
    <rPh sb="17" eb="19">
      <t>ケッカク</t>
    </rPh>
    <rPh sb="19" eb="21">
      <t>イガイ</t>
    </rPh>
    <phoneticPr fontId="13"/>
  </si>
  <si>
    <t>子ども・子育て会議</t>
  </si>
  <si>
    <t>建築紛争調停委員会</t>
  </si>
  <si>
    <t>空家等対策協議会</t>
    <rPh sb="0" eb="2">
      <t>アキヤ</t>
    </rPh>
    <rPh sb="2" eb="3">
      <t>トウ</t>
    </rPh>
    <rPh sb="3" eb="5">
      <t>タイサク</t>
    </rPh>
    <rPh sb="5" eb="8">
      <t>キョウギカイ</t>
    </rPh>
    <phoneticPr fontId="13"/>
  </si>
  <si>
    <t>いじめ問題対策委員会</t>
  </si>
  <si>
    <t>郷土と天文の博物館運営協議会</t>
    <rPh sb="9" eb="11">
      <t>ウンエイ</t>
    </rPh>
    <rPh sb="11" eb="14">
      <t>キョウギカイ</t>
    </rPh>
    <phoneticPr fontId="13"/>
  </si>
  <si>
    <t>障害福祉サービス給付認定審査会</t>
  </si>
  <si>
    <t>国民健康保険運営協議会</t>
  </si>
  <si>
    <t>大気汚染障害者認定審査会</t>
  </si>
  <si>
    <t>公害健康被害認定審査会</t>
  </si>
  <si>
    <t>公害健康被害補償診療報酬審査会</t>
  </si>
  <si>
    <t>（人事課）</t>
    <rPh sb="1" eb="4">
      <t>ジンジカ</t>
    </rPh>
    <phoneticPr fontId="7"/>
  </si>
  <si>
    <t>事務系</t>
  </si>
  <si>
    <t>福祉系</t>
  </si>
  <si>
    <t>技能系</t>
  </si>
  <si>
    <t>20歳未満</t>
  </si>
  <si>
    <t>人数</t>
    <rPh sb="0" eb="2">
      <t>ニンズウ</t>
    </rPh>
    <phoneticPr fontId="26"/>
  </si>
  <si>
    <t>構成比</t>
    <rPh sb="0" eb="2">
      <t>コウセイ</t>
    </rPh>
    <rPh sb="2" eb="3">
      <t>ヒ</t>
    </rPh>
    <phoneticPr fontId="26"/>
  </si>
  <si>
    <t>平均年齢</t>
    <rPh sb="0" eb="2">
      <t>ヘイキン</t>
    </rPh>
    <rPh sb="2" eb="4">
      <t>ネンレイ</t>
    </rPh>
    <phoneticPr fontId="7"/>
  </si>
  <si>
    <t>年</t>
    <rPh sb="0" eb="1">
      <t>トシ</t>
    </rPh>
    <phoneticPr fontId="30"/>
  </si>
  <si>
    <t>参事</t>
    <rPh sb="0" eb="2">
      <t>サンジ</t>
    </rPh>
    <phoneticPr fontId="9"/>
  </si>
  <si>
    <t>副参事</t>
    <rPh sb="0" eb="3">
      <t>フクサンジ</t>
    </rPh>
    <phoneticPr fontId="9"/>
  </si>
  <si>
    <t>主事</t>
    <rPh sb="0" eb="2">
      <t>シュジ</t>
    </rPh>
    <phoneticPr fontId="9"/>
  </si>
  <si>
    <t>係長・主査</t>
    <rPh sb="0" eb="2">
      <t>カカリチョウ</t>
    </rPh>
    <rPh sb="3" eb="5">
      <t>シュサ</t>
    </rPh>
    <phoneticPr fontId="9"/>
  </si>
  <si>
    <t>副参事</t>
    <phoneticPr fontId="9"/>
  </si>
  <si>
    <t>年</t>
    <rPh sb="0" eb="1">
      <t>トシ</t>
    </rPh>
    <phoneticPr fontId="7"/>
  </si>
  <si>
    <t>（各年4月1日現在）</t>
    <rPh sb="1" eb="3">
      <t>カクネン</t>
    </rPh>
    <rPh sb="4" eb="5">
      <t>ガツ</t>
    </rPh>
    <rPh sb="6" eb="7">
      <t>ニチ</t>
    </rPh>
    <rPh sb="7" eb="9">
      <t>ゲンザイ</t>
    </rPh>
    <phoneticPr fontId="9"/>
  </si>
  <si>
    <t>総数</t>
    <rPh sb="0" eb="2">
      <t>ソウスウ</t>
    </rPh>
    <phoneticPr fontId="13"/>
  </si>
  <si>
    <t>一般技術系</t>
  </si>
  <si>
    <t>医療技術系</t>
  </si>
  <si>
    <t>年</t>
    <rPh sb="0" eb="1">
      <t>トシ</t>
    </rPh>
    <phoneticPr fontId="26"/>
  </si>
  <si>
    <t>20～29歳</t>
    <rPh sb="5" eb="6">
      <t>サイ</t>
    </rPh>
    <phoneticPr fontId="13"/>
  </si>
  <si>
    <t>30～39歳</t>
    <rPh sb="5" eb="6">
      <t>サイ</t>
    </rPh>
    <phoneticPr fontId="13"/>
  </si>
  <si>
    <t>40～49歳</t>
    <rPh sb="5" eb="6">
      <t>サイ</t>
    </rPh>
    <phoneticPr fontId="13"/>
  </si>
  <si>
    <t>50～59歳</t>
    <rPh sb="5" eb="6">
      <t>サイ</t>
    </rPh>
    <phoneticPr fontId="13"/>
  </si>
  <si>
    <t>60歳以上</t>
    <rPh sb="2" eb="3">
      <t>サイ</t>
    </rPh>
    <rPh sb="3" eb="5">
      <t>イジョウ</t>
    </rPh>
    <phoneticPr fontId="13"/>
  </si>
  <si>
    <t>平均年齢</t>
    <rPh sb="0" eb="2">
      <t>ヘイキン</t>
    </rPh>
    <rPh sb="2" eb="4">
      <t>ネンレイ</t>
    </rPh>
    <phoneticPr fontId="30"/>
  </si>
  <si>
    <t>人数</t>
    <rPh sb="0" eb="2">
      <t>ニンズウ</t>
    </rPh>
    <phoneticPr fontId="30"/>
  </si>
  <si>
    <t>構成比</t>
    <rPh sb="0" eb="2">
      <t>コウセイ</t>
    </rPh>
    <rPh sb="2" eb="3">
      <t>ヒ</t>
    </rPh>
    <phoneticPr fontId="30"/>
  </si>
  <si>
    <t>一般技術系</t>
    <phoneticPr fontId="7"/>
  </si>
  <si>
    <t>医療技術系</t>
    <phoneticPr fontId="7"/>
  </si>
  <si>
    <t>（単位：人、％）</t>
    <phoneticPr fontId="9"/>
  </si>
  <si>
    <t>７(4)　入力データ</t>
    <rPh sb="5" eb="7">
      <t>ニュウリョク</t>
    </rPh>
    <phoneticPr fontId="7"/>
  </si>
  <si>
    <t>14-1(2)</t>
    <phoneticPr fontId="7"/>
  </si>
  <si>
    <t>14-1(3)</t>
    <phoneticPr fontId="7"/>
  </si>
  <si>
    <t>14-1(4)</t>
    <phoneticPr fontId="7"/>
  </si>
  <si>
    <t>14-1(1)</t>
    <phoneticPr fontId="7"/>
  </si>
  <si>
    <t>（４）所属別・職層別職員数</t>
    <phoneticPr fontId="9"/>
  </si>
  <si>
    <r>
      <rPr>
        <sz val="16"/>
        <color indexed="8"/>
        <rFont val="ＭＳ Ｐゴシック"/>
        <family val="3"/>
        <charset val="128"/>
      </rPr>
      <t>８　葛飾区行政組織（機構図）</t>
    </r>
    <r>
      <rPr>
        <sz val="11"/>
        <color indexed="8"/>
        <rFont val="ＭＳ Ｐゴシック"/>
        <family val="3"/>
        <charset val="128"/>
      </rPr>
      <t/>
    </r>
    <rPh sb="2" eb="5">
      <t>カツシカク</t>
    </rPh>
    <rPh sb="5" eb="7">
      <t>ギョウセイ</t>
    </rPh>
    <rPh sb="7" eb="9">
      <t>ソシキ</t>
    </rPh>
    <rPh sb="10" eb="12">
      <t>キコウ</t>
    </rPh>
    <rPh sb="12" eb="13">
      <t>ズ</t>
    </rPh>
    <phoneticPr fontId="9"/>
  </si>
  <si>
    <t>14-6</t>
    <phoneticPr fontId="7"/>
  </si>
  <si>
    <t>９　入力データ</t>
    <rPh sb="2" eb="4">
      <t>ニュウリョク</t>
    </rPh>
    <phoneticPr fontId="7"/>
  </si>
  <si>
    <t>１，２　入力データ</t>
    <rPh sb="4" eb="6">
      <t>ニュウリョク</t>
    </rPh>
    <phoneticPr fontId="7"/>
  </si>
  <si>
    <t>国民健康保険事業特別会計当初予算額</t>
  </si>
  <si>
    <t>款</t>
  </si>
  <si>
    <t>本年度当初予算額</t>
  </si>
  <si>
    <t>構成比</t>
  </si>
  <si>
    <t>前年度当初予算額</t>
  </si>
  <si>
    <t>対前年度比</t>
    <rPh sb="0" eb="1">
      <t>タイ</t>
    </rPh>
    <rPh sb="1" eb="5">
      <t>ゼンネンドヒ</t>
    </rPh>
    <phoneticPr fontId="26"/>
  </si>
  <si>
    <t>対前年度比較増減額</t>
  </si>
  <si>
    <t>総額</t>
  </si>
  <si>
    <t>後期高齢者医療事業特別会計当初予算額</t>
    <phoneticPr fontId="7"/>
  </si>
  <si>
    <t>介護保険事業特別会計当初予算額</t>
    <phoneticPr fontId="7"/>
  </si>
  <si>
    <t>駐車場事業特別会計当初予算額</t>
    <phoneticPr fontId="7"/>
  </si>
  <si>
    <t>一般会計当初予算額　(1)歳入</t>
    <rPh sb="13" eb="15">
      <t>サイニュウ</t>
    </rPh>
    <phoneticPr fontId="7"/>
  </si>
  <si>
    <t>特別区税</t>
  </si>
  <si>
    <t>地方譲与税</t>
  </si>
  <si>
    <t>利子割交付金</t>
  </si>
  <si>
    <t>配当割交付金</t>
    <rPh sb="0" eb="2">
      <t>ハイトウ</t>
    </rPh>
    <rPh sb="2" eb="3">
      <t>ワリ</t>
    </rPh>
    <rPh sb="3" eb="5">
      <t>コウフ</t>
    </rPh>
    <rPh sb="5" eb="6">
      <t>キン</t>
    </rPh>
    <phoneticPr fontId="26"/>
  </si>
  <si>
    <t>株式等譲渡所得割交付金</t>
    <rPh sb="0" eb="2">
      <t>カブシキ</t>
    </rPh>
    <rPh sb="2" eb="3">
      <t>トウ</t>
    </rPh>
    <rPh sb="3" eb="5">
      <t>ジョウト</t>
    </rPh>
    <rPh sb="5" eb="7">
      <t>ショトク</t>
    </rPh>
    <rPh sb="7" eb="8">
      <t>ワリ</t>
    </rPh>
    <rPh sb="8" eb="10">
      <t>コウフ</t>
    </rPh>
    <rPh sb="10" eb="11">
      <t>キン</t>
    </rPh>
    <phoneticPr fontId="26"/>
  </si>
  <si>
    <t>地方消費税交付金</t>
  </si>
  <si>
    <t>環境性能割交付金</t>
    <rPh sb="0" eb="2">
      <t>カンキョウ</t>
    </rPh>
    <rPh sb="2" eb="4">
      <t>セイノウ</t>
    </rPh>
    <rPh sb="4" eb="5">
      <t>ワリ</t>
    </rPh>
    <rPh sb="5" eb="8">
      <t>コウフキン</t>
    </rPh>
    <phoneticPr fontId="26"/>
  </si>
  <si>
    <t>地方特例交付金</t>
  </si>
  <si>
    <t>特別区交付金</t>
  </si>
  <si>
    <t>交通安全対策特別交付金</t>
  </si>
  <si>
    <t>分担金及び負担金</t>
  </si>
  <si>
    <t>使用料及び手数料</t>
  </si>
  <si>
    <t>国庫支出金</t>
  </si>
  <si>
    <t>都支出金</t>
  </si>
  <si>
    <t>財産収入</t>
  </si>
  <si>
    <t>寄附金</t>
  </si>
  <si>
    <t>繰入金</t>
  </si>
  <si>
    <t>繰越金</t>
  </si>
  <si>
    <t>諸収入</t>
  </si>
  <si>
    <t>特別区債</t>
    <rPh sb="0" eb="3">
      <t>トクベツク</t>
    </rPh>
    <rPh sb="3" eb="4">
      <t>サイ</t>
    </rPh>
    <phoneticPr fontId="26"/>
  </si>
  <si>
    <t>一般会計当初予算額　(2)歳出</t>
    <rPh sb="13" eb="15">
      <t>サイシュツ</t>
    </rPh>
    <phoneticPr fontId="7"/>
  </si>
  <si>
    <t>議会費</t>
  </si>
  <si>
    <t>総務費</t>
  </si>
  <si>
    <t>環境費</t>
  </si>
  <si>
    <t>福祉費</t>
  </si>
  <si>
    <t>衛生費</t>
  </si>
  <si>
    <t>産業経済費</t>
  </si>
  <si>
    <t>都市整備費</t>
  </si>
  <si>
    <t>教育費</t>
  </si>
  <si>
    <t>職員費</t>
  </si>
  <si>
    <t>公債費</t>
  </si>
  <si>
    <t>諸支出金</t>
  </si>
  <si>
    <t>予備費</t>
  </si>
  <si>
    <t>表頭１：</t>
    <rPh sb="0" eb="2">
      <t>ヒョウトウ</t>
    </rPh>
    <phoneticPr fontId="7"/>
  </si>
  <si>
    <t>表頭２：</t>
    <rPh sb="0" eb="2">
      <t>ヒョウトウ</t>
    </rPh>
    <phoneticPr fontId="7"/>
  </si>
  <si>
    <t>用地特別会計当初予算額</t>
    <rPh sb="0" eb="2">
      <t>ヨウチ</t>
    </rPh>
    <phoneticPr fontId="7"/>
  </si>
  <si>
    <t>用地特別会計</t>
    <rPh sb="0" eb="2">
      <t>ヨウチ</t>
    </rPh>
    <phoneticPr fontId="9"/>
  </si>
  <si>
    <t>構成比</t>
    <phoneticPr fontId="9"/>
  </si>
  <si>
    <t>3-2</t>
    <phoneticPr fontId="7"/>
  </si>
  <si>
    <t>3-3</t>
    <phoneticPr fontId="7"/>
  </si>
  <si>
    <t>3-4</t>
    <phoneticPr fontId="7"/>
  </si>
  <si>
    <t>（単位：千円、％）</t>
    <phoneticPr fontId="7"/>
  </si>
  <si>
    <t>3-1</t>
    <phoneticPr fontId="7"/>
  </si>
  <si>
    <t>など、に含まれる款名
地方譲与前、配当割交付金、株式等譲渡所得割交付金、環境性能割交付金、
交通安全対策特別交付金</t>
    <phoneticPr fontId="7"/>
  </si>
  <si>
    <t>その他内訳
議会費、環境費、衛生費、産業経済費、公債費、予備費</t>
    <rPh sb="2" eb="3">
      <t>タ</t>
    </rPh>
    <rPh sb="3" eb="5">
      <t>ウチワケ</t>
    </rPh>
    <phoneticPr fontId="7"/>
  </si>
  <si>
    <t>２(1)ウ　入力データ</t>
    <rPh sb="6" eb="8">
      <t>ニュウリョク</t>
    </rPh>
    <phoneticPr fontId="7"/>
  </si>
  <si>
    <t>２(2)　入力データ</t>
    <rPh sb="5" eb="7">
      <t>ニュウリョク</t>
    </rPh>
    <phoneticPr fontId="7"/>
  </si>
  <si>
    <t>（各年度当初予算）</t>
    <rPh sb="1" eb="4">
      <t>カクネンド</t>
    </rPh>
    <rPh sb="4" eb="6">
      <t>トウショ</t>
    </rPh>
    <rPh sb="6" eb="8">
      <t>ヨサン</t>
    </rPh>
    <phoneticPr fontId="7"/>
  </si>
  <si>
    <t>総額</t>
    <phoneticPr fontId="7"/>
  </si>
  <si>
    <t>チェック</t>
    <phoneticPr fontId="7"/>
  </si>
  <si>
    <t>歳入</t>
    <rPh sb="0" eb="2">
      <t>サイニュウ</t>
    </rPh>
    <phoneticPr fontId="7"/>
  </si>
  <si>
    <t>歳入</t>
    <phoneticPr fontId="7"/>
  </si>
  <si>
    <t>歳出</t>
    <rPh sb="0" eb="2">
      <t>サイシュツ</t>
    </rPh>
    <phoneticPr fontId="7"/>
  </si>
  <si>
    <t>歳出</t>
    <phoneticPr fontId="7"/>
  </si>
  <si>
    <t>グラフのラベルデータ</t>
    <phoneticPr fontId="9"/>
  </si>
  <si>
    <t>特別区債発行額</t>
    <rPh sb="0" eb="2">
      <t>トクベツ</t>
    </rPh>
    <rPh sb="2" eb="3">
      <t>ク</t>
    </rPh>
    <rPh sb="3" eb="4">
      <t>サイ</t>
    </rPh>
    <rPh sb="4" eb="7">
      <t>ハッコウガク</t>
    </rPh>
    <phoneticPr fontId="30"/>
  </si>
  <si>
    <t>積立基金取崩額</t>
    <rPh sb="0" eb="2">
      <t>ツミタテ</t>
    </rPh>
    <rPh sb="2" eb="4">
      <t>キキン</t>
    </rPh>
    <rPh sb="4" eb="6">
      <t>トリクズ</t>
    </rPh>
    <rPh sb="6" eb="7">
      <t>ガク</t>
    </rPh>
    <phoneticPr fontId="30"/>
  </si>
  <si>
    <t>年度</t>
    <phoneticPr fontId="7"/>
  </si>
  <si>
    <t>２(3)　入力データ</t>
    <rPh sb="5" eb="7">
      <t>ニュウリョク</t>
    </rPh>
    <phoneticPr fontId="7"/>
  </si>
  <si>
    <t>２(4)　入力データ</t>
    <rPh sb="5" eb="7">
      <t>ニュウリョク</t>
    </rPh>
    <phoneticPr fontId="7"/>
  </si>
  <si>
    <t>総額</t>
    <rPh sb="0" eb="2">
      <t>ソウガク</t>
    </rPh>
    <phoneticPr fontId="30"/>
  </si>
  <si>
    <t>歳入総額に
占める割合</t>
    <rPh sb="0" eb="2">
      <t>サイニュウ</t>
    </rPh>
    <rPh sb="2" eb="4">
      <t>ソウガク</t>
    </rPh>
    <rPh sb="6" eb="7">
      <t>シ</t>
    </rPh>
    <rPh sb="9" eb="11">
      <t>ワリアイ</t>
    </rPh>
    <phoneticPr fontId="30"/>
  </si>
  <si>
    <t>（財政課）</t>
    <rPh sb="1" eb="3">
      <t>ザイセイ</t>
    </rPh>
    <rPh sb="3" eb="4">
      <t>カ</t>
    </rPh>
    <phoneticPr fontId="8"/>
  </si>
  <si>
    <t>歳入総額</t>
    <phoneticPr fontId="7"/>
  </si>
  <si>
    <t>歳入総額</t>
    <rPh sb="0" eb="2">
      <t>サイニュウ</t>
    </rPh>
    <rPh sb="2" eb="4">
      <t>ソウガク</t>
    </rPh>
    <phoneticPr fontId="7"/>
  </si>
  <si>
    <t>グラフ用変換（歳入：円→億円）</t>
    <rPh sb="3" eb="4">
      <t>ヨウ</t>
    </rPh>
    <rPh sb="4" eb="6">
      <t>ヘンカン</t>
    </rPh>
    <rPh sb="7" eb="9">
      <t>サイニュウ</t>
    </rPh>
    <rPh sb="10" eb="11">
      <t>エン</t>
    </rPh>
    <rPh sb="12" eb="13">
      <t>オク</t>
    </rPh>
    <rPh sb="13" eb="14">
      <t>エン</t>
    </rPh>
    <phoneticPr fontId="7"/>
  </si>
  <si>
    <t>特別区税割合</t>
    <rPh sb="0" eb="2">
      <t>トクベツ</t>
    </rPh>
    <rPh sb="2" eb="3">
      <t>ク</t>
    </rPh>
    <rPh sb="3" eb="4">
      <t>ゼイ</t>
    </rPh>
    <rPh sb="4" eb="6">
      <t>ワリアイ</t>
    </rPh>
    <phoneticPr fontId="7"/>
  </si>
  <si>
    <t>特別区交付金割合</t>
    <rPh sb="0" eb="3">
      <t>トクベツク</t>
    </rPh>
    <rPh sb="3" eb="6">
      <t>コウフキン</t>
    </rPh>
    <rPh sb="6" eb="8">
      <t>ワリアイ</t>
    </rPh>
    <phoneticPr fontId="7"/>
  </si>
  <si>
    <t>特別区たばこ税</t>
  </si>
  <si>
    <t>土地</t>
  </si>
  <si>
    <t>建物</t>
  </si>
  <si>
    <t>立木</t>
  </si>
  <si>
    <t>工作物</t>
  </si>
  <si>
    <t>価格</t>
  </si>
  <si>
    <t>出資による
権利</t>
  </si>
  <si>
    <t>その他の基金</t>
  </si>
  <si>
    <t>(1)行政財産</t>
    <rPh sb="3" eb="5">
      <t>ギョウセイ</t>
    </rPh>
    <rPh sb="5" eb="7">
      <t>ザイサン</t>
    </rPh>
    <phoneticPr fontId="7"/>
  </si>
  <si>
    <t>総額</t>
    <rPh sb="0" eb="2">
      <t>ソウガク</t>
    </rPh>
    <phoneticPr fontId="26"/>
  </si>
  <si>
    <t>(2) 普通財産</t>
    <rPh sb="4" eb="6">
      <t>フツウ</t>
    </rPh>
    <rPh sb="6" eb="8">
      <t>ザイサン</t>
    </rPh>
    <phoneticPr fontId="7"/>
  </si>
  <si>
    <t>株式等</t>
    <rPh sb="1" eb="2">
      <t>シキ</t>
    </rPh>
    <phoneticPr fontId="26"/>
  </si>
  <si>
    <t>(3)物品、貸付金</t>
    <phoneticPr fontId="7"/>
  </si>
  <si>
    <t>物品</t>
    <rPh sb="0" eb="2">
      <t>ブッピン</t>
    </rPh>
    <phoneticPr fontId="26"/>
  </si>
  <si>
    <t>貸付金</t>
    <rPh sb="0" eb="2">
      <t>カシツケ</t>
    </rPh>
    <rPh sb="2" eb="3">
      <t>キン</t>
    </rPh>
    <phoneticPr fontId="26"/>
  </si>
  <si>
    <t>点数</t>
    <rPh sb="0" eb="2">
      <t>テンスウ</t>
    </rPh>
    <phoneticPr fontId="26"/>
  </si>
  <si>
    <t>件数</t>
    <rPh sb="0" eb="2">
      <t>ケンスウ</t>
    </rPh>
    <phoneticPr fontId="26"/>
  </si>
  <si>
    <t>(4)基金</t>
    <rPh sb="3" eb="5">
      <t>キキン</t>
    </rPh>
    <phoneticPr fontId="7"/>
  </si>
  <si>
    <t>総数</t>
    <rPh sb="0" eb="2">
      <t>ソウスウ</t>
    </rPh>
    <phoneticPr fontId="26"/>
  </si>
  <si>
    <t>調定額</t>
    <rPh sb="0" eb="3">
      <t>チョウテイガク</t>
    </rPh>
    <phoneticPr fontId="30"/>
  </si>
  <si>
    <t>特別区民税普通徴収</t>
  </si>
  <si>
    <t>特別区民税特別徴収</t>
  </si>
  <si>
    <t>特別区民税滞納繰越分</t>
    <rPh sb="0" eb="3">
      <t>トクベツク</t>
    </rPh>
    <rPh sb="3" eb="4">
      <t>ミン</t>
    </rPh>
    <rPh sb="4" eb="5">
      <t>ゼイ</t>
    </rPh>
    <rPh sb="5" eb="7">
      <t>タイノウ</t>
    </rPh>
    <rPh sb="7" eb="9">
      <t>クリコシ</t>
    </rPh>
    <rPh sb="9" eb="10">
      <t>ブン</t>
    </rPh>
    <phoneticPr fontId="30"/>
  </si>
  <si>
    <t>小計</t>
    <rPh sb="0" eb="2">
      <t>ショウケイ</t>
    </rPh>
    <phoneticPr fontId="30"/>
  </si>
  <si>
    <t>軽自動車税種別割</t>
    <rPh sb="5" eb="7">
      <t>シュベツ</t>
    </rPh>
    <rPh sb="7" eb="8">
      <t>ワリ</t>
    </rPh>
    <phoneticPr fontId="30"/>
  </si>
  <si>
    <t>軽自動車税環境性能割</t>
    <rPh sb="0" eb="4">
      <t>ケイジドウシャ</t>
    </rPh>
    <rPh sb="4" eb="5">
      <t>ゼイ</t>
    </rPh>
    <rPh sb="5" eb="7">
      <t>カンキョウ</t>
    </rPh>
    <rPh sb="7" eb="9">
      <t>セイノウ</t>
    </rPh>
    <rPh sb="9" eb="10">
      <t>ワ</t>
    </rPh>
    <phoneticPr fontId="30"/>
  </si>
  <si>
    <t>入湯税</t>
    <rPh sb="0" eb="2">
      <t>ニュウトウ</t>
    </rPh>
    <rPh sb="2" eb="3">
      <t>ゼイ</t>
    </rPh>
    <phoneticPr fontId="30"/>
  </si>
  <si>
    <t>純収入額</t>
    <rPh sb="0" eb="1">
      <t>ジュン</t>
    </rPh>
    <rPh sb="1" eb="3">
      <t>シュウニュウ</t>
    </rPh>
    <rPh sb="3" eb="4">
      <t>ガク</t>
    </rPh>
    <phoneticPr fontId="30"/>
  </si>
  <si>
    <t>収入歩合</t>
    <rPh sb="0" eb="2">
      <t>シュウニュウ</t>
    </rPh>
    <rPh sb="2" eb="4">
      <t>ブアイ</t>
    </rPh>
    <phoneticPr fontId="30"/>
  </si>
  <si>
    <t>地上権等</t>
    <rPh sb="0" eb="2">
      <t>チジョウ</t>
    </rPh>
    <rPh sb="2" eb="3">
      <t>ケン</t>
    </rPh>
    <rPh sb="3" eb="4">
      <t>トウ</t>
    </rPh>
    <phoneticPr fontId="7"/>
  </si>
  <si>
    <t>減債基金</t>
    <rPh sb="0" eb="1">
      <t>ゲン</t>
    </rPh>
    <rPh sb="1" eb="2">
      <t>サイ</t>
    </rPh>
    <rPh sb="2" eb="3">
      <t>モト</t>
    </rPh>
    <rPh sb="3" eb="4">
      <t>キン</t>
    </rPh>
    <phoneticPr fontId="13"/>
  </si>
  <si>
    <t>用地取得基金</t>
  </si>
  <si>
    <t>１(1)　入力データ</t>
    <rPh sb="5" eb="7">
      <t>ニュウリョク</t>
    </rPh>
    <phoneticPr fontId="7"/>
  </si>
  <si>
    <t>11-1</t>
    <phoneticPr fontId="7"/>
  </si>
  <si>
    <t>第１号被保険者</t>
  </si>
  <si>
    <t>任意加入被保険者</t>
  </si>
  <si>
    <t>第３号被保険者</t>
  </si>
  <si>
    <t>最新年度</t>
    <rPh sb="0" eb="2">
      <t>サイシン</t>
    </rPh>
    <rPh sb="2" eb="4">
      <t>ネンド</t>
    </rPh>
    <phoneticPr fontId="7"/>
  </si>
  <si>
    <t>１(2)　入力データ</t>
    <rPh sb="5" eb="7">
      <t>ニュウリョク</t>
    </rPh>
    <phoneticPr fontId="7"/>
  </si>
  <si>
    <t>１(2)ア　入力データ</t>
    <rPh sb="6" eb="8">
      <t>ニュウリョク</t>
    </rPh>
    <phoneticPr fontId="7"/>
  </si>
  <si>
    <t>11-3</t>
    <phoneticPr fontId="7"/>
  </si>
  <si>
    <t>老齢基礎</t>
  </si>
  <si>
    <t>老齢</t>
  </si>
  <si>
    <t>通算老齢</t>
  </si>
  <si>
    <t>障害基礎</t>
  </si>
  <si>
    <t>障害</t>
  </si>
  <si>
    <t>遺族基礎</t>
  </si>
  <si>
    <t>母子</t>
  </si>
  <si>
    <t>準母子</t>
  </si>
  <si>
    <t>遣児</t>
  </si>
  <si>
    <t>寡婦</t>
  </si>
  <si>
    <t>１(2)イ　入力データ</t>
    <rPh sb="6" eb="8">
      <t>ニュウリョク</t>
    </rPh>
    <phoneticPr fontId="7"/>
  </si>
  <si>
    <t>11-4</t>
    <phoneticPr fontId="7"/>
  </si>
  <si>
    <t>全部支給</t>
  </si>
  <si>
    <t>一部支給停止</t>
  </si>
  <si>
    <t>全部支給停止</t>
  </si>
  <si>
    <t>被保険者</t>
  </si>
  <si>
    <t>擬制</t>
  </si>
  <si>
    <t>増減</t>
  </si>
  <si>
    <t>国保加入割合</t>
  </si>
  <si>
    <t>(参考)12か月平均</t>
    <rPh sb="1" eb="3">
      <t>サンコウ</t>
    </rPh>
    <rPh sb="7" eb="8">
      <t>ゲツ</t>
    </rPh>
    <rPh sb="8" eb="10">
      <t>ヘイキン</t>
    </rPh>
    <phoneticPr fontId="30"/>
  </si>
  <si>
    <t>世帯主</t>
  </si>
  <si>
    <t>家族</t>
  </si>
  <si>
    <t>世帯</t>
    <rPh sb="0" eb="2">
      <t>セタイ</t>
    </rPh>
    <phoneticPr fontId="30"/>
  </si>
  <si>
    <t>被保険者</t>
    <rPh sb="0" eb="4">
      <t>ヒホケンシャ</t>
    </rPh>
    <phoneticPr fontId="30"/>
  </si>
  <si>
    <t>２(1)(2)　入力データ</t>
    <rPh sb="8" eb="10">
      <t>ニュウリョク</t>
    </rPh>
    <phoneticPr fontId="7"/>
  </si>
  <si>
    <t>２(2)(3)　入力データ</t>
    <rPh sb="8" eb="10">
      <t>ニュウリョク</t>
    </rPh>
    <phoneticPr fontId="7"/>
  </si>
  <si>
    <t>費用額</t>
  </si>
  <si>
    <t>保険者負担分</t>
  </si>
  <si>
    <t>一部負担金</t>
  </si>
  <si>
    <t>他法負担分</t>
    <rPh sb="4" eb="5">
      <t>ブン</t>
    </rPh>
    <phoneticPr fontId="30"/>
  </si>
  <si>
    <t>療養の給付</t>
    <rPh sb="0" eb="2">
      <t>リョウヨウ</t>
    </rPh>
    <rPh sb="3" eb="5">
      <t>キュウフ</t>
    </rPh>
    <phoneticPr fontId="7"/>
  </si>
  <si>
    <t>1件当たり費用額</t>
  </si>
  <si>
    <t>月平均計算↓</t>
    <rPh sb="0" eb="3">
      <t>ツキヘイキン</t>
    </rPh>
    <rPh sb="3" eb="5">
      <t>ケイサン</t>
    </rPh>
    <phoneticPr fontId="7"/>
  </si>
  <si>
    <t>11-7</t>
    <phoneticPr fontId="7"/>
  </si>
  <si>
    <t>被保険者数</t>
    <rPh sb="0" eb="4">
      <t>ヒホケンシャ</t>
    </rPh>
    <rPh sb="4" eb="5">
      <t>スウ</t>
    </rPh>
    <phoneticPr fontId="30"/>
  </si>
  <si>
    <t>１(1)ア　入力データ</t>
    <rPh sb="6" eb="8">
      <t>ニュウリョク</t>
    </rPh>
    <phoneticPr fontId="7"/>
  </si>
  <si>
    <t>１(1)イ　入力データ</t>
    <rPh sb="6" eb="8">
      <t>ニュウリョク</t>
    </rPh>
    <phoneticPr fontId="7"/>
  </si>
  <si>
    <t>20-23</t>
    <phoneticPr fontId="7"/>
  </si>
  <si>
    <t>9-36</t>
    <phoneticPr fontId="7"/>
  </si>
  <si>
    <t>14-4</t>
    <phoneticPr fontId="7"/>
  </si>
  <si>
    <t>20-3</t>
    <phoneticPr fontId="7"/>
  </si>
  <si>
    <t>20-4</t>
    <phoneticPr fontId="7"/>
  </si>
  <si>
    <t>１(1)イ(ア)　入力データ</t>
    <rPh sb="9" eb="11">
      <t>ニュウリョク</t>
    </rPh>
    <phoneticPr fontId="7"/>
  </si>
  <si>
    <t>18-1</t>
    <phoneticPr fontId="7"/>
  </si>
  <si>
    <t>１(1)イ(エ)　入力データ</t>
    <rPh sb="9" eb="11">
      <t>ニュウリョク</t>
    </rPh>
    <phoneticPr fontId="7"/>
  </si>
  <si>
    <t>１(1)イ(イ)　入力データ</t>
    <phoneticPr fontId="7"/>
  </si>
  <si>
    <t>１(1)イ(ウ)　入力データ</t>
    <phoneticPr fontId="7"/>
  </si>
  <si>
    <t>（各年度末現在）</t>
  </si>
  <si>
    <t>（各年度末現在）</t>
    <rPh sb="1" eb="5">
      <t>カクネンドマツ</t>
    </rPh>
    <rPh sb="5" eb="7">
      <t>ゲンザイ</t>
    </rPh>
    <phoneticPr fontId="7"/>
  </si>
  <si>
    <t>ウ　入力データ</t>
    <rPh sb="2" eb="4">
      <t>ニュウリョク</t>
    </rPh>
    <phoneticPr fontId="7"/>
  </si>
  <si>
    <t>10-32</t>
    <phoneticPr fontId="7"/>
  </si>
  <si>
    <t>エ　入力データ</t>
    <rPh sb="2" eb="4">
      <t>ニュウリョク</t>
    </rPh>
    <phoneticPr fontId="7"/>
  </si>
  <si>
    <t>10-33</t>
    <phoneticPr fontId="7"/>
  </si>
  <si>
    <t>10-34</t>
    <phoneticPr fontId="7"/>
  </si>
  <si>
    <t>（各年度末現在）</t>
    <rPh sb="1" eb="5">
      <t>カクネンドマツ</t>
    </rPh>
    <rPh sb="5" eb="7">
      <t>ゲンザイ</t>
    </rPh>
    <phoneticPr fontId="30"/>
  </si>
  <si>
    <t>18-7</t>
    <phoneticPr fontId="7"/>
  </si>
  <si>
    <t>18-8</t>
    <phoneticPr fontId="7"/>
  </si>
  <si>
    <t>（各年12月31日現在）</t>
    <rPh sb="1" eb="3">
      <t>カクトシ</t>
    </rPh>
    <rPh sb="5" eb="6">
      <t>ガツ</t>
    </rPh>
    <rPh sb="8" eb="11">
      <t>ニチゲンザイ</t>
    </rPh>
    <rPh sb="9" eb="11">
      <t>ゲンザイ</t>
    </rPh>
    <phoneticPr fontId="30"/>
  </si>
  <si>
    <t>１(3)　入力データ</t>
    <rPh sb="5" eb="7">
      <t>ニュウリョク</t>
    </rPh>
    <phoneticPr fontId="7"/>
  </si>
  <si>
    <t>18-3</t>
    <phoneticPr fontId="7"/>
  </si>
  <si>
    <t>１(4)　入力データ</t>
    <rPh sb="5" eb="7">
      <t>ニュウリョク</t>
    </rPh>
    <phoneticPr fontId="7"/>
  </si>
  <si>
    <t>18-4</t>
    <phoneticPr fontId="7"/>
  </si>
  <si>
    <t>１(6)　入力データ</t>
    <rPh sb="5" eb="7">
      <t>ニュウリョク</t>
    </rPh>
    <phoneticPr fontId="7"/>
  </si>
  <si>
    <t>18-6</t>
    <phoneticPr fontId="7"/>
  </si>
  <si>
    <t>18-11</t>
    <phoneticPr fontId="7"/>
  </si>
  <si>
    <t>１(7)　入力データ</t>
    <rPh sb="5" eb="7">
      <t>ニュウリョク</t>
    </rPh>
    <phoneticPr fontId="7"/>
  </si>
  <si>
    <t>１(8)　入力データ</t>
    <rPh sb="5" eb="7">
      <t>ニュウリョク</t>
    </rPh>
    <phoneticPr fontId="7"/>
  </si>
  <si>
    <t>18-5</t>
    <phoneticPr fontId="7"/>
  </si>
  <si>
    <t>１(9)　入力データ</t>
    <rPh sb="5" eb="7">
      <t>ニュウリョク</t>
    </rPh>
    <phoneticPr fontId="7"/>
  </si>
  <si>
    <t>19-28</t>
    <phoneticPr fontId="7"/>
  </si>
  <si>
    <t>１(10)　入力データ</t>
    <rPh sb="6" eb="8">
      <t>ニュウリョク</t>
    </rPh>
    <phoneticPr fontId="7"/>
  </si>
  <si>
    <t>18-14</t>
    <phoneticPr fontId="7"/>
  </si>
  <si>
    <t>１(11)　入力データ</t>
    <rPh sb="6" eb="8">
      <t>ニュウリョク</t>
    </rPh>
    <phoneticPr fontId="7"/>
  </si>
  <si>
    <t>２(1)ア　入力データ</t>
    <rPh sb="6" eb="8">
      <t>ニュウリョク</t>
    </rPh>
    <phoneticPr fontId="7"/>
  </si>
  <si>
    <t>10-27(2)</t>
    <phoneticPr fontId="7"/>
  </si>
  <si>
    <t>10-27(4)</t>
    <phoneticPr fontId="7"/>
  </si>
  <si>
    <t>２(1)エ　入力データ</t>
    <rPh sb="6" eb="8">
      <t>ニュウリョク</t>
    </rPh>
    <phoneticPr fontId="7"/>
  </si>
  <si>
    <t>２(1)オ　入力データ</t>
    <rPh sb="6" eb="8">
      <t>ニュウリョク</t>
    </rPh>
    <phoneticPr fontId="7"/>
  </si>
  <si>
    <t>２(1)カ　入力データ</t>
    <rPh sb="6" eb="8">
      <t>ニュウリョク</t>
    </rPh>
    <phoneticPr fontId="7"/>
  </si>
  <si>
    <t>２(1)キ　入力データ</t>
    <rPh sb="6" eb="8">
      <t>ニュウリョク</t>
    </rPh>
    <phoneticPr fontId="7"/>
  </si>
  <si>
    <t>２(1)ク　入力データ</t>
    <rPh sb="6" eb="8">
      <t>ニュウリョク</t>
    </rPh>
    <phoneticPr fontId="7"/>
  </si>
  <si>
    <t>10-35</t>
    <phoneticPr fontId="7"/>
  </si>
  <si>
    <t>２(2)ア　入力データ</t>
    <rPh sb="6" eb="8">
      <t>ニュウリョク</t>
    </rPh>
    <phoneticPr fontId="7"/>
  </si>
  <si>
    <t>10-38</t>
    <phoneticPr fontId="7"/>
  </si>
  <si>
    <t>２(2)イ　入力データ</t>
    <rPh sb="6" eb="8">
      <t>ニュウリョク</t>
    </rPh>
    <phoneticPr fontId="7"/>
  </si>
  <si>
    <t>２(3)アイウ　入力データ</t>
    <rPh sb="8" eb="10">
      <t>ニュウリョク</t>
    </rPh>
    <phoneticPr fontId="7"/>
  </si>
  <si>
    <t>２(3)エオ　入力データ</t>
    <rPh sb="7" eb="9">
      <t>ニュウリョク</t>
    </rPh>
    <phoneticPr fontId="7"/>
  </si>
  <si>
    <t>２(3)カ～ケ　入力データ</t>
    <rPh sb="8" eb="10">
      <t>ニュウリョク</t>
    </rPh>
    <phoneticPr fontId="7"/>
  </si>
  <si>
    <t>２(3)コサ　入力データ</t>
    <rPh sb="7" eb="9">
      <t>ニュウリョク</t>
    </rPh>
    <phoneticPr fontId="7"/>
  </si>
  <si>
    <t>10-37</t>
    <phoneticPr fontId="7"/>
  </si>
  <si>
    <t>２(5)　入力データ</t>
    <rPh sb="5" eb="7">
      <t>ニュウリョク</t>
    </rPh>
    <phoneticPr fontId="7"/>
  </si>
  <si>
    <t>10-36</t>
    <phoneticPr fontId="7"/>
  </si>
  <si>
    <t>２(6)　入力データ</t>
    <rPh sb="5" eb="7">
      <t>ニュウリョク</t>
    </rPh>
    <phoneticPr fontId="7"/>
  </si>
  <si>
    <t>２(7)　入力データ</t>
    <rPh sb="5" eb="7">
      <t>ニュウリョク</t>
    </rPh>
    <phoneticPr fontId="7"/>
  </si>
  <si>
    <t>10-26</t>
    <phoneticPr fontId="7"/>
  </si>
  <si>
    <t>２(8)　入力データ</t>
    <rPh sb="5" eb="7">
      <t>ニュウリョク</t>
    </rPh>
    <phoneticPr fontId="7"/>
  </si>
  <si>
    <t>10-25</t>
    <phoneticPr fontId="7"/>
  </si>
  <si>
    <t>３(1)ア　入力データ</t>
    <rPh sb="6" eb="8">
      <t>ニュウリョク</t>
    </rPh>
    <phoneticPr fontId="7"/>
  </si>
  <si>
    <t>３(1)イ　入力データ</t>
    <rPh sb="6" eb="8">
      <t>ニュウリョク</t>
    </rPh>
    <phoneticPr fontId="7"/>
  </si>
  <si>
    <t>３(2)　入力データ</t>
    <rPh sb="5" eb="7">
      <t>ニュウリョク</t>
    </rPh>
    <phoneticPr fontId="7"/>
  </si>
  <si>
    <t>10-41</t>
    <phoneticPr fontId="7"/>
  </si>
  <si>
    <t>３(3)　入力データ</t>
    <rPh sb="5" eb="7">
      <t>ニュウリョク</t>
    </rPh>
    <phoneticPr fontId="7"/>
  </si>
  <si>
    <t>10-42</t>
    <phoneticPr fontId="7"/>
  </si>
  <si>
    <t>３(3)ウエオ　入力データ</t>
    <rPh sb="8" eb="10">
      <t>ニュウリョク</t>
    </rPh>
    <phoneticPr fontId="7"/>
  </si>
  <si>
    <t>３(4)　入力データ</t>
    <rPh sb="5" eb="7">
      <t>ニュウリョク</t>
    </rPh>
    <phoneticPr fontId="7"/>
  </si>
  <si>
    <t>10-23</t>
    <phoneticPr fontId="7"/>
  </si>
  <si>
    <t>３(5)(6)(7)　入力データ</t>
    <rPh sb="11" eb="13">
      <t>ニュウリョク</t>
    </rPh>
    <phoneticPr fontId="7"/>
  </si>
  <si>
    <t>４(1)　入力データ</t>
    <rPh sb="5" eb="7">
      <t>ニュウリョク</t>
    </rPh>
    <phoneticPr fontId="7"/>
  </si>
  <si>
    <t>10-3</t>
    <phoneticPr fontId="7"/>
  </si>
  <si>
    <t>４(2)　入力データ</t>
    <rPh sb="5" eb="7">
      <t>ニュウリョク</t>
    </rPh>
    <phoneticPr fontId="7"/>
  </si>
  <si>
    <t>10-20</t>
    <phoneticPr fontId="7"/>
  </si>
  <si>
    <t>10-5</t>
    <phoneticPr fontId="7"/>
  </si>
  <si>
    <t>４(3)ア　入力データ</t>
    <rPh sb="6" eb="8">
      <t>ニュウリョク</t>
    </rPh>
    <phoneticPr fontId="7"/>
  </si>
  <si>
    <t>４(3)イ　入力データ</t>
    <rPh sb="6" eb="8">
      <t>ニュウリョク</t>
    </rPh>
    <phoneticPr fontId="7"/>
  </si>
  <si>
    <t>20-12</t>
    <phoneticPr fontId="7"/>
  </si>
  <si>
    <t>４(4)　入力データ</t>
    <rPh sb="5" eb="7">
      <t>ニュウリョク</t>
    </rPh>
    <phoneticPr fontId="7"/>
  </si>
  <si>
    <t>20-25</t>
    <phoneticPr fontId="7"/>
  </si>
  <si>
    <t>１(4)ア　入力データ</t>
    <rPh sb="6" eb="8">
      <t>ニュウリョク</t>
    </rPh>
    <phoneticPr fontId="7"/>
  </si>
  <si>
    <t>１(4)イ　入力データ</t>
    <rPh sb="6" eb="8">
      <t>ニュウリョク</t>
    </rPh>
    <phoneticPr fontId="7"/>
  </si>
  <si>
    <t>１(4)ウ　入力データ</t>
    <rPh sb="6" eb="8">
      <t>ニュウリョク</t>
    </rPh>
    <phoneticPr fontId="7"/>
  </si>
  <si>
    <t>右記</t>
    <rPh sb="0" eb="1">
      <t>ミギ</t>
    </rPh>
    <phoneticPr fontId="7"/>
  </si>
  <si>
    <t>3号児童及び2号児童</t>
    <rPh sb="1" eb="2">
      <t>ゴウ</t>
    </rPh>
    <rPh sb="2" eb="4">
      <t>ジドウ</t>
    </rPh>
    <rPh sb="4" eb="5">
      <t>オヨ</t>
    </rPh>
    <rPh sb="7" eb="8">
      <t>ゴウ</t>
    </rPh>
    <rPh sb="8" eb="10">
      <t>ジドウ</t>
    </rPh>
    <phoneticPr fontId="7"/>
  </si>
  <si>
    <t>1号児童</t>
    <rPh sb="1" eb="2">
      <t>ゴウ</t>
    </rPh>
    <rPh sb="2" eb="4">
      <t>ジドウ</t>
    </rPh>
    <phoneticPr fontId="7"/>
  </si>
  <si>
    <t>１(4)エ　入力データ</t>
    <rPh sb="6" eb="8">
      <t>ニュウリョク</t>
    </rPh>
    <phoneticPr fontId="7"/>
  </si>
  <si>
    <t>10-11</t>
    <phoneticPr fontId="7"/>
  </si>
  <si>
    <t>10-12</t>
    <phoneticPr fontId="7"/>
  </si>
  <si>
    <t>10-14</t>
    <phoneticPr fontId="7"/>
  </si>
  <si>
    <t>10-13</t>
    <phoneticPr fontId="7"/>
  </si>
  <si>
    <t>10-15</t>
    <phoneticPr fontId="7"/>
  </si>
  <si>
    <t>10-16</t>
    <phoneticPr fontId="7"/>
  </si>
  <si>
    <t>10-18</t>
    <phoneticPr fontId="7"/>
  </si>
  <si>
    <t>10-17</t>
    <phoneticPr fontId="7"/>
  </si>
  <si>
    <t>10-19</t>
    <phoneticPr fontId="7"/>
  </si>
  <si>
    <t>10-43</t>
    <phoneticPr fontId="7"/>
  </si>
  <si>
    <t>１(9)ア　入力データ</t>
    <rPh sb="6" eb="8">
      <t>ニュウリョク</t>
    </rPh>
    <phoneticPr fontId="7"/>
  </si>
  <si>
    <t>１(6)(7)　入力データ</t>
    <rPh sb="8" eb="10">
      <t>ニュウリョク</t>
    </rPh>
    <phoneticPr fontId="7"/>
  </si>
  <si>
    <t>１(9)イ　入力データ</t>
    <rPh sb="6" eb="8">
      <t>ニュウリョク</t>
    </rPh>
    <phoneticPr fontId="7"/>
  </si>
  <si>
    <t>１(12)　入力データ</t>
    <rPh sb="6" eb="8">
      <t>ニュウリョク</t>
    </rPh>
    <phoneticPr fontId="7"/>
  </si>
  <si>
    <t>１(13)　入力データ</t>
    <rPh sb="6" eb="8">
      <t>ニュウリョク</t>
    </rPh>
    <phoneticPr fontId="7"/>
  </si>
  <si>
    <t>１(14)　入力データ</t>
    <rPh sb="6" eb="8">
      <t>ニュウリョク</t>
    </rPh>
    <phoneticPr fontId="7"/>
  </si>
  <si>
    <t>１(15)　入力データ</t>
    <rPh sb="6" eb="8">
      <t>ニュウリョク</t>
    </rPh>
    <phoneticPr fontId="7"/>
  </si>
  <si>
    <t>１(16)　入力データ</t>
    <rPh sb="6" eb="8">
      <t>ニュウリョク</t>
    </rPh>
    <phoneticPr fontId="7"/>
  </si>
  <si>
    <t>年5月1日現在</t>
    <rPh sb="0" eb="1">
      <t>ネン</t>
    </rPh>
    <rPh sb="2" eb="3">
      <t>ガツ</t>
    </rPh>
    <rPh sb="4" eb="5">
      <t>ニチ</t>
    </rPh>
    <rPh sb="5" eb="7">
      <t>ゲンザイ</t>
    </rPh>
    <phoneticPr fontId="7"/>
  </si>
  <si>
    <t>前年同月数</t>
    <phoneticPr fontId="7"/>
  </si>
  <si>
    <t>２(1)イ　入力データ</t>
    <rPh sb="6" eb="8">
      <t>ニュウリョク</t>
    </rPh>
    <phoneticPr fontId="7"/>
  </si>
  <si>
    <t>8-8</t>
    <phoneticPr fontId="7"/>
  </si>
  <si>
    <t>8-9</t>
    <phoneticPr fontId="7"/>
  </si>
  <si>
    <t>8-12</t>
    <phoneticPr fontId="7"/>
  </si>
  <si>
    <t>8-13</t>
    <phoneticPr fontId="7"/>
  </si>
  <si>
    <t>8-14</t>
    <phoneticPr fontId="7"/>
  </si>
  <si>
    <t>8-15</t>
    <phoneticPr fontId="7"/>
  </si>
  <si>
    <t>9-3</t>
    <phoneticPr fontId="7"/>
  </si>
  <si>
    <t>利用状況：</t>
    <rPh sb="0" eb="2">
      <t>リヨウ</t>
    </rPh>
    <rPh sb="2" eb="4">
      <t>ジョウキョウ</t>
    </rPh>
    <phoneticPr fontId="7"/>
  </si>
  <si>
    <t>施設台帳：</t>
    <rPh sb="0" eb="2">
      <t>シセツ</t>
    </rPh>
    <rPh sb="2" eb="4">
      <t>ダイチョウ</t>
    </rPh>
    <phoneticPr fontId="7"/>
  </si>
  <si>
    <t>利用者数：</t>
    <rPh sb="0" eb="2">
      <t>リヨウ</t>
    </rPh>
    <rPh sb="2" eb="3">
      <t>シャ</t>
    </rPh>
    <rPh sb="3" eb="4">
      <t>スウ</t>
    </rPh>
    <phoneticPr fontId="7"/>
  </si>
  <si>
    <t>登録団体数：</t>
    <rPh sb="0" eb="2">
      <t>トウロク</t>
    </rPh>
    <rPh sb="2" eb="4">
      <t>ダンタイ</t>
    </rPh>
    <rPh sb="4" eb="5">
      <t>スウ</t>
    </rPh>
    <phoneticPr fontId="7"/>
  </si>
  <si>
    <t>注釈：</t>
    <rPh sb="0" eb="2">
      <t>チュウシャク</t>
    </rPh>
    <phoneticPr fontId="7"/>
  </si>
  <si>
    <t>３(1)　入力データ</t>
    <rPh sb="5" eb="7">
      <t>ニュウリョク</t>
    </rPh>
    <phoneticPr fontId="7"/>
  </si>
  <si>
    <t>登録者数：</t>
    <rPh sb="0" eb="2">
      <t>トウロク</t>
    </rPh>
    <rPh sb="2" eb="3">
      <t>シャ</t>
    </rPh>
    <rPh sb="3" eb="4">
      <t>スウ</t>
    </rPh>
    <phoneticPr fontId="7"/>
  </si>
  <si>
    <t>３(2)ア　入力データ</t>
    <rPh sb="6" eb="8">
      <t>ニュウリョク</t>
    </rPh>
    <phoneticPr fontId="7"/>
  </si>
  <si>
    <t>３(2)イ　入力データ</t>
    <rPh sb="6" eb="8">
      <t>ニュウリョク</t>
    </rPh>
    <phoneticPr fontId="7"/>
  </si>
  <si>
    <t>8-21</t>
    <phoneticPr fontId="7"/>
  </si>
  <si>
    <t>8-24</t>
    <phoneticPr fontId="7"/>
  </si>
  <si>
    <t>20-17</t>
    <phoneticPr fontId="7"/>
  </si>
  <si>
    <t>４(2)ア　入力データ</t>
    <rPh sb="6" eb="8">
      <t>ニュウリョク</t>
    </rPh>
    <phoneticPr fontId="7"/>
  </si>
  <si>
    <t>４(2)イ　入力データ</t>
    <rPh sb="6" eb="8">
      <t>ニュウリョク</t>
    </rPh>
    <phoneticPr fontId="7"/>
  </si>
  <si>
    <t>件数：</t>
    <rPh sb="0" eb="1">
      <t>ケン</t>
    </rPh>
    <rPh sb="1" eb="2">
      <t>スウ</t>
    </rPh>
    <phoneticPr fontId="7"/>
  </si>
  <si>
    <t>４(2)ウ　入力データ</t>
    <rPh sb="6" eb="8">
      <t>ニュウリョク</t>
    </rPh>
    <phoneticPr fontId="7"/>
  </si>
  <si>
    <t>４(3)　入力データ</t>
    <rPh sb="5" eb="7">
      <t>ニュウリョク</t>
    </rPh>
    <phoneticPr fontId="7"/>
  </si>
  <si>
    <t>9-1</t>
    <phoneticPr fontId="7"/>
  </si>
  <si>
    <t>9-2</t>
    <phoneticPr fontId="7"/>
  </si>
  <si>
    <t>16-1</t>
    <phoneticPr fontId="7"/>
  </si>
  <si>
    <t>16-2</t>
    <phoneticPr fontId="7"/>
  </si>
  <si>
    <t>１(4)(5)　入力データ</t>
    <rPh sb="8" eb="10">
      <t>ニュウリョク</t>
    </rPh>
    <phoneticPr fontId="7"/>
  </si>
  <si>
    <t>16-3</t>
    <phoneticPr fontId="7"/>
  </si>
  <si>
    <t>2-9</t>
    <phoneticPr fontId="7"/>
  </si>
  <si>
    <t>16-7</t>
    <phoneticPr fontId="7"/>
  </si>
  <si>
    <t>16-5</t>
    <phoneticPr fontId="7"/>
  </si>
  <si>
    <t>16-8</t>
    <phoneticPr fontId="7"/>
  </si>
  <si>
    <t>16-9</t>
    <phoneticPr fontId="7"/>
  </si>
  <si>
    <t>16-6</t>
    <phoneticPr fontId="7"/>
  </si>
  <si>
    <t>20-11</t>
    <phoneticPr fontId="7"/>
  </si>
  <si>
    <t>17-2</t>
    <phoneticPr fontId="7"/>
  </si>
  <si>
    <t>17-1</t>
    <phoneticPr fontId="7"/>
  </si>
  <si>
    <t>19-17</t>
    <phoneticPr fontId="7"/>
  </si>
  <si>
    <t>４(5)　入力データ</t>
    <rPh sb="5" eb="7">
      <t>ニュウリョク</t>
    </rPh>
    <phoneticPr fontId="7"/>
  </si>
  <si>
    <t>19-7</t>
    <phoneticPr fontId="7"/>
  </si>
  <si>
    <t>４(6)　入力データ</t>
    <rPh sb="5" eb="7">
      <t>ニュウリョク</t>
    </rPh>
    <phoneticPr fontId="7"/>
  </si>
  <si>
    <t>４(7)　入力データ</t>
    <rPh sb="5" eb="7">
      <t>ニュウリョク</t>
    </rPh>
    <phoneticPr fontId="7"/>
  </si>
  <si>
    <t>17-4</t>
    <phoneticPr fontId="7"/>
  </si>
  <si>
    <t>17-5</t>
    <phoneticPr fontId="7"/>
  </si>
  <si>
    <t>４(8)　入力データ</t>
    <rPh sb="5" eb="7">
      <t>ニュウリョク</t>
    </rPh>
    <phoneticPr fontId="7"/>
  </si>
  <si>
    <t>17-6</t>
    <phoneticPr fontId="7"/>
  </si>
  <si>
    <t>４(9)　入力データ</t>
    <rPh sb="5" eb="7">
      <t>ニュウリョク</t>
    </rPh>
    <phoneticPr fontId="7"/>
  </si>
  <si>
    <t>15-1(3)</t>
    <phoneticPr fontId="7"/>
  </si>
  <si>
    <t>19-13</t>
    <phoneticPr fontId="7"/>
  </si>
  <si>
    <t>５(1)　入力データ</t>
    <rPh sb="5" eb="7">
      <t>ニュウリョク</t>
    </rPh>
    <phoneticPr fontId="7"/>
  </si>
  <si>
    <t>19-9</t>
    <phoneticPr fontId="7"/>
  </si>
  <si>
    <t>（各年4月1日現在）</t>
    <rPh sb="1" eb="3">
      <t>カクトシ</t>
    </rPh>
    <rPh sb="4" eb="5">
      <t>ガツ</t>
    </rPh>
    <rPh sb="6" eb="9">
      <t>ニチゲンザイ</t>
    </rPh>
    <rPh sb="7" eb="9">
      <t>ゲンザイ</t>
    </rPh>
    <phoneticPr fontId="9"/>
  </si>
  <si>
    <t>20-14</t>
    <phoneticPr fontId="7"/>
  </si>
  <si>
    <t>５(1)イ　入力データ</t>
    <rPh sb="6" eb="8">
      <t>ニュウリョク</t>
    </rPh>
    <phoneticPr fontId="7"/>
  </si>
  <si>
    <t>20-15</t>
    <phoneticPr fontId="7"/>
  </si>
  <si>
    <t>20-16</t>
    <phoneticPr fontId="7"/>
  </si>
  <si>
    <t>５(2)ア　入力データ</t>
    <rPh sb="6" eb="8">
      <t>ニュウリョク</t>
    </rPh>
    <phoneticPr fontId="7"/>
  </si>
  <si>
    <t>５(2)ウ　入力データ</t>
    <rPh sb="6" eb="8">
      <t>ニュウリョク</t>
    </rPh>
    <phoneticPr fontId="7"/>
  </si>
  <si>
    <t>５(3)　入力データ</t>
    <rPh sb="5" eb="7">
      <t>ニュウリョク</t>
    </rPh>
    <phoneticPr fontId="7"/>
  </si>
  <si>
    <t>19-14</t>
    <phoneticPr fontId="7"/>
  </si>
  <si>
    <t>19-15</t>
    <phoneticPr fontId="7"/>
  </si>
  <si>
    <t>５(4)　入力データ</t>
    <rPh sb="5" eb="7">
      <t>ニュウリョク</t>
    </rPh>
    <phoneticPr fontId="7"/>
  </si>
  <si>
    <t>５(5)　入力データ</t>
    <rPh sb="5" eb="7">
      <t>ニュウリョク</t>
    </rPh>
    <phoneticPr fontId="7"/>
  </si>
  <si>
    <t>19-16</t>
    <phoneticPr fontId="7"/>
  </si>
  <si>
    <t>５(6)　入力データ</t>
    <rPh sb="5" eb="7">
      <t>ニュウリョク</t>
    </rPh>
    <phoneticPr fontId="7"/>
  </si>
  <si>
    <t>19-11</t>
    <phoneticPr fontId="7"/>
  </si>
  <si>
    <t>５(7)　入力データ</t>
    <rPh sb="5" eb="7">
      <t>ニュウリョク</t>
    </rPh>
    <phoneticPr fontId="7"/>
  </si>
  <si>
    <t>19-10</t>
    <phoneticPr fontId="7"/>
  </si>
  <si>
    <t>５(8)　入力データ</t>
    <rPh sb="5" eb="7">
      <t>ニュウリョク</t>
    </rPh>
    <phoneticPr fontId="7"/>
  </si>
  <si>
    <t>19-12</t>
    <phoneticPr fontId="7"/>
  </si>
  <si>
    <t>19-20</t>
    <phoneticPr fontId="7"/>
  </si>
  <si>
    <t>19-21</t>
    <phoneticPr fontId="7"/>
  </si>
  <si>
    <t>19-23</t>
    <phoneticPr fontId="7"/>
  </si>
  <si>
    <t>６(1)ア　入力データ</t>
    <rPh sb="6" eb="8">
      <t>ニュウリョク</t>
    </rPh>
    <phoneticPr fontId="7"/>
  </si>
  <si>
    <t>６(1)イ　入力データ</t>
    <rPh sb="6" eb="8">
      <t>ニュウリョク</t>
    </rPh>
    <phoneticPr fontId="7"/>
  </si>
  <si>
    <t>６(2)　入力データ</t>
    <rPh sb="5" eb="7">
      <t>ニュウリョク</t>
    </rPh>
    <phoneticPr fontId="7"/>
  </si>
  <si>
    <t>19-24</t>
    <phoneticPr fontId="7"/>
  </si>
  <si>
    <t>６(４)　入力データ</t>
    <rPh sb="5" eb="7">
      <t>ニュウリョク</t>
    </rPh>
    <phoneticPr fontId="7"/>
  </si>
  <si>
    <t>６(３)　入力データ</t>
    <rPh sb="5" eb="7">
      <t>ニュウリョク</t>
    </rPh>
    <phoneticPr fontId="7"/>
  </si>
  <si>
    <t>19-25</t>
    <phoneticPr fontId="7"/>
  </si>
  <si>
    <t>６(５)　入力データ</t>
    <rPh sb="5" eb="7">
      <t>ニュウリョク</t>
    </rPh>
    <phoneticPr fontId="7"/>
  </si>
  <si>
    <t>19-26</t>
    <phoneticPr fontId="7"/>
  </si>
  <si>
    <t>６(６)　入力データ</t>
    <rPh sb="5" eb="7">
      <t>ニュウリョク</t>
    </rPh>
    <phoneticPr fontId="7"/>
  </si>
  <si>
    <t>19-27</t>
    <phoneticPr fontId="7"/>
  </si>
  <si>
    <t>７(１)　入力データ</t>
    <rPh sb="5" eb="7">
      <t>ニュウリョク</t>
    </rPh>
    <phoneticPr fontId="7"/>
  </si>
  <si>
    <t>７(２)　入力データ</t>
    <rPh sb="5" eb="7">
      <t>ニュウリョク</t>
    </rPh>
    <phoneticPr fontId="7"/>
  </si>
  <si>
    <t>19-4</t>
    <phoneticPr fontId="7"/>
  </si>
  <si>
    <t>７(３)　入力データ</t>
    <rPh sb="5" eb="7">
      <t>ニュウリョク</t>
    </rPh>
    <phoneticPr fontId="7"/>
  </si>
  <si>
    <t>19-5</t>
    <phoneticPr fontId="7"/>
  </si>
  <si>
    <t>７(４)　入力データ</t>
    <rPh sb="5" eb="7">
      <t>ニュウリョク</t>
    </rPh>
    <phoneticPr fontId="7"/>
  </si>
  <si>
    <t>19-1</t>
    <phoneticPr fontId="7"/>
  </si>
  <si>
    <t>７(５)　入力データ</t>
    <rPh sb="5" eb="7">
      <t>ニュウリョク</t>
    </rPh>
    <phoneticPr fontId="7"/>
  </si>
  <si>
    <t>19-8</t>
    <phoneticPr fontId="7"/>
  </si>
  <si>
    <t>８(４)　入力データ</t>
    <rPh sb="5" eb="7">
      <t>ニュウリョク</t>
    </rPh>
    <phoneticPr fontId="7"/>
  </si>
  <si>
    <t>８(1)(2)(3)　入力データ</t>
    <rPh sb="11" eb="13">
      <t>ニュウリョク</t>
    </rPh>
    <phoneticPr fontId="7"/>
  </si>
  <si>
    <t>８（５）　入力データ</t>
    <rPh sb="5" eb="7">
      <t>ニュウリョク</t>
    </rPh>
    <phoneticPr fontId="7"/>
  </si>
  <si>
    <t>（各年8月1日現在）</t>
  </si>
  <si>
    <t>８（６）　入力データ</t>
    <rPh sb="5" eb="7">
      <t>ニュウリョク</t>
    </rPh>
    <phoneticPr fontId="7"/>
  </si>
  <si>
    <t>８（７）　入力データ</t>
    <rPh sb="5" eb="7">
      <t>ニュウリョク</t>
    </rPh>
    <phoneticPr fontId="7"/>
  </si>
  <si>
    <t>８（８）　入力データ</t>
    <rPh sb="5" eb="7">
      <t>ニュウリョク</t>
    </rPh>
    <phoneticPr fontId="7"/>
  </si>
  <si>
    <t>８（10）イ　入力データ</t>
    <rPh sb="7" eb="9">
      <t>ニュウリョク</t>
    </rPh>
    <phoneticPr fontId="7"/>
  </si>
  <si>
    <t>８（９）ア　入力データ</t>
    <rPh sb="6" eb="8">
      <t>ニュウリョク</t>
    </rPh>
    <phoneticPr fontId="7"/>
  </si>
  <si>
    <t>８（９）イ　入力データ</t>
    <rPh sb="6" eb="8">
      <t>ニュウリョク</t>
    </rPh>
    <phoneticPr fontId="7"/>
  </si>
  <si>
    <t>８（10）ア　入力データ</t>
    <rPh sb="7" eb="9">
      <t>ニュウリョク</t>
    </rPh>
    <phoneticPr fontId="7"/>
  </si>
  <si>
    <t>9-29</t>
    <phoneticPr fontId="7"/>
  </si>
  <si>
    <t>８（11）　入力データ</t>
    <rPh sb="6" eb="8">
      <t>ニュウリョク</t>
    </rPh>
    <phoneticPr fontId="7"/>
  </si>
  <si>
    <t>８（12）　入力データ</t>
    <rPh sb="6" eb="8">
      <t>ニュウリョク</t>
    </rPh>
    <phoneticPr fontId="7"/>
  </si>
  <si>
    <t>８（13）　入力データ</t>
    <rPh sb="6" eb="8">
      <t>ニュウリョク</t>
    </rPh>
    <phoneticPr fontId="7"/>
  </si>
  <si>
    <t>２（１）　入力データ</t>
    <rPh sb="5" eb="7">
      <t>ニュウリョク</t>
    </rPh>
    <phoneticPr fontId="7"/>
  </si>
  <si>
    <t>8-25</t>
    <phoneticPr fontId="7"/>
  </si>
  <si>
    <t>２（２）ア　入力データ</t>
    <rPh sb="6" eb="8">
      <t>ニュウリョク</t>
    </rPh>
    <phoneticPr fontId="7"/>
  </si>
  <si>
    <t>２（２）イ　入力データ</t>
    <rPh sb="6" eb="8">
      <t>ニュウリョク</t>
    </rPh>
    <phoneticPr fontId="7"/>
  </si>
  <si>
    <t>２（３）ア　入力データ</t>
    <rPh sb="6" eb="8">
      <t>ニュウリョク</t>
    </rPh>
    <phoneticPr fontId="7"/>
  </si>
  <si>
    <t>２（３）イ　入力データ</t>
    <rPh sb="6" eb="8">
      <t>ニュウリョク</t>
    </rPh>
    <phoneticPr fontId="7"/>
  </si>
  <si>
    <t>３（１）　入力データ</t>
    <rPh sb="5" eb="7">
      <t>ニュウリョク</t>
    </rPh>
    <phoneticPr fontId="7"/>
  </si>
  <si>
    <t>３（２）　入力データ</t>
    <rPh sb="5" eb="7">
      <t>ニュウリョク</t>
    </rPh>
    <phoneticPr fontId="7"/>
  </si>
  <si>
    <t>３（３）　入力データ</t>
    <rPh sb="5" eb="7">
      <t>ニュウリョク</t>
    </rPh>
    <phoneticPr fontId="7"/>
  </si>
  <si>
    <t>３（４）　入力データ</t>
    <rPh sb="5" eb="7">
      <t>ニュウリョク</t>
    </rPh>
    <phoneticPr fontId="7"/>
  </si>
  <si>
    <t>３（５）　入力データ</t>
    <rPh sb="5" eb="7">
      <t>ニュウリョク</t>
    </rPh>
    <phoneticPr fontId="7"/>
  </si>
  <si>
    <t>３（６）　入力データ</t>
    <rPh sb="5" eb="7">
      <t>ニュウリョク</t>
    </rPh>
    <phoneticPr fontId="7"/>
  </si>
  <si>
    <t>20-10</t>
    <phoneticPr fontId="7"/>
  </si>
  <si>
    <t>３（７）　入力データ</t>
    <rPh sb="5" eb="7">
      <t>ニュウリョク</t>
    </rPh>
    <phoneticPr fontId="7"/>
  </si>
  <si>
    <t>３（８）　入力データ</t>
    <rPh sb="5" eb="7">
      <t>ニュウリョク</t>
    </rPh>
    <phoneticPr fontId="7"/>
  </si>
  <si>
    <t>14-5</t>
    <phoneticPr fontId="7"/>
  </si>
  <si>
    <t>１(17)ア　入力データ</t>
    <rPh sb="7" eb="9">
      <t>ニュウリョク</t>
    </rPh>
    <phoneticPr fontId="7"/>
  </si>
  <si>
    <t>１(17)イ　入力データ</t>
    <rPh sb="7" eb="9">
      <t>ニュウリョク</t>
    </rPh>
    <phoneticPr fontId="7"/>
  </si>
  <si>
    <t>登録数：</t>
    <rPh sb="0" eb="3">
      <t>トウロクスウ</t>
    </rPh>
    <phoneticPr fontId="7"/>
  </si>
  <si>
    <t>（単位：ha）</t>
    <phoneticPr fontId="7"/>
  </si>
  <si>
    <t>（単位：本）</t>
    <rPh sb="1" eb="3">
      <t>タンイ</t>
    </rPh>
    <rPh sb="4" eb="5">
      <t>ホン</t>
    </rPh>
    <phoneticPr fontId="9"/>
  </si>
  <si>
    <t>（各年4月1日現在）</t>
    <rPh sb="1" eb="2">
      <t>カク</t>
    </rPh>
    <rPh sb="2" eb="3">
      <t>トシ</t>
    </rPh>
    <rPh sb="4" eb="5">
      <t>ガツ</t>
    </rPh>
    <rPh sb="6" eb="7">
      <t>ニチ</t>
    </rPh>
    <rPh sb="7" eb="9">
      <t>ゲンザイ</t>
    </rPh>
    <phoneticPr fontId="7"/>
  </si>
  <si>
    <t>３　年齢別人口構成</t>
    <rPh sb="2" eb="5">
      <t>ネンレイベツ</t>
    </rPh>
    <rPh sb="5" eb="7">
      <t>ジンコウ</t>
    </rPh>
    <rPh sb="7" eb="9">
      <t>コウセイ</t>
    </rPh>
    <phoneticPr fontId="9"/>
  </si>
  <si>
    <t>２　人口及び世帯数の推移</t>
    <rPh sb="2" eb="4">
      <t>ジンコウ</t>
    </rPh>
    <rPh sb="4" eb="5">
      <t>オヨ</t>
    </rPh>
    <phoneticPr fontId="9"/>
  </si>
  <si>
    <t>５(2)　入力データ</t>
    <rPh sb="5" eb="7">
      <t>ニュウリョク</t>
    </rPh>
    <phoneticPr fontId="7"/>
  </si>
  <si>
    <t>病床数</t>
  </si>
  <si>
    <t>病院</t>
  </si>
  <si>
    <t>診療所</t>
  </si>
  <si>
    <t>歯科診療所</t>
  </si>
  <si>
    <t>助産所</t>
  </si>
  <si>
    <t>施術所</t>
  </si>
  <si>
    <t>（生活衛生課）</t>
    <rPh sb="1" eb="3">
      <t>セイカツ</t>
    </rPh>
    <rPh sb="3" eb="6">
      <t>エイセイカ</t>
    </rPh>
    <phoneticPr fontId="7"/>
  </si>
  <si>
    <t>注１：医師・歯科医師・薬剤師は、「医師・歯科医師・薬剤師統計」による（２年ごとに実施）。</t>
    <rPh sb="0" eb="1">
      <t>チュウ</t>
    </rPh>
    <rPh sb="28" eb="30">
      <t>トウケイ</t>
    </rPh>
    <rPh sb="36" eb="37">
      <t>ネン</t>
    </rPh>
    <rPh sb="40" eb="42">
      <t>ジッシ</t>
    </rPh>
    <phoneticPr fontId="9"/>
  </si>
  <si>
    <t>注２：看護師・准看護師は、「業務従事者届の集計」による（２年ごとに実施）。</t>
    <rPh sb="0" eb="1">
      <t>チュウ</t>
    </rPh>
    <rPh sb="3" eb="6">
      <t>カンゴシ</t>
    </rPh>
    <rPh sb="5" eb="6">
      <t>シ</t>
    </rPh>
    <rPh sb="10" eb="11">
      <t>シ</t>
    </rPh>
    <phoneticPr fontId="9"/>
  </si>
  <si>
    <t>（３）特定健康診査</t>
    <rPh sb="3" eb="5">
      <t>トクテイ</t>
    </rPh>
    <rPh sb="5" eb="7">
      <t>ケンコウ</t>
    </rPh>
    <rPh sb="7" eb="9">
      <t>シンサ</t>
    </rPh>
    <phoneticPr fontId="9"/>
  </si>
  <si>
    <t>ア　医療施設、病床数</t>
    <rPh sb="2" eb="4">
      <t>イリョウ</t>
    </rPh>
    <rPh sb="4" eb="6">
      <t>シセツ</t>
    </rPh>
    <rPh sb="7" eb="10">
      <t>ビョウショウスウ</t>
    </rPh>
    <phoneticPr fontId="9"/>
  </si>
  <si>
    <t>4月</t>
    <rPh sb="0" eb="1">
      <t>ガツ</t>
    </rPh>
    <phoneticPr fontId="7"/>
  </si>
  <si>
    <t>1月</t>
    <rPh sb="0" eb="1">
      <t>ガツ</t>
    </rPh>
    <phoneticPr fontId="7"/>
  </si>
  <si>
    <t>イ　医療従事者数</t>
    <rPh sb="7" eb="8">
      <t>スウ</t>
    </rPh>
    <phoneticPr fontId="9"/>
  </si>
  <si>
    <t>注２：上記1、3、9、11、13の施設は、在宅介護支援センターとしての開設年月日を記載している。</t>
    <rPh sb="0" eb="1">
      <t>チュウ</t>
    </rPh>
    <rPh sb="3" eb="5">
      <t>ジョウキ</t>
    </rPh>
    <rPh sb="17" eb="19">
      <t>シセツ</t>
    </rPh>
    <rPh sb="21" eb="23">
      <t>ザイタク</t>
    </rPh>
    <rPh sb="23" eb="25">
      <t>カイゴ</t>
    </rPh>
    <rPh sb="25" eb="26">
      <t>シ</t>
    </rPh>
    <rPh sb="26" eb="27">
      <t>エン</t>
    </rPh>
    <rPh sb="35" eb="37">
      <t>カイセツ</t>
    </rPh>
    <rPh sb="37" eb="40">
      <t>ネンガッピ</t>
    </rPh>
    <rPh sb="41" eb="43">
      <t>キサイ</t>
    </rPh>
    <phoneticPr fontId="9"/>
  </si>
  <si>
    <t>注３：地域包括支援センターが、高齢者の総合相談窓口であることが容易にわかるように、</t>
    <rPh sb="0" eb="1">
      <t>チュウ</t>
    </rPh>
    <rPh sb="3" eb="5">
      <t>チイキ</t>
    </rPh>
    <phoneticPr fontId="9"/>
  </si>
  <si>
    <t>　　　通称名として高齢者総合相談センターを使用している。</t>
    <phoneticPr fontId="9"/>
  </si>
  <si>
    <t>注２：受診率は、一次健診受診者数÷対象者数×100</t>
    <rPh sb="0" eb="1">
      <t>チュウ</t>
    </rPh>
    <rPh sb="3" eb="5">
      <t>ジュシン</t>
    </rPh>
    <rPh sb="5" eb="6">
      <t>リツ</t>
    </rPh>
    <rPh sb="8" eb="10">
      <t>イチジ</t>
    </rPh>
    <rPh sb="10" eb="12">
      <t>ケンシン</t>
    </rPh>
    <rPh sb="12" eb="14">
      <t>ジュシン</t>
    </rPh>
    <rPh sb="14" eb="15">
      <t>シャ</t>
    </rPh>
    <rPh sb="15" eb="16">
      <t>スウ</t>
    </rPh>
    <rPh sb="17" eb="19">
      <t>タイショウ</t>
    </rPh>
    <rPh sb="19" eb="20">
      <t>シャ</t>
    </rPh>
    <rPh sb="20" eb="21">
      <t>スウ</t>
    </rPh>
    <phoneticPr fontId="31"/>
  </si>
  <si>
    <t>注１：（）内は特別支援学級・日本語学級の再掲（通級学級を含む。特別支援教室は含まない。）</t>
    <rPh sb="0" eb="1">
      <t>チュウ</t>
    </rPh>
    <rPh sb="14" eb="17">
      <t>ニホンゴ</t>
    </rPh>
    <rPh sb="17" eb="19">
      <t>ガッキュウ</t>
    </rPh>
    <phoneticPr fontId="9"/>
  </si>
  <si>
    <t>注３：双葉中学校の生徒数・学級数は夜間学級・日本語学級を含む。</t>
    <rPh sb="0" eb="1">
      <t>チュウ</t>
    </rPh>
    <rPh sb="3" eb="5">
      <t>フタバ</t>
    </rPh>
    <phoneticPr fontId="9"/>
  </si>
  <si>
    <t>注１：校舎面積は大学設置基準（昭和31年文部省令第28号）に規定する校舎の面積を掲載している。</t>
    <rPh sb="0" eb="1">
      <t>チュウ</t>
    </rPh>
    <rPh sb="3" eb="5">
      <t>コウシャ</t>
    </rPh>
    <rPh sb="5" eb="7">
      <t>メンセキ</t>
    </rPh>
    <rPh sb="8" eb="10">
      <t>ダイガク</t>
    </rPh>
    <rPh sb="10" eb="12">
      <t>セッチ</t>
    </rPh>
    <rPh sb="12" eb="14">
      <t>キジュン</t>
    </rPh>
    <rPh sb="15" eb="17">
      <t>ショウワ</t>
    </rPh>
    <rPh sb="19" eb="20">
      <t>ネン</t>
    </rPh>
    <rPh sb="20" eb="22">
      <t>モンブ</t>
    </rPh>
    <rPh sb="22" eb="24">
      <t>ショウレイ</t>
    </rPh>
    <rPh sb="24" eb="25">
      <t>ダイ</t>
    </rPh>
    <rPh sb="27" eb="28">
      <t>ゴウ</t>
    </rPh>
    <rPh sb="30" eb="32">
      <t>キテイ</t>
    </rPh>
    <rPh sb="34" eb="36">
      <t>コウシャ</t>
    </rPh>
    <rPh sb="37" eb="39">
      <t>メンセキ</t>
    </rPh>
    <rPh sb="40" eb="42">
      <t>ケイサイ</t>
    </rPh>
    <phoneticPr fontId="9"/>
  </si>
  <si>
    <t>注２：東京理科大学の学生数は、葛飾キャンパス内の学部・学科又は研究科・専攻に所属する</t>
    <rPh sb="0" eb="1">
      <t>チュウ</t>
    </rPh>
    <rPh sb="3" eb="5">
      <t>トウキョウ</t>
    </rPh>
    <phoneticPr fontId="9"/>
  </si>
  <si>
    <t>　　　学生数を掲載している。</t>
    <phoneticPr fontId="9"/>
  </si>
  <si>
    <t>注１：収容人員は350人</t>
    <rPh sb="0" eb="1">
      <t>チュウ</t>
    </rPh>
    <rPh sb="3" eb="5">
      <t>シュウヨウ</t>
    </rPh>
    <rPh sb="5" eb="7">
      <t>ジンイン</t>
    </rPh>
    <rPh sb="11" eb="12">
      <t>ニン</t>
    </rPh>
    <phoneticPr fontId="7"/>
  </si>
  <si>
    <t>分野別登録者数</t>
    <rPh sb="0" eb="2">
      <t>ブンヤ</t>
    </rPh>
    <rPh sb="2" eb="3">
      <t>ベツ</t>
    </rPh>
    <rPh sb="3" eb="5">
      <t>トウロク</t>
    </rPh>
    <rPh sb="5" eb="6">
      <t>シャ</t>
    </rPh>
    <rPh sb="6" eb="7">
      <t>スウ</t>
    </rPh>
    <phoneticPr fontId="7"/>
  </si>
  <si>
    <t>注１：上千葉公園運動場は、少年ソフトボール場、少年球技場、テニスコートの共用施設。</t>
    <rPh sb="0" eb="1">
      <t>チュウ</t>
    </rPh>
    <rPh sb="3" eb="4">
      <t>ジョウ</t>
    </rPh>
    <phoneticPr fontId="9"/>
  </si>
  <si>
    <t>面積(㎡)</t>
    <phoneticPr fontId="9"/>
  </si>
  <si>
    <t>年度</t>
    <rPh sb="0" eb="2">
      <t>ネンド</t>
    </rPh>
    <phoneticPr fontId="30"/>
  </si>
  <si>
    <t>後退整備件数</t>
  </si>
  <si>
    <t>後退整備延長</t>
    <phoneticPr fontId="7"/>
  </si>
  <si>
    <t>助成金交付件数</t>
    <phoneticPr fontId="7"/>
  </si>
  <si>
    <t>注１：調理実習室は、男女平等推進センターと共用</t>
    <rPh sb="0" eb="1">
      <t>チュウ</t>
    </rPh>
    <rPh sb="3" eb="5">
      <t>チョウリ</t>
    </rPh>
    <rPh sb="10" eb="12">
      <t>ダンジョ</t>
    </rPh>
    <rPh sb="12" eb="14">
      <t>ビョウドウ</t>
    </rPh>
    <rPh sb="14" eb="16">
      <t>スイシン</t>
    </rPh>
    <phoneticPr fontId="9"/>
  </si>
  <si>
    <t>注２：多目的ホール・会議室は、男女平等推進センターと共用</t>
    <rPh sb="0" eb="1">
      <t>チュウ</t>
    </rPh>
    <rPh sb="3" eb="6">
      <t>タモクテキ</t>
    </rPh>
    <phoneticPr fontId="9"/>
  </si>
  <si>
    <t>注１：東京都の工業用水道事業の廃止に伴い、工業用水道の消火栓は廃止された。</t>
    <rPh sb="0" eb="1">
      <t>チュウ</t>
    </rPh>
    <rPh sb="3" eb="6">
      <t>トウキョウト</t>
    </rPh>
    <phoneticPr fontId="7"/>
  </si>
  <si>
    <r>
      <t>注２：表中の防火水槽40ｍ</t>
    </r>
    <r>
      <rPr>
        <vertAlign val="superscript"/>
        <sz val="11"/>
        <rFont val="ＭＳ ゴシック"/>
        <family val="3"/>
        <charset val="128"/>
      </rPr>
      <t>3</t>
    </r>
    <r>
      <rPr>
        <sz val="11"/>
        <rFont val="ＭＳ ゴシック"/>
        <family val="3"/>
        <charset val="128"/>
      </rPr>
      <t>以上には、区設置の地下貯水槽（40ｍ</t>
    </r>
    <r>
      <rPr>
        <vertAlign val="superscript"/>
        <sz val="11"/>
        <rFont val="ＭＳ ゴシック"/>
        <family val="3"/>
        <charset val="128"/>
      </rPr>
      <t>3</t>
    </r>
    <r>
      <rPr>
        <sz val="11"/>
        <rFont val="ＭＳ ゴシック"/>
        <family val="3"/>
        <charset val="128"/>
      </rPr>
      <t>）も含む。</t>
    </r>
    <rPh sb="0" eb="1">
      <t>チュウ</t>
    </rPh>
    <rPh sb="3" eb="4">
      <t>ヒョウ</t>
    </rPh>
    <rPh sb="19" eb="20">
      <t>ク</t>
    </rPh>
    <phoneticPr fontId="9"/>
  </si>
  <si>
    <t>注２：認定外道路・私道は道路率に含まれない。</t>
    <rPh sb="0" eb="1">
      <t>チュウ</t>
    </rPh>
    <rPh sb="3" eb="5">
      <t>ニンテイ</t>
    </rPh>
    <phoneticPr fontId="9"/>
  </si>
  <si>
    <t>　　面積は床面積を記載。</t>
    <phoneticPr fontId="9"/>
  </si>
  <si>
    <t>注：新小岩東北は、自転車駐車場建物内にあるため、</t>
    <rPh sb="0" eb="1">
      <t>チュウ</t>
    </rPh>
    <rPh sb="2" eb="5">
      <t>シンコイワ</t>
    </rPh>
    <rPh sb="5" eb="6">
      <t>ヒガシ</t>
    </rPh>
    <rPh sb="6" eb="7">
      <t>キタ</t>
    </rPh>
    <phoneticPr fontId="9"/>
  </si>
  <si>
    <t>道路現況調書：</t>
    <rPh sb="0" eb="2">
      <t>ドウロ</t>
    </rPh>
    <rPh sb="2" eb="4">
      <t>ゲンキョウ</t>
    </rPh>
    <rPh sb="4" eb="6">
      <t>チョウショ</t>
    </rPh>
    <phoneticPr fontId="7"/>
  </si>
  <si>
    <t>区立</t>
  </si>
  <si>
    <t>都立</t>
  </si>
  <si>
    <t>その他の公園</t>
    <rPh sb="2" eb="3">
      <t>タ</t>
    </rPh>
    <phoneticPr fontId="9"/>
  </si>
  <si>
    <t>都市公園</t>
    <phoneticPr fontId="9"/>
  </si>
  <si>
    <t>都市公園以外の区立公園</t>
    <phoneticPr fontId="9"/>
  </si>
  <si>
    <t>区民一人当たり公園面積</t>
    <rPh sb="0" eb="2">
      <t>クミン</t>
    </rPh>
    <rPh sb="7" eb="9">
      <t>コウエン</t>
    </rPh>
    <phoneticPr fontId="9"/>
  </si>
  <si>
    <t>区面積に対する公園面積の割合</t>
    <rPh sb="1" eb="3">
      <t>メンセキ</t>
    </rPh>
    <rPh sb="4" eb="5">
      <t>タイ</t>
    </rPh>
    <rPh sb="7" eb="9">
      <t>コウエン</t>
    </rPh>
    <rPh sb="9" eb="11">
      <t>メンセキ</t>
    </rPh>
    <phoneticPr fontId="9"/>
  </si>
  <si>
    <t>注１：（財）特別区協議会「特別区の統計」による。</t>
    <rPh sb="0" eb="1">
      <t>チュウ</t>
    </rPh>
    <phoneticPr fontId="9"/>
  </si>
  <si>
    <t>注２：都立公園面積には、水元公園の埼玉県三郷市部分を除く。</t>
    <rPh sb="0" eb="1">
      <t>チュウ</t>
    </rPh>
    <rPh sb="3" eb="5">
      <t>トリツ</t>
    </rPh>
    <rPh sb="5" eb="7">
      <t>コウエン</t>
    </rPh>
    <rPh sb="7" eb="9">
      <t>メンセキ</t>
    </rPh>
    <rPh sb="12" eb="16">
      <t>ミズモトコウエン</t>
    </rPh>
    <rPh sb="17" eb="20">
      <t>サイタマケン</t>
    </rPh>
    <rPh sb="20" eb="23">
      <t>ミサトシ</t>
    </rPh>
    <rPh sb="23" eb="25">
      <t>ブブン</t>
    </rPh>
    <rPh sb="26" eb="27">
      <t>ノゾ</t>
    </rPh>
    <phoneticPr fontId="9"/>
  </si>
  <si>
    <t>注３：その他の公園とは、都市再生機構及び東京都住宅供給公社の設置する公園をいう。</t>
    <rPh sb="0" eb="1">
      <t>チュウ</t>
    </rPh>
    <rPh sb="5" eb="6">
      <t>タ</t>
    </rPh>
    <rPh sb="7" eb="9">
      <t>コウエン</t>
    </rPh>
    <rPh sb="12" eb="14">
      <t>トシ</t>
    </rPh>
    <rPh sb="14" eb="16">
      <t>サイセイ</t>
    </rPh>
    <rPh sb="16" eb="18">
      <t>キコウ</t>
    </rPh>
    <rPh sb="18" eb="19">
      <t>オヨ</t>
    </rPh>
    <rPh sb="20" eb="23">
      <t>トウキョウト</t>
    </rPh>
    <rPh sb="23" eb="25">
      <t>ジュウタク</t>
    </rPh>
    <rPh sb="25" eb="27">
      <t>キョウキュウ</t>
    </rPh>
    <rPh sb="27" eb="29">
      <t>コウシャ</t>
    </rPh>
    <rPh sb="30" eb="32">
      <t>セッチ</t>
    </rPh>
    <rPh sb="34" eb="36">
      <t>コウエン</t>
    </rPh>
    <phoneticPr fontId="9"/>
  </si>
  <si>
    <t>（１）都市公園等面積</t>
    <phoneticPr fontId="9"/>
  </si>
  <si>
    <t>累計：</t>
    <rPh sb="0" eb="2">
      <t>ルイケイ</t>
    </rPh>
    <phoneticPr fontId="7"/>
  </si>
  <si>
    <t>一酸化炭素</t>
  </si>
  <si>
    <t>二酸化窒素</t>
  </si>
  <si>
    <t>二酸化硫黄</t>
  </si>
  <si>
    <t>オキシダント</t>
  </si>
  <si>
    <t>浮遊粒子状物質</t>
  </si>
  <si>
    <t>年平均値</t>
  </si>
  <si>
    <t>×</t>
  </si>
  <si>
    <t>環境基準
達成状況</t>
    <phoneticPr fontId="7"/>
  </si>
  <si>
    <t>注１：水元大気総合測定室の測定結果（オキシダントは5時〜20時の測定値）による｡</t>
  </si>
  <si>
    <t>注２：オキシダントの環境基準は短期的評価｡その他は長期的評価により達成状況を示す｡</t>
    <rPh sb="0" eb="1">
      <t>チュウ</t>
    </rPh>
    <rPh sb="10" eb="12">
      <t>カンキョウ</t>
    </rPh>
    <rPh sb="12" eb="14">
      <t>キジュン</t>
    </rPh>
    <rPh sb="15" eb="18">
      <t>タンキテキ</t>
    </rPh>
    <rPh sb="18" eb="20">
      <t>ヒョウカ</t>
    </rPh>
    <rPh sb="23" eb="24">
      <t>タ</t>
    </rPh>
    <rPh sb="25" eb="28">
      <t>チョウキテキ</t>
    </rPh>
    <rPh sb="28" eb="30">
      <t>ヒョウカ</t>
    </rPh>
    <rPh sb="33" eb="35">
      <t>タッセイ</t>
    </rPh>
    <rPh sb="35" eb="37">
      <t>ジョウキョウ</t>
    </rPh>
    <rPh sb="38" eb="39">
      <t>シメ</t>
    </rPh>
    <phoneticPr fontId="30"/>
  </si>
  <si>
    <t>注３：年平均値と環境基準達成状況とは対応していない。</t>
    <rPh sb="0" eb="1">
      <t>チュウ</t>
    </rPh>
    <rPh sb="3" eb="4">
      <t>トシ</t>
    </rPh>
    <rPh sb="4" eb="7">
      <t>ヘイキンチ</t>
    </rPh>
    <rPh sb="8" eb="10">
      <t>カンキョウ</t>
    </rPh>
    <rPh sb="10" eb="12">
      <t>キジュン</t>
    </rPh>
    <rPh sb="12" eb="14">
      <t>タッセイ</t>
    </rPh>
    <rPh sb="14" eb="16">
      <t>ジョウキョウ</t>
    </rPh>
    <rPh sb="18" eb="20">
      <t>タイオウ</t>
    </rPh>
    <phoneticPr fontId="30"/>
  </si>
  <si>
    <t>浮遊粒子状
物質</t>
    <phoneticPr fontId="7"/>
  </si>
  <si>
    <t>環境基準達成状況</t>
    <phoneticPr fontId="7"/>
  </si>
  <si>
    <t>年平均値(ppm)</t>
    <phoneticPr fontId="7"/>
  </si>
  <si>
    <t>年平均値(mg/㎥)</t>
    <phoneticPr fontId="7"/>
  </si>
  <si>
    <t>一酸化炭素</t>
    <phoneticPr fontId="7"/>
  </si>
  <si>
    <t>二酸化窒素</t>
    <phoneticPr fontId="7"/>
  </si>
  <si>
    <t>二酸化硫黄</t>
    <phoneticPr fontId="7"/>
  </si>
  <si>
    <t>オキシダント</t>
    <phoneticPr fontId="7"/>
  </si>
  <si>
    <t>注１：ｐｇ(ピコグラム）：1兆分の1グラムを表す単位</t>
    <rPh sb="0" eb="1">
      <t>チュウ</t>
    </rPh>
    <phoneticPr fontId="9"/>
  </si>
  <si>
    <t>注２：ＴＥＱ：毒性等量の略でダイオキシン類の量を最も毒性の強い２,３,７,８-四塩化ジベンゾ</t>
    <rPh sb="0" eb="1">
      <t>チュウ</t>
    </rPh>
    <rPh sb="39" eb="40">
      <t>シ</t>
    </rPh>
    <rPh sb="40" eb="41">
      <t>シオ</t>
    </rPh>
    <phoneticPr fontId="9"/>
  </si>
  <si>
    <t>　　　-パラ-ジオキシンの毒性に換算した値であることを示す。</t>
    <phoneticPr fontId="9"/>
  </si>
  <si>
    <t>0.028～0.079</t>
  </si>
  <si>
    <t>注２：測定は平成23年6月に7か所で開始。平成23年12月から33か所測定に変更。令和3年4月から11か所測定に変更。</t>
    <rPh sb="0" eb="1">
      <t>チュウ</t>
    </rPh>
    <rPh sb="3" eb="5">
      <t>ソクテイ</t>
    </rPh>
    <rPh sb="6" eb="8">
      <t>ヘイセイ</t>
    </rPh>
    <rPh sb="10" eb="11">
      <t>ネン</t>
    </rPh>
    <rPh sb="12" eb="13">
      <t>ガツ</t>
    </rPh>
    <rPh sb="16" eb="17">
      <t>ショ</t>
    </rPh>
    <rPh sb="18" eb="20">
      <t>カイシ</t>
    </rPh>
    <phoneticPr fontId="9"/>
  </si>
  <si>
    <t>注１：年度平均値</t>
    <rPh sb="0" eb="1">
      <t>チュウ</t>
    </rPh>
    <rPh sb="3" eb="5">
      <t>ネンド</t>
    </rPh>
    <rPh sb="5" eb="8">
      <t>ヘイキンチ</t>
    </rPh>
    <phoneticPr fontId="9"/>
  </si>
  <si>
    <t>注３：大場川の水域類型の指定に係る環境基準値の設定は、平成29年4月1日より適用。</t>
    <rPh sb="0" eb="1">
      <t>チュウ</t>
    </rPh>
    <rPh sb="3" eb="5">
      <t>オオバ</t>
    </rPh>
    <rPh sb="5" eb="6">
      <t>ガワ</t>
    </rPh>
    <rPh sb="7" eb="9">
      <t>スイイキ</t>
    </rPh>
    <rPh sb="9" eb="11">
      <t>ルイケイ</t>
    </rPh>
    <rPh sb="12" eb="14">
      <t>シテイ</t>
    </rPh>
    <rPh sb="15" eb="16">
      <t>カカワ</t>
    </rPh>
    <rPh sb="17" eb="19">
      <t>カンキョウ</t>
    </rPh>
    <rPh sb="19" eb="21">
      <t>キジュン</t>
    </rPh>
    <rPh sb="21" eb="22">
      <t>アタイ</t>
    </rPh>
    <rPh sb="23" eb="25">
      <t>セッテイ</t>
    </rPh>
    <rPh sb="27" eb="29">
      <t>ヘイセイ</t>
    </rPh>
    <rPh sb="31" eb="32">
      <t>ネン</t>
    </rPh>
    <rPh sb="33" eb="34">
      <t>ガツ</t>
    </rPh>
    <rPh sb="35" eb="36">
      <t>ニチ</t>
    </rPh>
    <rPh sb="38" eb="40">
      <t>テキヨウ</t>
    </rPh>
    <phoneticPr fontId="9"/>
  </si>
  <si>
    <t>注１：等価騒音レベル</t>
    <rPh sb="0" eb="1">
      <t>チュウ</t>
    </rPh>
    <rPh sb="3" eb="5">
      <t>トウカ</t>
    </rPh>
    <phoneticPr fontId="9"/>
  </si>
  <si>
    <t>注３：調査場所9 都道308号の令和2年度数値は、道路工事のため近傍（堀切2丁目）での測定値</t>
    <rPh sb="0" eb="1">
      <t>チュウ</t>
    </rPh>
    <rPh sb="3" eb="5">
      <t>チョウサ</t>
    </rPh>
    <rPh sb="5" eb="7">
      <t>バショ</t>
    </rPh>
    <rPh sb="9" eb="11">
      <t>トドウ</t>
    </rPh>
    <rPh sb="14" eb="15">
      <t>ゴウ</t>
    </rPh>
    <rPh sb="21" eb="23">
      <t>スウチ</t>
    </rPh>
    <rPh sb="25" eb="27">
      <t>ドウロ</t>
    </rPh>
    <rPh sb="27" eb="29">
      <t>コウジ</t>
    </rPh>
    <rPh sb="32" eb="34">
      <t>キンボウ</t>
    </rPh>
    <rPh sb="35" eb="37">
      <t>ホリキリ</t>
    </rPh>
    <rPh sb="38" eb="40">
      <t>チョウメ</t>
    </rPh>
    <rPh sb="43" eb="45">
      <t>ソクテイ</t>
    </rPh>
    <rPh sb="45" eb="46">
      <t>アタイ</t>
    </rPh>
    <phoneticPr fontId="9"/>
  </si>
  <si>
    <t>注２：金町地区センター建築延面積は、区民事務所、地域集会室、休日応急診療所面積を含む。</t>
    <rPh sb="0" eb="1">
      <t>チュウ</t>
    </rPh>
    <rPh sb="3" eb="5">
      <t>カネマチ</t>
    </rPh>
    <phoneticPr fontId="9"/>
  </si>
  <si>
    <t>注３：青戸地区センター建築延面積は、地域集会室、青戸しょうぶ、青戸地区図書館の面積を含む。</t>
    <rPh sb="0" eb="1">
      <t>チュウ</t>
    </rPh>
    <rPh sb="3" eb="5">
      <t>アオト</t>
    </rPh>
    <rPh sb="24" eb="26">
      <t>アオト</t>
    </rPh>
    <rPh sb="31" eb="32">
      <t>アオ</t>
    </rPh>
    <rPh sb="32" eb="33">
      <t>ト</t>
    </rPh>
    <rPh sb="33" eb="35">
      <t>チク</t>
    </rPh>
    <rPh sb="35" eb="38">
      <t>トショカン</t>
    </rPh>
    <phoneticPr fontId="9"/>
  </si>
  <si>
    <t>注：かつしかエコライフプラザは［８］まちづくり、観光、産業（７　資源循環の促進）に掲載している。</t>
    <rPh sb="0" eb="1">
      <t>チュウ</t>
    </rPh>
    <rPh sb="24" eb="26">
      <t>カンコウ</t>
    </rPh>
    <rPh sb="27" eb="29">
      <t>サンギョウ</t>
    </rPh>
    <rPh sb="32" eb="34">
      <t>シゲン</t>
    </rPh>
    <rPh sb="34" eb="36">
      <t>ジュンカン</t>
    </rPh>
    <rPh sb="37" eb="39">
      <t>ソクシン</t>
    </rPh>
    <rPh sb="41" eb="43">
      <t>ケイサイ</t>
    </rPh>
    <phoneticPr fontId="7"/>
  </si>
  <si>
    <t>平均値</t>
    <phoneticPr fontId="9"/>
  </si>
  <si>
    <t>（μSv/h）</t>
    <phoneticPr fontId="7"/>
  </si>
  <si>
    <t>注１：福島第一原発事故前の平均値は新宿区で測定したもの。</t>
    <rPh sb="0" eb="1">
      <t>チュウ</t>
    </rPh>
    <rPh sb="3" eb="5">
      <t>フクシマ</t>
    </rPh>
    <rPh sb="5" eb="7">
      <t>ダイイチ</t>
    </rPh>
    <rPh sb="7" eb="9">
      <t>ゲンパツ</t>
    </rPh>
    <rPh sb="9" eb="11">
      <t>ジコ</t>
    </rPh>
    <rPh sb="11" eb="12">
      <t>マエ</t>
    </rPh>
    <rPh sb="13" eb="16">
      <t>ヘイキンチ</t>
    </rPh>
    <rPh sb="17" eb="20">
      <t>シンジュクク</t>
    </rPh>
    <rPh sb="21" eb="23">
      <t>ソクテイ</t>
    </rPh>
    <phoneticPr fontId="7"/>
  </si>
  <si>
    <t>（単位：千円、％）</t>
    <rPh sb="1" eb="3">
      <t>タンイ</t>
    </rPh>
    <rPh sb="4" eb="6">
      <t>センエン</t>
    </rPh>
    <phoneticPr fontId="9"/>
  </si>
  <si>
    <t>金額</t>
    <rPh sb="0" eb="1">
      <t>キン</t>
    </rPh>
    <rPh sb="1" eb="2">
      <t>ガク</t>
    </rPh>
    <phoneticPr fontId="9"/>
  </si>
  <si>
    <t>増減率</t>
    <rPh sb="0" eb="2">
      <t>ゾウゲン</t>
    </rPh>
    <rPh sb="2" eb="3">
      <t>リツ</t>
    </rPh>
    <phoneticPr fontId="9"/>
  </si>
  <si>
    <t>【統計書エクセルファイルリンク】</t>
    <rPh sb="1" eb="4">
      <t>トウケイショ</t>
    </rPh>
    <phoneticPr fontId="7"/>
  </si>
  <si>
    <t>読み込む統計書エクセルファイルのファイル名を入力する（拡張子（.xlsxなど）を含む）。</t>
    <rPh sb="0" eb="1">
      <t>ヨ</t>
    </rPh>
    <rPh sb="2" eb="3">
      <t>コ</t>
    </rPh>
    <rPh sb="4" eb="7">
      <t>トウケイショ</t>
    </rPh>
    <rPh sb="20" eb="21">
      <t>メイ</t>
    </rPh>
    <rPh sb="22" eb="24">
      <t>ニュウリョク</t>
    </rPh>
    <rPh sb="27" eb="30">
      <t>カクチョウシ</t>
    </rPh>
    <rPh sb="40" eb="41">
      <t>フク</t>
    </rPh>
    <phoneticPr fontId="7"/>
  </si>
  <si>
    <t>1-4</t>
    <phoneticPr fontId="7"/>
  </si>
  <si>
    <t>1-6</t>
    <phoneticPr fontId="7"/>
  </si>
  <si>
    <t>４　高齢者人口</t>
    <rPh sb="2" eb="5">
      <t>コウレイシャ</t>
    </rPh>
    <rPh sb="5" eb="7">
      <t>ジンコウ</t>
    </rPh>
    <phoneticPr fontId="9"/>
  </si>
  <si>
    <t>６　年齢三層区分人口の推移</t>
    <rPh sb="4" eb="6">
      <t>サンソウ</t>
    </rPh>
    <rPh sb="6" eb="8">
      <t>クブン</t>
    </rPh>
    <rPh sb="8" eb="10">
      <t>ジンコウ</t>
    </rPh>
    <phoneticPr fontId="9"/>
  </si>
  <si>
    <t>７　外国人住民</t>
    <rPh sb="5" eb="7">
      <t>ジュウミン</t>
    </rPh>
    <phoneticPr fontId="9"/>
  </si>
  <si>
    <t>4月の年：</t>
    <rPh sb="1" eb="2">
      <t>ガツ</t>
    </rPh>
    <rPh sb="3" eb="4">
      <t>ネン</t>
    </rPh>
    <phoneticPr fontId="7"/>
  </si>
  <si>
    <t>1月の年：</t>
    <rPh sb="1" eb="2">
      <t>ガツ</t>
    </rPh>
    <rPh sb="3" eb="4">
      <t>ネン</t>
    </rPh>
    <phoneticPr fontId="7"/>
  </si>
  <si>
    <t>18-2</t>
    <phoneticPr fontId="7"/>
  </si>
  <si>
    <t>１(5)　入力データ</t>
    <rPh sb="5" eb="7">
      <t>ニュウリョク</t>
    </rPh>
    <phoneticPr fontId="7"/>
  </si>
  <si>
    <t>10-28</t>
    <phoneticPr fontId="7"/>
  </si>
  <si>
    <t>9-4</t>
    <phoneticPr fontId="7"/>
  </si>
  <si>
    <t>10-21</t>
    <phoneticPr fontId="7"/>
  </si>
  <si>
    <t>10-22</t>
    <phoneticPr fontId="7"/>
  </si>
  <si>
    <t>9-21</t>
    <phoneticPr fontId="7"/>
  </si>
  <si>
    <t>9-22</t>
    <phoneticPr fontId="7"/>
  </si>
  <si>
    <t>20-24</t>
    <phoneticPr fontId="7"/>
  </si>
  <si>
    <t>9-25(1)</t>
    <phoneticPr fontId="7"/>
  </si>
  <si>
    <t>9-25(2)</t>
    <phoneticPr fontId="7"/>
  </si>
  <si>
    <t>9-26(1)</t>
    <phoneticPr fontId="7"/>
  </si>
  <si>
    <t>9-26(2)</t>
    <phoneticPr fontId="7"/>
  </si>
  <si>
    <t>9-27(1)</t>
    <phoneticPr fontId="7"/>
  </si>
  <si>
    <t>9-27(2)</t>
    <phoneticPr fontId="7"/>
  </si>
  <si>
    <t>9-24(1)</t>
    <phoneticPr fontId="7"/>
  </si>
  <si>
    <t>9-24(2)</t>
    <phoneticPr fontId="7"/>
  </si>
  <si>
    <t>8-1</t>
    <phoneticPr fontId="7"/>
  </si>
  <si>
    <t>8-2</t>
    <phoneticPr fontId="7"/>
  </si>
  <si>
    <t>8-3</t>
    <phoneticPr fontId="7"/>
  </si>
  <si>
    <t>20-18</t>
    <phoneticPr fontId="7"/>
  </si>
  <si>
    <t>20-19</t>
    <phoneticPr fontId="7"/>
  </si>
  <si>
    <t>8-4</t>
    <phoneticPr fontId="7"/>
  </si>
  <si>
    <t>8-5</t>
    <phoneticPr fontId="7"/>
  </si>
  <si>
    <t>20-20</t>
    <phoneticPr fontId="7"/>
  </si>
  <si>
    <t>8-6</t>
    <phoneticPr fontId="7"/>
  </si>
  <si>
    <t>20-21</t>
    <phoneticPr fontId="7"/>
  </si>
  <si>
    <t>8-10</t>
    <phoneticPr fontId="7"/>
  </si>
  <si>
    <t>8-22</t>
    <phoneticPr fontId="7"/>
  </si>
  <si>
    <t>8-23</t>
    <phoneticPr fontId="7"/>
  </si>
  <si>
    <t>20-22</t>
    <phoneticPr fontId="7"/>
  </si>
  <si>
    <t>8-20(1)(2)</t>
    <phoneticPr fontId="7"/>
  </si>
  <si>
    <t>8-20(3)(4)</t>
    <phoneticPr fontId="7"/>
  </si>
  <si>
    <t>9-46</t>
    <phoneticPr fontId="7"/>
  </si>
  <si>
    <t>9-47</t>
    <phoneticPr fontId="7"/>
  </si>
  <si>
    <t>9-48</t>
    <phoneticPr fontId="7"/>
  </si>
  <si>
    <t>9-49</t>
    <phoneticPr fontId="7"/>
  </si>
  <si>
    <t>9-50</t>
    <phoneticPr fontId="7"/>
  </si>
  <si>
    <t>9-43</t>
    <phoneticPr fontId="7"/>
  </si>
  <si>
    <t>9-44</t>
    <phoneticPr fontId="7"/>
  </si>
  <si>
    <t>9-45</t>
    <phoneticPr fontId="7"/>
  </si>
  <si>
    <t>2-7</t>
    <phoneticPr fontId="7"/>
  </si>
  <si>
    <t>2-8</t>
    <phoneticPr fontId="7"/>
  </si>
  <si>
    <t>16-4(2)(3)</t>
    <phoneticPr fontId="7"/>
  </si>
  <si>
    <t>16-4(1)</t>
    <phoneticPr fontId="7"/>
  </si>
  <si>
    <t>20-27</t>
    <phoneticPr fontId="7"/>
  </si>
  <si>
    <t>4-3</t>
    <phoneticPr fontId="7"/>
  </si>
  <si>
    <t>4-11</t>
    <phoneticPr fontId="7"/>
  </si>
  <si>
    <t>4-7</t>
    <phoneticPr fontId="7"/>
  </si>
  <si>
    <t>4-9</t>
    <phoneticPr fontId="7"/>
  </si>
  <si>
    <t>4-8</t>
    <phoneticPr fontId="7"/>
  </si>
  <si>
    <t>9-30</t>
    <phoneticPr fontId="7"/>
  </si>
  <si>
    <t>9-31</t>
    <phoneticPr fontId="7"/>
  </si>
  <si>
    <t>9-32</t>
    <phoneticPr fontId="7"/>
  </si>
  <si>
    <t>20-5</t>
    <phoneticPr fontId="7"/>
  </si>
  <si>
    <t>20-6</t>
    <phoneticPr fontId="7"/>
  </si>
  <si>
    <t>20-8</t>
    <phoneticPr fontId="7"/>
  </si>
  <si>
    <t>20-9</t>
    <phoneticPr fontId="7"/>
  </si>
  <si>
    <t>20-7</t>
    <phoneticPr fontId="7"/>
  </si>
  <si>
    <t>9-53</t>
    <phoneticPr fontId="7"/>
  </si>
  <si>
    <t>20-28</t>
    <phoneticPr fontId="7"/>
  </si>
  <si>
    <t>20-1</t>
    <phoneticPr fontId="7"/>
  </si>
  <si>
    <t>20-2</t>
    <phoneticPr fontId="7"/>
  </si>
  <si>
    <t>20-13</t>
    <phoneticPr fontId="7"/>
  </si>
  <si>
    <t>【使い方】</t>
    <rPh sb="1" eb="2">
      <t>ツカ</t>
    </rPh>
    <rPh sb="3" eb="4">
      <t>カタ</t>
    </rPh>
    <phoneticPr fontId="7"/>
  </si>
  <si>
    <t>元号</t>
    <rPh sb="0" eb="2">
      <t>ゲンゴウ</t>
    </rPh>
    <phoneticPr fontId="7"/>
  </si>
  <si>
    <t>１年度前</t>
    <rPh sb="1" eb="3">
      <t>ネンド</t>
    </rPh>
    <rPh sb="3" eb="4">
      <t>マエ</t>
    </rPh>
    <phoneticPr fontId="7"/>
  </si>
  <si>
    <t>２年度前</t>
    <rPh sb="1" eb="3">
      <t>ネンド</t>
    </rPh>
    <rPh sb="3" eb="4">
      <t>マエ</t>
    </rPh>
    <phoneticPr fontId="7"/>
  </si>
  <si>
    <t>年度</t>
    <rPh sb="0" eb="2">
      <t>ネンド</t>
    </rPh>
    <phoneticPr fontId="7"/>
  </si>
  <si>
    <t>【頭注、脚注等に記載する期日の一括設定】</t>
    <rPh sb="1" eb="3">
      <t>トウチュウ</t>
    </rPh>
    <rPh sb="4" eb="6">
      <t>キャクチュウ</t>
    </rPh>
    <rPh sb="6" eb="7">
      <t>トウ</t>
    </rPh>
    <rPh sb="8" eb="10">
      <t>キサイ</t>
    </rPh>
    <rPh sb="12" eb="14">
      <t>キジツ</t>
    </rPh>
    <rPh sb="15" eb="17">
      <t>イッカツ</t>
    </rPh>
    <rPh sb="17" eb="19">
      <t>セッテイ</t>
    </rPh>
    <phoneticPr fontId="7"/>
  </si>
  <si>
    <t>発行年度</t>
    <rPh sb="0" eb="2">
      <t>ハッコウ</t>
    </rPh>
    <rPh sb="2" eb="3">
      <t>ネン</t>
    </rPh>
    <rPh sb="3" eb="4">
      <t>ド</t>
    </rPh>
    <phoneticPr fontId="7"/>
  </si>
  <si>
    <t>※特殊な頭注（〇年３月利用分 など）や脚注（利用状況は〇年度のもの など）の記載は、</t>
    <rPh sb="1" eb="3">
      <t>トクシュ</t>
    </rPh>
    <rPh sb="4" eb="6">
      <t>トウチュウ</t>
    </rPh>
    <rPh sb="8" eb="9">
      <t>ネン</t>
    </rPh>
    <rPh sb="10" eb="11">
      <t>ガツ</t>
    </rPh>
    <rPh sb="11" eb="13">
      <t>リヨウ</t>
    </rPh>
    <rPh sb="13" eb="14">
      <t>ブン</t>
    </rPh>
    <rPh sb="19" eb="21">
      <t>キャクチュウ</t>
    </rPh>
    <rPh sb="22" eb="24">
      <t>リヨウ</t>
    </rPh>
    <rPh sb="24" eb="26">
      <t>ジョウキョウ</t>
    </rPh>
    <rPh sb="28" eb="30">
      <t>ネンド</t>
    </rPh>
    <rPh sb="38" eb="40">
      <t>キサイ</t>
    </rPh>
    <phoneticPr fontId="7"/>
  </si>
  <si>
    <t>①発行年度から過去３年度分の元号・年度情報を入力</t>
    <rPh sb="1" eb="4">
      <t>ハッコウネン</t>
    </rPh>
    <rPh sb="4" eb="5">
      <t>ド</t>
    </rPh>
    <rPh sb="7" eb="9">
      <t>カコ</t>
    </rPh>
    <rPh sb="10" eb="12">
      <t>ネンド</t>
    </rPh>
    <rPh sb="12" eb="13">
      <t>ブン</t>
    </rPh>
    <rPh sb="14" eb="16">
      <t>ゲンゴウ</t>
    </rPh>
    <rPh sb="17" eb="19">
      <t>ネンド</t>
    </rPh>
    <rPh sb="19" eb="21">
      <t>ジョウホウ</t>
    </rPh>
    <rPh sb="22" eb="24">
      <t>ニュウリョク</t>
    </rPh>
    <phoneticPr fontId="7"/>
  </si>
  <si>
    <t>②各シートの「期日確認」で参照する頭注期日の記載</t>
    <rPh sb="1" eb="2">
      <t>カク</t>
    </rPh>
    <rPh sb="7" eb="9">
      <t>キジツ</t>
    </rPh>
    <rPh sb="9" eb="11">
      <t>カクニン</t>
    </rPh>
    <rPh sb="13" eb="15">
      <t>サンショウ</t>
    </rPh>
    <rPh sb="17" eb="19">
      <t>トウチュウ</t>
    </rPh>
    <rPh sb="19" eb="21">
      <t>キジツ</t>
    </rPh>
    <rPh sb="22" eb="24">
      <t>キサイ</t>
    </rPh>
    <phoneticPr fontId="7"/>
  </si>
  <si>
    <t>　①発行年度から過去３年度分の元号・年度情報のセルを直接参照している。</t>
    <rPh sb="2" eb="4">
      <t>ハッコウ</t>
    </rPh>
    <rPh sb="4" eb="6">
      <t>ネンド</t>
    </rPh>
    <rPh sb="8" eb="10">
      <t>カコ</t>
    </rPh>
    <rPh sb="11" eb="13">
      <t>ネンド</t>
    </rPh>
    <rPh sb="13" eb="14">
      <t>ブン</t>
    </rPh>
    <rPh sb="15" eb="17">
      <t>ゲンゴウ</t>
    </rPh>
    <rPh sb="18" eb="20">
      <t>ネンド</t>
    </rPh>
    <rPh sb="20" eb="22">
      <t>ジョウホウ</t>
    </rPh>
    <rPh sb="28" eb="30">
      <t>サンショウ</t>
    </rPh>
    <phoneticPr fontId="7"/>
  </si>
  <si>
    <t>７(1)　データ</t>
    <phoneticPr fontId="7"/>
  </si>
  <si>
    <t>注：（）はうち女性議員</t>
    <rPh sb="0" eb="1">
      <t>チュウ</t>
    </rPh>
    <phoneticPr fontId="9"/>
  </si>
  <si>
    <t>11-5(1)(2)(3)</t>
    <phoneticPr fontId="7"/>
  </si>
  <si>
    <t>利用登録団体数</t>
    <rPh sb="0" eb="2">
      <t>リヨウ</t>
    </rPh>
    <rPh sb="2" eb="4">
      <t>トウロク</t>
    </rPh>
    <rPh sb="4" eb="6">
      <t>ダンタイ</t>
    </rPh>
    <rPh sb="6" eb="7">
      <t>スウ</t>
    </rPh>
    <phoneticPr fontId="30"/>
  </si>
  <si>
    <t>視聴覚室</t>
  </si>
  <si>
    <t>多目的ホール</t>
  </si>
  <si>
    <t>洋室Ａ</t>
  </si>
  <si>
    <t>洋室Ｂ</t>
  </si>
  <si>
    <t>洋室C</t>
  </si>
  <si>
    <t>利用者数</t>
  </si>
  <si>
    <t>区分</t>
    <rPh sb="0" eb="2">
      <t>クブン</t>
    </rPh>
    <phoneticPr fontId="30"/>
  </si>
  <si>
    <t>委員会等の数</t>
    <rPh sb="0" eb="3">
      <t>イインカイ</t>
    </rPh>
    <rPh sb="3" eb="4">
      <t>トウ</t>
    </rPh>
    <rPh sb="5" eb="6">
      <t>カズ</t>
    </rPh>
    <phoneticPr fontId="30"/>
  </si>
  <si>
    <t>委員の数</t>
    <rPh sb="0" eb="2">
      <t>イイン</t>
    </rPh>
    <rPh sb="3" eb="4">
      <t>カズ</t>
    </rPh>
    <phoneticPr fontId="30"/>
  </si>
  <si>
    <t>女性の委員数</t>
    <rPh sb="3" eb="6">
      <t>イインスウ</t>
    </rPh>
    <phoneticPr fontId="13"/>
  </si>
  <si>
    <t>女性の委員の割合</t>
    <rPh sb="6" eb="8">
      <t>ワリアイ</t>
    </rPh>
    <phoneticPr fontId="13"/>
  </si>
  <si>
    <t>行政委員会</t>
    <rPh sb="2" eb="3">
      <t>イ</t>
    </rPh>
    <rPh sb="3" eb="4">
      <t>イン</t>
    </rPh>
    <rPh sb="4" eb="5">
      <t>カイ</t>
    </rPh>
    <phoneticPr fontId="13"/>
  </si>
  <si>
    <t>附属機関</t>
  </si>
  <si>
    <t>その他審議会</t>
  </si>
  <si>
    <t>女性の委員を含む数</t>
    <rPh sb="3" eb="5">
      <t>イイン</t>
    </rPh>
    <rPh sb="8" eb="9">
      <t>カズ</t>
    </rPh>
    <phoneticPr fontId="13"/>
  </si>
  <si>
    <t>女性の委員を含む割合</t>
    <rPh sb="0" eb="2">
      <t>ジョセイ</t>
    </rPh>
    <rPh sb="3" eb="5">
      <t>イイン</t>
    </rPh>
    <phoneticPr fontId="13"/>
  </si>
  <si>
    <t>年度及び月</t>
    <rPh sb="0" eb="2">
      <t>ネンド</t>
    </rPh>
    <rPh sb="2" eb="3">
      <t>オヨ</t>
    </rPh>
    <rPh sb="4" eb="5">
      <t>ツキ</t>
    </rPh>
    <phoneticPr fontId="30"/>
  </si>
  <si>
    <t>休日応急診療所</t>
    <rPh sb="0" eb="2">
      <t>キュウジツ</t>
    </rPh>
    <rPh sb="2" eb="4">
      <t>オウキュウ</t>
    </rPh>
    <rPh sb="4" eb="7">
      <t>シンリョウジョ</t>
    </rPh>
    <phoneticPr fontId="30"/>
  </si>
  <si>
    <t>輪番制</t>
    <rPh sb="0" eb="3">
      <t>リンバンセイ</t>
    </rPh>
    <phoneticPr fontId="30"/>
  </si>
  <si>
    <t>立石</t>
    <rPh sb="0" eb="2">
      <t>タテイシ</t>
    </rPh>
    <phoneticPr fontId="30"/>
  </si>
  <si>
    <t>金町</t>
    <rPh sb="0" eb="2">
      <t>カナマチ</t>
    </rPh>
    <phoneticPr fontId="30"/>
  </si>
  <si>
    <t>内科・小児科等</t>
    <rPh sb="0" eb="2">
      <t>ナイカ</t>
    </rPh>
    <rPh sb="3" eb="6">
      <t>ショウニカ</t>
    </rPh>
    <rPh sb="6" eb="7">
      <t>トウ</t>
    </rPh>
    <phoneticPr fontId="30"/>
  </si>
  <si>
    <t>歯科</t>
    <rPh sb="0" eb="2">
      <t>シカ</t>
    </rPh>
    <phoneticPr fontId="30"/>
  </si>
  <si>
    <t>柔道整復</t>
    <rPh sb="0" eb="2">
      <t>ジュウドウ</t>
    </rPh>
    <rPh sb="2" eb="4">
      <t>セイフク</t>
    </rPh>
    <phoneticPr fontId="30"/>
  </si>
  <si>
    <t>ひまわり歯科</t>
    <phoneticPr fontId="30"/>
  </si>
  <si>
    <t>たんぽぽ歯科</t>
    <phoneticPr fontId="30"/>
  </si>
  <si>
    <t>種類</t>
  </si>
  <si>
    <t>年</t>
    <rPh sb="0" eb="1">
      <t>ネン</t>
    </rPh>
    <phoneticPr fontId="30"/>
  </si>
  <si>
    <t>医師</t>
  </si>
  <si>
    <t>歯科医師</t>
  </si>
  <si>
    <t>薬剤師</t>
  </si>
  <si>
    <t>看護師・准看護師</t>
    <rPh sb="2" eb="3">
      <t>シ</t>
    </rPh>
    <rPh sb="4" eb="8">
      <t>ジュンカンゴシ</t>
    </rPh>
    <phoneticPr fontId="13"/>
  </si>
  <si>
    <t>10万人当たり</t>
    <rPh sb="2" eb="4">
      <t>マンニン</t>
    </rPh>
    <rPh sb="4" eb="5">
      <t>ア</t>
    </rPh>
    <phoneticPr fontId="30"/>
  </si>
  <si>
    <t>葛飾区</t>
    <rPh sb="0" eb="3">
      <t>カツシカク</t>
    </rPh>
    <phoneticPr fontId="30"/>
  </si>
  <si>
    <t>東京都</t>
    <rPh sb="0" eb="3">
      <t>トウキョウト</t>
    </rPh>
    <phoneticPr fontId="30"/>
  </si>
  <si>
    <t>全国</t>
    <rPh sb="0" eb="2">
      <t>ゼンコク</t>
    </rPh>
    <phoneticPr fontId="30"/>
  </si>
  <si>
    <t>平成30年度</t>
  </si>
  <si>
    <t>予算額</t>
    <rPh sb="0" eb="3">
      <t>ヨサンガク</t>
    </rPh>
    <phoneticPr fontId="30"/>
  </si>
  <si>
    <t>対前年度比</t>
    <rPh sb="0" eb="1">
      <t>タイ</t>
    </rPh>
    <rPh sb="1" eb="5">
      <t>ゼンネンドヒ</t>
    </rPh>
    <phoneticPr fontId="30"/>
  </si>
  <si>
    <t>その前年度
（増減率計算用）</t>
    <rPh sb="2" eb="5">
      <t>ゼンネンド</t>
    </rPh>
    <rPh sb="7" eb="9">
      <t>ゾウゲン</t>
    </rPh>
    <rPh sb="9" eb="10">
      <t>リツ</t>
    </rPh>
    <rPh sb="10" eb="13">
      <t>ケイサンヨウ</t>
    </rPh>
    <phoneticPr fontId="7"/>
  </si>
  <si>
    <t>-</t>
    <phoneticPr fontId="7"/>
  </si>
  <si>
    <t>増減率</t>
    <rPh sb="0" eb="2">
      <t>ゾウゲン</t>
    </rPh>
    <rPh sb="2" eb="3">
      <t>リツ</t>
    </rPh>
    <phoneticPr fontId="7"/>
  </si>
  <si>
    <t>グラフ用変換（単位：千円→億円）</t>
    <rPh sb="3" eb="4">
      <t>ヨウ</t>
    </rPh>
    <rPh sb="4" eb="6">
      <t>ヘンカン</t>
    </rPh>
    <rPh sb="7" eb="9">
      <t>タンイ</t>
    </rPh>
    <rPh sb="10" eb="12">
      <t>センエン</t>
    </rPh>
    <rPh sb="13" eb="15">
      <t>オクエン</t>
    </rPh>
    <phoneticPr fontId="7"/>
  </si>
  <si>
    <t>増減率計算</t>
    <phoneticPr fontId="7"/>
  </si>
  <si>
    <t>その他受診者数</t>
    <rPh sb="2" eb="3">
      <t>タ</t>
    </rPh>
    <rPh sb="3" eb="6">
      <t>ジュシンシャ</t>
    </rPh>
    <rPh sb="6" eb="7">
      <t>スウ</t>
    </rPh>
    <phoneticPr fontId="30"/>
  </si>
  <si>
    <t>生活保護受給者等の受診者数</t>
    <phoneticPr fontId="7"/>
  </si>
  <si>
    <t>対象者数</t>
    <rPh sb="0" eb="2">
      <t>タイショウ</t>
    </rPh>
    <rPh sb="2" eb="3">
      <t>シャ</t>
    </rPh>
    <rPh sb="3" eb="4">
      <t>スウ</t>
    </rPh>
    <phoneticPr fontId="30"/>
  </si>
  <si>
    <t>最新年度</t>
    <rPh sb="0" eb="2">
      <t>サイシン</t>
    </rPh>
    <rPh sb="2" eb="4">
      <t>ネンド</t>
    </rPh>
    <phoneticPr fontId="7"/>
  </si>
  <si>
    <t>相談件数</t>
  </si>
  <si>
    <t>抗体検査数</t>
  </si>
  <si>
    <r>
      <t>成人歯科</t>
    </r>
    <r>
      <rPr>
        <b/>
        <sz val="10"/>
        <rFont val="ＭＳ ゴシック"/>
        <family val="3"/>
        <charset val="128"/>
      </rPr>
      <t>(40,45,50,55,60,65,70歳)</t>
    </r>
    <rPh sb="0" eb="2">
      <t>セイジン</t>
    </rPh>
    <rPh sb="2" eb="4">
      <t>シカ</t>
    </rPh>
    <phoneticPr fontId="30"/>
  </si>
  <si>
    <r>
      <t>長寿歯科</t>
    </r>
    <r>
      <rPr>
        <b/>
        <sz val="10"/>
        <rFont val="ＭＳ ゴシック"/>
        <family val="3"/>
        <charset val="128"/>
      </rPr>
      <t>(76,81歳)</t>
    </r>
    <rPh sb="0" eb="2">
      <t>チョウジュ</t>
    </rPh>
    <rPh sb="2" eb="4">
      <t>シカ</t>
    </rPh>
    <phoneticPr fontId="30"/>
  </si>
  <si>
    <r>
      <t>眼科</t>
    </r>
    <r>
      <rPr>
        <b/>
        <sz val="10"/>
        <rFont val="ＭＳ ゴシック"/>
        <family val="3"/>
        <charset val="128"/>
      </rPr>
      <t>(45,60歳)</t>
    </r>
    <rPh sb="0" eb="2">
      <t>ガンカ</t>
    </rPh>
    <phoneticPr fontId="30"/>
  </si>
  <si>
    <t>３・４か月</t>
    <rPh sb="4" eb="5">
      <t>ゲツ</t>
    </rPh>
    <phoneticPr fontId="30"/>
  </si>
  <si>
    <t>有所見者数</t>
    <rPh sb="0" eb="1">
      <t>ア</t>
    </rPh>
    <rPh sb="1" eb="3">
      <t>ショケン</t>
    </rPh>
    <rPh sb="3" eb="4">
      <t>シャ</t>
    </rPh>
    <rPh sb="4" eb="5">
      <t>スウ</t>
    </rPh>
    <phoneticPr fontId="30"/>
  </si>
  <si>
    <t>３歳児</t>
    <rPh sb="1" eb="3">
      <t>サイジ</t>
    </rPh>
    <phoneticPr fontId="30"/>
  </si>
  <si>
    <t>申請件数</t>
  </si>
  <si>
    <t>審査会
開催回数</t>
    <rPh sb="6" eb="7">
      <t>カイ</t>
    </rPh>
    <phoneticPr fontId="13"/>
  </si>
  <si>
    <t>認定患者数</t>
  </si>
  <si>
    <t>内訳</t>
    <rPh sb="0" eb="2">
      <t>ウチワケ</t>
    </rPh>
    <phoneticPr fontId="30"/>
  </si>
  <si>
    <t>慢性気管支炎</t>
  </si>
  <si>
    <t>法律</t>
    <rPh sb="0" eb="2">
      <t>ホウリツ</t>
    </rPh>
    <phoneticPr fontId="30"/>
  </si>
  <si>
    <t>都条例</t>
    <rPh sb="0" eb="1">
      <t>ト</t>
    </rPh>
    <rPh sb="1" eb="3">
      <t>ジョウレイ</t>
    </rPh>
    <phoneticPr fontId="30"/>
  </si>
  <si>
    <t>(再掲)うち新規</t>
    <rPh sb="1" eb="3">
      <t>サイケイ</t>
    </rPh>
    <phoneticPr fontId="30"/>
  </si>
  <si>
    <t>気管支ぜん息</t>
    <phoneticPr fontId="7"/>
  </si>
  <si>
    <t>ぜん息性気管支炎</t>
    <phoneticPr fontId="7"/>
  </si>
  <si>
    <t>肺気しゅ</t>
    <phoneticPr fontId="7"/>
  </si>
  <si>
    <t>結核</t>
  </si>
  <si>
    <t>悪性新生物</t>
  </si>
  <si>
    <t>再掲</t>
  </si>
  <si>
    <t>糖尿病</t>
  </si>
  <si>
    <t>高血圧性疾患</t>
  </si>
  <si>
    <t>心疾患(高血圧性を除く)</t>
  </si>
  <si>
    <t>脳血管疾患</t>
  </si>
  <si>
    <t>大動脈瘤及び解離</t>
  </si>
  <si>
    <t>肺炎</t>
  </si>
  <si>
    <t>慢性閉塞性肺疾患</t>
  </si>
  <si>
    <t>喘息</t>
  </si>
  <si>
    <t>肝疾患</t>
  </si>
  <si>
    <t>腎不全</t>
  </si>
  <si>
    <t>老衰</t>
  </si>
  <si>
    <t>不慮の事故</t>
  </si>
  <si>
    <t>自殺</t>
  </si>
  <si>
    <t>その他の全死因</t>
  </si>
  <si>
    <t>食道</t>
  </si>
  <si>
    <t>胃</t>
  </si>
  <si>
    <t>結腸</t>
  </si>
  <si>
    <t>直腸Ｓ状結腸移行部
及び直腸</t>
  </si>
  <si>
    <t>肝及び肝内胆管</t>
  </si>
  <si>
    <t>胆のう及びその他の胆道</t>
  </si>
  <si>
    <t>膵</t>
  </si>
  <si>
    <t>気管・気管支及び肺</t>
  </si>
  <si>
    <t>乳房</t>
  </si>
  <si>
    <t>子宮</t>
  </si>
  <si>
    <t>白血病</t>
  </si>
  <si>
    <t>急性心筋梗塞</t>
  </si>
  <si>
    <t>その他の虚血性心疾患</t>
  </si>
  <si>
    <t>不整脈及び伝導障害</t>
  </si>
  <si>
    <t>心不全</t>
  </si>
  <si>
    <t>くも膜下出血</t>
  </si>
  <si>
    <t>脳内出血</t>
  </si>
  <si>
    <t>脳梗塞</t>
  </si>
  <si>
    <t>交通事故</t>
  </si>
  <si>
    <t>最新年</t>
    <rPh sb="0" eb="2">
      <t>サイシン</t>
    </rPh>
    <rPh sb="2" eb="3">
      <t>ネン</t>
    </rPh>
    <phoneticPr fontId="7"/>
  </si>
  <si>
    <t>第1段階</t>
  </si>
  <si>
    <t>第2段階</t>
  </si>
  <si>
    <t>第3段階</t>
  </si>
  <si>
    <t>第4段階</t>
  </si>
  <si>
    <t>第5段階</t>
  </si>
  <si>
    <t>第6段階</t>
  </si>
  <si>
    <t>第7段階</t>
  </si>
  <si>
    <t>第8段階</t>
  </si>
  <si>
    <t>第9段階</t>
  </si>
  <si>
    <t>第10段階</t>
  </si>
  <si>
    <t>第11段階</t>
  </si>
  <si>
    <t>第12段階</t>
  </si>
  <si>
    <t>第13段階</t>
  </si>
  <si>
    <t>第14段階</t>
  </si>
  <si>
    <t>第15段階</t>
  </si>
  <si>
    <t>要支援1</t>
  </si>
  <si>
    <t>要支援2</t>
  </si>
  <si>
    <t>要介護1</t>
  </si>
  <si>
    <t>要介護2</t>
  </si>
  <si>
    <t>要介護3</t>
  </si>
  <si>
    <t>要介護4</t>
  </si>
  <si>
    <t>要介護5</t>
  </si>
  <si>
    <t>要介護度別受給者数</t>
    <rPh sb="0" eb="3">
      <t>ヨウカイゴ</t>
    </rPh>
    <rPh sb="3" eb="4">
      <t>ド</t>
    </rPh>
    <rPh sb="4" eb="5">
      <t>ベツ</t>
    </rPh>
    <rPh sb="5" eb="8">
      <t>ジュキュウシャ</t>
    </rPh>
    <rPh sb="8" eb="9">
      <t>スウ</t>
    </rPh>
    <phoneticPr fontId="30"/>
  </si>
  <si>
    <t>要支援１</t>
  </si>
  <si>
    <t>要支援２</t>
  </si>
  <si>
    <t>要介護１</t>
  </si>
  <si>
    <t>要介護２</t>
  </si>
  <si>
    <t>要介護３</t>
  </si>
  <si>
    <t>要介護４</t>
  </si>
  <si>
    <t>要介護５</t>
  </si>
  <si>
    <t>施設別受給者数</t>
    <rPh sb="0" eb="2">
      <t>シセツ</t>
    </rPh>
    <rPh sb="2" eb="3">
      <t>ベツ</t>
    </rPh>
    <rPh sb="3" eb="6">
      <t>ジュキュウシャ</t>
    </rPh>
    <rPh sb="6" eb="7">
      <t>スウ</t>
    </rPh>
    <phoneticPr fontId="30"/>
  </si>
  <si>
    <t>介護療養型
医療施設</t>
  </si>
  <si>
    <t>介護医療院</t>
    <rPh sb="0" eb="2">
      <t>カイゴ</t>
    </rPh>
    <rPh sb="2" eb="4">
      <t>イリョウ</t>
    </rPh>
    <rPh sb="4" eb="5">
      <t>イン</t>
    </rPh>
    <phoneticPr fontId="13"/>
  </si>
  <si>
    <t>居宅介護
支援</t>
  </si>
  <si>
    <t>訪問入浴
介護</t>
  </si>
  <si>
    <t>訪問看護</t>
    <rPh sb="0" eb="1">
      <t>ホウ</t>
    </rPh>
    <rPh sb="1" eb="2">
      <t>トイ</t>
    </rPh>
    <rPh sb="2" eb="3">
      <t>ミ</t>
    </rPh>
    <rPh sb="3" eb="4">
      <t>マモル</t>
    </rPh>
    <phoneticPr fontId="13"/>
  </si>
  <si>
    <t>訪問リハビリテーション</t>
    <rPh sb="0" eb="2">
      <t>ホウモン</t>
    </rPh>
    <phoneticPr fontId="13"/>
  </si>
  <si>
    <t>夜間対応型
訪問介護</t>
    <rPh sb="0" eb="2">
      <t>ヤカン</t>
    </rPh>
    <rPh sb="2" eb="5">
      <t>タイオウガタ</t>
    </rPh>
    <rPh sb="6" eb="8">
      <t>ホウモン</t>
    </rPh>
    <rPh sb="8" eb="10">
      <t>カイゴ</t>
    </rPh>
    <phoneticPr fontId="13"/>
  </si>
  <si>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3"/>
  </si>
  <si>
    <t>福祉用具
貸与</t>
  </si>
  <si>
    <t>短期入所
生活介護</t>
    <rPh sb="5" eb="7">
      <t>セイカツ</t>
    </rPh>
    <phoneticPr fontId="13"/>
  </si>
  <si>
    <t>短期入所
療養介護</t>
  </si>
  <si>
    <t>地域密着型
通所介護</t>
    <rPh sb="0" eb="2">
      <t>チイキ</t>
    </rPh>
    <rPh sb="2" eb="5">
      <t>ミッチャクガタ</t>
    </rPh>
    <rPh sb="6" eb="10">
      <t>ツウショカイゴ</t>
    </rPh>
    <phoneticPr fontId="13"/>
  </si>
  <si>
    <t>認知症対応型
共同生活介護</t>
    <rPh sb="0" eb="2">
      <t>ニンチ</t>
    </rPh>
    <rPh sb="2" eb="3">
      <t>ショウ</t>
    </rPh>
    <rPh sb="3" eb="5">
      <t>タイオウ</t>
    </rPh>
    <rPh sb="5" eb="6">
      <t>ガタ</t>
    </rPh>
    <rPh sb="7" eb="9">
      <t>キョウドウ</t>
    </rPh>
    <rPh sb="9" eb="11">
      <t>セイカツ</t>
    </rPh>
    <rPh sb="11" eb="13">
      <t>カイゴ</t>
    </rPh>
    <phoneticPr fontId="13"/>
  </si>
  <si>
    <t>特定施設入居者生活介護</t>
    <rPh sb="0" eb="2">
      <t>トクテイ</t>
    </rPh>
    <rPh sb="2" eb="4">
      <t>シセツ</t>
    </rPh>
    <rPh sb="4" eb="7">
      <t>ニュウキョシャ</t>
    </rPh>
    <rPh sb="7" eb="9">
      <t>セイカツ</t>
    </rPh>
    <rPh sb="9" eb="11">
      <t>カイゴ</t>
    </rPh>
    <phoneticPr fontId="13"/>
  </si>
  <si>
    <t>通所リハビリテーション</t>
    <rPh sb="0" eb="1">
      <t>ツウ</t>
    </rPh>
    <rPh sb="1" eb="2">
      <t>ショ</t>
    </rPh>
    <phoneticPr fontId="13"/>
  </si>
  <si>
    <t>小規模多機能型居宅介護</t>
    <rPh sb="0" eb="3">
      <t>ショウキボ</t>
    </rPh>
    <rPh sb="3" eb="6">
      <t>タキノウ</t>
    </rPh>
    <rPh sb="6" eb="7">
      <t>カタ</t>
    </rPh>
    <rPh sb="7" eb="9">
      <t>キョタク</t>
    </rPh>
    <rPh sb="9" eb="11">
      <t>カイゴ</t>
    </rPh>
    <phoneticPr fontId="13"/>
  </si>
  <si>
    <t>看護小規模多機能型居宅介護</t>
    <rPh sb="0" eb="2">
      <t>カンゴ</t>
    </rPh>
    <rPh sb="2" eb="5">
      <t>ショウキボ</t>
    </rPh>
    <rPh sb="5" eb="8">
      <t>タキノウ</t>
    </rPh>
    <rPh sb="8" eb="9">
      <t>カタ</t>
    </rPh>
    <rPh sb="9" eb="11">
      <t>キョタク</t>
    </rPh>
    <rPh sb="11" eb="13">
      <t>カイゴ</t>
    </rPh>
    <phoneticPr fontId="0"/>
  </si>
  <si>
    <t>介護老人福祉施設</t>
  </si>
  <si>
    <t>介護老人保健施設</t>
  </si>
  <si>
    <t>10-39(1)-(9)</t>
    <phoneticPr fontId="7"/>
  </si>
  <si>
    <t>施設名</t>
    <rPh sb="0" eb="2">
      <t>シセツ</t>
    </rPh>
    <rPh sb="2" eb="3">
      <t>メイ</t>
    </rPh>
    <phoneticPr fontId="30"/>
  </si>
  <si>
    <t>開設年月日</t>
    <rPh sb="4" eb="5">
      <t>ヒ</t>
    </rPh>
    <phoneticPr fontId="30"/>
  </si>
  <si>
    <t>専任職員数</t>
    <rPh sb="2" eb="4">
      <t>ショクイン</t>
    </rPh>
    <rPh sb="4" eb="5">
      <t>カズ</t>
    </rPh>
    <phoneticPr fontId="13"/>
  </si>
  <si>
    <t>相談延件数</t>
    <rPh sb="3" eb="5">
      <t>ケンスウ</t>
    </rPh>
    <phoneticPr fontId="13"/>
  </si>
  <si>
    <t>相談実人数</t>
    <rPh sb="0" eb="2">
      <t>ソウダン</t>
    </rPh>
    <rPh sb="2" eb="3">
      <t>ジツ</t>
    </rPh>
    <rPh sb="3" eb="5">
      <t>ニンズウ</t>
    </rPh>
    <phoneticPr fontId="13"/>
  </si>
  <si>
    <t>H6.7.1</t>
  </si>
  <si>
    <t>H30.7.2</t>
  </si>
  <si>
    <t>H9.8.1</t>
  </si>
  <si>
    <t>H23.3.28</t>
  </si>
  <si>
    <t>H23.4.18</t>
  </si>
  <si>
    <t>H22.7.1</t>
  </si>
  <si>
    <t>H23.9.21</t>
  </si>
  <si>
    <t>H23.11.1</t>
  </si>
  <si>
    <t>H5.7.5</t>
  </si>
  <si>
    <t>H23.10.3</t>
  </si>
  <si>
    <t>会員数</t>
  </si>
  <si>
    <t>就業実人数</t>
  </si>
  <si>
    <t>受託件数</t>
  </si>
  <si>
    <t>受診者数</t>
    <rPh sb="0" eb="2">
      <t>ジュシン</t>
    </rPh>
    <rPh sb="2" eb="3">
      <t>シャ</t>
    </rPh>
    <rPh sb="3" eb="4">
      <t>スウ</t>
    </rPh>
    <phoneticPr fontId="30"/>
  </si>
  <si>
    <t>受診率</t>
    <rPh sb="0" eb="2">
      <t>ジュシン</t>
    </rPh>
    <rPh sb="2" eb="3">
      <t>リツ</t>
    </rPh>
    <phoneticPr fontId="30"/>
  </si>
  <si>
    <t>身体障害者手帳所持者数</t>
    <phoneticPr fontId="7"/>
  </si>
  <si>
    <t>肢体不自由</t>
  </si>
  <si>
    <t>視覚障害</t>
  </si>
  <si>
    <t>聴覚障害</t>
  </si>
  <si>
    <t>言語障害</t>
  </si>
  <si>
    <t>内部障害</t>
  </si>
  <si>
    <t>最重度（1度）</t>
  </si>
  <si>
    <t>重度（2度）</t>
  </si>
  <si>
    <t>中度（3度）</t>
  </si>
  <si>
    <t>軽度（4度）</t>
  </si>
  <si>
    <t>年度</t>
    <rPh sb="1" eb="2">
      <t>ド</t>
    </rPh>
    <phoneticPr fontId="7"/>
  </si>
  <si>
    <t>年度</t>
    <rPh sb="1" eb="2">
      <t>ド</t>
    </rPh>
    <phoneticPr fontId="30"/>
  </si>
  <si>
    <t>障害者巡回入浴サービス</t>
  </si>
  <si>
    <t>在宅障害者緊急一時保護</t>
  </si>
  <si>
    <t>手話通訳者等派遣事業</t>
  </si>
  <si>
    <t>対象者数</t>
  </si>
  <si>
    <t>延べ利用回数</t>
  </si>
  <si>
    <t>利用件数</t>
  </si>
  <si>
    <t>延べ利用日数</t>
  </si>
  <si>
    <t>手話通訳者
利用件数</t>
  </si>
  <si>
    <t>要約筆記者
利用件数</t>
  </si>
  <si>
    <t>最新年度</t>
    <rPh sb="0" eb="2">
      <t>サイシン</t>
    </rPh>
    <rPh sb="2" eb="4">
      <t>ネンド</t>
    </rPh>
    <phoneticPr fontId="7"/>
  </si>
  <si>
    <t>世帯数</t>
    <rPh sb="0" eb="3">
      <t>セタイスウ</t>
    </rPh>
    <phoneticPr fontId="30"/>
  </si>
  <si>
    <t>人員</t>
    <rPh sb="0" eb="2">
      <t>ジンイン</t>
    </rPh>
    <phoneticPr fontId="30"/>
  </si>
  <si>
    <t>保護率</t>
    <rPh sb="0" eb="2">
      <t>ホゴ</t>
    </rPh>
    <rPh sb="2" eb="3">
      <t>リツ</t>
    </rPh>
    <phoneticPr fontId="30"/>
  </si>
  <si>
    <t>活動室</t>
    <rPh sb="0" eb="2">
      <t>カツドウ</t>
    </rPh>
    <rPh sb="2" eb="3">
      <t>シツ</t>
    </rPh>
    <phoneticPr fontId="30"/>
  </si>
  <si>
    <t>録音室</t>
    <rPh sb="0" eb="2">
      <t>ロクオン</t>
    </rPh>
    <rPh sb="2" eb="3">
      <t>シツ</t>
    </rPh>
    <phoneticPr fontId="30"/>
  </si>
  <si>
    <t>利用件数</t>
    <rPh sb="0" eb="2">
      <t>リヨウ</t>
    </rPh>
    <rPh sb="2" eb="4">
      <t>ケンスウ</t>
    </rPh>
    <phoneticPr fontId="30"/>
  </si>
  <si>
    <t>利用者数</t>
    <rPh sb="0" eb="2">
      <t>リヨウ</t>
    </rPh>
    <rPh sb="2" eb="3">
      <t>シャ</t>
    </rPh>
    <rPh sb="3" eb="4">
      <t>スウ</t>
    </rPh>
    <phoneticPr fontId="30"/>
  </si>
  <si>
    <t>最新年度</t>
    <rPh sb="0" eb="2">
      <t>サイシン</t>
    </rPh>
    <rPh sb="2" eb="4">
      <t>ネンド</t>
    </rPh>
    <phoneticPr fontId="7"/>
  </si>
  <si>
    <t>年齢区別</t>
    <rPh sb="0" eb="2">
      <t>ネンレイ</t>
    </rPh>
    <rPh sb="2" eb="4">
      <t>クベツ</t>
    </rPh>
    <phoneticPr fontId="30"/>
  </si>
  <si>
    <t>協力会員</t>
    <rPh sb="0" eb="2">
      <t>キョウリョク</t>
    </rPh>
    <rPh sb="2" eb="4">
      <t>カイイン</t>
    </rPh>
    <phoneticPr fontId="30"/>
  </si>
  <si>
    <t>利用会員</t>
    <rPh sb="0" eb="2">
      <t>リヨウ</t>
    </rPh>
    <rPh sb="2" eb="4">
      <t>カイイン</t>
    </rPh>
    <phoneticPr fontId="30"/>
  </si>
  <si>
    <t>男</t>
    <rPh sb="0" eb="1">
      <t>オトコ</t>
    </rPh>
    <phoneticPr fontId="30"/>
  </si>
  <si>
    <t>女</t>
    <rPh sb="0" eb="1">
      <t>オンナ</t>
    </rPh>
    <phoneticPr fontId="30"/>
  </si>
  <si>
    <t>20～29歳</t>
  </si>
  <si>
    <t>30～39歳</t>
  </si>
  <si>
    <t>40～49歳</t>
  </si>
  <si>
    <t>50～59歳</t>
  </si>
  <si>
    <t>60～69歳</t>
  </si>
  <si>
    <t>70～79歳</t>
  </si>
  <si>
    <t>80～89歳</t>
  </si>
  <si>
    <t>90歳以上</t>
  </si>
  <si>
    <t>65歳以上</t>
    <rPh sb="2" eb="5">
      <t>サイイジョウ</t>
    </rPh>
    <phoneticPr fontId="30"/>
  </si>
  <si>
    <t>65歳未満</t>
    <rPh sb="2" eb="5">
      <t>サイミマン</t>
    </rPh>
    <phoneticPr fontId="30"/>
  </si>
  <si>
    <t>認知症</t>
    <rPh sb="0" eb="2">
      <t>ニンチ</t>
    </rPh>
    <rPh sb="2" eb="3">
      <t>ショウ</t>
    </rPh>
    <phoneticPr fontId="13"/>
  </si>
  <si>
    <t>障害者</t>
  </si>
  <si>
    <t>障害児</t>
  </si>
  <si>
    <t>ひとり親</t>
  </si>
  <si>
    <t>障害単親</t>
  </si>
  <si>
    <t>妊産婦・その他</t>
  </si>
  <si>
    <t>そうじ・片付け</t>
  </si>
  <si>
    <t>ひとり暮らし世帯</t>
  </si>
  <si>
    <t>高齢者のみ世帯</t>
  </si>
  <si>
    <t>同居</t>
  </si>
  <si>
    <t>その他</t>
    <rPh sb="2" eb="3">
      <t>タ</t>
    </rPh>
    <phoneticPr fontId="13"/>
  </si>
  <si>
    <t>協力会員・利用会員年齢別内訳</t>
  </si>
  <si>
    <t>利用会員</t>
    <phoneticPr fontId="7"/>
  </si>
  <si>
    <t>サービス内容</t>
    <phoneticPr fontId="7"/>
  </si>
  <si>
    <t>65歳以上の世帯内訳</t>
    <phoneticPr fontId="7"/>
  </si>
  <si>
    <t>申込児数</t>
  </si>
  <si>
    <t>入園児数</t>
  </si>
  <si>
    <t>入園率</t>
  </si>
  <si>
    <t>公立</t>
    <rPh sb="0" eb="2">
      <t>コウリツ</t>
    </rPh>
    <phoneticPr fontId="30"/>
  </si>
  <si>
    <t>私立</t>
    <rPh sb="0" eb="2">
      <t>シリツ</t>
    </rPh>
    <phoneticPr fontId="30"/>
  </si>
  <si>
    <t>産休明け</t>
  </si>
  <si>
    <t>休日</t>
    <rPh sb="0" eb="1">
      <t>キュウ</t>
    </rPh>
    <rPh sb="1" eb="2">
      <t>ヒ</t>
    </rPh>
    <phoneticPr fontId="13"/>
  </si>
  <si>
    <t>緊急一時</t>
  </si>
  <si>
    <t>ふれあい
体験保育</t>
    <rPh sb="5" eb="7">
      <t>タイケン</t>
    </rPh>
    <phoneticPr fontId="13"/>
  </si>
  <si>
    <t>障害児
受入</t>
  </si>
  <si>
    <t>年齢区分別利用者数</t>
    <rPh sb="4" eb="5">
      <t>ベツ</t>
    </rPh>
    <rPh sb="5" eb="7">
      <t>リヨウ</t>
    </rPh>
    <rPh sb="7" eb="8">
      <t>シャ</t>
    </rPh>
    <rPh sb="8" eb="9">
      <t>スウ</t>
    </rPh>
    <phoneticPr fontId="13"/>
  </si>
  <si>
    <t>0歳</t>
  </si>
  <si>
    <t>1歳</t>
  </si>
  <si>
    <t>2歳</t>
  </si>
  <si>
    <t>家庭的保育事業</t>
    <rPh sb="0" eb="3">
      <t>カテイテキ</t>
    </rPh>
    <rPh sb="3" eb="5">
      <t>ホイク</t>
    </rPh>
    <rPh sb="5" eb="7">
      <t>ジギョウ</t>
    </rPh>
    <phoneticPr fontId="7"/>
  </si>
  <si>
    <t>小規模保育事業</t>
    <rPh sb="0" eb="3">
      <t>ショウキボ</t>
    </rPh>
    <rPh sb="3" eb="5">
      <t>ホイク</t>
    </rPh>
    <rPh sb="5" eb="7">
      <t>ジギョウ</t>
    </rPh>
    <phoneticPr fontId="7"/>
  </si>
  <si>
    <t>3歳</t>
  </si>
  <si>
    <t>4歳</t>
  </si>
  <si>
    <t>5歳</t>
  </si>
  <si>
    <t>実施校</t>
    <rPh sb="0" eb="2">
      <t>ジッシ</t>
    </rPh>
    <rPh sb="2" eb="3">
      <t>コウ</t>
    </rPh>
    <phoneticPr fontId="13"/>
  </si>
  <si>
    <t>開始年月</t>
    <rPh sb="0" eb="2">
      <t>カイシ</t>
    </rPh>
    <rPh sb="2" eb="4">
      <t>ネンゲツ</t>
    </rPh>
    <phoneticPr fontId="13"/>
  </si>
  <si>
    <t>対象学年</t>
    <rPh sb="0" eb="2">
      <t>タイショウ</t>
    </rPh>
    <rPh sb="2" eb="4">
      <t>ガクネン</t>
    </rPh>
    <phoneticPr fontId="13"/>
  </si>
  <si>
    <t>登録児童数</t>
    <rPh sb="0" eb="2">
      <t>トウロク</t>
    </rPh>
    <rPh sb="2" eb="4">
      <t>ジドウ</t>
    </rPh>
    <rPh sb="4" eb="5">
      <t>スウ</t>
    </rPh>
    <phoneticPr fontId="13"/>
  </si>
  <si>
    <t>児童手当</t>
    <rPh sb="0" eb="2">
      <t>ジドウ</t>
    </rPh>
    <rPh sb="2" eb="4">
      <t>テアテ</t>
    </rPh>
    <phoneticPr fontId="13"/>
  </si>
  <si>
    <t>児童育成手当</t>
    <rPh sb="0" eb="2">
      <t>ジドウ</t>
    </rPh>
    <rPh sb="2" eb="4">
      <t>イクセイ</t>
    </rPh>
    <rPh sb="4" eb="6">
      <t>テアテ</t>
    </rPh>
    <phoneticPr fontId="13"/>
  </si>
  <si>
    <t>児童扶養手当</t>
    <rPh sb="0" eb="2">
      <t>ジドウ</t>
    </rPh>
    <rPh sb="2" eb="4">
      <t>フヨウ</t>
    </rPh>
    <rPh sb="4" eb="6">
      <t>テアテ</t>
    </rPh>
    <phoneticPr fontId="13"/>
  </si>
  <si>
    <t>特別児童扶養手当</t>
    <rPh sb="0" eb="2">
      <t>トクベツ</t>
    </rPh>
    <rPh sb="2" eb="4">
      <t>ジドウ</t>
    </rPh>
    <rPh sb="4" eb="6">
      <t>フヨウ</t>
    </rPh>
    <rPh sb="6" eb="8">
      <t>テアテ</t>
    </rPh>
    <phoneticPr fontId="13"/>
  </si>
  <si>
    <t>受給世帯数</t>
    <rPh sb="0" eb="2">
      <t>ジュキュウ</t>
    </rPh>
    <rPh sb="2" eb="5">
      <t>セタイスウ</t>
    </rPh>
    <phoneticPr fontId="13"/>
  </si>
  <si>
    <t>対象児童数</t>
    <rPh sb="0" eb="2">
      <t>タイショウ</t>
    </rPh>
    <rPh sb="2" eb="4">
      <t>ジドウ</t>
    </rPh>
    <rPh sb="4" eb="5">
      <t>スウ</t>
    </rPh>
    <phoneticPr fontId="13"/>
  </si>
  <si>
    <t>母子世帯</t>
    <rPh sb="0" eb="2">
      <t>ボシ</t>
    </rPh>
    <rPh sb="2" eb="4">
      <t>セタイ</t>
    </rPh>
    <phoneticPr fontId="13"/>
  </si>
  <si>
    <t>父子世帯</t>
    <rPh sb="0" eb="2">
      <t>フシ</t>
    </rPh>
    <rPh sb="2" eb="4">
      <t>セタイ</t>
    </rPh>
    <phoneticPr fontId="13"/>
  </si>
  <si>
    <t>養育者</t>
    <rPh sb="0" eb="3">
      <t>ヨウイクシャ</t>
    </rPh>
    <phoneticPr fontId="13"/>
  </si>
  <si>
    <t>受給対象者数</t>
    <rPh sb="0" eb="2">
      <t>ジュキュウ</t>
    </rPh>
    <rPh sb="2" eb="4">
      <t>タイショウ</t>
    </rPh>
    <rPh sb="4" eb="5">
      <t>シャ</t>
    </rPh>
    <rPh sb="5" eb="6">
      <t>スウ</t>
    </rPh>
    <phoneticPr fontId="13"/>
  </si>
  <si>
    <t>派遣世帯数</t>
    <rPh sb="0" eb="2">
      <t>ハケン</t>
    </rPh>
    <rPh sb="2" eb="4">
      <t>セタイ</t>
    </rPh>
    <rPh sb="4" eb="5">
      <t>スウ</t>
    </rPh>
    <phoneticPr fontId="30"/>
  </si>
  <si>
    <t>派遣回数</t>
    <rPh sb="0" eb="2">
      <t>ハケン</t>
    </rPh>
    <rPh sb="2" eb="4">
      <t>カイスウ</t>
    </rPh>
    <phoneticPr fontId="30"/>
  </si>
  <si>
    <t>派遣時間数</t>
    <rPh sb="0" eb="2">
      <t>ハケン</t>
    </rPh>
    <rPh sb="2" eb="5">
      <t>ジカンスウ</t>
    </rPh>
    <phoneticPr fontId="30"/>
  </si>
  <si>
    <t>医療証交付対象者数</t>
    <rPh sb="0" eb="2">
      <t>イリョウ</t>
    </rPh>
    <rPh sb="2" eb="3">
      <t>ショウ</t>
    </rPh>
    <rPh sb="3" eb="5">
      <t>コウフ</t>
    </rPh>
    <rPh sb="5" eb="7">
      <t>タイショウ</t>
    </rPh>
    <rPh sb="7" eb="8">
      <t>シャ</t>
    </rPh>
    <rPh sb="8" eb="9">
      <t>スウ</t>
    </rPh>
    <phoneticPr fontId="13"/>
  </si>
  <si>
    <t>10-7(1)</t>
    <phoneticPr fontId="7"/>
  </si>
  <si>
    <t>10-7(2)</t>
    <phoneticPr fontId="7"/>
  </si>
  <si>
    <t>ブロック</t>
  </si>
  <si>
    <t>地区</t>
    <rPh sb="0" eb="2">
      <t>チク</t>
    </rPh>
    <phoneticPr fontId="30"/>
  </si>
  <si>
    <t>登録会員数</t>
    <rPh sb="3" eb="4">
      <t>イン</t>
    </rPh>
    <phoneticPr fontId="13"/>
  </si>
  <si>
    <t>総数</t>
    <rPh sb="0" eb="2">
      <t>ソウスウ</t>
    </rPh>
    <phoneticPr fontId="10"/>
  </si>
  <si>
    <t>ファミリー</t>
  </si>
  <si>
    <t>西水元、東金町、水元、東水元、南水元</t>
    <rPh sb="8" eb="10">
      <t>ミズモト</t>
    </rPh>
    <rPh sb="11" eb="14">
      <t>ヒガシミズモト</t>
    </rPh>
    <rPh sb="15" eb="18">
      <t>ミナミミズモト</t>
    </rPh>
    <phoneticPr fontId="13"/>
  </si>
  <si>
    <t>金町、柴又、高砂、新宿、鎌倉、細田</t>
    <rPh sb="6" eb="8">
      <t>タカサゴ</t>
    </rPh>
    <rPh sb="9" eb="11">
      <t>ニイジュク</t>
    </rPh>
    <rPh sb="12" eb="14">
      <t>カマクラ</t>
    </rPh>
    <rPh sb="15" eb="17">
      <t>ホソダ</t>
    </rPh>
    <phoneticPr fontId="13"/>
  </si>
  <si>
    <t>亀有、白鳥、小菅、西亀有、お花茶屋、
堀切、東堀切、宝町</t>
    <rPh sb="6" eb="8">
      <t>コスゲ</t>
    </rPh>
    <rPh sb="9" eb="12">
      <t>ニシカメアリ</t>
    </rPh>
    <rPh sb="14" eb="17">
      <t>ハナヂャヤ</t>
    </rPh>
    <rPh sb="19" eb="21">
      <t>ホリキリ</t>
    </rPh>
    <rPh sb="22" eb="25">
      <t>ヒガシホリキリ</t>
    </rPh>
    <rPh sb="26" eb="28">
      <t>タカラマチ</t>
    </rPh>
    <phoneticPr fontId="13"/>
  </si>
  <si>
    <t>青戸、立石、四つ木、東立石、東四つ木</t>
    <rPh sb="6" eb="7">
      <t>ヨ</t>
    </rPh>
    <rPh sb="8" eb="9">
      <t>ギ</t>
    </rPh>
    <rPh sb="10" eb="13">
      <t>ヒガシタテイシ</t>
    </rPh>
    <rPh sb="14" eb="16">
      <t>ヒガシヨ</t>
    </rPh>
    <rPh sb="17" eb="18">
      <t>ギ</t>
    </rPh>
    <phoneticPr fontId="13"/>
  </si>
  <si>
    <t>奥戸、東新小岩、新小岩、西新小岩</t>
    <rPh sb="8" eb="11">
      <t>シンコイワ</t>
    </rPh>
    <rPh sb="12" eb="16">
      <t>ニシシンコイワ</t>
    </rPh>
    <phoneticPr fontId="13"/>
  </si>
  <si>
    <t>内容</t>
    <rPh sb="0" eb="2">
      <t>ナイヨウ</t>
    </rPh>
    <phoneticPr fontId="30"/>
  </si>
  <si>
    <t>回数</t>
    <rPh sb="0" eb="2">
      <t>カイスウ</t>
    </rPh>
    <phoneticPr fontId="30"/>
  </si>
  <si>
    <t>体育館数</t>
  </si>
  <si>
    <t>プール数</t>
  </si>
  <si>
    <t>保有面積</t>
  </si>
  <si>
    <t>敷地面積</t>
  </si>
  <si>
    <t>１学級
当たり
児童数</t>
  </si>
  <si>
    <t>区費</t>
    <rPh sb="0" eb="2">
      <t>クヒ</t>
    </rPh>
    <phoneticPr fontId="30"/>
  </si>
  <si>
    <t>保有
面積</t>
  </si>
  <si>
    <t>敷地
面積</t>
  </si>
  <si>
    <t>最新年</t>
    <rPh sb="0" eb="2">
      <t>サイシン</t>
    </rPh>
    <rPh sb="2" eb="3">
      <t>ネン</t>
    </rPh>
    <phoneticPr fontId="7"/>
  </si>
  <si>
    <t>うち特別支援学級及び日本語学級</t>
    <rPh sb="2" eb="4">
      <t>トクベツ</t>
    </rPh>
    <rPh sb="4" eb="6">
      <t>シエン</t>
    </rPh>
    <rPh sb="6" eb="8">
      <t>ガッキュウ</t>
    </rPh>
    <rPh sb="8" eb="9">
      <t>オヨ</t>
    </rPh>
    <rPh sb="10" eb="13">
      <t>ニホンゴ</t>
    </rPh>
    <rPh sb="13" eb="15">
      <t>ガッキュウ</t>
    </rPh>
    <phoneticPr fontId="30"/>
  </si>
  <si>
    <t>学校名</t>
    <rPh sb="0" eb="3">
      <t>ガッコウメイ</t>
    </rPh>
    <phoneticPr fontId="30"/>
  </si>
  <si>
    <t>葛飾</t>
    <rPh sb="0" eb="2">
      <t>カツシカ</t>
    </rPh>
    <phoneticPr fontId="13"/>
  </si>
  <si>
    <t>南綾瀬</t>
  </si>
  <si>
    <t>二上</t>
  </si>
  <si>
    <t>小松南</t>
  </si>
  <si>
    <t>道上</t>
  </si>
  <si>
    <t>こすげ</t>
  </si>
  <si>
    <t>宝木塚</t>
  </si>
  <si>
    <t>清和</t>
  </si>
  <si>
    <t>中之台</t>
  </si>
  <si>
    <t>綾南</t>
  </si>
  <si>
    <t>川端</t>
    <rPh sb="0" eb="1">
      <t>カワ</t>
    </rPh>
    <phoneticPr fontId="13"/>
  </si>
  <si>
    <t>西小菅</t>
  </si>
  <si>
    <t>中青戸</t>
  </si>
  <si>
    <t>東綾瀬</t>
  </si>
  <si>
    <t>東柴又</t>
  </si>
  <si>
    <t>飯塚</t>
  </si>
  <si>
    <t>花の木</t>
  </si>
  <si>
    <t>幸田</t>
  </si>
  <si>
    <t>よつぎ</t>
  </si>
  <si>
    <t>保田しおさい</t>
  </si>
  <si>
    <t>生徒数</t>
  </si>
  <si>
    <t>生徒数</t>
    <rPh sb="0" eb="3">
      <t>セイトスウ</t>
    </rPh>
    <phoneticPr fontId="7"/>
  </si>
  <si>
    <t>大道</t>
  </si>
  <si>
    <t>四ツ木</t>
  </si>
  <si>
    <t>常盤</t>
  </si>
  <si>
    <t>綾瀬</t>
  </si>
  <si>
    <t>一之台</t>
  </si>
  <si>
    <t>年及び園名</t>
    <rPh sb="0" eb="1">
      <t>ネン</t>
    </rPh>
    <rPh sb="1" eb="2">
      <t>オヨ</t>
    </rPh>
    <rPh sb="3" eb="5">
      <t>エンメイ</t>
    </rPh>
    <phoneticPr fontId="30"/>
  </si>
  <si>
    <t>園数</t>
    <rPh sb="0" eb="1">
      <t>エン</t>
    </rPh>
    <rPh sb="1" eb="2">
      <t>スウ</t>
    </rPh>
    <phoneticPr fontId="30"/>
  </si>
  <si>
    <t>園児数</t>
    <rPh sb="0" eb="2">
      <t>エンジ</t>
    </rPh>
    <rPh sb="2" eb="3">
      <t>スウ</t>
    </rPh>
    <phoneticPr fontId="30"/>
  </si>
  <si>
    <t>定員数</t>
    <rPh sb="0" eb="3">
      <t>テイインスウ</t>
    </rPh>
    <phoneticPr fontId="30"/>
  </si>
  <si>
    <t>(再掲)うち管理職員</t>
    <rPh sb="1" eb="3">
      <t>サイケイ</t>
    </rPh>
    <rPh sb="6" eb="8">
      <t>カンリ</t>
    </rPh>
    <rPh sb="8" eb="9">
      <t>ショク</t>
    </rPh>
    <rPh sb="9" eb="10">
      <t>イン</t>
    </rPh>
    <phoneticPr fontId="30"/>
  </si>
  <si>
    <t>北住吉</t>
  </si>
  <si>
    <t>小学校</t>
    <rPh sb="0" eb="3">
      <t>ショウガッコウ</t>
    </rPh>
    <phoneticPr fontId="7"/>
  </si>
  <si>
    <t>中学校</t>
    <rPh sb="0" eb="3">
      <t>チュウガッコウ</t>
    </rPh>
    <phoneticPr fontId="7"/>
  </si>
  <si>
    <t>幼稚園</t>
    <rPh sb="0" eb="3">
      <t>ヨウチエン</t>
    </rPh>
    <phoneticPr fontId="7"/>
  </si>
  <si>
    <t>最新年度
（総数）</t>
    <rPh sb="0" eb="2">
      <t>サイシン</t>
    </rPh>
    <rPh sb="2" eb="4">
      <t>ネンド</t>
    </rPh>
    <rPh sb="6" eb="8">
      <t>ソウスウ</t>
    </rPh>
    <phoneticPr fontId="7"/>
  </si>
  <si>
    <t>(指)教育研究指定校
(都)教育推進指定校</t>
    <phoneticPr fontId="7"/>
  </si>
  <si>
    <t>固定級</t>
    <rPh sb="0" eb="2">
      <t>コテイ</t>
    </rPh>
    <rPh sb="2" eb="3">
      <t>キュウ</t>
    </rPh>
    <phoneticPr fontId="30"/>
  </si>
  <si>
    <t>通級</t>
    <rPh sb="0" eb="2">
      <t>ツウキュウ</t>
    </rPh>
    <phoneticPr fontId="30"/>
  </si>
  <si>
    <t>特別支援教室</t>
    <rPh sb="0" eb="2">
      <t>トクベツ</t>
    </rPh>
    <rPh sb="2" eb="4">
      <t>シエン</t>
    </rPh>
    <rPh sb="4" eb="6">
      <t>キョウシツ</t>
    </rPh>
    <phoneticPr fontId="30"/>
  </si>
  <si>
    <t>学級数</t>
    <rPh sb="0" eb="2">
      <t>ガッキュウ</t>
    </rPh>
    <rPh sb="2" eb="3">
      <t>スウ</t>
    </rPh>
    <phoneticPr fontId="30"/>
  </si>
  <si>
    <t>児童数</t>
    <rPh sb="0" eb="2">
      <t>ジドウ</t>
    </rPh>
    <rPh sb="2" eb="3">
      <t>スウ</t>
    </rPh>
    <phoneticPr fontId="30"/>
  </si>
  <si>
    <t>年</t>
    <rPh sb="0" eb="1">
      <t>ネン</t>
    </rPh>
    <phoneticPr fontId="9"/>
  </si>
  <si>
    <t>固定級</t>
    <rPh sb="0" eb="2">
      <t>コテイ</t>
    </rPh>
    <rPh sb="2" eb="3">
      <t>キュウ</t>
    </rPh>
    <phoneticPr fontId="9"/>
  </si>
  <si>
    <t>通級</t>
    <rPh sb="0" eb="2">
      <t>ツウキュウ</t>
    </rPh>
    <phoneticPr fontId="9"/>
  </si>
  <si>
    <t>特別支援教室</t>
    <rPh sb="0" eb="2">
      <t>トクベツ</t>
    </rPh>
    <rPh sb="2" eb="4">
      <t>シエン</t>
    </rPh>
    <rPh sb="4" eb="6">
      <t>キョウシツ</t>
    </rPh>
    <phoneticPr fontId="9"/>
  </si>
  <si>
    <t>学級数</t>
    <rPh sb="0" eb="2">
      <t>ガッキュウ</t>
    </rPh>
    <rPh sb="2" eb="3">
      <t>スウ</t>
    </rPh>
    <phoneticPr fontId="9"/>
  </si>
  <si>
    <t>生徒数</t>
    <rPh sb="0" eb="3">
      <t>セイトスウ</t>
    </rPh>
    <phoneticPr fontId="30"/>
  </si>
  <si>
    <t>生徒数</t>
    <rPh sb="0" eb="3">
      <t>セイトスウ</t>
    </rPh>
    <phoneticPr fontId="9"/>
  </si>
  <si>
    <t>小学校</t>
    <rPh sb="0" eb="3">
      <t>ショウガッコウ</t>
    </rPh>
    <phoneticPr fontId="30"/>
  </si>
  <si>
    <t>中学校</t>
    <rPh sb="0" eb="3">
      <t>チュウガッコウ</t>
    </rPh>
    <phoneticPr fontId="30"/>
  </si>
  <si>
    <t>延べ利用者数</t>
    <rPh sb="0" eb="1">
      <t>ノ</t>
    </rPh>
    <rPh sb="2" eb="4">
      <t>リヨウ</t>
    </rPh>
    <rPh sb="4" eb="5">
      <t>シャ</t>
    </rPh>
    <rPh sb="5" eb="6">
      <t>スウ</t>
    </rPh>
    <phoneticPr fontId="30"/>
  </si>
  <si>
    <t>最新年度</t>
    <rPh sb="0" eb="2">
      <t>サイシン</t>
    </rPh>
    <rPh sb="2" eb="3">
      <t>ネン</t>
    </rPh>
    <rPh sb="3" eb="4">
      <t>ド</t>
    </rPh>
    <phoneticPr fontId="7"/>
  </si>
  <si>
    <t>開校年月日</t>
    <rPh sb="4" eb="5">
      <t>ヒ</t>
    </rPh>
    <phoneticPr fontId="13"/>
  </si>
  <si>
    <t>建築延面積</t>
  </si>
  <si>
    <t>葛飾商業高校（全日制）</t>
  </si>
  <si>
    <t>農産高校（全日制）</t>
  </si>
  <si>
    <t>S24.9</t>
  </si>
  <si>
    <t>開校年月</t>
  </si>
  <si>
    <t>校舎面積</t>
    <rPh sb="0" eb="2">
      <t>コウシャ</t>
    </rPh>
    <rPh sb="2" eb="4">
      <t>メンセキ</t>
    </rPh>
    <phoneticPr fontId="30"/>
  </si>
  <si>
    <t>学生数</t>
    <rPh sb="0" eb="2">
      <t>ガクセイ</t>
    </rPh>
    <rPh sb="2" eb="3">
      <t>スウ</t>
    </rPh>
    <phoneticPr fontId="30"/>
  </si>
  <si>
    <t>学部数、研究科数</t>
    <rPh sb="0" eb="2">
      <t>ガクブ</t>
    </rPh>
    <rPh sb="2" eb="3">
      <t>スウ</t>
    </rPh>
    <rPh sb="4" eb="7">
      <t>ケンキュウカ</t>
    </rPh>
    <rPh sb="7" eb="8">
      <t>スウ</t>
    </rPh>
    <phoneticPr fontId="30"/>
  </si>
  <si>
    <t>新宿6-3-1</t>
  </si>
  <si>
    <t>H25.4</t>
  </si>
  <si>
    <t>中央図書館</t>
    <rPh sb="0" eb="2">
      <t>チュウオウ</t>
    </rPh>
    <rPh sb="2" eb="5">
      <t>トショカン</t>
    </rPh>
    <phoneticPr fontId="30"/>
  </si>
  <si>
    <t>立石図書館</t>
  </si>
  <si>
    <t>お花茶屋図書館</t>
  </si>
  <si>
    <t>上小松図書館</t>
  </si>
  <si>
    <t>貸出
冊数</t>
  </si>
  <si>
    <t>開館
日数</t>
  </si>
  <si>
    <t>1日1館
当たり</t>
  </si>
  <si>
    <t>水元図書館</t>
  </si>
  <si>
    <t>鎌倉図書館</t>
  </si>
  <si>
    <t>四つ木地区図書館</t>
  </si>
  <si>
    <t>西水元地区図書館</t>
  </si>
  <si>
    <t>亀有図書館</t>
  </si>
  <si>
    <t>青戸地区図書館</t>
  </si>
  <si>
    <t>奥戸地区図書館</t>
    <rPh sb="0" eb="2">
      <t>オクド</t>
    </rPh>
    <rPh sb="2" eb="4">
      <t>チク</t>
    </rPh>
    <rPh sb="4" eb="7">
      <t>トショカン</t>
    </rPh>
    <phoneticPr fontId="30"/>
  </si>
  <si>
    <t>こすげ地区図書館</t>
    <rPh sb="3" eb="5">
      <t>チク</t>
    </rPh>
    <rPh sb="5" eb="8">
      <t>トショカン</t>
    </rPh>
    <phoneticPr fontId="30"/>
  </si>
  <si>
    <t>にいじゅく地区図書館</t>
    <rPh sb="5" eb="7">
      <t>チク</t>
    </rPh>
    <rPh sb="7" eb="10">
      <t>トショカン</t>
    </rPh>
    <phoneticPr fontId="30"/>
  </si>
  <si>
    <t>利用状況（その他）</t>
    <rPh sb="0" eb="2">
      <t>リヨウ</t>
    </rPh>
    <rPh sb="2" eb="4">
      <t>ジョウキョウ</t>
    </rPh>
    <rPh sb="7" eb="8">
      <t>タ</t>
    </rPh>
    <phoneticPr fontId="7"/>
  </si>
  <si>
    <t>利用状況（図書・雑誌）</t>
    <rPh sb="0" eb="2">
      <t>リヨウ</t>
    </rPh>
    <rPh sb="2" eb="4">
      <t>ジョウキョウ</t>
    </rPh>
    <phoneticPr fontId="7"/>
  </si>
  <si>
    <t>登録者数</t>
    <rPh sb="0" eb="2">
      <t>トウロク</t>
    </rPh>
    <rPh sb="2" eb="3">
      <t>シャ</t>
    </rPh>
    <rPh sb="3" eb="4">
      <t>スウ</t>
    </rPh>
    <phoneticPr fontId="30"/>
  </si>
  <si>
    <r>
      <t>視聴覚資料</t>
    </r>
    <r>
      <rPr>
        <sz val="9"/>
        <rFont val="ＭＳ 明朝"/>
        <family val="1"/>
        <charset val="128"/>
      </rPr>
      <t>貸出数</t>
    </r>
    <rPh sb="0" eb="3">
      <t>シチョウカク</t>
    </rPh>
    <rPh sb="3" eb="5">
      <t>シリョウ</t>
    </rPh>
    <rPh sb="5" eb="7">
      <t>カシダシ</t>
    </rPh>
    <rPh sb="7" eb="8">
      <t>スウ</t>
    </rPh>
    <phoneticPr fontId="30"/>
  </si>
  <si>
    <t>会議室利用件数</t>
    <rPh sb="0" eb="3">
      <t>カイギシツ</t>
    </rPh>
    <rPh sb="3" eb="5">
      <t>リヨウ</t>
    </rPh>
    <rPh sb="5" eb="7">
      <t>ケンスウ</t>
    </rPh>
    <phoneticPr fontId="30"/>
  </si>
  <si>
    <t>蔵書数（図書）</t>
    <phoneticPr fontId="7"/>
  </si>
  <si>
    <t>分類</t>
  </si>
  <si>
    <t>お花茶屋
図書館</t>
  </si>
  <si>
    <t>上小松
図書館</t>
  </si>
  <si>
    <t>亀有
図書館</t>
  </si>
  <si>
    <t>水元
図書館</t>
  </si>
  <si>
    <t>四つ木
地区
図書館</t>
  </si>
  <si>
    <t>西水元
地区
図書館</t>
  </si>
  <si>
    <t>こすげ
地区
図書館</t>
  </si>
  <si>
    <t>にいじゅく地区
図書館</t>
  </si>
  <si>
    <t>視聴覚資料数</t>
    <phoneticPr fontId="7"/>
  </si>
  <si>
    <t>視聴覚資料</t>
    <rPh sb="0" eb="3">
      <t>シチョウカク</t>
    </rPh>
    <rPh sb="3" eb="5">
      <t>シリョウ</t>
    </rPh>
    <phoneticPr fontId="30"/>
  </si>
  <si>
    <t>入館者数</t>
    <rPh sb="0" eb="3">
      <t>ニュウカンシャ</t>
    </rPh>
    <rPh sb="3" eb="4">
      <t>スウ</t>
    </rPh>
    <phoneticPr fontId="7"/>
  </si>
  <si>
    <t>団体</t>
  </si>
  <si>
    <t>免除</t>
  </si>
  <si>
    <t>土曜無料</t>
  </si>
  <si>
    <t>1日当たり
入館者数</t>
    <rPh sb="1" eb="2">
      <t>ニチ</t>
    </rPh>
    <rPh sb="2" eb="3">
      <t>ア</t>
    </rPh>
    <rPh sb="6" eb="9">
      <t>ニュウカンシャ</t>
    </rPh>
    <rPh sb="9" eb="10">
      <t>スウ</t>
    </rPh>
    <phoneticPr fontId="30"/>
  </si>
  <si>
    <t>大人</t>
  </si>
  <si>
    <t>小中学</t>
  </si>
  <si>
    <t>幼児</t>
  </si>
  <si>
    <t>観覧者数</t>
    <rPh sb="0" eb="2">
      <t>カンラン</t>
    </rPh>
    <rPh sb="2" eb="3">
      <t>シャ</t>
    </rPh>
    <rPh sb="3" eb="4">
      <t>スウ</t>
    </rPh>
    <phoneticPr fontId="7"/>
  </si>
  <si>
    <t>芸術・文化</t>
    <rPh sb="3" eb="5">
      <t>ブンカ</t>
    </rPh>
    <phoneticPr fontId="13"/>
  </si>
  <si>
    <t>スポーツ</t>
  </si>
  <si>
    <t>家庭生活</t>
  </si>
  <si>
    <t>社会生活</t>
  </si>
  <si>
    <t>教養</t>
  </si>
  <si>
    <t>レジャー</t>
  </si>
  <si>
    <t>年度</t>
    <rPh sb="0" eb="1">
      <t>ネン</t>
    </rPh>
    <rPh sb="1" eb="2">
      <t>ド</t>
    </rPh>
    <phoneticPr fontId="7"/>
  </si>
  <si>
    <t>（区営プール）</t>
    <rPh sb="1" eb="3">
      <t>クエイ</t>
    </rPh>
    <phoneticPr fontId="7"/>
  </si>
  <si>
    <t>（球技場）</t>
    <rPh sb="1" eb="3">
      <t>キュウギ</t>
    </rPh>
    <rPh sb="3" eb="4">
      <t>ジョウ</t>
    </rPh>
    <phoneticPr fontId="7"/>
  </si>
  <si>
    <t>（野球場）</t>
    <rPh sb="1" eb="4">
      <t>ヤキュウジョウ</t>
    </rPh>
    <phoneticPr fontId="7"/>
  </si>
  <si>
    <t>（テニスコート）</t>
    <phoneticPr fontId="7"/>
  </si>
  <si>
    <t>（上千葉公園運動場）</t>
    <rPh sb="1" eb="2">
      <t>カミ</t>
    </rPh>
    <rPh sb="2" eb="4">
      <t>チバ</t>
    </rPh>
    <rPh sb="4" eb="6">
      <t>コウエン</t>
    </rPh>
    <rPh sb="6" eb="9">
      <t>ウンドウジョウ</t>
    </rPh>
    <phoneticPr fontId="7"/>
  </si>
  <si>
    <t>（多目的広場）</t>
    <rPh sb="1" eb="4">
      <t>タモクテキ</t>
    </rPh>
    <rPh sb="4" eb="6">
      <t>ヒロバ</t>
    </rPh>
    <phoneticPr fontId="7"/>
  </si>
  <si>
    <t>（スポーツクライミングセンター）</t>
    <phoneticPr fontId="7"/>
  </si>
  <si>
    <t>利用人数</t>
    <rPh sb="0" eb="2">
      <t>リヨウ</t>
    </rPh>
    <rPh sb="2" eb="4">
      <t>ニンズウ</t>
    </rPh>
    <phoneticPr fontId="30"/>
  </si>
  <si>
    <t>大体育室</t>
  </si>
  <si>
    <t>小体育室</t>
  </si>
  <si>
    <t>アーチェリー場</t>
  </si>
  <si>
    <t>弓道場</t>
  </si>
  <si>
    <t>第一</t>
    <rPh sb="0" eb="1">
      <t>ダイ</t>
    </rPh>
    <rPh sb="1" eb="2">
      <t>イチ</t>
    </rPh>
    <phoneticPr fontId="30"/>
  </si>
  <si>
    <t>第1回</t>
  </si>
  <si>
    <t>第2回</t>
  </si>
  <si>
    <t>第3回</t>
  </si>
  <si>
    <t>第4回</t>
    <rPh sb="2" eb="3">
      <t>カイ</t>
    </rPh>
    <phoneticPr fontId="30"/>
  </si>
  <si>
    <t>陸上競技場</t>
    <phoneticPr fontId="7"/>
  </si>
  <si>
    <t>貸切利用</t>
    <rPh sb="0" eb="1">
      <t>カ</t>
    </rPh>
    <rPh sb="1" eb="2">
      <t>キ</t>
    </rPh>
    <rPh sb="2" eb="4">
      <t>リヨウ</t>
    </rPh>
    <phoneticPr fontId="30"/>
  </si>
  <si>
    <t>個人利用</t>
    <rPh sb="0" eb="2">
      <t>コジン</t>
    </rPh>
    <rPh sb="2" eb="4">
      <t>リヨウ</t>
    </rPh>
    <phoneticPr fontId="30"/>
  </si>
  <si>
    <t>件数</t>
    <rPh sb="0" eb="2">
      <t>ケンスウ</t>
    </rPh>
    <phoneticPr fontId="30"/>
  </si>
  <si>
    <t>エイトホール</t>
    <phoneticPr fontId="7"/>
  </si>
  <si>
    <t>第4回</t>
  </si>
  <si>
    <t>第二</t>
    <rPh sb="0" eb="2">
      <t>ダイニ</t>
    </rPh>
    <phoneticPr fontId="30"/>
  </si>
  <si>
    <t>体育館（貸切利用）</t>
    <rPh sb="0" eb="3">
      <t>タイイクカン</t>
    </rPh>
    <phoneticPr fontId="7"/>
  </si>
  <si>
    <t>体育館（個人利用）</t>
    <rPh sb="0" eb="3">
      <t>タイイクカン</t>
    </rPh>
    <phoneticPr fontId="7"/>
  </si>
  <si>
    <t>プール（貸切利用）</t>
    <rPh sb="4" eb="5">
      <t>カ</t>
    </rPh>
    <rPh sb="5" eb="6">
      <t>キ</t>
    </rPh>
    <rPh sb="6" eb="8">
      <t>リヨウ</t>
    </rPh>
    <phoneticPr fontId="7"/>
  </si>
  <si>
    <t>第5回</t>
  </si>
  <si>
    <t>コース貸し</t>
  </si>
  <si>
    <t>全面</t>
  </si>
  <si>
    <t>中学生以下</t>
  </si>
  <si>
    <t>高校生以上</t>
  </si>
  <si>
    <t>プール（個人利用）</t>
    <rPh sb="4" eb="6">
      <t>コジン</t>
    </rPh>
    <rPh sb="6" eb="8">
      <t>リヨウ</t>
    </rPh>
    <phoneticPr fontId="7"/>
  </si>
  <si>
    <t>（体育館）</t>
    <rPh sb="1" eb="4">
      <t>タイイクカン</t>
    </rPh>
    <phoneticPr fontId="7"/>
  </si>
  <si>
    <t>（陸上競技場、エイトホール、会議室）</t>
    <rPh sb="1" eb="3">
      <t>リクジョウ</t>
    </rPh>
    <rPh sb="3" eb="6">
      <t>キョウギジョウ</t>
    </rPh>
    <rPh sb="14" eb="17">
      <t>カイギシツ</t>
    </rPh>
    <phoneticPr fontId="7"/>
  </si>
  <si>
    <t>（プール）</t>
    <phoneticPr fontId="7"/>
  </si>
  <si>
    <t>メインアリーナ</t>
  </si>
  <si>
    <t>サブアリーナ</t>
  </si>
  <si>
    <t>第１回</t>
  </si>
  <si>
    <t>第２回</t>
  </si>
  <si>
    <t>第３回</t>
  </si>
  <si>
    <t>第４回</t>
  </si>
  <si>
    <t>第５回</t>
    <rPh sb="0" eb="1">
      <t>ダイ</t>
    </rPh>
    <rPh sb="1" eb="3">
      <t>ゴカイ</t>
    </rPh>
    <phoneticPr fontId="30"/>
  </si>
  <si>
    <t>第１回</t>
    <rPh sb="0" eb="1">
      <t>ダイ</t>
    </rPh>
    <rPh sb="2" eb="3">
      <t>カイ</t>
    </rPh>
    <phoneticPr fontId="30"/>
  </si>
  <si>
    <t>第２回</t>
    <rPh sb="0" eb="1">
      <t>ダイ</t>
    </rPh>
    <rPh sb="1" eb="3">
      <t>ニカイ</t>
    </rPh>
    <phoneticPr fontId="30"/>
  </si>
  <si>
    <t>第３回</t>
    <rPh sb="0" eb="1">
      <t>ダイ</t>
    </rPh>
    <rPh sb="1" eb="3">
      <t>サンカイ</t>
    </rPh>
    <phoneticPr fontId="30"/>
  </si>
  <si>
    <t>第４回</t>
    <rPh sb="0" eb="1">
      <t>ダイ</t>
    </rPh>
    <rPh sb="1" eb="3">
      <t>ヨンカイ</t>
    </rPh>
    <phoneticPr fontId="30"/>
  </si>
  <si>
    <t>利用件数</t>
    <rPh sb="0" eb="2">
      <t>リヨウ</t>
    </rPh>
    <rPh sb="2" eb="4">
      <t>ケンスウ</t>
    </rPh>
    <phoneticPr fontId="7"/>
  </si>
  <si>
    <t>登録者数</t>
    <rPh sb="0" eb="2">
      <t>トウロク</t>
    </rPh>
    <rPh sb="2" eb="3">
      <t>シャ</t>
    </rPh>
    <rPh sb="3" eb="4">
      <t>スウ</t>
    </rPh>
    <phoneticPr fontId="7"/>
  </si>
  <si>
    <t>引き馬</t>
    <phoneticPr fontId="7"/>
  </si>
  <si>
    <t>ポニー教室</t>
    <phoneticPr fontId="7"/>
  </si>
  <si>
    <t>個人</t>
    <phoneticPr fontId="7"/>
  </si>
  <si>
    <t>障害児個人</t>
    <phoneticPr fontId="7"/>
  </si>
  <si>
    <t>団体</t>
    <phoneticPr fontId="7"/>
  </si>
  <si>
    <t>障害児団体</t>
    <phoneticPr fontId="7"/>
  </si>
  <si>
    <t>障害児</t>
    <rPh sb="0" eb="2">
      <t>ショウガイ</t>
    </rPh>
    <rPh sb="2" eb="3">
      <t>ジ</t>
    </rPh>
    <phoneticPr fontId="7"/>
  </si>
  <si>
    <t>一般</t>
    <rPh sb="0" eb="2">
      <t>イッパン</t>
    </rPh>
    <phoneticPr fontId="7"/>
  </si>
  <si>
    <t>保育園</t>
    <rPh sb="0" eb="3">
      <t>ホイクエン</t>
    </rPh>
    <phoneticPr fontId="7"/>
  </si>
  <si>
    <t>特別支援学校等</t>
    <rPh sb="0" eb="2">
      <t>トクベツ</t>
    </rPh>
    <rPh sb="2" eb="4">
      <t>シエン</t>
    </rPh>
    <rPh sb="4" eb="6">
      <t>ガッコウ</t>
    </rPh>
    <rPh sb="6" eb="7">
      <t>トウ</t>
    </rPh>
    <phoneticPr fontId="7"/>
  </si>
  <si>
    <t>小学生</t>
  </si>
  <si>
    <t>中・高・大学生</t>
    <rPh sb="2" eb="3">
      <t>コウ</t>
    </rPh>
    <rPh sb="4" eb="7">
      <t>ダイガクセイ</t>
    </rPh>
    <phoneticPr fontId="30"/>
  </si>
  <si>
    <t>イベント等参加者</t>
  </si>
  <si>
    <t>区営住宅</t>
  </si>
  <si>
    <t>シルバーピア住宅</t>
  </si>
  <si>
    <t>区民住宅</t>
  </si>
  <si>
    <t>コミュニティ住宅</t>
  </si>
  <si>
    <t>その他</t>
    <rPh sb="2" eb="3">
      <t>タ</t>
    </rPh>
    <phoneticPr fontId="30"/>
  </si>
  <si>
    <t>団地数</t>
    <rPh sb="0" eb="2">
      <t>ダンチ</t>
    </rPh>
    <rPh sb="2" eb="3">
      <t>スウ</t>
    </rPh>
    <phoneticPr fontId="30"/>
  </si>
  <si>
    <t>戸数</t>
    <rPh sb="0" eb="2">
      <t>コスウ</t>
    </rPh>
    <phoneticPr fontId="30"/>
  </si>
  <si>
    <t>最新年度</t>
    <rPh sb="0" eb="2">
      <t>サイシン</t>
    </rPh>
    <rPh sb="2" eb="4">
      <t>ネンド</t>
    </rPh>
    <phoneticPr fontId="7"/>
  </si>
  <si>
    <t>都市計画区域</t>
  </si>
  <si>
    <t>用途面積（指定面積）</t>
    <rPh sb="0" eb="2">
      <t>ヨウト</t>
    </rPh>
    <rPh sb="2" eb="4">
      <t>メンセキ</t>
    </rPh>
    <rPh sb="5" eb="7">
      <t>シテイ</t>
    </rPh>
    <rPh sb="7" eb="9">
      <t>メンセキ</t>
    </rPh>
    <phoneticPr fontId="13"/>
  </si>
  <si>
    <t>用途面積（無指定面積）</t>
    <rPh sb="0" eb="2">
      <t>ヨウト</t>
    </rPh>
    <rPh sb="2" eb="4">
      <t>メンセキ</t>
    </rPh>
    <phoneticPr fontId="30"/>
  </si>
  <si>
    <t>第一種低層住居専用地域</t>
    <rPh sb="1" eb="2">
      <t>１</t>
    </rPh>
    <phoneticPr fontId="13"/>
  </si>
  <si>
    <t>第二種低層住居専用地域</t>
    <rPh sb="1" eb="2">
      <t>２</t>
    </rPh>
    <phoneticPr fontId="13"/>
  </si>
  <si>
    <t>第一種中高層住居専用地域</t>
    <rPh sb="1" eb="2">
      <t>１</t>
    </rPh>
    <phoneticPr fontId="13"/>
  </si>
  <si>
    <t>第二種中高層住居専用地域</t>
    <rPh sb="1" eb="2">
      <t>２</t>
    </rPh>
    <phoneticPr fontId="13"/>
  </si>
  <si>
    <t>第一種住居地域</t>
    <rPh sb="1" eb="2">
      <t>１</t>
    </rPh>
    <phoneticPr fontId="13"/>
  </si>
  <si>
    <t>第二種住居地域</t>
    <rPh sb="1" eb="2">
      <t>２</t>
    </rPh>
    <phoneticPr fontId="13"/>
  </si>
  <si>
    <t>準住居地域</t>
  </si>
  <si>
    <t>近隣商業地域</t>
  </si>
  <si>
    <t>商業地域</t>
  </si>
  <si>
    <t>準工業地域</t>
  </si>
  <si>
    <t>工業地域</t>
  </si>
  <si>
    <t>工業専用地域</t>
  </si>
  <si>
    <t>特別工業地区</t>
  </si>
  <si>
    <t>高度地区（最高限度）</t>
    <rPh sb="0" eb="2">
      <t>コウド</t>
    </rPh>
    <rPh sb="2" eb="4">
      <t>チク</t>
    </rPh>
    <rPh sb="5" eb="7">
      <t>サイコウ</t>
    </rPh>
    <rPh sb="7" eb="9">
      <t>ゲンド</t>
    </rPh>
    <phoneticPr fontId="13"/>
  </si>
  <si>
    <t>高度地区（最低限度）</t>
    <rPh sb="0" eb="2">
      <t>コウド</t>
    </rPh>
    <rPh sb="2" eb="4">
      <t>チク</t>
    </rPh>
    <rPh sb="5" eb="7">
      <t>サイテイ</t>
    </rPh>
    <rPh sb="7" eb="9">
      <t>ゲンド</t>
    </rPh>
    <phoneticPr fontId="13"/>
  </si>
  <si>
    <t>特定街区</t>
  </si>
  <si>
    <t>防火地域</t>
  </si>
  <si>
    <t>準防火地域</t>
  </si>
  <si>
    <t>風致地区</t>
  </si>
  <si>
    <t>景観地区</t>
    <rPh sb="0" eb="2">
      <t>ケイカン</t>
    </rPh>
    <rPh sb="2" eb="4">
      <t>チク</t>
    </rPh>
    <phoneticPr fontId="13"/>
  </si>
  <si>
    <t>住宅種別戸数</t>
    <phoneticPr fontId="7"/>
  </si>
  <si>
    <t>借上住宅</t>
  </si>
  <si>
    <t>機構住宅</t>
    <rPh sb="0" eb="2">
      <t>キコウ</t>
    </rPh>
    <phoneticPr fontId="13"/>
  </si>
  <si>
    <t>都営住宅</t>
  </si>
  <si>
    <t>高齢者向け
優良賃貸住宅</t>
    <rPh sb="0" eb="3">
      <t>コウレイシャ</t>
    </rPh>
    <rPh sb="3" eb="4">
      <t>ム</t>
    </rPh>
    <rPh sb="6" eb="8">
      <t>ユウリョウ</t>
    </rPh>
    <rPh sb="8" eb="10">
      <t>チンタイ</t>
    </rPh>
    <rPh sb="10" eb="12">
      <t>ジュウタク</t>
    </rPh>
    <phoneticPr fontId="13"/>
  </si>
  <si>
    <t>種別</t>
    <rPh sb="0" eb="2">
      <t>シュベツ</t>
    </rPh>
    <phoneticPr fontId="30"/>
  </si>
  <si>
    <t>消火栓</t>
  </si>
  <si>
    <t>防火水槽</t>
  </si>
  <si>
    <t>貯水池</t>
  </si>
  <si>
    <t>受水槽</t>
  </si>
  <si>
    <t>池水</t>
  </si>
  <si>
    <t>河川</t>
  </si>
  <si>
    <t>みぞ</t>
  </si>
  <si>
    <t>公設</t>
  </si>
  <si>
    <t>私設</t>
  </si>
  <si>
    <t>40ｍ3以上</t>
  </si>
  <si>
    <t>40ｍ3未満</t>
  </si>
  <si>
    <t>100ｍ3以上</t>
  </si>
  <si>
    <t>本田消防署管内</t>
  </si>
  <si>
    <t>金町消防署管内</t>
  </si>
  <si>
    <r>
      <t>100ｍ</t>
    </r>
    <r>
      <rPr>
        <vertAlign val="superscript"/>
        <sz val="10"/>
        <rFont val="ＭＳ 明朝"/>
        <family val="1"/>
        <charset val="128"/>
      </rPr>
      <t>3</t>
    </r>
    <r>
      <rPr>
        <sz val="10"/>
        <rFont val="ＭＳ 明朝"/>
        <family val="1"/>
        <charset val="128"/>
      </rPr>
      <t>以上</t>
    </r>
    <rPh sb="5" eb="7">
      <t>イジョウ</t>
    </rPh>
    <phoneticPr fontId="13"/>
  </si>
  <si>
    <t>設置箇所数</t>
    <rPh sb="0" eb="2">
      <t>セッチ</t>
    </rPh>
    <rPh sb="2" eb="4">
      <t>カショ</t>
    </rPh>
    <rPh sb="4" eb="5">
      <t>スウ</t>
    </rPh>
    <phoneticPr fontId="30"/>
  </si>
  <si>
    <t>区設置地下貯水槽</t>
    <phoneticPr fontId="7"/>
  </si>
  <si>
    <t>２(1)力データ</t>
    <rPh sb="4" eb="5">
      <t>チカラ</t>
    </rPh>
    <phoneticPr fontId="7"/>
  </si>
  <si>
    <t>消防団</t>
    <rPh sb="0" eb="3">
      <t>ショウボウダン</t>
    </rPh>
    <phoneticPr fontId="30"/>
  </si>
  <si>
    <t>防火市民組織</t>
    <rPh sb="0" eb="2">
      <t>ボウカ</t>
    </rPh>
    <rPh sb="2" eb="4">
      <t>シミン</t>
    </rPh>
    <rPh sb="4" eb="6">
      <t>ソシキ</t>
    </rPh>
    <phoneticPr fontId="30"/>
  </si>
  <si>
    <t>市民消火隊</t>
    <rPh sb="0" eb="2">
      <t>シミン</t>
    </rPh>
    <rPh sb="2" eb="4">
      <t>ショウカ</t>
    </rPh>
    <rPh sb="4" eb="5">
      <t>タイ</t>
    </rPh>
    <phoneticPr fontId="30"/>
  </si>
  <si>
    <t>分団数</t>
    <rPh sb="0" eb="2">
      <t>ブンダン</t>
    </rPh>
    <rPh sb="2" eb="3">
      <t>スウ</t>
    </rPh>
    <phoneticPr fontId="30"/>
  </si>
  <si>
    <t>団員数</t>
    <rPh sb="0" eb="2">
      <t>ダンイン</t>
    </rPh>
    <rPh sb="2" eb="3">
      <t>スウ</t>
    </rPh>
    <phoneticPr fontId="30"/>
  </si>
  <si>
    <t>最新年</t>
    <rPh sb="0" eb="2">
      <t>サイシン</t>
    </rPh>
    <rPh sb="2" eb="3">
      <t>ネン</t>
    </rPh>
    <phoneticPr fontId="7"/>
  </si>
  <si>
    <t>ビスケット</t>
  </si>
  <si>
    <t>アルファ米</t>
  </si>
  <si>
    <t>保存水</t>
  </si>
  <si>
    <t>毛布</t>
  </si>
  <si>
    <t>発電機</t>
  </si>
  <si>
    <t>紙おむつ</t>
  </si>
  <si>
    <t>組立式トイレ</t>
  </si>
  <si>
    <t>災害備蓄倉庫</t>
    <rPh sb="0" eb="2">
      <t>サイガイ</t>
    </rPh>
    <phoneticPr fontId="13"/>
  </si>
  <si>
    <t>避難所(学校)余裕教室等</t>
    <phoneticPr fontId="7"/>
  </si>
  <si>
    <t>確保水量</t>
    <rPh sb="0" eb="2">
      <t>カクホ</t>
    </rPh>
    <rPh sb="2" eb="4">
      <t>スイリョウ</t>
    </rPh>
    <phoneticPr fontId="30"/>
  </si>
  <si>
    <t>水元給水所</t>
  </si>
  <si>
    <t>新小岩公園内応急給水槽</t>
  </si>
  <si>
    <t>渋江東公園内応急給水槽</t>
    <rPh sb="0" eb="2">
      <t>シブエ</t>
    </rPh>
    <rPh sb="2" eb="3">
      <t>ヒガシ</t>
    </rPh>
    <phoneticPr fontId="13"/>
  </si>
  <si>
    <t>消費者学習室</t>
    <rPh sb="0" eb="3">
      <t>ショウヒシャ</t>
    </rPh>
    <phoneticPr fontId="30"/>
  </si>
  <si>
    <t>洋室A</t>
  </si>
  <si>
    <t>洋室B</t>
  </si>
  <si>
    <t>洋室D</t>
  </si>
  <si>
    <t>和室</t>
    <rPh sb="0" eb="2">
      <t>ワシツ</t>
    </rPh>
    <phoneticPr fontId="30"/>
  </si>
  <si>
    <t>避難所総数</t>
    <rPh sb="0" eb="3">
      <t>ヒナンジョ</t>
    </rPh>
    <rPh sb="3" eb="4">
      <t>ソウ</t>
    </rPh>
    <rPh sb="4" eb="5">
      <t>スウ</t>
    </rPh>
    <phoneticPr fontId="30"/>
  </si>
  <si>
    <t>マンホールトイレ設置数</t>
    <rPh sb="8" eb="11">
      <t>セッチスウ</t>
    </rPh>
    <phoneticPr fontId="30"/>
  </si>
  <si>
    <t>井戸設置数</t>
    <rPh sb="0" eb="2">
      <t>イド</t>
    </rPh>
    <rPh sb="2" eb="5">
      <t>セッチスウ</t>
    </rPh>
    <phoneticPr fontId="30"/>
  </si>
  <si>
    <t>特別区道</t>
  </si>
  <si>
    <t>剛質舗装道</t>
  </si>
  <si>
    <t>中級舗装道</t>
  </si>
  <si>
    <t>簡易舗装道</t>
  </si>
  <si>
    <t>砂利道</t>
  </si>
  <si>
    <t>認定外道路</t>
  </si>
  <si>
    <t>区有通路</t>
  </si>
  <si>
    <t>私道</t>
  </si>
  <si>
    <t>都道</t>
  </si>
  <si>
    <t>剛質舗装その他</t>
  </si>
  <si>
    <t>国道</t>
  </si>
  <si>
    <t>剛質舗装</t>
  </si>
  <si>
    <t>鋼橋</t>
  </si>
  <si>
    <t>コンクリート橋</t>
  </si>
  <si>
    <t>鋼橋その他</t>
  </si>
  <si>
    <t>17-3</t>
    <phoneticPr fontId="7"/>
  </si>
  <si>
    <t>道路反射鏡</t>
  </si>
  <si>
    <t>歩行者用
防護柵</t>
  </si>
  <si>
    <t>標識</t>
  </si>
  <si>
    <t>街路灯</t>
  </si>
  <si>
    <t>総数</t>
    <rPh sb="0" eb="2">
      <t>ソウスウ</t>
    </rPh>
    <phoneticPr fontId="6"/>
  </si>
  <si>
    <t>特別区道</t>
    <rPh sb="0" eb="3">
      <t>トクベツク</t>
    </rPh>
    <rPh sb="3" eb="4">
      <t>ドウ</t>
    </rPh>
    <phoneticPr fontId="30"/>
  </si>
  <si>
    <t>都道</t>
    <rPh sb="0" eb="2">
      <t>トドウ</t>
    </rPh>
    <phoneticPr fontId="30"/>
  </si>
  <si>
    <t>国道</t>
    <rPh sb="0" eb="2">
      <t>コクドウ</t>
    </rPh>
    <phoneticPr fontId="30"/>
  </si>
  <si>
    <t>最新年</t>
    <rPh sb="0" eb="2">
      <t>サイシン</t>
    </rPh>
    <rPh sb="2" eb="3">
      <t>ネン</t>
    </rPh>
    <phoneticPr fontId="7"/>
  </si>
  <si>
    <t>（有料）自転車駐車場</t>
    <rPh sb="1" eb="3">
      <t>ユウリョウ</t>
    </rPh>
    <rPh sb="4" eb="7">
      <t>ジテンシャ</t>
    </rPh>
    <phoneticPr fontId="30"/>
  </si>
  <si>
    <t>（無料）自転車置場</t>
    <rPh sb="1" eb="3">
      <t>ムリョウ</t>
    </rPh>
    <rPh sb="4" eb="7">
      <t>ジテンシャ</t>
    </rPh>
    <rPh sb="7" eb="8">
      <t>オ</t>
    </rPh>
    <rPh sb="8" eb="9">
      <t>バ</t>
    </rPh>
    <phoneticPr fontId="30"/>
  </si>
  <si>
    <t>収容台数</t>
  </si>
  <si>
    <t>（再掲）うち自動二輪車</t>
    <rPh sb="1" eb="3">
      <t>サイケイ</t>
    </rPh>
    <rPh sb="6" eb="8">
      <t>ジドウ</t>
    </rPh>
    <rPh sb="8" eb="11">
      <t>ニリンシャ</t>
    </rPh>
    <phoneticPr fontId="30"/>
  </si>
  <si>
    <t>駅名</t>
  </si>
  <si>
    <t>平成29年度</t>
  </si>
  <si>
    <t>1日当たり</t>
    <rPh sb="1" eb="2">
      <t>ニチ</t>
    </rPh>
    <rPh sb="2" eb="3">
      <t>ア</t>
    </rPh>
    <phoneticPr fontId="30"/>
  </si>
  <si>
    <t>年間総計</t>
    <rPh sb="0" eb="2">
      <t>ネンカン</t>
    </rPh>
    <rPh sb="2" eb="4">
      <t>ソウケイ</t>
    </rPh>
    <phoneticPr fontId="30"/>
  </si>
  <si>
    <t>駅前乗り入れ台数</t>
  </si>
  <si>
    <t>(再掲)
うち放置台数</t>
    <rPh sb="7" eb="9">
      <t>ホウチ</t>
    </rPh>
    <rPh sb="9" eb="11">
      <t>ダイスウ</t>
    </rPh>
    <phoneticPr fontId="30"/>
  </si>
  <si>
    <t>年間放置自転車撤去台数</t>
    <rPh sb="0" eb="2">
      <t>ネンカン</t>
    </rPh>
    <phoneticPr fontId="30"/>
  </si>
  <si>
    <t>新柴又</t>
    <rPh sb="0" eb="1">
      <t>シン</t>
    </rPh>
    <rPh sb="1" eb="3">
      <t>シバマタ</t>
    </rPh>
    <phoneticPr fontId="30"/>
  </si>
  <si>
    <t>青砥</t>
  </si>
  <si>
    <t>総数</t>
    <rPh sb="0" eb="2">
      <t>ソウスウ</t>
    </rPh>
    <phoneticPr fontId="8"/>
  </si>
  <si>
    <t>樹木</t>
    <rPh sb="0" eb="1">
      <t>キ</t>
    </rPh>
    <rPh sb="1" eb="2">
      <t>キ</t>
    </rPh>
    <phoneticPr fontId="13"/>
  </si>
  <si>
    <t>樹林</t>
    <rPh sb="0" eb="1">
      <t>キ</t>
    </rPh>
    <rPh sb="1" eb="2">
      <t>ハヤシ</t>
    </rPh>
    <phoneticPr fontId="13"/>
  </si>
  <si>
    <t>所有者数</t>
  </si>
  <si>
    <t>樹木数</t>
  </si>
  <si>
    <t>箇所数</t>
  </si>
  <si>
    <t>最新年</t>
    <rPh sb="0" eb="2">
      <t>サイシン</t>
    </rPh>
    <rPh sb="2" eb="3">
      <t>ネン</t>
    </rPh>
    <phoneticPr fontId="7"/>
  </si>
  <si>
    <t>延長</t>
    <rPh sb="0" eb="2">
      <t>エンチョウ</t>
    </rPh>
    <phoneticPr fontId="30"/>
  </si>
  <si>
    <t>令和3年度</t>
  </si>
  <si>
    <t>一級河川</t>
    <rPh sb="0" eb="2">
      <t>イッキュウ</t>
    </rPh>
    <rPh sb="2" eb="4">
      <t>カセン</t>
    </rPh>
    <phoneticPr fontId="30"/>
  </si>
  <si>
    <t>準用河川</t>
    <rPh sb="0" eb="2">
      <t>ジュンヨウ</t>
    </rPh>
    <rPh sb="2" eb="4">
      <t>カセン</t>
    </rPh>
    <phoneticPr fontId="30"/>
  </si>
  <si>
    <t>公共溝渠</t>
    <rPh sb="0" eb="2">
      <t>コウキョウ</t>
    </rPh>
    <rPh sb="2" eb="4">
      <t>コウキョ</t>
    </rPh>
    <phoneticPr fontId="30"/>
  </si>
  <si>
    <t>開渠</t>
  </si>
  <si>
    <t>暗渠</t>
  </si>
  <si>
    <t>ばい煙</t>
  </si>
  <si>
    <t>粉じん</t>
  </si>
  <si>
    <t>有害ガス</t>
  </si>
  <si>
    <t>悪臭</t>
  </si>
  <si>
    <t>汚水</t>
  </si>
  <si>
    <t>騒音</t>
  </si>
  <si>
    <t>振動</t>
  </si>
  <si>
    <t>地盤沈下</t>
  </si>
  <si>
    <t>土壌汚染</t>
  </si>
  <si>
    <t>建設作業</t>
  </si>
  <si>
    <t>大気（水元）</t>
    <rPh sb="3" eb="5">
      <t>ミズモト</t>
    </rPh>
    <phoneticPr fontId="13"/>
  </si>
  <si>
    <t>土壌</t>
  </si>
  <si>
    <t>測定箇所</t>
    <rPh sb="0" eb="2">
      <t>ソクテイ</t>
    </rPh>
    <rPh sb="2" eb="4">
      <t>カショ</t>
    </rPh>
    <phoneticPr fontId="30"/>
  </si>
  <si>
    <t>環境基準</t>
    <rPh sb="0" eb="2">
      <t>カンキョウ</t>
    </rPh>
    <rPh sb="2" eb="4">
      <t>キジュン</t>
    </rPh>
    <phoneticPr fontId="30"/>
  </si>
  <si>
    <t>江戸川</t>
    <rPh sb="0" eb="3">
      <t>エドガワ</t>
    </rPh>
    <phoneticPr fontId="30"/>
  </si>
  <si>
    <t>葛飾大橋</t>
    <rPh sb="0" eb="2">
      <t>カツシカ</t>
    </rPh>
    <rPh sb="2" eb="4">
      <t>オオハシ</t>
    </rPh>
    <phoneticPr fontId="30"/>
  </si>
  <si>
    <t>2.0以下</t>
    <rPh sb="3" eb="5">
      <t>イカ</t>
    </rPh>
    <phoneticPr fontId="30"/>
  </si>
  <si>
    <t>中川</t>
    <rPh sb="0" eb="2">
      <t>ナカガワ</t>
    </rPh>
    <phoneticPr fontId="30"/>
  </si>
  <si>
    <t>飯塚橋</t>
  </si>
  <si>
    <t>5.0以下</t>
    <rPh sb="3" eb="5">
      <t>イカ</t>
    </rPh>
    <phoneticPr fontId="30"/>
  </si>
  <si>
    <t>高砂橋</t>
  </si>
  <si>
    <t>新中川</t>
    <rPh sb="0" eb="3">
      <t>シンナカガワ</t>
    </rPh>
    <phoneticPr fontId="30"/>
  </si>
  <si>
    <t>細田橋</t>
  </si>
  <si>
    <t>綾瀬川</t>
    <rPh sb="0" eb="2">
      <t>アヤセ</t>
    </rPh>
    <rPh sb="2" eb="3">
      <t>ガワ</t>
    </rPh>
    <phoneticPr fontId="30"/>
  </si>
  <si>
    <t>木根川橋</t>
  </si>
  <si>
    <t>荒川</t>
    <rPh sb="0" eb="2">
      <t>アラカワ</t>
    </rPh>
    <phoneticPr fontId="30"/>
  </si>
  <si>
    <t>大場川</t>
    <rPh sb="0" eb="3">
      <t>オオバガワ</t>
    </rPh>
    <phoneticPr fontId="30"/>
  </si>
  <si>
    <t>葛三橋</t>
  </si>
  <si>
    <t>水元小合溜</t>
    <rPh sb="0" eb="2">
      <t>ミズモト</t>
    </rPh>
    <rPh sb="2" eb="3">
      <t>ショウ</t>
    </rPh>
    <rPh sb="3" eb="4">
      <t>ゴウ</t>
    </rPh>
    <rPh sb="4" eb="5">
      <t>リュウ</t>
    </rPh>
    <phoneticPr fontId="30"/>
  </si>
  <si>
    <t>旧山王台公園</t>
  </si>
  <si>
    <t>水元大橋</t>
  </si>
  <si>
    <t>内溜</t>
  </si>
  <si>
    <t>平成23年度</t>
  </si>
  <si>
    <t>平成24年度</t>
  </si>
  <si>
    <t>平成25年度</t>
  </si>
  <si>
    <t>平成26年度</t>
  </si>
  <si>
    <t>平成27年度</t>
  </si>
  <si>
    <t>平成28年度</t>
  </si>
  <si>
    <t>時間区分・年度</t>
    <rPh sb="0" eb="2">
      <t>ジカン</t>
    </rPh>
    <rPh sb="2" eb="4">
      <t>クブン</t>
    </rPh>
    <rPh sb="5" eb="7">
      <t>ネンド</t>
    </rPh>
    <phoneticPr fontId="30"/>
  </si>
  <si>
    <t>昼間（6～22時）</t>
    <rPh sb="0" eb="2">
      <t>ヒルマ</t>
    </rPh>
    <rPh sb="7" eb="8">
      <t>ジ</t>
    </rPh>
    <phoneticPr fontId="30"/>
  </si>
  <si>
    <t>夜間（22時～翌6時）</t>
    <rPh sb="0" eb="2">
      <t>ヤカン</t>
    </rPh>
    <rPh sb="5" eb="6">
      <t>ジ</t>
    </rPh>
    <rPh sb="7" eb="8">
      <t>ヨク</t>
    </rPh>
    <rPh sb="9" eb="10">
      <t>ジ</t>
    </rPh>
    <phoneticPr fontId="30"/>
  </si>
  <si>
    <t>調査場所</t>
    <rPh sb="0" eb="2">
      <t>チョウサ</t>
    </rPh>
    <rPh sb="2" eb="4">
      <t>バショ</t>
    </rPh>
    <phoneticPr fontId="30"/>
  </si>
  <si>
    <t>国道6号</t>
  </si>
  <si>
    <t>(金町3丁目)</t>
    <rPh sb="4" eb="6">
      <t>チョウメ</t>
    </rPh>
    <phoneticPr fontId="13"/>
  </si>
  <si>
    <t>(四つ木5丁目)</t>
  </si>
  <si>
    <t>国道298号</t>
    <rPh sb="0" eb="2">
      <t>コクドウ</t>
    </rPh>
    <phoneticPr fontId="13"/>
  </si>
  <si>
    <t>(東金町8丁目)</t>
  </si>
  <si>
    <t>都道60号</t>
  </si>
  <si>
    <t>(奥戸2丁目)</t>
  </si>
  <si>
    <t>都道307号</t>
  </si>
  <si>
    <t>(西水元5丁目)</t>
  </si>
  <si>
    <t>(水元3丁目)</t>
  </si>
  <si>
    <t>(柴又4丁目)</t>
  </si>
  <si>
    <t>都道308号</t>
    <rPh sb="0" eb="2">
      <t>トドウ</t>
    </rPh>
    <rPh sb="5" eb="6">
      <t>ゴウ</t>
    </rPh>
    <phoneticPr fontId="13"/>
  </si>
  <si>
    <t>(小菅1丁目)</t>
  </si>
  <si>
    <t>(堀切3丁目)</t>
  </si>
  <si>
    <t>(東立石2丁目)</t>
  </si>
  <si>
    <t>都道315号</t>
  </si>
  <si>
    <t>(東新小岩3丁目)</t>
  </si>
  <si>
    <t>都道318号</t>
  </si>
  <si>
    <t>(亀有3丁目)</t>
  </si>
  <si>
    <t>(高砂1丁目)</t>
  </si>
  <si>
    <t>都道450号</t>
  </si>
  <si>
    <t>(堀切2丁目)</t>
  </si>
  <si>
    <t>(東四つ木1丁目)</t>
  </si>
  <si>
    <t>区道408号</t>
    <rPh sb="0" eb="2">
      <t>クドウ</t>
    </rPh>
    <rPh sb="5" eb="6">
      <t>ゴウ</t>
    </rPh>
    <phoneticPr fontId="13"/>
  </si>
  <si>
    <t>(水元1丁目)</t>
  </si>
  <si>
    <t>展示・学習コーナー来場者数</t>
    <rPh sb="0" eb="2">
      <t>テンジ</t>
    </rPh>
    <rPh sb="3" eb="5">
      <t>ガクシュウ</t>
    </rPh>
    <rPh sb="9" eb="12">
      <t>ライジョウシャ</t>
    </rPh>
    <rPh sb="12" eb="13">
      <t>スウ</t>
    </rPh>
    <phoneticPr fontId="30"/>
  </si>
  <si>
    <t>日用不用品販売
コーナー来場者数</t>
  </si>
  <si>
    <t>リユース家具展示・販売コーナー</t>
    <rPh sb="4" eb="6">
      <t>カグ</t>
    </rPh>
    <rPh sb="6" eb="8">
      <t>テンジ</t>
    </rPh>
    <rPh sb="9" eb="11">
      <t>ハンバイ</t>
    </rPh>
    <phoneticPr fontId="30"/>
  </si>
  <si>
    <t>研修室利用件数</t>
    <rPh sb="0" eb="3">
      <t>ケンシュウシツ</t>
    </rPh>
    <phoneticPr fontId="30"/>
  </si>
  <si>
    <t>来場者数</t>
    <rPh sb="0" eb="3">
      <t>ライジョウシャ</t>
    </rPh>
    <rPh sb="3" eb="4">
      <t>スウ</t>
    </rPh>
    <phoneticPr fontId="30"/>
  </si>
  <si>
    <t>提供数</t>
    <rPh sb="0" eb="2">
      <t>テイキョウ</t>
    </rPh>
    <rPh sb="2" eb="3">
      <t>スウ</t>
    </rPh>
    <phoneticPr fontId="30"/>
  </si>
  <si>
    <t>最新年度</t>
    <rPh sb="0" eb="2">
      <t>サイシン</t>
    </rPh>
    <rPh sb="2" eb="4">
      <t>ネンド</t>
    </rPh>
    <phoneticPr fontId="7"/>
  </si>
  <si>
    <t>雑誌</t>
  </si>
  <si>
    <t>段ボール</t>
  </si>
  <si>
    <t>ペットボトル</t>
  </si>
  <si>
    <t>チップ・堆肥化処理数</t>
    <rPh sb="4" eb="7">
      <t>タイヒカ</t>
    </rPh>
    <rPh sb="7" eb="10">
      <t>ショリスウ</t>
    </rPh>
    <phoneticPr fontId="30"/>
  </si>
  <si>
    <t>自転車商組合への無償譲渡
及び小・中学校等での活用数</t>
    <rPh sb="0" eb="3">
      <t>ジテンシャ</t>
    </rPh>
    <rPh sb="3" eb="4">
      <t>ショウ</t>
    </rPh>
    <rPh sb="4" eb="6">
      <t>クミアイ</t>
    </rPh>
    <rPh sb="8" eb="10">
      <t>ムショウ</t>
    </rPh>
    <rPh sb="10" eb="12">
      <t>ジョウト</t>
    </rPh>
    <rPh sb="13" eb="14">
      <t>オヨ</t>
    </rPh>
    <rPh sb="15" eb="16">
      <t>ショウ</t>
    </rPh>
    <rPh sb="17" eb="20">
      <t>チュウガッコウ</t>
    </rPh>
    <rPh sb="20" eb="21">
      <t>トウ</t>
    </rPh>
    <rPh sb="23" eb="25">
      <t>カツヨウ</t>
    </rPh>
    <rPh sb="25" eb="26">
      <t>スウ</t>
    </rPh>
    <phoneticPr fontId="30"/>
  </si>
  <si>
    <t>剪定枝葉のリサイクル</t>
    <phoneticPr fontId="7"/>
  </si>
  <si>
    <t>放置自転車のリサイクル</t>
    <phoneticPr fontId="7"/>
  </si>
  <si>
    <t>収集日数</t>
  </si>
  <si>
    <t>収集対象
世帯数</t>
  </si>
  <si>
    <t>持込</t>
  </si>
  <si>
    <t>収集量</t>
  </si>
  <si>
    <t>一日平均収集量</t>
    <rPh sb="4" eb="6">
      <t>シュウシュウ</t>
    </rPh>
    <phoneticPr fontId="30"/>
  </si>
  <si>
    <t>燃やす
ごみ</t>
    <rPh sb="0" eb="1">
      <t>モ</t>
    </rPh>
    <phoneticPr fontId="30"/>
  </si>
  <si>
    <t>燃やさないごみ</t>
  </si>
  <si>
    <t>粗大収集</t>
  </si>
  <si>
    <t>燃やすごみ、粗大ごみ</t>
    <rPh sb="0" eb="1">
      <t>モ</t>
    </rPh>
    <rPh sb="6" eb="8">
      <t>ソダイ</t>
    </rPh>
    <phoneticPr fontId="30"/>
  </si>
  <si>
    <t>平常
申告分</t>
  </si>
  <si>
    <t>災害</t>
  </si>
  <si>
    <t>ﾘﾕｰｽ家具
展示・販売
ｺｰﾅｰ</t>
    <phoneticPr fontId="7"/>
  </si>
  <si>
    <t>ﾌﾟﾗｽﾁｯｸ製
容器包装</t>
    <rPh sb="7" eb="8">
      <t>セイ</t>
    </rPh>
    <rPh sb="9" eb="11">
      <t>ヨウキ</t>
    </rPh>
    <rPh sb="11" eb="13">
      <t>ホウソウ</t>
    </rPh>
    <phoneticPr fontId="9"/>
  </si>
  <si>
    <t>１日当たり</t>
  </si>
  <si>
    <t>１か月当たり</t>
    <rPh sb="3" eb="4">
      <t>ア</t>
    </rPh>
    <phoneticPr fontId="13"/>
  </si>
  <si>
    <t>なし。該当するなら4-7～4-9？</t>
    <rPh sb="3" eb="5">
      <t>ガイトウ</t>
    </rPh>
    <phoneticPr fontId="7"/>
  </si>
  <si>
    <t>5-1(1)</t>
    <phoneticPr fontId="7"/>
  </si>
  <si>
    <t>年度及び月</t>
  </si>
  <si>
    <t>申込</t>
  </si>
  <si>
    <t>貸付</t>
    <rPh sb="0" eb="1">
      <t>カシ</t>
    </rPh>
    <rPh sb="1" eb="2">
      <t>ツキ</t>
    </rPh>
    <phoneticPr fontId="30"/>
  </si>
  <si>
    <t>貸付目標</t>
    <rPh sb="0" eb="2">
      <t>カシツケ</t>
    </rPh>
    <rPh sb="2" eb="4">
      <t>モクヒョウ</t>
    </rPh>
    <phoneticPr fontId="30"/>
  </si>
  <si>
    <t>金額</t>
    <rPh sb="0" eb="1">
      <t>キン</t>
    </rPh>
    <rPh sb="1" eb="2">
      <t>ガク</t>
    </rPh>
    <phoneticPr fontId="30"/>
  </si>
  <si>
    <t>件数</t>
    <rPh sb="0" eb="1">
      <t>ケン</t>
    </rPh>
    <rPh sb="1" eb="2">
      <t>スウ</t>
    </rPh>
    <phoneticPr fontId="30"/>
  </si>
  <si>
    <t>金額(A)</t>
  </si>
  <si>
    <t>目標金額(B)</t>
  </si>
  <si>
    <t>目標達成率
(A÷B×100)</t>
    <rPh sb="0" eb="2">
      <t>モクヒョウ</t>
    </rPh>
    <rPh sb="2" eb="4">
      <t>タッセイ</t>
    </rPh>
    <rPh sb="4" eb="5">
      <t>リツ</t>
    </rPh>
    <phoneticPr fontId="30"/>
  </si>
  <si>
    <t>農家数</t>
  </si>
  <si>
    <t>従事者数</t>
    <rPh sb="3" eb="4">
      <t>スウ</t>
    </rPh>
    <phoneticPr fontId="13"/>
  </si>
  <si>
    <t>農地面積</t>
  </si>
  <si>
    <t>１戸当たり農地面積</t>
  </si>
  <si>
    <t>田</t>
  </si>
  <si>
    <t>畑</t>
  </si>
  <si>
    <t>区内</t>
    <rPh sb="0" eb="2">
      <t>クナイ</t>
    </rPh>
    <phoneticPr fontId="30"/>
  </si>
  <si>
    <t>区外</t>
    <rPh sb="0" eb="1">
      <t>ク</t>
    </rPh>
    <rPh sb="1" eb="2">
      <t>ガイ</t>
    </rPh>
    <phoneticPr fontId="30"/>
  </si>
  <si>
    <t>区画数</t>
  </si>
  <si>
    <t>土地提供者</t>
  </si>
  <si>
    <t>最新年度</t>
    <rPh sb="0" eb="2">
      <t>サイシン</t>
    </rPh>
    <rPh sb="2" eb="4">
      <t>ネンド</t>
    </rPh>
    <phoneticPr fontId="7"/>
  </si>
  <si>
    <t>年度</t>
    <rPh sb="0" eb="1">
      <t>ネン</t>
    </rPh>
    <rPh sb="1" eb="2">
      <t>ド</t>
    </rPh>
    <phoneticPr fontId="30"/>
  </si>
  <si>
    <t>生産緑地面積</t>
    <rPh sb="0" eb="2">
      <t>セイサン</t>
    </rPh>
    <rPh sb="2" eb="4">
      <t>リョクチ</t>
    </rPh>
    <rPh sb="4" eb="6">
      <t>メンセキ</t>
    </rPh>
    <phoneticPr fontId="30"/>
  </si>
  <si>
    <t>（単位：a）</t>
    <phoneticPr fontId="9"/>
  </si>
  <si>
    <t>大ホール</t>
  </si>
  <si>
    <t>パソコンステーション</t>
  </si>
  <si>
    <t>展示ホール</t>
  </si>
  <si>
    <t>洋室</t>
  </si>
  <si>
    <t>第１会議室</t>
  </si>
  <si>
    <t>第２会議室</t>
  </si>
  <si>
    <t>第３会議室</t>
  </si>
  <si>
    <t>和室１</t>
  </si>
  <si>
    <t>和室２</t>
  </si>
  <si>
    <t>展示ホール１</t>
  </si>
  <si>
    <t>展示ホール２</t>
  </si>
  <si>
    <t>団体利用</t>
  </si>
  <si>
    <t>団体・個人利用</t>
  </si>
  <si>
    <t>大会議室</t>
  </si>
  <si>
    <t>小会議室</t>
  </si>
  <si>
    <t>集会室</t>
  </si>
  <si>
    <t>多目的室</t>
  </si>
  <si>
    <t>練習室</t>
  </si>
  <si>
    <t>山本亭</t>
    <rPh sb="0" eb="2">
      <t>ヤマモト</t>
    </rPh>
    <rPh sb="2" eb="3">
      <t>テイ</t>
    </rPh>
    <phoneticPr fontId="7"/>
  </si>
  <si>
    <t>入館者総数</t>
  </si>
  <si>
    <t>入館者数</t>
  </si>
  <si>
    <t>和室利用（３室）</t>
    <rPh sb="6" eb="7">
      <t>シツ</t>
    </rPh>
    <phoneticPr fontId="30"/>
  </si>
  <si>
    <t>茶室利用（１棟）</t>
    <rPh sb="6" eb="7">
      <t>トウ</t>
    </rPh>
    <phoneticPr fontId="30"/>
  </si>
  <si>
    <t>(部屋利用を除く)</t>
  </si>
  <si>
    <t>室数</t>
    <rPh sb="0" eb="1">
      <t>シツ</t>
    </rPh>
    <rPh sb="1" eb="2">
      <t>スウ</t>
    </rPh>
    <phoneticPr fontId="30"/>
  </si>
  <si>
    <t>（山本亭）</t>
    <rPh sb="1" eb="3">
      <t>ヤマモト</t>
    </rPh>
    <rPh sb="3" eb="4">
      <t>テイ</t>
    </rPh>
    <phoneticPr fontId="7"/>
  </si>
  <si>
    <t>静観亭</t>
  </si>
  <si>
    <t>（5室70人）</t>
    <rPh sb="2" eb="3">
      <t>シツ</t>
    </rPh>
    <rPh sb="5" eb="6">
      <t>ニン</t>
    </rPh>
    <phoneticPr fontId="30"/>
  </si>
  <si>
    <t>利用
件数</t>
    <rPh sb="0" eb="2">
      <t>リヨウ</t>
    </rPh>
    <rPh sb="3" eb="5">
      <t>ケンスウ</t>
    </rPh>
    <phoneticPr fontId="30"/>
  </si>
  <si>
    <t>利用
室数</t>
    <rPh sb="3" eb="4">
      <t>シツ</t>
    </rPh>
    <rPh sb="4" eb="5">
      <t>スウ</t>
    </rPh>
    <phoneticPr fontId="30"/>
  </si>
  <si>
    <t>利用
客数</t>
    <rPh sb="0" eb="2">
      <t>リヨウ</t>
    </rPh>
    <rPh sb="3" eb="5">
      <t>キャクスウ</t>
    </rPh>
    <phoneticPr fontId="30"/>
  </si>
  <si>
    <t>（静観亭）</t>
    <phoneticPr fontId="7"/>
  </si>
  <si>
    <t>静観亭</t>
    <phoneticPr fontId="7"/>
  </si>
  <si>
    <t>有形
文化財</t>
  </si>
  <si>
    <t>無形
文化財</t>
  </si>
  <si>
    <t>有形民俗
文化財</t>
  </si>
  <si>
    <t>無形民俗
文化財</t>
  </si>
  <si>
    <t>天然
記念物</t>
  </si>
  <si>
    <t>指定文化財</t>
    <phoneticPr fontId="7"/>
  </si>
  <si>
    <t>登録文化財</t>
    <phoneticPr fontId="7"/>
  </si>
  <si>
    <t>↓</t>
    <phoneticPr fontId="7"/>
  </si>
  <si>
    <t>→→→</t>
    <phoneticPr fontId="7"/>
  </si>
  <si>
    <t>施設</t>
  </si>
  <si>
    <t>使用可能日数</t>
  </si>
  <si>
    <t>使用日数</t>
  </si>
  <si>
    <t>使用率</t>
  </si>
  <si>
    <t>(A)</t>
  </si>
  <si>
    <t>(B)</t>
  </si>
  <si>
    <t>B／A</t>
  </si>
  <si>
    <t>リリオホール</t>
  </si>
  <si>
    <t>会議室</t>
    <rPh sb="0" eb="3">
      <t>カイギシツ</t>
    </rPh>
    <phoneticPr fontId="30"/>
  </si>
  <si>
    <t>最新年度</t>
    <rPh sb="0" eb="2">
      <t>サイシン</t>
    </rPh>
    <rPh sb="2" eb="4">
      <t>ネンド</t>
    </rPh>
    <phoneticPr fontId="30"/>
  </si>
  <si>
    <t>リハーサル室</t>
  </si>
  <si>
    <t>小ホール</t>
  </si>
  <si>
    <t>ギャラリー1</t>
  </si>
  <si>
    <t>ギャラリー2</t>
  </si>
  <si>
    <t>第1レクリエーションルーム</t>
    <rPh sb="0" eb="1">
      <t>ダイ</t>
    </rPh>
    <phoneticPr fontId="30"/>
  </si>
  <si>
    <t>第2レクリエーションルーム</t>
    <rPh sb="0" eb="1">
      <t>ダイ</t>
    </rPh>
    <phoneticPr fontId="30"/>
  </si>
  <si>
    <t>ビジュアルルーム</t>
  </si>
  <si>
    <t>ローズ</t>
  </si>
  <si>
    <t>カトレア</t>
  </si>
  <si>
    <t>ローレル</t>
  </si>
  <si>
    <t>チェリー</t>
  </si>
  <si>
    <t>コスモス</t>
  </si>
  <si>
    <t>ひびき</t>
  </si>
  <si>
    <t>コンチェルト</t>
  </si>
  <si>
    <t>レインボー</t>
  </si>
  <si>
    <t>ラベンダー</t>
  </si>
  <si>
    <t>ライラック</t>
  </si>
  <si>
    <t>パンジー</t>
  </si>
  <si>
    <t>アトリエ</t>
  </si>
  <si>
    <t>本館</t>
    <rPh sb="0" eb="1">
      <t>ホン</t>
    </rPh>
    <rPh sb="1" eb="2">
      <t>カン</t>
    </rPh>
    <phoneticPr fontId="30"/>
  </si>
  <si>
    <t>練習室1</t>
  </si>
  <si>
    <t>練習室2</t>
  </si>
  <si>
    <t>練習室3</t>
  </si>
  <si>
    <t>別館</t>
    <rPh sb="0" eb="2">
      <t>ベッカン</t>
    </rPh>
    <phoneticPr fontId="30"/>
  </si>
  <si>
    <t>練習室A</t>
    <rPh sb="0" eb="3">
      <t>レンシュウシツ</t>
    </rPh>
    <phoneticPr fontId="30"/>
  </si>
  <si>
    <t>練習室B</t>
    <rPh sb="0" eb="3">
      <t>レンシュウシツ</t>
    </rPh>
    <phoneticPr fontId="30"/>
  </si>
  <si>
    <t>練習室C</t>
    <rPh sb="0" eb="3">
      <t>レンシュウシツ</t>
    </rPh>
    <phoneticPr fontId="30"/>
  </si>
  <si>
    <t>かつしかシンフォニーヒルズ</t>
  </si>
  <si>
    <t>（亀有学び交流館）</t>
    <rPh sb="1" eb="3">
      <t>カメアリ</t>
    </rPh>
    <rPh sb="3" eb="4">
      <t>マナ</t>
    </rPh>
    <rPh sb="5" eb="7">
      <t>コウリュウ</t>
    </rPh>
    <rPh sb="7" eb="8">
      <t>カン</t>
    </rPh>
    <phoneticPr fontId="7"/>
  </si>
  <si>
    <t>団体名</t>
  </si>
  <si>
    <t>町会・自治会</t>
  </si>
  <si>
    <t>民生・児童委員</t>
  </si>
  <si>
    <t>保護司</t>
  </si>
  <si>
    <t>高齢者クラブ</t>
  </si>
  <si>
    <t>消防団</t>
  </si>
  <si>
    <t>介護支援サポーター</t>
    <rPh sb="0" eb="2">
      <t>カイゴ</t>
    </rPh>
    <rPh sb="2" eb="4">
      <t>シエン</t>
    </rPh>
    <phoneticPr fontId="30"/>
  </si>
  <si>
    <t>青少年委員</t>
  </si>
  <si>
    <t>スポーツ推進委員</t>
    <rPh sb="4" eb="6">
      <t>スイシン</t>
    </rPh>
    <rPh sb="6" eb="8">
      <t>イイン</t>
    </rPh>
    <phoneticPr fontId="30"/>
  </si>
  <si>
    <t>青少年育成地区委員会</t>
  </si>
  <si>
    <t>人権擁護委員</t>
  </si>
  <si>
    <t>地域スポーツクラブ</t>
    <rPh sb="0" eb="2">
      <t>チイキ</t>
    </rPh>
    <phoneticPr fontId="30"/>
  </si>
  <si>
    <t>行政相談委員</t>
    <rPh sb="0" eb="2">
      <t>ギョウセイ</t>
    </rPh>
    <rPh sb="2" eb="4">
      <t>ソウダン</t>
    </rPh>
    <rPh sb="4" eb="6">
      <t>イイン</t>
    </rPh>
    <phoneticPr fontId="30"/>
  </si>
  <si>
    <t>スポーツ少年団</t>
    <rPh sb="4" eb="7">
      <t>ショウネンダン</t>
    </rPh>
    <phoneticPr fontId="30"/>
  </si>
  <si>
    <t>明るい選挙推進委員</t>
  </si>
  <si>
    <t>子ども会</t>
    <rPh sb="0" eb="1">
      <t>コ</t>
    </rPh>
    <rPh sb="3" eb="4">
      <t>カイ</t>
    </rPh>
    <phoneticPr fontId="30"/>
  </si>
  <si>
    <t>相談</t>
    <rPh sb="0" eb="2">
      <t>ソウダン</t>
    </rPh>
    <phoneticPr fontId="30"/>
  </si>
  <si>
    <t>相談日
(曜日)</t>
    <rPh sb="0" eb="2">
      <t>ソウダン</t>
    </rPh>
    <rPh sb="2" eb="3">
      <t>ヒ</t>
    </rPh>
    <rPh sb="5" eb="7">
      <t>ヨウビ</t>
    </rPh>
    <phoneticPr fontId="30"/>
  </si>
  <si>
    <t>相談会場</t>
    <rPh sb="0" eb="2">
      <t>ソウダン</t>
    </rPh>
    <rPh sb="2" eb="4">
      <t>カイジョウ</t>
    </rPh>
    <phoneticPr fontId="30"/>
  </si>
  <si>
    <t>相談件数</t>
    <rPh sb="0" eb="2">
      <t>ソウダン</t>
    </rPh>
    <rPh sb="2" eb="4">
      <t>ケンスウ</t>
    </rPh>
    <phoneticPr fontId="30"/>
  </si>
  <si>
    <t>福祉総合
窓口相談室</t>
    <rPh sb="0" eb="2">
      <t>フクシ</t>
    </rPh>
    <rPh sb="2" eb="4">
      <t>ソウゴウ</t>
    </rPh>
    <rPh sb="5" eb="7">
      <t>マドグチ</t>
    </rPh>
    <rPh sb="7" eb="10">
      <t>ソウダンシツ</t>
    </rPh>
    <phoneticPr fontId="30"/>
  </si>
  <si>
    <t>法律相談</t>
  </si>
  <si>
    <t>月～金</t>
    <rPh sb="0" eb="1">
      <t>ゲツ</t>
    </rPh>
    <rPh sb="2" eb="3">
      <t>キン</t>
    </rPh>
    <phoneticPr fontId="30"/>
  </si>
  <si>
    <t>区民相談室
他</t>
    <rPh sb="0" eb="2">
      <t>クミン</t>
    </rPh>
    <rPh sb="2" eb="5">
      <t>ソウダンシツ</t>
    </rPh>
    <rPh sb="6" eb="7">
      <t>ホカ</t>
    </rPh>
    <phoneticPr fontId="30"/>
  </si>
  <si>
    <t>内職相談</t>
  </si>
  <si>
    <t>税金相談</t>
  </si>
  <si>
    <t>水</t>
    <rPh sb="0" eb="1">
      <t>スイ</t>
    </rPh>
    <phoneticPr fontId="30"/>
  </si>
  <si>
    <t>区民相談室</t>
    <rPh sb="0" eb="2">
      <t>クミン</t>
    </rPh>
    <rPh sb="2" eb="5">
      <t>ソウダンシツ</t>
    </rPh>
    <phoneticPr fontId="30"/>
  </si>
  <si>
    <t>消費生活相談</t>
  </si>
  <si>
    <t>消費生活
センター</t>
  </si>
  <si>
    <t>建築・リフォーム
なんでも相談</t>
  </si>
  <si>
    <t>中小企業相談</t>
  </si>
  <si>
    <t>人権身の上相談</t>
  </si>
  <si>
    <t>訪問(下請)相談
(窓口)</t>
    <rPh sb="10" eb="12">
      <t>マドグチ</t>
    </rPh>
    <phoneticPr fontId="30"/>
  </si>
  <si>
    <t>行政相談</t>
  </si>
  <si>
    <t>区民相談室</t>
    <rPh sb="0" eb="5">
      <t>クミンソウダンシツ</t>
    </rPh>
    <phoneticPr fontId="30"/>
  </si>
  <si>
    <t>訪問(下請)相談
(巡回)</t>
    <rPh sb="10" eb="12">
      <t>ジュンカイ</t>
    </rPh>
    <phoneticPr fontId="30"/>
  </si>
  <si>
    <t>区内巡回</t>
    <rPh sb="0" eb="2">
      <t>クナイ</t>
    </rPh>
    <rPh sb="1" eb="2">
      <t>ナイ</t>
    </rPh>
    <rPh sb="2" eb="4">
      <t>ジュンカイ</t>
    </rPh>
    <phoneticPr fontId="30"/>
  </si>
  <si>
    <t>青少年の生活相談</t>
  </si>
  <si>
    <t>手話相談</t>
  </si>
  <si>
    <t>不動産取引相談</t>
  </si>
  <si>
    <t>総合教育
センター</t>
  </si>
  <si>
    <t>子ども総合センター(金町子どもセンター含)</t>
    <rPh sb="0" eb="1">
      <t>コ</t>
    </rPh>
    <rPh sb="3" eb="5">
      <t>ソウゴウ</t>
    </rPh>
    <phoneticPr fontId="30"/>
  </si>
  <si>
    <t>交通事故相談</t>
  </si>
  <si>
    <t>子ども総合
センター</t>
    <rPh sb="0" eb="1">
      <t>コ</t>
    </rPh>
    <rPh sb="3" eb="5">
      <t>ソウゴウ</t>
    </rPh>
    <phoneticPr fontId="30"/>
  </si>
  <si>
    <t>男女平等推進センター</t>
    <rPh sb="0" eb="2">
      <t>ダンジョ</t>
    </rPh>
    <rPh sb="2" eb="4">
      <t>ビョウドウ</t>
    </rPh>
    <rPh sb="4" eb="6">
      <t>スイシン</t>
    </rPh>
    <phoneticPr fontId="30"/>
  </si>
  <si>
    <t>区政・一般相談</t>
  </si>
  <si>
    <t>外国人生活相談</t>
  </si>
  <si>
    <t>月</t>
    <rPh sb="0" eb="1">
      <t>ゲツ</t>
    </rPh>
    <phoneticPr fontId="30"/>
  </si>
  <si>
    <t>しごと発見プラザかつしか(テクノプラザ葛飾内)</t>
    <rPh sb="3" eb="5">
      <t>ハッケン</t>
    </rPh>
    <rPh sb="19" eb="21">
      <t>カツシカ</t>
    </rPh>
    <rPh sb="21" eb="22">
      <t>ナイ</t>
    </rPh>
    <phoneticPr fontId="30"/>
  </si>
  <si>
    <t>（本庁舎等）</t>
    <rPh sb="1" eb="2">
      <t>ホン</t>
    </rPh>
    <rPh sb="2" eb="4">
      <t>チョウシャ</t>
    </rPh>
    <rPh sb="4" eb="5">
      <t>トウ</t>
    </rPh>
    <phoneticPr fontId="7"/>
  </si>
  <si>
    <t>（区民事務所、区民サービスコーナー）</t>
    <rPh sb="1" eb="3">
      <t>クミン</t>
    </rPh>
    <rPh sb="3" eb="5">
      <t>ジム</t>
    </rPh>
    <rPh sb="5" eb="6">
      <t>ショ</t>
    </rPh>
    <rPh sb="7" eb="9">
      <t>クミン</t>
    </rPh>
    <phoneticPr fontId="7"/>
  </si>
  <si>
    <t>（福祉事務所）</t>
    <rPh sb="1" eb="3">
      <t>フクシ</t>
    </rPh>
    <rPh sb="3" eb="5">
      <t>ジム</t>
    </rPh>
    <rPh sb="5" eb="6">
      <t>ショ</t>
    </rPh>
    <phoneticPr fontId="7"/>
  </si>
  <si>
    <t>（環境・清掃施設）</t>
    <rPh sb="1" eb="3">
      <t>カンキョウ</t>
    </rPh>
    <rPh sb="4" eb="6">
      <t>セイソウ</t>
    </rPh>
    <rPh sb="6" eb="8">
      <t>シセツ</t>
    </rPh>
    <phoneticPr fontId="7"/>
  </si>
  <si>
    <t>２　人口及び世帯数の推移</t>
    <phoneticPr fontId="7"/>
  </si>
  <si>
    <t>３　年齢別人口構成</t>
    <phoneticPr fontId="7"/>
  </si>
  <si>
    <t>４　高齢者人口</t>
    <phoneticPr fontId="7"/>
  </si>
  <si>
    <t>６　年齢三層区分人口の推移</t>
    <phoneticPr fontId="7"/>
  </si>
  <si>
    <t>７　外国人住民</t>
    <phoneticPr fontId="7"/>
  </si>
  <si>
    <t>9～10</t>
    <phoneticPr fontId="7"/>
  </si>
  <si>
    <t>11～16</t>
    <phoneticPr fontId="7"/>
  </si>
  <si>
    <t>［１］２　人口及び世帯数の推移</t>
    <rPh sb="7" eb="8">
      <t>オヨ</t>
    </rPh>
    <phoneticPr fontId="9"/>
  </si>
  <si>
    <t>［１］３　年齢別人口構成</t>
    <phoneticPr fontId="9"/>
  </si>
  <si>
    <t>［１］４（１）高齢者人口構成</t>
    <rPh sb="7" eb="10">
      <t>コウレイシャ</t>
    </rPh>
    <rPh sb="10" eb="12">
      <t>ジンコウ</t>
    </rPh>
    <rPh sb="12" eb="14">
      <t>コウセイ</t>
    </rPh>
    <phoneticPr fontId="9"/>
  </si>
  <si>
    <t>（福祉管理課）</t>
    <phoneticPr fontId="9"/>
  </si>
  <si>
    <t>［１］６　年齢三層区分人口の推移</t>
    <phoneticPr fontId="9"/>
  </si>
  <si>
    <t>［１］７（２）国籍別外国人住民数</t>
    <rPh sb="13" eb="15">
      <t>ジュウミン</t>
    </rPh>
    <phoneticPr fontId="9"/>
  </si>
  <si>
    <t>地域振興部　地域振興課（地区センター等を含む）</t>
    <rPh sb="0" eb="2">
      <t>チイキ</t>
    </rPh>
    <rPh sb="2" eb="4">
      <t>シンコウ</t>
    </rPh>
    <rPh sb="4" eb="5">
      <t>ブ</t>
    </rPh>
    <rPh sb="6" eb="8">
      <t>チイキ</t>
    </rPh>
    <rPh sb="8" eb="10">
      <t>シンコウ</t>
    </rPh>
    <rPh sb="10" eb="11">
      <t>カ</t>
    </rPh>
    <rPh sb="12" eb="14">
      <t>チク</t>
    </rPh>
    <rPh sb="18" eb="19">
      <t>トウ</t>
    </rPh>
    <rPh sb="20" eb="21">
      <t>フク</t>
    </rPh>
    <phoneticPr fontId="7"/>
  </si>
  <si>
    <t>福祉部　くらしのまるごと相談課</t>
    <rPh sb="0" eb="2">
      <t>フクシ</t>
    </rPh>
    <rPh sb="2" eb="3">
      <t>ブ</t>
    </rPh>
    <rPh sb="12" eb="14">
      <t>ソウダン</t>
    </rPh>
    <rPh sb="14" eb="15">
      <t>カ</t>
    </rPh>
    <phoneticPr fontId="7"/>
  </si>
  <si>
    <t>子育て支援部　子育て政策課</t>
    <rPh sb="0" eb="2">
      <t>コソダ</t>
    </rPh>
    <rPh sb="3" eb="5">
      <t>シエン</t>
    </rPh>
    <rPh sb="5" eb="6">
      <t>ブ</t>
    </rPh>
    <rPh sb="7" eb="9">
      <t>コソダ</t>
    </rPh>
    <rPh sb="10" eb="13">
      <t>セイサクカ</t>
    </rPh>
    <phoneticPr fontId="7"/>
  </si>
  <si>
    <t>子育て支援部　子育て応援課</t>
    <rPh sb="7" eb="9">
      <t>コソダ</t>
    </rPh>
    <rPh sb="10" eb="12">
      <t>オウエン</t>
    </rPh>
    <rPh sb="12" eb="13">
      <t>カ</t>
    </rPh>
    <phoneticPr fontId="7"/>
  </si>
  <si>
    <t>子育て支援部　子育て施設支援課</t>
    <rPh sb="7" eb="8">
      <t>コ</t>
    </rPh>
    <rPh sb="8" eb="9">
      <t>ソダ</t>
    </rPh>
    <rPh sb="10" eb="12">
      <t>シセツ</t>
    </rPh>
    <rPh sb="12" eb="14">
      <t>シエン</t>
    </rPh>
    <rPh sb="14" eb="15">
      <t>カ</t>
    </rPh>
    <phoneticPr fontId="7"/>
  </si>
  <si>
    <t>3-5</t>
    <phoneticPr fontId="7"/>
  </si>
  <si>
    <t>3-6</t>
    <phoneticPr fontId="7"/>
  </si>
  <si>
    <t>11-5(4)(5)</t>
    <phoneticPr fontId="7"/>
  </si>
  <si>
    <t>9-39</t>
    <phoneticPr fontId="7"/>
  </si>
  <si>
    <t>9-33</t>
    <phoneticPr fontId="7"/>
  </si>
  <si>
    <t>9-9</t>
    <phoneticPr fontId="7"/>
  </si>
  <si>
    <t xml:space="preserve">［６］１（３）特定健康診査 </t>
    <rPh sb="7" eb="9">
      <t>トクテイ</t>
    </rPh>
    <rPh sb="9" eb="11">
      <t>ケンコウ</t>
    </rPh>
    <phoneticPr fontId="9"/>
  </si>
  <si>
    <t>［６］１（１）イ（イ）休日応急診療所　利用状況</t>
    <rPh sb="11" eb="13">
      <t>キュウジツ</t>
    </rPh>
    <rPh sb="13" eb="15">
      <t>オウキュウ</t>
    </rPh>
    <phoneticPr fontId="9"/>
  </si>
  <si>
    <t>［６］１（１）イ（ウ）休日応急診療所　月別利用状況</t>
    <rPh sb="11" eb="13">
      <t>キュウジツ</t>
    </rPh>
    <rPh sb="13" eb="15">
      <t>オウキュウ</t>
    </rPh>
    <rPh sb="19" eb="21">
      <t>ツキベツ</t>
    </rPh>
    <phoneticPr fontId="9"/>
  </si>
  <si>
    <t>［６］１（１）イ（エ）歯科診療所　利用状況</t>
    <phoneticPr fontId="7"/>
  </si>
  <si>
    <t>注：東京家庭裁判所の統計に基づく概数。</t>
    <rPh sb="0" eb="1">
      <t>チュウ</t>
    </rPh>
    <rPh sb="2" eb="4">
      <t>トウキョウ</t>
    </rPh>
    <rPh sb="4" eb="6">
      <t>カテイ</t>
    </rPh>
    <rPh sb="6" eb="8">
      <t>サイバン</t>
    </rPh>
    <rPh sb="8" eb="9">
      <t>ショ</t>
    </rPh>
    <rPh sb="10" eb="12">
      <t>トウケイ</t>
    </rPh>
    <rPh sb="13" eb="14">
      <t>モト</t>
    </rPh>
    <rPh sb="16" eb="18">
      <t>ガイスウ</t>
    </rPh>
    <phoneticPr fontId="9"/>
  </si>
  <si>
    <t>(子育て政策課）</t>
    <rPh sb="1" eb="3">
      <t>コソダ</t>
    </rPh>
    <rPh sb="4" eb="6">
      <t>セイサク</t>
    </rPh>
    <rPh sb="6" eb="7">
      <t>カ</t>
    </rPh>
    <phoneticPr fontId="9"/>
  </si>
  <si>
    <t>（子育て政策課）</t>
    <rPh sb="1" eb="3">
      <t>コソダ</t>
    </rPh>
    <rPh sb="4" eb="6">
      <t>セイサク</t>
    </rPh>
    <rPh sb="6" eb="7">
      <t>カ</t>
    </rPh>
    <phoneticPr fontId="9"/>
  </si>
  <si>
    <t>（子育て施設支援課、保育課）</t>
    <rPh sb="1" eb="3">
      <t>コソダ</t>
    </rPh>
    <rPh sb="4" eb="6">
      <t>シセツ</t>
    </rPh>
    <rPh sb="6" eb="8">
      <t>シエン</t>
    </rPh>
    <rPh sb="8" eb="9">
      <t>カ</t>
    </rPh>
    <rPh sb="10" eb="12">
      <t>ホイク</t>
    </rPh>
    <rPh sb="12" eb="13">
      <t>カ</t>
    </rPh>
    <phoneticPr fontId="9"/>
  </si>
  <si>
    <t>（子育て施設支援課、保育課）</t>
    <phoneticPr fontId="9"/>
  </si>
  <si>
    <t>（保育課）</t>
  </si>
  <si>
    <t>（子育て施設支援課、保育課）</t>
    <phoneticPr fontId="7"/>
  </si>
  <si>
    <t>（子育て施設支援課）</t>
    <rPh sb="1" eb="3">
      <t>コソダ</t>
    </rPh>
    <rPh sb="4" eb="6">
      <t>シセツ</t>
    </rPh>
    <rPh sb="6" eb="8">
      <t>シエン</t>
    </rPh>
    <rPh sb="8" eb="9">
      <t>カ</t>
    </rPh>
    <phoneticPr fontId="9"/>
  </si>
  <si>
    <t>（子育て政策課、放課後支援課）</t>
    <rPh sb="1" eb="3">
      <t>コソダ</t>
    </rPh>
    <rPh sb="4" eb="6">
      <t>セイサク</t>
    </rPh>
    <rPh sb="6" eb="7">
      <t>カ</t>
    </rPh>
    <rPh sb="8" eb="11">
      <t>ホウカゴ</t>
    </rPh>
    <rPh sb="11" eb="13">
      <t>シエン</t>
    </rPh>
    <rPh sb="13" eb="14">
      <t>カ</t>
    </rPh>
    <phoneticPr fontId="9"/>
  </si>
  <si>
    <t>（子育て応援課）</t>
    <rPh sb="1" eb="3">
      <t>コソダ</t>
    </rPh>
    <rPh sb="4" eb="6">
      <t>オウエン</t>
    </rPh>
    <rPh sb="6" eb="7">
      <t>カ</t>
    </rPh>
    <phoneticPr fontId="9"/>
  </si>
  <si>
    <t>（２）ひとり暮らし高齢者数の推移</t>
    <rPh sb="14" eb="16">
      <t>スイイ</t>
    </rPh>
    <phoneticPr fontId="7"/>
  </si>
  <si>
    <t>［１］４（２）ひとり暮らし高齢者数の推移</t>
    <rPh sb="10" eb="11">
      <t>グ</t>
    </rPh>
    <rPh sb="13" eb="16">
      <t>コウレイシャ</t>
    </rPh>
    <rPh sb="16" eb="17">
      <t>スウ</t>
    </rPh>
    <rPh sb="18" eb="20">
      <t>スイイ</t>
    </rPh>
    <phoneticPr fontId="9"/>
  </si>
  <si>
    <t>（２）ひとり暮らし高齢者数の推移</t>
    <rPh sb="6" eb="7">
      <t>グ</t>
    </rPh>
    <rPh sb="9" eb="12">
      <t>コウレイシャ</t>
    </rPh>
    <rPh sb="12" eb="13">
      <t>カズ</t>
    </rPh>
    <rPh sb="14" eb="16">
      <t>スイイ</t>
    </rPh>
    <phoneticPr fontId="9"/>
  </si>
  <si>
    <t>（３）町目別高齢者人口（65歳以上）</t>
    <rPh sb="4" eb="5">
      <t>モク</t>
    </rPh>
    <phoneticPr fontId="7"/>
  </si>
  <si>
    <t>［１］４（３）町目別高齢者人口（65歳以上）</t>
    <rPh sb="7" eb="8">
      <t>チョウ</t>
    </rPh>
    <rPh sb="8" eb="9">
      <t>モク</t>
    </rPh>
    <rPh sb="18" eb="19">
      <t>サイ</t>
    </rPh>
    <rPh sb="19" eb="21">
      <t>イジョウ</t>
    </rPh>
    <phoneticPr fontId="9"/>
  </si>
  <si>
    <t>（３）町目別高齢者人口（65歳以上）</t>
    <rPh sb="3" eb="4">
      <t>マチ</t>
    </rPh>
    <rPh sb="4" eb="5">
      <t>モク</t>
    </rPh>
    <rPh sb="5" eb="6">
      <t>ベツ</t>
    </rPh>
    <rPh sb="6" eb="9">
      <t>コウレイシャ</t>
    </rPh>
    <rPh sb="9" eb="11">
      <t>ジンコウ</t>
    </rPh>
    <rPh sb="14" eb="15">
      <t>サイ</t>
    </rPh>
    <rPh sb="15" eb="17">
      <t>イジョウ</t>
    </rPh>
    <phoneticPr fontId="9"/>
  </si>
  <si>
    <t>５　乳幼児人口の推移</t>
    <rPh sb="8" eb="10">
      <t>スイイ</t>
    </rPh>
    <phoneticPr fontId="7"/>
  </si>
  <si>
    <t>［１］５　乳幼児人口の推移</t>
    <rPh sb="11" eb="13">
      <t>スイイ</t>
    </rPh>
    <phoneticPr fontId="9"/>
  </si>
  <si>
    <t>５　乳幼児人口の推移</t>
    <rPh sb="5" eb="7">
      <t>ジンコウ</t>
    </rPh>
    <rPh sb="8" eb="10">
      <t>スイイ</t>
    </rPh>
    <phoneticPr fontId="9"/>
  </si>
  <si>
    <t>（１）外国人住民人口の推移</t>
    <phoneticPr fontId="7"/>
  </si>
  <si>
    <t>［１］７（１）外国人住民人口の推移</t>
    <rPh sb="10" eb="12">
      <t>ジュウミン</t>
    </rPh>
    <phoneticPr fontId="9"/>
  </si>
  <si>
    <t>（１）外国人住民人口の推移</t>
    <rPh sb="6" eb="8">
      <t>ジュウミン</t>
    </rPh>
    <phoneticPr fontId="9"/>
  </si>
  <si>
    <t>８　町目別人口</t>
    <rPh sb="3" eb="4">
      <t>モク</t>
    </rPh>
    <phoneticPr fontId="7"/>
  </si>
  <si>
    <t>［１］８　町目別人口</t>
    <rPh sb="6" eb="7">
      <t>モク</t>
    </rPh>
    <phoneticPr fontId="9"/>
  </si>
  <si>
    <t>８　町目別人口</t>
    <rPh sb="3" eb="4">
      <t>モク</t>
    </rPh>
    <rPh sb="5" eb="7">
      <t>ジンコウ</t>
    </rPh>
    <phoneticPr fontId="9"/>
  </si>
  <si>
    <t>子育て政策課</t>
    <rPh sb="0" eb="2">
      <t>コソダ</t>
    </rPh>
    <rPh sb="3" eb="5">
      <t>セイサク</t>
    </rPh>
    <rPh sb="5" eb="6">
      <t>カ</t>
    </rPh>
    <phoneticPr fontId="7"/>
  </si>
  <si>
    <t>（１）男女別・職層別職員数</t>
    <rPh sb="5" eb="6">
      <t>ベツ</t>
    </rPh>
    <rPh sb="7" eb="8">
      <t>ショク</t>
    </rPh>
    <rPh sb="8" eb="9">
      <t>ソウ</t>
    </rPh>
    <rPh sb="9" eb="10">
      <t>ベツ</t>
    </rPh>
    <rPh sb="10" eb="12">
      <t>ショクイン</t>
    </rPh>
    <rPh sb="12" eb="13">
      <t>スウ</t>
    </rPh>
    <phoneticPr fontId="7"/>
  </si>
  <si>
    <t>［２］７（１）男女別・職層別職員数</t>
    <phoneticPr fontId="7"/>
  </si>
  <si>
    <t>（１）男女別・職層別職員数</t>
    <phoneticPr fontId="9"/>
  </si>
  <si>
    <t>（単位：人）</t>
    <phoneticPr fontId="9"/>
  </si>
  <si>
    <t>（４）所属別・職層別職員数</t>
    <rPh sb="3" eb="5">
      <t>ショゾク</t>
    </rPh>
    <rPh sb="5" eb="6">
      <t>ベツ</t>
    </rPh>
    <rPh sb="7" eb="8">
      <t>ショク</t>
    </rPh>
    <rPh sb="8" eb="9">
      <t>ソウ</t>
    </rPh>
    <rPh sb="9" eb="10">
      <t>ベツ</t>
    </rPh>
    <rPh sb="10" eb="13">
      <t>ショクインスウ</t>
    </rPh>
    <phoneticPr fontId="7"/>
  </si>
  <si>
    <t>（３）年齢別職員数</t>
    <phoneticPr fontId="7"/>
  </si>
  <si>
    <t>［２］７（３）年齢別職員数</t>
    <phoneticPr fontId="7"/>
  </si>
  <si>
    <t>［２］７（４）所属別・職層別職員数</t>
    <phoneticPr fontId="9"/>
  </si>
  <si>
    <t>（３）年齢別職員数</t>
    <rPh sb="3" eb="5">
      <t>ネンレイ</t>
    </rPh>
    <rPh sb="5" eb="6">
      <t>ベツ</t>
    </rPh>
    <rPh sb="6" eb="9">
      <t>ショクインスウ</t>
    </rPh>
    <phoneticPr fontId="9"/>
  </si>
  <si>
    <t>（３）特定健康診査</t>
    <phoneticPr fontId="7"/>
  </si>
  <si>
    <t>（１）都市公園等面積</t>
    <rPh sb="3" eb="5">
      <t>トシ</t>
    </rPh>
    <rPh sb="5" eb="7">
      <t>コウエン</t>
    </rPh>
    <rPh sb="7" eb="8">
      <t>トウ</t>
    </rPh>
    <rPh sb="8" eb="10">
      <t>メンセキ</t>
    </rPh>
    <phoneticPr fontId="7"/>
  </si>
  <si>
    <t>［８］５（１）都市公園等面積</t>
    <phoneticPr fontId="7"/>
  </si>
  <si>
    <t>（１）公害問題苦情・陳情受付件数</t>
    <rPh sb="10" eb="12">
      <t>チンジョウ</t>
    </rPh>
    <phoneticPr fontId="7"/>
  </si>
  <si>
    <t>［８］６（１）公害問題苦情・陳情受付件数</t>
    <rPh sb="7" eb="9">
      <t>コウガイ</t>
    </rPh>
    <rPh sb="9" eb="11">
      <t>モンダイ</t>
    </rPh>
    <rPh sb="11" eb="13">
      <t>クジョウ</t>
    </rPh>
    <rPh sb="14" eb="16">
      <t>チンジョウ</t>
    </rPh>
    <rPh sb="16" eb="18">
      <t>ウケツケ</t>
    </rPh>
    <rPh sb="18" eb="20">
      <t>ケンスウ</t>
    </rPh>
    <phoneticPr fontId="9"/>
  </si>
  <si>
    <t>（１）公害問題苦情・陳情受付件数</t>
    <rPh sb="8" eb="9">
      <t>ジョウ</t>
    </rPh>
    <rPh sb="10" eb="12">
      <t>チンジョウ</t>
    </rPh>
    <phoneticPr fontId="9"/>
  </si>
  <si>
    <t>（人事課）</t>
    <phoneticPr fontId="9"/>
  </si>
  <si>
    <t>（国保年金課）</t>
    <phoneticPr fontId="7"/>
  </si>
  <si>
    <t>（保健予防課）</t>
    <phoneticPr fontId="7"/>
  </si>
  <si>
    <t>（高齢者支援課）</t>
    <phoneticPr fontId="7"/>
  </si>
  <si>
    <t>（福祉管理課）</t>
    <phoneticPr fontId="7"/>
  </si>
  <si>
    <t>（放課後支援課）</t>
    <phoneticPr fontId="9"/>
  </si>
  <si>
    <t>（次ぺージヘ続く）</t>
    <phoneticPr fontId="7"/>
  </si>
  <si>
    <t>（生涯学習課）</t>
    <phoneticPr fontId="7"/>
  </si>
  <si>
    <t>（住環境整備課）</t>
    <phoneticPr fontId="7"/>
  </si>
  <si>
    <t>（政策企画課）</t>
    <phoneticPr fontId="7"/>
  </si>
  <si>
    <t>（環境課）</t>
    <phoneticPr fontId="7"/>
  </si>
  <si>
    <t>（文化国際課）</t>
    <phoneticPr fontId="7"/>
  </si>
  <si>
    <t>（平成17年は7月1日現在）</t>
    <phoneticPr fontId="7"/>
  </si>
  <si>
    <t>（その他は各年5月1日現在）</t>
    <phoneticPr fontId="7"/>
  </si>
  <si>
    <t>注１：ひとり暮らし高齢者及び75歳以上の方のみの世帯実態調査報告書による。</t>
    <rPh sb="0" eb="1">
      <t>チュウ</t>
    </rPh>
    <rPh sb="6" eb="7">
      <t>グ</t>
    </rPh>
    <rPh sb="9" eb="12">
      <t>コウレイシャ</t>
    </rPh>
    <rPh sb="12" eb="13">
      <t>オヨ</t>
    </rPh>
    <rPh sb="16" eb="19">
      <t>サイイジョウ</t>
    </rPh>
    <rPh sb="20" eb="21">
      <t>カタ</t>
    </rPh>
    <rPh sb="24" eb="26">
      <t>セタイ</t>
    </rPh>
    <rPh sb="26" eb="28">
      <t>ジッタイ</t>
    </rPh>
    <rPh sb="28" eb="30">
      <t>チョウサ</t>
    </rPh>
    <rPh sb="30" eb="33">
      <t>ホウコクショ</t>
    </rPh>
    <phoneticPr fontId="31"/>
  </si>
  <si>
    <t>　　　・日中は介護等で親族がいるが、夜になると帰宅してしまう。</t>
  </si>
  <si>
    <t>　　　・同じ敷地内に住んでいるが、棟が分かれている。</t>
  </si>
  <si>
    <t>　　　・同じマンション、アパートに住んでいるが、部屋番号が違う。</t>
  </si>
  <si>
    <t>注２：ひとり暮らし高齢者の定義は、65歳以上で起居をともにする家族などがいない方（事実上単身の方）であり、</t>
    <rPh sb="0" eb="1">
      <t>チュウ</t>
    </rPh>
    <phoneticPr fontId="9"/>
  </si>
  <si>
    <t>　　　次の方も「ひとり暮らし高齢者」に含む。</t>
    <phoneticPr fontId="9"/>
  </si>
  <si>
    <t>-</t>
    <phoneticPr fontId="7"/>
  </si>
  <si>
    <t>情報公開・
個人情報保護審議会</t>
  </si>
  <si>
    <t>葛飾区環境審議会</t>
  </si>
  <si>
    <t>環境課</t>
    <rPh sb="0" eb="2">
      <t>カンキョウ</t>
    </rPh>
    <rPh sb="2" eb="3">
      <t>カ</t>
    </rPh>
    <phoneticPr fontId="18"/>
  </si>
  <si>
    <t>学識経験者3名､弁護士3名</t>
  </si>
  <si>
    <t>　　</t>
    <phoneticPr fontId="7"/>
  </si>
  <si>
    <t>注１：主事等のその他には幼稚園長、指導主事を含む。</t>
    <rPh sb="0" eb="1">
      <t>チュウ</t>
    </rPh>
    <rPh sb="3" eb="5">
      <t>シュジ</t>
    </rPh>
    <rPh sb="5" eb="6">
      <t>トウ</t>
    </rPh>
    <rPh sb="9" eb="10">
      <t>タ</t>
    </rPh>
    <rPh sb="12" eb="15">
      <t>ヨウチエン</t>
    </rPh>
    <rPh sb="15" eb="16">
      <t>チョウ</t>
    </rPh>
    <rPh sb="17" eb="19">
      <t>シドウ</t>
    </rPh>
    <rPh sb="19" eb="21">
      <t>シュジ</t>
    </rPh>
    <rPh sb="22" eb="23">
      <t>フク</t>
    </rPh>
    <phoneticPr fontId="31"/>
  </si>
  <si>
    <t>* 教育総務課 学校施設開放係</t>
  </si>
  <si>
    <t>注１：＊印の所属は本庁舎外の施設。</t>
    <rPh sb="0" eb="1">
      <t>チュウ</t>
    </rPh>
    <rPh sb="4" eb="5">
      <t>シルシ</t>
    </rPh>
    <rPh sb="6" eb="8">
      <t>ショゾク</t>
    </rPh>
    <rPh sb="9" eb="12">
      <t>ホンチョウシャ</t>
    </rPh>
    <rPh sb="12" eb="13">
      <t>ソト</t>
    </rPh>
    <rPh sb="14" eb="16">
      <t>シセツ</t>
    </rPh>
    <phoneticPr fontId="31"/>
  </si>
  <si>
    <t>総務係、区政情報係、法規担当係（２）、総合庁舎整備担当係（２）</t>
    <rPh sb="0" eb="2">
      <t>ソウム</t>
    </rPh>
    <rPh sb="2" eb="3">
      <t>カカリ</t>
    </rPh>
    <rPh sb="4" eb="6">
      <t>クセイ</t>
    </rPh>
    <rPh sb="6" eb="8">
      <t>ジョウホウ</t>
    </rPh>
    <rPh sb="8" eb="9">
      <t>ガカリ</t>
    </rPh>
    <rPh sb="10" eb="12">
      <t>ホウキ</t>
    </rPh>
    <rPh sb="12" eb="14">
      <t>タントウ</t>
    </rPh>
    <rPh sb="14" eb="15">
      <t>ガカリ</t>
    </rPh>
    <rPh sb="19" eb="21">
      <t>ソウゴウ</t>
    </rPh>
    <rPh sb="21" eb="23">
      <t>チョウシャ</t>
    </rPh>
    <rPh sb="23" eb="25">
      <t>セイビ</t>
    </rPh>
    <rPh sb="25" eb="27">
      <t>タントウ</t>
    </rPh>
    <rPh sb="27" eb="28">
      <t>カカリ</t>
    </rPh>
    <phoneticPr fontId="9"/>
  </si>
  <si>
    <t>くらしのまるごと相談課</t>
    <rPh sb="8" eb="10">
      <t>ソウダン</t>
    </rPh>
    <rPh sb="10" eb="11">
      <t>カ</t>
    </rPh>
    <phoneticPr fontId="9"/>
  </si>
  <si>
    <t>企画調整係、支援係</t>
    <rPh sb="0" eb="2">
      <t>キカク</t>
    </rPh>
    <rPh sb="2" eb="4">
      <t>チョウセイ</t>
    </rPh>
    <rPh sb="4" eb="5">
      <t>カカリ</t>
    </rPh>
    <rPh sb="6" eb="8">
      <t>シエン</t>
    </rPh>
    <rPh sb="8" eb="9">
      <t>カカリ</t>
    </rPh>
    <phoneticPr fontId="9"/>
  </si>
  <si>
    <t>管理係、事業者係、</t>
    <rPh sb="0" eb="2">
      <t>カンリ</t>
    </rPh>
    <rPh sb="2" eb="3">
      <t>カカリ</t>
    </rPh>
    <rPh sb="4" eb="7">
      <t>ジギョウシャ</t>
    </rPh>
    <rPh sb="7" eb="8">
      <t>カカリ</t>
    </rPh>
    <phoneticPr fontId="9"/>
  </si>
  <si>
    <t>地域医療係</t>
    <rPh sb="0" eb="2">
      <t>チイキ</t>
    </rPh>
    <rPh sb="2" eb="4">
      <t>イリョウ</t>
    </rPh>
    <rPh sb="4" eb="5">
      <t>カカリ</t>
    </rPh>
    <phoneticPr fontId="9"/>
  </si>
  <si>
    <t>子育て政策課</t>
    <rPh sb="0" eb="2">
      <t>コソダ</t>
    </rPh>
    <rPh sb="3" eb="6">
      <t>セイサクカ</t>
    </rPh>
    <phoneticPr fontId="9"/>
  </si>
  <si>
    <t>子育て応援課</t>
    <rPh sb="3" eb="5">
      <t>オウエン</t>
    </rPh>
    <phoneticPr fontId="9"/>
  </si>
  <si>
    <t>子育て応援係、児童手当係、</t>
    <rPh sb="3" eb="5">
      <t>オウエン</t>
    </rPh>
    <rPh sb="7" eb="9">
      <t>ジドウ</t>
    </rPh>
    <rPh sb="9" eb="11">
      <t>テアテ</t>
    </rPh>
    <rPh sb="11" eb="12">
      <t>カカリ</t>
    </rPh>
    <phoneticPr fontId="9"/>
  </si>
  <si>
    <t>子育て施設支援課</t>
    <rPh sb="0" eb="2">
      <t>コソダ</t>
    </rPh>
    <rPh sb="3" eb="5">
      <t>シセツ</t>
    </rPh>
    <rPh sb="5" eb="7">
      <t>シエン</t>
    </rPh>
    <rPh sb="7" eb="8">
      <t>カ</t>
    </rPh>
    <phoneticPr fontId="9"/>
  </si>
  <si>
    <t>保育管理係、入園相談係、保育所（３２）</t>
    <rPh sb="0" eb="2">
      <t>ホイク</t>
    </rPh>
    <rPh sb="2" eb="4">
      <t>カンリ</t>
    </rPh>
    <rPh sb="4" eb="5">
      <t>カカリ</t>
    </rPh>
    <rPh sb="6" eb="8">
      <t>ニュウエン</t>
    </rPh>
    <rPh sb="8" eb="10">
      <t>ソウダン</t>
    </rPh>
    <rPh sb="10" eb="11">
      <t>カカリ</t>
    </rPh>
    <rPh sb="12" eb="14">
      <t>ホイク</t>
    </rPh>
    <rPh sb="14" eb="15">
      <t>ショ</t>
    </rPh>
    <phoneticPr fontId="9"/>
  </si>
  <si>
    <t>高砂鉄道立体担当係、立石駅周辺地区街づくり事務所</t>
    <rPh sb="0" eb="2">
      <t>タカサゴ</t>
    </rPh>
    <rPh sb="2" eb="4">
      <t>テツドウ</t>
    </rPh>
    <rPh sb="4" eb="6">
      <t>リッタイ</t>
    </rPh>
    <rPh sb="6" eb="8">
      <t>タントウ</t>
    </rPh>
    <rPh sb="8" eb="9">
      <t>カカリ</t>
    </rPh>
    <rPh sb="10" eb="12">
      <t>タテイシ</t>
    </rPh>
    <rPh sb="12" eb="13">
      <t>エキ</t>
    </rPh>
    <rPh sb="13" eb="15">
      <t>シュウヘン</t>
    </rPh>
    <rPh sb="15" eb="17">
      <t>チク</t>
    </rPh>
    <rPh sb="17" eb="18">
      <t>マチ</t>
    </rPh>
    <rPh sb="21" eb="23">
      <t>ジム</t>
    </rPh>
    <rPh sb="23" eb="24">
      <t>ショ</t>
    </rPh>
    <phoneticPr fontId="9"/>
  </si>
  <si>
    <t>生涯学習係、学び支援係、区民大学係、文化的景観係、</t>
    <rPh sb="0" eb="2">
      <t>ショウガイ</t>
    </rPh>
    <rPh sb="2" eb="4">
      <t>ガクシュウ</t>
    </rPh>
    <rPh sb="4" eb="5">
      <t>カカリ</t>
    </rPh>
    <rPh sb="6" eb="7">
      <t>マナ</t>
    </rPh>
    <rPh sb="8" eb="10">
      <t>シエン</t>
    </rPh>
    <rPh sb="10" eb="11">
      <t>カカリ</t>
    </rPh>
    <rPh sb="12" eb="14">
      <t>クミン</t>
    </rPh>
    <rPh sb="14" eb="16">
      <t>ダイガク</t>
    </rPh>
    <rPh sb="16" eb="17">
      <t>カカリ</t>
    </rPh>
    <rPh sb="18" eb="20">
      <t>ブンカ</t>
    </rPh>
    <rPh sb="20" eb="21">
      <t>テキ</t>
    </rPh>
    <rPh sb="21" eb="23">
      <t>ケイカン</t>
    </rPh>
    <rPh sb="23" eb="24">
      <t>カカリ</t>
    </rPh>
    <phoneticPr fontId="9"/>
  </si>
  <si>
    <t>区政情報係　</t>
  </si>
  <si>
    <t>法規担当係　</t>
  </si>
  <si>
    <t>秘書担当係　　</t>
  </si>
  <si>
    <t>契約係　　</t>
  </si>
  <si>
    <t>収納対策係　</t>
  </si>
  <si>
    <t xml:space="preserve">税務係　　 </t>
  </si>
  <si>
    <t>地区の地域活動の推進、葛飾区地域コミュニティ施設の管理運営、葛飾区公共施設予約システムによる受付</t>
  </si>
  <si>
    <t>区民事務所　　</t>
  </si>
  <si>
    <t>管理係　　</t>
  </si>
  <si>
    <t>作業係　　</t>
  </si>
  <si>
    <t xml:space="preserve">就労支援係　　 </t>
  </si>
  <si>
    <t>資格係　　</t>
  </si>
  <si>
    <t xml:space="preserve">給付係　　 </t>
  </si>
  <si>
    <t>資格収納係　　</t>
  </si>
  <si>
    <t>※管理係　</t>
  </si>
  <si>
    <t xml:space="preserve">※相談係　　 </t>
  </si>
  <si>
    <t>※生活第一係　　</t>
  </si>
  <si>
    <t>開発指導係　</t>
  </si>
  <si>
    <t xml:space="preserve">事務係　　 </t>
  </si>
  <si>
    <t>用地第一係　　</t>
  </si>
  <si>
    <t>用地第二係　　</t>
  </si>
  <si>
    <t>用地第三係　</t>
  </si>
  <si>
    <t>委員会の会議、委員会事務事業の企画・調整・進行管理、文書の審査、法規・庁規、請願・陳情、委員会の予算・決算の調整、調査・統計、教育広報・教育相談、葛飾区教育振興基本計画の調整・推進</t>
  </si>
  <si>
    <t>監査担当係　</t>
  </si>
  <si>
    <t>庶務係　　</t>
  </si>
  <si>
    <t>課税第一係　　</t>
    <rPh sb="2" eb="4">
      <t>ダイイチ</t>
    </rPh>
    <rPh sb="4" eb="5">
      <t>カカリ</t>
    </rPh>
    <phoneticPr fontId="9"/>
  </si>
  <si>
    <t>課税第二係　　</t>
    <rPh sb="2" eb="4">
      <t>ダイニ</t>
    </rPh>
    <rPh sb="4" eb="5">
      <t>カカリ</t>
    </rPh>
    <phoneticPr fontId="9"/>
  </si>
  <si>
    <t xml:space="preserve">福祉部　　　 </t>
    <phoneticPr fontId="9"/>
  </si>
  <si>
    <t>企画調整係</t>
    <rPh sb="0" eb="2">
      <t>キカク</t>
    </rPh>
    <rPh sb="2" eb="4">
      <t>チョウセイ</t>
    </rPh>
    <rPh sb="4" eb="5">
      <t>カカリ</t>
    </rPh>
    <phoneticPr fontId="9"/>
  </si>
  <si>
    <t>支援係</t>
    <rPh sb="0" eb="2">
      <t>シエン</t>
    </rPh>
    <rPh sb="2" eb="3">
      <t>カカリ</t>
    </rPh>
    <phoneticPr fontId="9"/>
  </si>
  <si>
    <t>※自立支援担当係</t>
    <rPh sb="1" eb="3">
      <t>ジリツ</t>
    </rPh>
    <rPh sb="3" eb="5">
      <t>シエン</t>
    </rPh>
    <rPh sb="5" eb="7">
      <t>タントウ</t>
    </rPh>
    <rPh sb="7" eb="8">
      <t>カカリ</t>
    </rPh>
    <phoneticPr fontId="9"/>
  </si>
  <si>
    <t>◎生活衛生係</t>
    <rPh sb="1" eb="2">
      <t>ショウ</t>
    </rPh>
    <rPh sb="2" eb="3">
      <t>カツ</t>
    </rPh>
    <rPh sb="3" eb="4">
      <t>マモル</t>
    </rPh>
    <rPh sb="4" eb="5">
      <t>ショウ</t>
    </rPh>
    <rPh sb="5" eb="6">
      <t>カカリ</t>
    </rPh>
    <phoneticPr fontId="9"/>
  </si>
  <si>
    <t>子育て支援部　</t>
    <rPh sb="0" eb="1">
      <t>コ</t>
    </rPh>
    <rPh sb="1" eb="2">
      <t>イク</t>
    </rPh>
    <rPh sb="3" eb="4">
      <t>ササ</t>
    </rPh>
    <rPh sb="4" eb="5">
      <t>オン</t>
    </rPh>
    <rPh sb="5" eb="6">
      <t>ブ</t>
    </rPh>
    <phoneticPr fontId="9"/>
  </si>
  <si>
    <t>子育て政策課</t>
    <rPh sb="0" eb="2">
      <t>コソダ</t>
    </rPh>
    <rPh sb="3" eb="5">
      <t>セイサク</t>
    </rPh>
    <rPh sb="5" eb="6">
      <t>カ</t>
    </rPh>
    <phoneticPr fontId="9"/>
  </si>
  <si>
    <t>施設整備係</t>
    <rPh sb="0" eb="2">
      <t>シセツ</t>
    </rPh>
    <rPh sb="2" eb="4">
      <t>セイビ</t>
    </rPh>
    <rPh sb="4" eb="5">
      <t>カカリ</t>
    </rPh>
    <phoneticPr fontId="9"/>
  </si>
  <si>
    <t>子育て応援課</t>
    <rPh sb="0" eb="2">
      <t>コソダ</t>
    </rPh>
    <rPh sb="3" eb="5">
      <t>オウエン</t>
    </rPh>
    <rPh sb="5" eb="6">
      <t>カ</t>
    </rPh>
    <phoneticPr fontId="9"/>
  </si>
  <si>
    <t>子育て応援係</t>
    <rPh sb="0" eb="2">
      <t>コソダ</t>
    </rPh>
    <rPh sb="3" eb="5">
      <t>オウエン</t>
    </rPh>
    <rPh sb="5" eb="6">
      <t>カカリ</t>
    </rPh>
    <phoneticPr fontId="9"/>
  </si>
  <si>
    <t>施設支援係</t>
    <rPh sb="0" eb="2">
      <t>シセツ</t>
    </rPh>
    <rPh sb="2" eb="4">
      <t>シエン</t>
    </rPh>
    <rPh sb="4" eb="5">
      <t>カカリ</t>
    </rPh>
    <phoneticPr fontId="9"/>
  </si>
  <si>
    <t>私立保育所係</t>
    <rPh sb="0" eb="2">
      <t>シリツ</t>
    </rPh>
    <rPh sb="2" eb="4">
      <t>ホイク</t>
    </rPh>
    <rPh sb="4" eb="5">
      <t>ジョ</t>
    </rPh>
    <rPh sb="5" eb="6">
      <t>カカリ</t>
    </rPh>
    <phoneticPr fontId="9"/>
  </si>
  <si>
    <t>指導検査係</t>
    <rPh sb="0" eb="2">
      <t>シドウ</t>
    </rPh>
    <rPh sb="2" eb="4">
      <t>ケンサ</t>
    </rPh>
    <rPh sb="4" eb="5">
      <t>カカリ</t>
    </rPh>
    <phoneticPr fontId="9"/>
  </si>
  <si>
    <t>子ども家庭第一係</t>
    <rPh sb="0" eb="1">
      <t>コ</t>
    </rPh>
    <rPh sb="3" eb="5">
      <t>カテイ</t>
    </rPh>
    <rPh sb="5" eb="7">
      <t>ダイイチ</t>
    </rPh>
    <rPh sb="7" eb="8">
      <t>カカリ</t>
    </rPh>
    <phoneticPr fontId="9"/>
  </si>
  <si>
    <t>子ども家庭第二係</t>
    <rPh sb="0" eb="1">
      <t>コ</t>
    </rPh>
    <rPh sb="3" eb="5">
      <t>カテイ</t>
    </rPh>
    <rPh sb="5" eb="7">
      <t>ダイニ</t>
    </rPh>
    <rPh sb="7" eb="8">
      <t>カカリ</t>
    </rPh>
    <phoneticPr fontId="9"/>
  </si>
  <si>
    <t>立石鉄道立体担当係</t>
    <rPh sb="0" eb="2">
      <t>タテイシ</t>
    </rPh>
    <phoneticPr fontId="9"/>
  </si>
  <si>
    <t>高砂駅周辺街づくり事業の調査・計画、高砂駅周辺街づくりの啓発・街づくり組織の支援</t>
    <phoneticPr fontId="9"/>
  </si>
  <si>
    <t>高砂鉄道立体担当係</t>
    <rPh sb="0" eb="2">
      <t>タカサゴ</t>
    </rPh>
    <rPh sb="2" eb="4">
      <t>テツドウ</t>
    </rPh>
    <rPh sb="4" eb="6">
      <t>リッタイ</t>
    </rPh>
    <rPh sb="6" eb="8">
      <t>タントウ</t>
    </rPh>
    <rPh sb="8" eb="9">
      <t>カカリ</t>
    </rPh>
    <phoneticPr fontId="9"/>
  </si>
  <si>
    <t>高砂駅付近の鉄道立体化の推進</t>
    <phoneticPr fontId="9"/>
  </si>
  <si>
    <t>住宅運営指導係　</t>
    <rPh sb="2" eb="4">
      <t>ウンエイ</t>
    </rPh>
    <rPh sb="4" eb="6">
      <t>シドウ</t>
    </rPh>
    <phoneticPr fontId="9"/>
  </si>
  <si>
    <t>建築確認、建築許可申請等の審査・検査・指導、建築物に関する認定・届出等の審査・指導、長期優良住宅の認定、建築相談</t>
    <phoneticPr fontId="9"/>
  </si>
  <si>
    <t>建築物の耐震、建築物の液状化対策、ブロック塀等の安全対策、アスベスト対策、建設工事に係る資材の再資源化等に関する法律に基づく建築物の解体</t>
    <rPh sb="62" eb="65">
      <t>ケンチクブツ</t>
    </rPh>
    <rPh sb="66" eb="68">
      <t>カイタイ</t>
    </rPh>
    <phoneticPr fontId="9"/>
  </si>
  <si>
    <t>文化的景観係</t>
    <rPh sb="0" eb="2">
      <t>ブンカ</t>
    </rPh>
    <rPh sb="2" eb="3">
      <t>テキ</t>
    </rPh>
    <rPh sb="3" eb="5">
      <t>ケイカン</t>
    </rPh>
    <rPh sb="5" eb="6">
      <t>カカリ</t>
    </rPh>
    <phoneticPr fontId="9"/>
  </si>
  <si>
    <t>議事調査担当係　　</t>
    <rPh sb="2" eb="4">
      <t>チョウサ</t>
    </rPh>
    <phoneticPr fontId="9"/>
  </si>
  <si>
    <t>財政調整基金</t>
    <rPh sb="0" eb="1">
      <t>ザイ</t>
    </rPh>
    <rPh sb="1" eb="2">
      <t>セイ</t>
    </rPh>
    <rPh sb="2" eb="3">
      <t>チョウ</t>
    </rPh>
    <rPh sb="3" eb="4">
      <t>ヒトシ</t>
    </rPh>
    <rPh sb="4" eb="5">
      <t>モト</t>
    </rPh>
    <rPh sb="5" eb="6">
      <t>カネ</t>
    </rPh>
    <phoneticPr fontId="14"/>
  </si>
  <si>
    <t>公共施設等整備基金</t>
    <rPh sb="4" eb="5">
      <t>ナド</t>
    </rPh>
    <rPh sb="5" eb="7">
      <t>セイビ</t>
    </rPh>
    <phoneticPr fontId="14"/>
  </si>
  <si>
    <t>西新小岩4-33-2</t>
  </si>
  <si>
    <t>西新小岩4-33-2</t>
    <phoneticPr fontId="7"/>
  </si>
  <si>
    <t>R4.3</t>
  </si>
  <si>
    <t>R4.3</t>
    <phoneticPr fontId="9"/>
  </si>
  <si>
    <t>令和3年度</t>
    <rPh sb="0" eb="2">
      <t>レイワ</t>
    </rPh>
    <rPh sb="3" eb="5">
      <t>ネンド</t>
    </rPh>
    <phoneticPr fontId="7"/>
  </si>
  <si>
    <t>令和4年度</t>
    <rPh sb="0" eb="2">
      <t>レイワ</t>
    </rPh>
    <rPh sb="3" eb="5">
      <t>ネンド</t>
    </rPh>
    <phoneticPr fontId="7"/>
  </si>
  <si>
    <r>
      <t>胃がんハイリスク</t>
    </r>
    <r>
      <rPr>
        <b/>
        <sz val="8"/>
        <rFont val="ＭＳ ゴシック"/>
        <family val="3"/>
        <charset val="128"/>
      </rPr>
      <t>（40,50,60歳)</t>
    </r>
    <rPh sb="0" eb="1">
      <t>イ</t>
    </rPh>
    <phoneticPr fontId="31"/>
  </si>
  <si>
    <r>
      <t>肺がん</t>
    </r>
    <r>
      <rPr>
        <b/>
        <sz val="8"/>
        <rFont val="ＭＳ ゴシック"/>
        <family val="3"/>
        <charset val="128"/>
      </rPr>
      <t>（40歳以上）</t>
    </r>
    <rPh sb="0" eb="1">
      <t>ハイ</t>
    </rPh>
    <phoneticPr fontId="31"/>
  </si>
  <si>
    <r>
      <t>大腸がん</t>
    </r>
    <r>
      <rPr>
        <b/>
        <sz val="8"/>
        <rFont val="ＭＳ ゴシック"/>
        <family val="3"/>
        <charset val="128"/>
      </rPr>
      <t>（40歳以上）</t>
    </r>
    <rPh sb="0" eb="2">
      <t>ダイチョウ</t>
    </rPh>
    <phoneticPr fontId="31"/>
  </si>
  <si>
    <r>
      <t>乳がん</t>
    </r>
    <r>
      <rPr>
        <b/>
        <sz val="8"/>
        <rFont val="ＭＳ ゴシック"/>
        <family val="3"/>
        <charset val="128"/>
      </rPr>
      <t>（40歳以上）</t>
    </r>
    <rPh sb="0" eb="1">
      <t>ニュウ</t>
    </rPh>
    <phoneticPr fontId="31"/>
  </si>
  <si>
    <r>
      <t>前立腺がん</t>
    </r>
    <r>
      <rPr>
        <b/>
        <sz val="8"/>
        <rFont val="ＭＳ ゴシック"/>
        <family val="3"/>
        <charset val="128"/>
      </rPr>
      <t>（60歳以上75歳未満）</t>
    </r>
    <rPh sb="0" eb="3">
      <t>ゼンリツセン</t>
    </rPh>
    <phoneticPr fontId="31"/>
  </si>
  <si>
    <t>エックス線検査
５０歳以上</t>
    <phoneticPr fontId="9"/>
  </si>
  <si>
    <t>子宮頸がん</t>
    <phoneticPr fontId="7"/>
  </si>
  <si>
    <r>
      <t>胃がん</t>
    </r>
    <r>
      <rPr>
        <b/>
        <sz val="8"/>
        <rFont val="ＭＳ ゴシック"/>
        <family val="3"/>
        <charset val="128"/>
      </rPr>
      <t>（50歳以上）</t>
    </r>
    <rPh sb="0" eb="1">
      <t>イ</t>
    </rPh>
    <phoneticPr fontId="31"/>
  </si>
  <si>
    <r>
      <t>子宮</t>
    </r>
    <r>
      <rPr>
        <b/>
        <sz val="12"/>
        <rFont val="ＭＳ ゴシック"/>
        <family val="3"/>
        <charset val="128"/>
      </rPr>
      <t>頸がん</t>
    </r>
    <r>
      <rPr>
        <b/>
        <sz val="8"/>
        <rFont val="ＭＳ ゴシック"/>
        <family val="3"/>
        <charset val="128"/>
      </rPr>
      <t>（20歳以上）</t>
    </r>
    <rPh sb="0" eb="2">
      <t>シキュウ</t>
    </rPh>
    <rPh sb="2" eb="3">
      <t>ケイ</t>
    </rPh>
    <phoneticPr fontId="31"/>
  </si>
  <si>
    <t>大仙家</t>
    <rPh sb="0" eb="2">
      <t>ダイセン</t>
    </rPh>
    <rPh sb="2" eb="3">
      <t>イエ</t>
    </rPh>
    <phoneticPr fontId="9"/>
  </si>
  <si>
    <t>子ども発達センター
新小岩分室</t>
    <phoneticPr fontId="9"/>
  </si>
  <si>
    <t>西新小岩4-33-2
にこわ新小岩内</t>
    <rPh sb="0" eb="4">
      <t>ニシシンコイワ</t>
    </rPh>
    <rPh sb="14" eb="17">
      <t>シンコイワ</t>
    </rPh>
    <rPh sb="17" eb="18">
      <t>ナイ</t>
    </rPh>
    <phoneticPr fontId="7"/>
  </si>
  <si>
    <t>R4.7.19</t>
  </si>
  <si>
    <t>株式会社アイ・エス・シー</t>
  </si>
  <si>
    <t>ゴミ捨て</t>
    <rPh sb="2" eb="3">
      <t>ス</t>
    </rPh>
    <phoneticPr fontId="9"/>
  </si>
  <si>
    <t>送迎</t>
    <rPh sb="0" eb="2">
      <t>ソウゲイ</t>
    </rPh>
    <phoneticPr fontId="9"/>
  </si>
  <si>
    <t>通院付添い</t>
    <rPh sb="0" eb="2">
      <t>ツウイン</t>
    </rPh>
    <rPh sb="2" eb="4">
      <t>ツキソイ</t>
    </rPh>
    <phoneticPr fontId="9"/>
  </si>
  <si>
    <t>外出付添い</t>
    <rPh sb="0" eb="2">
      <t>ガイシュツ</t>
    </rPh>
    <rPh sb="2" eb="4">
      <t>ツキソイ</t>
    </rPh>
    <phoneticPr fontId="9"/>
  </si>
  <si>
    <t>留守番(見守り)</t>
    <rPh sb="0" eb="3">
      <t>ルスバン</t>
    </rPh>
    <rPh sb="4" eb="6">
      <t>ミマモ</t>
    </rPh>
    <phoneticPr fontId="9"/>
  </si>
  <si>
    <t>食事づくり</t>
    <rPh sb="0" eb="2">
      <t>ショクジ</t>
    </rPh>
    <phoneticPr fontId="14"/>
  </si>
  <si>
    <t>買物</t>
    <rPh sb="0" eb="1">
      <t>カ</t>
    </rPh>
    <rPh sb="1" eb="2">
      <t>モノ</t>
    </rPh>
    <phoneticPr fontId="14"/>
  </si>
  <si>
    <t>話し相手</t>
    <rPh sb="0" eb="1">
      <t>ハナ</t>
    </rPh>
    <rPh sb="2" eb="4">
      <t>アイテ</t>
    </rPh>
    <phoneticPr fontId="14"/>
  </si>
  <si>
    <t>洗濯</t>
    <rPh sb="0" eb="2">
      <t>センタク</t>
    </rPh>
    <phoneticPr fontId="14"/>
  </si>
  <si>
    <t>留守番
(見守り）</t>
    <rPh sb="0" eb="3">
      <t>ルスバン</t>
    </rPh>
    <rPh sb="5" eb="7">
      <t>ミマモ</t>
    </rPh>
    <phoneticPr fontId="31"/>
  </si>
  <si>
    <t>ゴミ捨て</t>
    <rPh sb="2" eb="3">
      <t>ス</t>
    </rPh>
    <phoneticPr fontId="31"/>
  </si>
  <si>
    <t>送迎</t>
    <rPh sb="0" eb="2">
      <t>ソウゲイ</t>
    </rPh>
    <phoneticPr fontId="31"/>
  </si>
  <si>
    <t>通院付添い</t>
    <rPh sb="0" eb="2">
      <t>ツウイン</t>
    </rPh>
    <rPh sb="2" eb="3">
      <t>ツ</t>
    </rPh>
    <rPh sb="3" eb="4">
      <t>ソ</t>
    </rPh>
    <phoneticPr fontId="31"/>
  </si>
  <si>
    <t>外出付添い</t>
    <rPh sb="0" eb="2">
      <t>ガイシュツ</t>
    </rPh>
    <rPh sb="2" eb="3">
      <t>ツ</t>
    </rPh>
    <rPh sb="3" eb="4">
      <t>ソ</t>
    </rPh>
    <phoneticPr fontId="31"/>
  </si>
  <si>
    <t>その他</t>
    <rPh sb="2" eb="3">
      <t>タ</t>
    </rPh>
    <phoneticPr fontId="31"/>
  </si>
  <si>
    <t>注１：総数は利用会員からの依頼件数。</t>
    <rPh sb="0" eb="1">
      <t>チュウ</t>
    </rPh>
    <rPh sb="3" eb="5">
      <t>ソウスウ</t>
    </rPh>
    <rPh sb="6" eb="8">
      <t>リヨウ</t>
    </rPh>
    <rPh sb="8" eb="10">
      <t>カイイン</t>
    </rPh>
    <rPh sb="13" eb="15">
      <t>イライ</t>
    </rPh>
    <rPh sb="15" eb="17">
      <t>ケンスウ</t>
    </rPh>
    <phoneticPr fontId="12"/>
  </si>
  <si>
    <t>注２：1度の依頼で複数項目を実施した場合</t>
    <rPh sb="0" eb="1">
      <t>チュウ</t>
    </rPh>
    <rPh sb="18" eb="20">
      <t>バアイ</t>
    </rPh>
    <phoneticPr fontId="12"/>
  </si>
  <si>
    <t>　　　は、それぞれ件数として計算している</t>
  </si>
  <si>
    <t>　　　ため、総数と一致しない。</t>
    <rPh sb="6" eb="8">
      <t>ソウスウ</t>
    </rPh>
    <rPh sb="9" eb="11">
      <t>イッチ</t>
    </rPh>
    <phoneticPr fontId="12"/>
  </si>
  <si>
    <t>エ　６５歳以上の世帯内訳</t>
  </si>
  <si>
    <t>鎌倉</t>
    <rPh sb="0" eb="2">
      <t>カマクラ</t>
    </rPh>
    <phoneticPr fontId="10"/>
  </si>
  <si>
    <t>鎌倉1-7-3</t>
    <rPh sb="0" eb="2">
      <t>カマクラ</t>
    </rPh>
    <phoneticPr fontId="10"/>
  </si>
  <si>
    <t>西新小岩</t>
    <rPh sb="0" eb="4">
      <t>ニシシンコイワ</t>
    </rPh>
    <phoneticPr fontId="10"/>
  </si>
  <si>
    <t>西新小岩4-33-2</t>
    <rPh sb="0" eb="1">
      <t>ニシ</t>
    </rPh>
    <rPh sb="1" eb="4">
      <t>シンコイワ</t>
    </rPh>
    <phoneticPr fontId="0"/>
  </si>
  <si>
    <t>R2.1.4</t>
  </si>
  <si>
    <t>R元.9</t>
    <rPh sb="1" eb="2">
      <t>モト</t>
    </rPh>
    <phoneticPr fontId="31"/>
  </si>
  <si>
    <t>幼保連携型認定こども園
そあ</t>
  </si>
  <si>
    <t>R5.4</t>
  </si>
  <si>
    <t>20-23</t>
    <phoneticPr fontId="7"/>
  </si>
  <si>
    <t>（陸上競技場）</t>
    <rPh sb="1" eb="3">
      <t>リクジョウ</t>
    </rPh>
    <rPh sb="3" eb="6">
      <t>キョウギジョウ</t>
    </rPh>
    <phoneticPr fontId="7"/>
  </si>
  <si>
    <t>白鳥1-4-20</t>
    <rPh sb="0" eb="1">
      <t>シラ</t>
    </rPh>
    <phoneticPr fontId="6"/>
  </si>
  <si>
    <t>青戸2-15-2、青戸2-17</t>
  </si>
  <si>
    <t>東新小岩四丁目</t>
    <rPh sb="5" eb="6">
      <t>チョウ</t>
    </rPh>
    <phoneticPr fontId="6"/>
  </si>
  <si>
    <t>道上</t>
    <rPh sb="0" eb="1">
      <t>ミチ</t>
    </rPh>
    <rPh sb="1" eb="2">
      <t>ウエ</t>
    </rPh>
    <phoneticPr fontId="6"/>
  </si>
  <si>
    <t>西水元4-5-7</t>
    <rPh sb="1" eb="3">
      <t>ミズモト</t>
    </rPh>
    <phoneticPr fontId="6"/>
  </si>
  <si>
    <t>東四つ木3-6-11</t>
    <rPh sb="0" eb="1">
      <t>ヒガシ</t>
    </rPh>
    <phoneticPr fontId="6"/>
  </si>
  <si>
    <t>亀有4-31-9</t>
    <rPh sb="0" eb="2">
      <t>カメアリ</t>
    </rPh>
    <phoneticPr fontId="6"/>
  </si>
  <si>
    <t>白鳥3-2-2</t>
    <rPh sb="0" eb="1">
      <t>シロ</t>
    </rPh>
    <rPh sb="1" eb="2">
      <t>トリ</t>
    </rPh>
    <phoneticPr fontId="6"/>
  </si>
  <si>
    <t>東四つ木なかよし</t>
    <rPh sb="1" eb="2">
      <t>ヨ</t>
    </rPh>
    <rPh sb="3" eb="4">
      <t>ギ</t>
    </rPh>
    <phoneticPr fontId="6"/>
  </si>
  <si>
    <t xml:space="preserve">柴又七丁目 </t>
    <rPh sb="0" eb="2">
      <t>シバマタ</t>
    </rPh>
    <rPh sb="2" eb="5">
      <t>ナナチョウメ</t>
    </rPh>
    <phoneticPr fontId="6"/>
  </si>
  <si>
    <t>立石かんすけ</t>
    <rPh sb="0" eb="2">
      <t>タテイシ</t>
    </rPh>
    <phoneticPr fontId="6"/>
  </si>
  <si>
    <t>八十</t>
    <rPh sb="0" eb="2">
      <t>ハチジュウ</t>
    </rPh>
    <phoneticPr fontId="6"/>
  </si>
  <si>
    <t>東四つ木2-17-3</t>
    <rPh sb="1" eb="2">
      <t>ヨン</t>
    </rPh>
    <rPh sb="3" eb="4">
      <t>キ</t>
    </rPh>
    <phoneticPr fontId="6"/>
  </si>
  <si>
    <t>四つ木3-6-10</t>
    <rPh sb="0" eb="1">
      <t>ヨ</t>
    </rPh>
    <rPh sb="2" eb="3">
      <t>ギ</t>
    </rPh>
    <phoneticPr fontId="6"/>
  </si>
  <si>
    <t>柴又7-11-7</t>
    <rPh sb="0" eb="2">
      <t>シバマタ</t>
    </rPh>
    <phoneticPr fontId="6"/>
  </si>
  <si>
    <t>立石8-28-2</t>
    <rPh sb="0" eb="2">
      <t>タテイシ</t>
    </rPh>
    <phoneticPr fontId="6"/>
  </si>
  <si>
    <t>西亀有4-24-5</t>
    <rPh sb="0" eb="3">
      <t>ニシカメアリ</t>
    </rPh>
    <phoneticPr fontId="6"/>
  </si>
  <si>
    <t>青戸南自然の広場</t>
  </si>
  <si>
    <t>東新小岩二丁目西</t>
    <rPh sb="4" eb="7">
      <t>ニチョウメ</t>
    </rPh>
    <phoneticPr fontId="6"/>
  </si>
  <si>
    <t>星のひろば</t>
    <rPh sb="0" eb="1">
      <t>ホシ</t>
    </rPh>
    <phoneticPr fontId="6"/>
  </si>
  <si>
    <t>中原</t>
    <rPh sb="0" eb="1">
      <t>ナカ</t>
    </rPh>
    <rPh sb="1" eb="2">
      <t>ハラ</t>
    </rPh>
    <phoneticPr fontId="6"/>
  </si>
  <si>
    <t>しぶえ南</t>
    <rPh sb="3" eb="4">
      <t>ミナミ</t>
    </rPh>
    <phoneticPr fontId="6"/>
  </si>
  <si>
    <t>小谷野しょうぶ</t>
    <rPh sb="0" eb="3">
      <t>コヤノ</t>
    </rPh>
    <phoneticPr fontId="6"/>
  </si>
  <si>
    <t>東立石あおぞら</t>
    <rPh sb="0" eb="1">
      <t>ヒガシ</t>
    </rPh>
    <rPh sb="1" eb="3">
      <t>タテイシ</t>
    </rPh>
    <phoneticPr fontId="6"/>
  </si>
  <si>
    <t>青戸七丁目東</t>
    <rPh sb="0" eb="2">
      <t>アオト</t>
    </rPh>
    <rPh sb="2" eb="5">
      <t>ナナチョウメ</t>
    </rPh>
    <rPh sb="5" eb="6">
      <t>ヒガシ</t>
    </rPh>
    <phoneticPr fontId="6"/>
  </si>
  <si>
    <t>青戸六丁目つばさ</t>
    <rPh sb="0" eb="2">
      <t>アオト</t>
    </rPh>
    <rPh sb="2" eb="5">
      <t>ロクチョウメ</t>
    </rPh>
    <phoneticPr fontId="6"/>
  </si>
  <si>
    <t>ぜんざ橋</t>
    <rPh sb="3" eb="4">
      <t>バシ</t>
    </rPh>
    <phoneticPr fontId="6"/>
  </si>
  <si>
    <t>みなみ広場</t>
    <rPh sb="3" eb="4">
      <t>ヒロ</t>
    </rPh>
    <rPh sb="4" eb="5">
      <t>バ</t>
    </rPh>
    <phoneticPr fontId="6"/>
  </si>
  <si>
    <t>新小岩二丁目小松菜</t>
    <rPh sb="6" eb="9">
      <t>コマツナ</t>
    </rPh>
    <phoneticPr fontId="6"/>
  </si>
  <si>
    <t>柴又5-30-4先</t>
    <rPh sb="8" eb="9">
      <t>サキ</t>
    </rPh>
    <phoneticPr fontId="6"/>
  </si>
  <si>
    <t>東四つ木4-40-6</t>
    <rPh sb="0" eb="1">
      <t>ヒガシ</t>
    </rPh>
    <rPh sb="1" eb="2">
      <t>ヨ</t>
    </rPh>
    <rPh sb="3" eb="4">
      <t>ギ</t>
    </rPh>
    <phoneticPr fontId="6"/>
  </si>
  <si>
    <t>立石6-7-3</t>
    <rPh sb="0" eb="2">
      <t>タテイシ</t>
    </rPh>
    <phoneticPr fontId="6"/>
  </si>
  <si>
    <t>東四つ木3-34-15</t>
    <rPh sb="0" eb="1">
      <t>ヒガシ</t>
    </rPh>
    <rPh sb="1" eb="2">
      <t>ヨ</t>
    </rPh>
    <rPh sb="3" eb="4">
      <t>ギ</t>
    </rPh>
    <phoneticPr fontId="6"/>
  </si>
  <si>
    <t>堀切4-60-12</t>
    <rPh sb="0" eb="2">
      <t>ホリキリ</t>
    </rPh>
    <phoneticPr fontId="6"/>
  </si>
  <si>
    <t>鎌倉3-28-4</t>
    <rPh sb="0" eb="2">
      <t>カマクラ</t>
    </rPh>
    <phoneticPr fontId="6"/>
  </si>
  <si>
    <t>東立石1-5-7</t>
    <rPh sb="0" eb="3">
      <t>ヒガシタテイシ</t>
    </rPh>
    <phoneticPr fontId="6"/>
  </si>
  <si>
    <t>青戸7-30-7</t>
    <rPh sb="0" eb="2">
      <t>アオト</t>
    </rPh>
    <phoneticPr fontId="6"/>
  </si>
  <si>
    <t>東堀切2-17-1</t>
    <rPh sb="0" eb="3">
      <t>ヒガシホリキリ</t>
    </rPh>
    <phoneticPr fontId="6"/>
  </si>
  <si>
    <t>青戸6-40</t>
    <rPh sb="0" eb="2">
      <t>アオト</t>
    </rPh>
    <phoneticPr fontId="6"/>
  </si>
  <si>
    <t>東四つ木4-15-7　</t>
    <rPh sb="0" eb="1">
      <t>ヒガシ</t>
    </rPh>
    <rPh sb="1" eb="2">
      <t>ヨ</t>
    </rPh>
    <rPh sb="3" eb="4">
      <t>ギ</t>
    </rPh>
    <phoneticPr fontId="6"/>
  </si>
  <si>
    <t>新小岩2-2-12</t>
    <rPh sb="0" eb="3">
      <t>シンコイワ</t>
    </rPh>
    <phoneticPr fontId="6"/>
  </si>
  <si>
    <t>延長</t>
    <rPh sb="0" eb="2">
      <t>エンチョウ</t>
    </rPh>
    <phoneticPr fontId="31"/>
  </si>
  <si>
    <t>総数</t>
    <rPh sb="0" eb="1">
      <t>フサ</t>
    </rPh>
    <rPh sb="1" eb="2">
      <t>カズ</t>
    </rPh>
    <phoneticPr fontId="31"/>
  </si>
  <si>
    <t>工場</t>
    <rPh sb="0" eb="2">
      <t>コウジョウ</t>
    </rPh>
    <phoneticPr fontId="31"/>
  </si>
  <si>
    <t>指定作業場</t>
    <rPh sb="0" eb="2">
      <t>シテイ</t>
    </rPh>
    <rPh sb="2" eb="4">
      <t>サギョウ</t>
    </rPh>
    <rPh sb="4" eb="5">
      <t>バ</t>
    </rPh>
    <phoneticPr fontId="31"/>
  </si>
  <si>
    <t>一般</t>
    <rPh sb="0" eb="2">
      <t>イッパン</t>
    </rPh>
    <phoneticPr fontId="31"/>
  </si>
  <si>
    <t>令和4年度</t>
    <phoneticPr fontId="7"/>
  </si>
  <si>
    <t>R4.8.1</t>
  </si>
  <si>
    <t>配偶者等からの暴力相談(ＤＶ相談)</t>
    <rPh sb="0" eb="2">
      <t>ハイグウ</t>
    </rPh>
    <rPh sb="2" eb="3">
      <t>シャ</t>
    </rPh>
    <rPh sb="3" eb="4">
      <t>トウ</t>
    </rPh>
    <rPh sb="7" eb="9">
      <t>ボウリョク</t>
    </rPh>
    <rPh sb="9" eb="11">
      <t>ソウダン</t>
    </rPh>
    <phoneticPr fontId="8"/>
  </si>
  <si>
    <t>注２：人事・厚生事務組合、清掃一部事務組合等への派遣職員を除く。暫定再任用職員（フルタイム）を含む。</t>
    <rPh sb="0" eb="1">
      <t>チュウ</t>
    </rPh>
    <rPh sb="3" eb="5">
      <t>ジンジ</t>
    </rPh>
    <rPh sb="6" eb="8">
      <t>コウセイ</t>
    </rPh>
    <rPh sb="8" eb="10">
      <t>ジム</t>
    </rPh>
    <rPh sb="10" eb="12">
      <t>クミアイ</t>
    </rPh>
    <rPh sb="13" eb="15">
      <t>セイソウ</t>
    </rPh>
    <rPh sb="15" eb="17">
      <t>イチブ</t>
    </rPh>
    <rPh sb="17" eb="19">
      <t>ジム</t>
    </rPh>
    <rPh sb="19" eb="21">
      <t>クミアイ</t>
    </rPh>
    <rPh sb="21" eb="22">
      <t>トウ</t>
    </rPh>
    <rPh sb="24" eb="26">
      <t>ハケン</t>
    </rPh>
    <rPh sb="26" eb="28">
      <t>ショクイン</t>
    </rPh>
    <rPh sb="29" eb="30">
      <t>ノゾ</t>
    </rPh>
    <rPh sb="32" eb="34">
      <t>ザンテイ</t>
    </rPh>
    <rPh sb="47" eb="48">
      <t>フク</t>
    </rPh>
    <phoneticPr fontId="31"/>
  </si>
  <si>
    <t>注３：人事・厚生事務組合、清掃一部事務組合等への派遣職員を除く。暫定再任用職員（フルタイム）を含む。</t>
    <rPh sb="0" eb="1">
      <t>チュウ</t>
    </rPh>
    <rPh sb="3" eb="5">
      <t>ジンジ</t>
    </rPh>
    <rPh sb="6" eb="8">
      <t>コウセイ</t>
    </rPh>
    <rPh sb="8" eb="10">
      <t>ジム</t>
    </rPh>
    <rPh sb="10" eb="12">
      <t>クミアイ</t>
    </rPh>
    <rPh sb="13" eb="15">
      <t>セイソウ</t>
    </rPh>
    <rPh sb="15" eb="17">
      <t>イチブ</t>
    </rPh>
    <rPh sb="17" eb="19">
      <t>ジム</t>
    </rPh>
    <rPh sb="19" eb="21">
      <t>クミアイ</t>
    </rPh>
    <rPh sb="21" eb="22">
      <t>トウ</t>
    </rPh>
    <rPh sb="24" eb="26">
      <t>ハケン</t>
    </rPh>
    <rPh sb="26" eb="28">
      <t>ショクイン</t>
    </rPh>
    <rPh sb="29" eb="30">
      <t>ノゾ</t>
    </rPh>
    <rPh sb="32" eb="34">
      <t>ザンテイ</t>
    </rPh>
    <rPh sb="47" eb="48">
      <t>フク</t>
    </rPh>
    <phoneticPr fontId="31"/>
  </si>
  <si>
    <t>項目　　　　　 　　       　年度</t>
    <rPh sb="0" eb="2">
      <t>コウモク</t>
    </rPh>
    <rPh sb="18" eb="20">
      <t>ネンド</t>
    </rPh>
    <phoneticPr fontId="9"/>
  </si>
  <si>
    <t>新小岩地域活動センター
新小岩保健センター
子ども発達センター新小岩分室</t>
    <rPh sb="0" eb="3">
      <t>シンコイワ</t>
    </rPh>
    <rPh sb="3" eb="5">
      <t>チイキ</t>
    </rPh>
    <rPh sb="5" eb="7">
      <t>カツドウ</t>
    </rPh>
    <rPh sb="12" eb="15">
      <t>シンコイワ</t>
    </rPh>
    <rPh sb="15" eb="17">
      <t>ホケン</t>
    </rPh>
    <rPh sb="22" eb="23">
      <t>コ</t>
    </rPh>
    <rPh sb="25" eb="27">
      <t>ハッタツ</t>
    </rPh>
    <rPh sb="31" eb="34">
      <t>シンコイワ</t>
    </rPh>
    <rPh sb="34" eb="36">
      <t>ブンシツ</t>
    </rPh>
    <phoneticPr fontId="7"/>
  </si>
  <si>
    <t>お花茶屋2-4-23
センターフィールドビル101</t>
    <phoneticPr fontId="7"/>
  </si>
  <si>
    <t>（調整課・道路補修課）</t>
    <phoneticPr fontId="9"/>
  </si>
  <si>
    <t>［７］１（９）イ　私立学童保育クラブ</t>
    <phoneticPr fontId="9"/>
  </si>
  <si>
    <t>［７］１（９）イ　私立学童保育クラブ（続き）</t>
    <rPh sb="19" eb="20">
      <t>ツヅ</t>
    </rPh>
    <phoneticPr fontId="9"/>
  </si>
  <si>
    <t>R5.2</t>
  </si>
  <si>
    <t>S39.3</t>
  </si>
  <si>
    <t>田園住居地域</t>
    <phoneticPr fontId="9"/>
  </si>
  <si>
    <t>田園住居地域</t>
    <phoneticPr fontId="7"/>
  </si>
  <si>
    <t>高度利用地区</t>
    <rPh sb="0" eb="2">
      <t>コウド</t>
    </rPh>
    <rPh sb="2" eb="4">
      <t>リヨウ</t>
    </rPh>
    <rPh sb="4" eb="6">
      <t>チク</t>
    </rPh>
    <phoneticPr fontId="7"/>
  </si>
  <si>
    <t>オ　小・中学校における不登校児童・生徒数の推移</t>
    <rPh sb="14" eb="16">
      <t>ジドウ</t>
    </rPh>
    <rPh sb="17" eb="19">
      <t>セイト</t>
    </rPh>
    <rPh sb="19" eb="20">
      <t>スウ</t>
    </rPh>
    <phoneticPr fontId="9"/>
  </si>
  <si>
    <t>不登校児童数
（人）</t>
    <rPh sb="0" eb="3">
      <t>フトウコウ</t>
    </rPh>
    <rPh sb="3" eb="5">
      <t>ジドウ</t>
    </rPh>
    <rPh sb="5" eb="6">
      <t>スウ</t>
    </rPh>
    <rPh sb="8" eb="9">
      <t>ヒト</t>
    </rPh>
    <phoneticPr fontId="9"/>
  </si>
  <si>
    <t>不登校児童の出現率
（％）</t>
    <rPh sb="0" eb="3">
      <t>フトウコウ</t>
    </rPh>
    <rPh sb="3" eb="5">
      <t>ジドウ</t>
    </rPh>
    <rPh sb="6" eb="8">
      <t>シュツゲン</t>
    </rPh>
    <rPh sb="8" eb="9">
      <t>リツ</t>
    </rPh>
    <phoneticPr fontId="9"/>
  </si>
  <si>
    <t>不登校生徒数
（人）</t>
    <rPh sb="0" eb="3">
      <t>フトウコウ</t>
    </rPh>
    <rPh sb="3" eb="5">
      <t>セイト</t>
    </rPh>
    <rPh sb="5" eb="6">
      <t>スウ</t>
    </rPh>
    <rPh sb="8" eb="9">
      <t>ヒト</t>
    </rPh>
    <phoneticPr fontId="9"/>
  </si>
  <si>
    <t>不登校生徒の出現率
（％）</t>
    <rPh sb="0" eb="3">
      <t>フトウコウ</t>
    </rPh>
    <rPh sb="3" eb="5">
      <t>セイト</t>
    </rPh>
    <rPh sb="6" eb="8">
      <t>シュツゲン</t>
    </rPh>
    <rPh sb="8" eb="9">
      <t>リツ</t>
    </rPh>
    <phoneticPr fontId="9"/>
  </si>
  <si>
    <t>［７］２（１）オ　小・中学校における不登校児童・生徒数の推移</t>
    <phoneticPr fontId="9"/>
  </si>
  <si>
    <t>オ　小・中学校における不登校児童・生徒数の推移</t>
    <phoneticPr fontId="7"/>
  </si>
  <si>
    <t>開校年月日</t>
    <rPh sb="1" eb="2">
      <t>コウ</t>
    </rPh>
    <phoneticPr fontId="9"/>
  </si>
  <si>
    <t>注１：開校年月日については、所在地に開校された年月日で統一。</t>
    <rPh sb="0" eb="1">
      <t>チュウ</t>
    </rPh>
    <rPh sb="3" eb="5">
      <t>カイコウ</t>
    </rPh>
    <rPh sb="5" eb="8">
      <t>ネンガッピ</t>
    </rPh>
    <rPh sb="14" eb="17">
      <t>ショザイチ</t>
    </rPh>
    <rPh sb="18" eb="20">
      <t>カイコウ</t>
    </rPh>
    <rPh sb="23" eb="26">
      <t>ネンガッピ</t>
    </rPh>
    <rPh sb="27" eb="29">
      <t>トウイツ</t>
    </rPh>
    <phoneticPr fontId="9"/>
  </si>
  <si>
    <t>開校年月日</t>
    <rPh sb="0" eb="2">
      <t>カイコウ</t>
    </rPh>
    <phoneticPr fontId="9"/>
  </si>
  <si>
    <t>（単位：㎡）</t>
    <phoneticPr fontId="7"/>
  </si>
  <si>
    <t>面積</t>
    <phoneticPr fontId="7"/>
  </si>
  <si>
    <t>注１：いいづか公園の防災設備は、南水元1-20-8いいづか集い交流館に設置してある。</t>
    <rPh sb="0" eb="1">
      <t>チュウ</t>
    </rPh>
    <rPh sb="7" eb="9">
      <t>コウエン</t>
    </rPh>
    <rPh sb="10" eb="12">
      <t>ボウサイ</t>
    </rPh>
    <rPh sb="12" eb="14">
      <t>セツビ</t>
    </rPh>
    <rPh sb="16" eb="19">
      <t>ミナミミズモト</t>
    </rPh>
    <rPh sb="29" eb="30">
      <t>ツド</t>
    </rPh>
    <rPh sb="31" eb="33">
      <t>コウリュウ</t>
    </rPh>
    <rPh sb="33" eb="34">
      <t>カン</t>
    </rPh>
    <rPh sb="35" eb="37">
      <t>セッチチュウ</t>
    </rPh>
    <phoneticPr fontId="31"/>
  </si>
  <si>
    <t>注２：本田公園、本田第二公園は、二つで一つの防災活動拠点とする。</t>
    <rPh sb="0" eb="1">
      <t>チュウ</t>
    </rPh>
    <rPh sb="3" eb="5">
      <t>ホンダ</t>
    </rPh>
    <rPh sb="5" eb="7">
      <t>コウエン</t>
    </rPh>
    <rPh sb="8" eb="10">
      <t>ホンダ</t>
    </rPh>
    <rPh sb="10" eb="12">
      <t>ダイニ</t>
    </rPh>
    <rPh sb="12" eb="14">
      <t>コウエン</t>
    </rPh>
    <rPh sb="16" eb="17">
      <t>フタ</t>
    </rPh>
    <rPh sb="19" eb="20">
      <t>ヒト</t>
    </rPh>
    <rPh sb="22" eb="24">
      <t>ボウサイ</t>
    </rPh>
    <rPh sb="24" eb="26">
      <t>カツドウ</t>
    </rPh>
    <rPh sb="26" eb="28">
      <t>キョテン</t>
    </rPh>
    <phoneticPr fontId="31"/>
  </si>
  <si>
    <t>注３：青戸六丁目さくら公園、青戸七丁目共和公園は、二つで一つの防災活動拠点とする。</t>
    <rPh sb="0" eb="1">
      <t>チュウ</t>
    </rPh>
    <rPh sb="3" eb="5">
      <t>アオト</t>
    </rPh>
    <rPh sb="5" eb="8">
      <t>ロクチョウメ</t>
    </rPh>
    <rPh sb="11" eb="13">
      <t>コウエン</t>
    </rPh>
    <rPh sb="14" eb="16">
      <t>アオト</t>
    </rPh>
    <rPh sb="16" eb="19">
      <t>ナナチョウメ</t>
    </rPh>
    <rPh sb="19" eb="21">
      <t>キョウワ</t>
    </rPh>
    <rPh sb="21" eb="23">
      <t>コウエン</t>
    </rPh>
    <rPh sb="25" eb="26">
      <t>フタ</t>
    </rPh>
    <rPh sb="28" eb="29">
      <t>ヒト</t>
    </rPh>
    <rPh sb="31" eb="33">
      <t>ボウサイ</t>
    </rPh>
    <rPh sb="33" eb="35">
      <t>カツドウ</t>
    </rPh>
    <rPh sb="35" eb="37">
      <t>キョテン</t>
    </rPh>
    <phoneticPr fontId="31"/>
  </si>
  <si>
    <t>注：外国人住民を含む。</t>
    <rPh sb="0" eb="1">
      <t>チュウ</t>
    </rPh>
    <rPh sb="2" eb="4">
      <t>ガイコク</t>
    </rPh>
    <rPh sb="4" eb="5">
      <t>ジン</t>
    </rPh>
    <rPh sb="5" eb="7">
      <t>ジュウミン</t>
    </rPh>
    <rPh sb="8" eb="9">
      <t>フク</t>
    </rPh>
    <phoneticPr fontId="7"/>
  </si>
  <si>
    <t>3年</t>
    <phoneticPr fontId="7"/>
  </si>
  <si>
    <t>種類</t>
    <rPh sb="0" eb="2">
      <t>シュルイ</t>
    </rPh>
    <phoneticPr fontId="7"/>
  </si>
  <si>
    <t>* 本庁舎外所属小計</t>
    <rPh sb="2" eb="3">
      <t>ホン</t>
    </rPh>
    <rPh sb="3" eb="5">
      <t>チョウシャ</t>
    </rPh>
    <rPh sb="5" eb="6">
      <t>ガイ</t>
    </rPh>
    <rPh sb="6" eb="8">
      <t>ショゾク</t>
    </rPh>
    <rPh sb="8" eb="10">
      <t>ショウケイ</t>
    </rPh>
    <phoneticPr fontId="26"/>
  </si>
  <si>
    <t>注１：水元ふれあいの家及び奥戸くつろぎの郷の建築延面積は、</t>
    <rPh sb="0" eb="1">
      <t>チュウ</t>
    </rPh>
    <rPh sb="3" eb="5">
      <t>ミズモト</t>
    </rPh>
    <rPh sb="10" eb="11">
      <t>イエ</t>
    </rPh>
    <rPh sb="11" eb="12">
      <t>オヨ</t>
    </rPh>
    <rPh sb="13" eb="15">
      <t>オクド</t>
    </rPh>
    <rPh sb="20" eb="21">
      <t>サト</t>
    </rPh>
    <rPh sb="22" eb="24">
      <t>ケンチク</t>
    </rPh>
    <rPh sb="24" eb="25">
      <t>ノ</t>
    </rPh>
    <rPh sb="25" eb="27">
      <t>メンセキ</t>
    </rPh>
    <phoneticPr fontId="9"/>
  </si>
  <si>
    <t>　　　老人デイサービスセンター及び高齢者総合相談センター分を含む。</t>
    <rPh sb="17" eb="20">
      <t>コウレイシャ</t>
    </rPh>
    <rPh sb="20" eb="22">
      <t>ソウゴウ</t>
    </rPh>
    <rPh sb="22" eb="24">
      <t>ソウダン</t>
    </rPh>
    <phoneticPr fontId="9"/>
  </si>
  <si>
    <t>注２：東四つ木ほほえみの里の建築延面積は、高齢者総合相談センター分を含む。</t>
    <rPh sb="0" eb="1">
      <t>チュウ</t>
    </rPh>
    <rPh sb="3" eb="4">
      <t>ヒガシ</t>
    </rPh>
    <rPh sb="4" eb="5">
      <t>ヨ</t>
    </rPh>
    <rPh sb="6" eb="7">
      <t>ギ</t>
    </rPh>
    <rPh sb="12" eb="13">
      <t>サト</t>
    </rPh>
    <rPh sb="14" eb="16">
      <t>ケンチク</t>
    </rPh>
    <rPh sb="16" eb="17">
      <t>ノ</t>
    </rPh>
    <rPh sb="17" eb="19">
      <t>メンセキ</t>
    </rPh>
    <rPh sb="21" eb="24">
      <t>コウレイシャ</t>
    </rPh>
    <rPh sb="24" eb="26">
      <t>ソウゴウ</t>
    </rPh>
    <rPh sb="26" eb="28">
      <t>ソウダン</t>
    </rPh>
    <rPh sb="32" eb="33">
      <t>ブン</t>
    </rPh>
    <rPh sb="34" eb="35">
      <t>フク</t>
    </rPh>
    <phoneticPr fontId="9"/>
  </si>
  <si>
    <t>（９）葛飾区内における交通事故発生状況</t>
    <rPh sb="3" eb="5">
      <t>カツシカ</t>
    </rPh>
    <rPh sb="5" eb="7">
      <t>クナイ</t>
    </rPh>
    <phoneticPr fontId="9"/>
  </si>
  <si>
    <t>（９）葛飾区内における交通事故発生状況</t>
    <phoneticPr fontId="7"/>
  </si>
  <si>
    <t>［８］４（９）葛飾区内における交通事故発生状況</t>
    <phoneticPr fontId="9"/>
  </si>
  <si>
    <t>番号</t>
    <rPh sb="0" eb="2">
      <t>バンゴウ</t>
    </rPh>
    <phoneticPr fontId="7"/>
  </si>
  <si>
    <t>令和元年度</t>
    <rPh sb="0" eb="2">
      <t>レイワ</t>
    </rPh>
    <rPh sb="2" eb="4">
      <t>ガンネン</t>
    </rPh>
    <phoneticPr fontId="7"/>
  </si>
  <si>
    <t>南水元2-13-1
水元学び交流館内</t>
    <rPh sb="10" eb="12">
      <t>ミズモト</t>
    </rPh>
    <rPh sb="12" eb="13">
      <t>マナ</t>
    </rPh>
    <rPh sb="14" eb="16">
      <t>コウリュウ</t>
    </rPh>
    <rPh sb="16" eb="17">
      <t>カン</t>
    </rPh>
    <rPh sb="17" eb="18">
      <t>ナイ</t>
    </rPh>
    <phoneticPr fontId="7"/>
  </si>
  <si>
    <t>（水元学び交流館）</t>
    <rPh sb="1" eb="3">
      <t>ミズモト</t>
    </rPh>
    <rPh sb="3" eb="4">
      <t>マナ</t>
    </rPh>
    <rPh sb="5" eb="7">
      <t>コウリュウ</t>
    </rPh>
    <rPh sb="7" eb="8">
      <t>カン</t>
    </rPh>
    <phoneticPr fontId="7"/>
  </si>
  <si>
    <t>（柴又学び交流館）</t>
    <rPh sb="1" eb="3">
      <t>シバマタ</t>
    </rPh>
    <rPh sb="3" eb="4">
      <t>マナ</t>
    </rPh>
    <rPh sb="5" eb="7">
      <t>コウリュウ</t>
    </rPh>
    <rPh sb="7" eb="8">
      <t>カン</t>
    </rPh>
    <phoneticPr fontId="7"/>
  </si>
  <si>
    <t>堀切3-34-1</t>
    <phoneticPr fontId="7"/>
  </si>
  <si>
    <t>注２：飯塚橋、高砂橋、堀切橋、平和橋及び葛三橋の最新年度の測定値は未公表。</t>
    <rPh sb="0" eb="1">
      <t>チュウ</t>
    </rPh>
    <rPh sb="3" eb="5">
      <t>イイヅカ</t>
    </rPh>
    <rPh sb="5" eb="6">
      <t>ハシ</t>
    </rPh>
    <rPh sb="7" eb="9">
      <t>タカサゴ</t>
    </rPh>
    <rPh sb="9" eb="10">
      <t>ハシ</t>
    </rPh>
    <rPh sb="11" eb="13">
      <t>ホリキリ</t>
    </rPh>
    <rPh sb="13" eb="14">
      <t>バシ</t>
    </rPh>
    <rPh sb="15" eb="17">
      <t>ヘイワ</t>
    </rPh>
    <rPh sb="17" eb="18">
      <t>ハシ</t>
    </rPh>
    <rPh sb="18" eb="19">
      <t>オヨ</t>
    </rPh>
    <rPh sb="20" eb="21">
      <t>クズ</t>
    </rPh>
    <rPh sb="21" eb="23">
      <t>ミハシ</t>
    </rPh>
    <phoneticPr fontId="9"/>
  </si>
  <si>
    <t>注：「純収入額」とは収入額から還付未済額を差し引いたもの。</t>
    <phoneticPr fontId="7"/>
  </si>
  <si>
    <t>45・60歳</t>
    <phoneticPr fontId="9"/>
  </si>
  <si>
    <t>保育所・幼稚園の帰宅後の預かり</t>
    <rPh sb="0" eb="2">
      <t>ホイク</t>
    </rPh>
    <rPh sb="2" eb="3">
      <t>ショ</t>
    </rPh>
    <rPh sb="4" eb="7">
      <t>ヨウチエン</t>
    </rPh>
    <rPh sb="8" eb="11">
      <t>キタクゴ</t>
    </rPh>
    <rPh sb="12" eb="13">
      <t>アズ</t>
    </rPh>
    <phoneticPr fontId="14"/>
  </si>
  <si>
    <t>保育所・幼稚園までの送り及び迎え</t>
    <rPh sb="0" eb="2">
      <t>ホイク</t>
    </rPh>
    <rPh sb="2" eb="3">
      <t>ショ</t>
    </rPh>
    <rPh sb="4" eb="7">
      <t>ヨウチエン</t>
    </rPh>
    <rPh sb="10" eb="11">
      <t>オク</t>
    </rPh>
    <rPh sb="12" eb="13">
      <t>オヨ</t>
    </rPh>
    <rPh sb="14" eb="15">
      <t>ムカ</t>
    </rPh>
    <phoneticPr fontId="14"/>
  </si>
  <si>
    <t>学童保育の送り又は迎え</t>
    <rPh sb="0" eb="2">
      <t>ガクドウ</t>
    </rPh>
    <rPh sb="2" eb="4">
      <t>ホイク</t>
    </rPh>
    <rPh sb="5" eb="6">
      <t>オク</t>
    </rPh>
    <rPh sb="7" eb="8">
      <t>マタ</t>
    </rPh>
    <rPh sb="9" eb="10">
      <t>ムカ</t>
    </rPh>
    <phoneticPr fontId="14"/>
  </si>
  <si>
    <t>学童保育の迎え及び帰宅後の預かり</t>
    <rPh sb="0" eb="2">
      <t>ガクドウ</t>
    </rPh>
    <rPh sb="2" eb="4">
      <t>ホイク</t>
    </rPh>
    <rPh sb="5" eb="6">
      <t>ムカ</t>
    </rPh>
    <rPh sb="7" eb="8">
      <t>オヨ</t>
    </rPh>
    <rPh sb="9" eb="12">
      <t>キタクゴ</t>
    </rPh>
    <rPh sb="13" eb="14">
      <t>アズ</t>
    </rPh>
    <phoneticPr fontId="14"/>
  </si>
  <si>
    <t>学童保育からの帰宅後の預かり</t>
    <rPh sb="0" eb="2">
      <t>ガクドウ</t>
    </rPh>
    <rPh sb="2" eb="4">
      <t>ホイク</t>
    </rPh>
    <rPh sb="7" eb="10">
      <t>キタクゴ</t>
    </rPh>
    <rPh sb="11" eb="12">
      <t>アズ</t>
    </rPh>
    <phoneticPr fontId="14"/>
  </si>
  <si>
    <t>子どもの病気時の援助</t>
    <rPh sb="0" eb="1">
      <t>コ</t>
    </rPh>
    <rPh sb="4" eb="6">
      <t>ビョウキ</t>
    </rPh>
    <rPh sb="6" eb="7">
      <t>ジ</t>
    </rPh>
    <rPh sb="8" eb="10">
      <t>エンジョ</t>
    </rPh>
    <phoneticPr fontId="14"/>
  </si>
  <si>
    <t>子どもの習い事等の場合の援助</t>
    <rPh sb="0" eb="1">
      <t>コ</t>
    </rPh>
    <rPh sb="4" eb="5">
      <t>ナラ</t>
    </rPh>
    <rPh sb="6" eb="7">
      <t>ゴト</t>
    </rPh>
    <rPh sb="7" eb="8">
      <t>トウ</t>
    </rPh>
    <rPh sb="9" eb="11">
      <t>バアイ</t>
    </rPh>
    <rPh sb="12" eb="14">
      <t>エンジョ</t>
    </rPh>
    <phoneticPr fontId="14"/>
  </si>
  <si>
    <t>保育所・学校等休み時の援助</t>
    <rPh sb="0" eb="2">
      <t>ホイク</t>
    </rPh>
    <rPh sb="2" eb="3">
      <t>ショ</t>
    </rPh>
    <rPh sb="4" eb="7">
      <t>ガッコウトウ</t>
    </rPh>
    <rPh sb="7" eb="8">
      <t>ヤス</t>
    </rPh>
    <rPh sb="9" eb="10">
      <t>ジ</t>
    </rPh>
    <rPh sb="11" eb="13">
      <t>エンジョ</t>
    </rPh>
    <phoneticPr fontId="14"/>
  </si>
  <si>
    <t>保育所等施設入所前の援助</t>
    <rPh sb="0" eb="2">
      <t>ホイク</t>
    </rPh>
    <rPh sb="2" eb="3">
      <t>ショ</t>
    </rPh>
    <rPh sb="3" eb="4">
      <t>トウ</t>
    </rPh>
    <rPh sb="4" eb="6">
      <t>シセツ</t>
    </rPh>
    <rPh sb="6" eb="8">
      <t>ニュウショ</t>
    </rPh>
    <rPh sb="8" eb="9">
      <t>マエ</t>
    </rPh>
    <rPh sb="10" eb="12">
      <t>エンジョ</t>
    </rPh>
    <phoneticPr fontId="14"/>
  </si>
  <si>
    <t>保護者等の短期間・臨時的就労の場合の援助</t>
    <rPh sb="0" eb="3">
      <t>ホゴシャ</t>
    </rPh>
    <rPh sb="3" eb="4">
      <t>トウ</t>
    </rPh>
    <rPh sb="5" eb="8">
      <t>タンキカン</t>
    </rPh>
    <rPh sb="9" eb="12">
      <t>リンジテキ</t>
    </rPh>
    <rPh sb="12" eb="14">
      <t>シュウロウ</t>
    </rPh>
    <rPh sb="15" eb="17">
      <t>バアイ</t>
    </rPh>
    <rPh sb="18" eb="20">
      <t>エンジョ</t>
    </rPh>
    <phoneticPr fontId="14"/>
  </si>
  <si>
    <t>保護者等の求職活動中の援助</t>
    <rPh sb="0" eb="4">
      <t>ホゴシャトウ</t>
    </rPh>
    <rPh sb="5" eb="7">
      <t>キュウショク</t>
    </rPh>
    <rPh sb="7" eb="9">
      <t>カツドウ</t>
    </rPh>
    <rPh sb="9" eb="10">
      <t>チュウ</t>
    </rPh>
    <rPh sb="11" eb="13">
      <t>エンジョ</t>
    </rPh>
    <phoneticPr fontId="14"/>
  </si>
  <si>
    <t>保護者等の冠婚葬祭による外出の援助</t>
    <rPh sb="0" eb="3">
      <t>ホゴシャ</t>
    </rPh>
    <rPh sb="3" eb="4">
      <t>トウ</t>
    </rPh>
    <rPh sb="5" eb="7">
      <t>カンコン</t>
    </rPh>
    <rPh sb="7" eb="9">
      <t>ソウサイ</t>
    </rPh>
    <rPh sb="12" eb="14">
      <t>ガイシュツ</t>
    </rPh>
    <rPh sb="15" eb="17">
      <t>エンジョ</t>
    </rPh>
    <phoneticPr fontId="14"/>
  </si>
  <si>
    <t>保護者等の外出の場合の援助</t>
    <rPh sb="0" eb="4">
      <t>ホゴシャトウ</t>
    </rPh>
    <rPh sb="5" eb="7">
      <t>ガイシュツ</t>
    </rPh>
    <rPh sb="8" eb="10">
      <t>バアイ</t>
    </rPh>
    <rPh sb="11" eb="13">
      <t>エンジョ</t>
    </rPh>
    <phoneticPr fontId="14"/>
  </si>
  <si>
    <t>保護者等の病気、その他急用の場合の援助</t>
    <rPh sb="0" eb="3">
      <t>ホゴシャ</t>
    </rPh>
    <rPh sb="3" eb="4">
      <t>トウ</t>
    </rPh>
    <rPh sb="5" eb="7">
      <t>ビョウキ</t>
    </rPh>
    <rPh sb="10" eb="11">
      <t>タ</t>
    </rPh>
    <rPh sb="11" eb="13">
      <t>キュウヨウ</t>
    </rPh>
    <rPh sb="14" eb="16">
      <t>バアイ</t>
    </rPh>
    <rPh sb="17" eb="19">
      <t>エンジョ</t>
    </rPh>
    <phoneticPr fontId="14"/>
  </si>
  <si>
    <t>その他上記以外の活動</t>
    <rPh sb="2" eb="3">
      <t>タ</t>
    </rPh>
    <rPh sb="3" eb="5">
      <t>ジョウキ</t>
    </rPh>
    <rPh sb="5" eb="7">
      <t>イガイ</t>
    </rPh>
    <rPh sb="8" eb="10">
      <t>カツドウ</t>
    </rPh>
    <phoneticPr fontId="14"/>
  </si>
  <si>
    <t>注２：南綾瀬地区センターの所在地は、平成16年6月まで堀切6-28-5</t>
    <rPh sb="0" eb="1">
      <t>チュウ</t>
    </rPh>
    <phoneticPr fontId="9"/>
  </si>
  <si>
    <t>注１：保田しおさい学校を除く。</t>
    <phoneticPr fontId="7"/>
  </si>
  <si>
    <t>注３：高砂小学校及び清和小学校のプールは、中学校と共用のため、中学校に含める。</t>
  </si>
  <si>
    <t>注４：体育館数には、基準日現在、改築又は改修工事中で一時的に使用不可の施設も含める。</t>
  </si>
  <si>
    <t>注１：建築年月は、最も古い校舎のもの。</t>
  </si>
  <si>
    <t>注１：建築年月は、最も古い校舎のもの。</t>
    <rPh sb="0" eb="1">
      <t>チュウ</t>
    </rPh>
    <rPh sb="3" eb="5">
      <t>ケンチク</t>
    </rPh>
    <rPh sb="5" eb="7">
      <t>ネンゲツ</t>
    </rPh>
    <rPh sb="9" eb="10">
      <t>モット</t>
    </rPh>
    <rPh sb="11" eb="12">
      <t>フル</t>
    </rPh>
    <rPh sb="13" eb="15">
      <t>コウシャ</t>
    </rPh>
    <phoneticPr fontId="9"/>
  </si>
  <si>
    <t>本所工科高校</t>
    <rPh sb="4" eb="6">
      <t>コウコウ</t>
    </rPh>
    <phoneticPr fontId="9"/>
  </si>
  <si>
    <t>備考
(指)教育研究指定校
(都)教育推進指定校</t>
    <rPh sb="0" eb="2">
      <t>ビコウ</t>
    </rPh>
    <phoneticPr fontId="9"/>
  </si>
  <si>
    <t>ミアヘルサ定期巡回サービス
東新小岩</t>
    <rPh sb="5" eb="7">
      <t>テイキ</t>
    </rPh>
    <rPh sb="7" eb="9">
      <t>ジュンカイ</t>
    </rPh>
    <rPh sb="14" eb="18">
      <t>ヒガシシンコイワ</t>
    </rPh>
    <phoneticPr fontId="9"/>
  </si>
  <si>
    <t>構成（現員）</t>
    <rPh sb="3" eb="5">
      <t>ゲンイン</t>
    </rPh>
    <phoneticPr fontId="7"/>
  </si>
  <si>
    <t>在任
期間</t>
    <rPh sb="0" eb="2">
      <t>ザイニン</t>
    </rPh>
    <rPh sb="3" eb="5">
      <t>キカン</t>
    </rPh>
    <phoneticPr fontId="9"/>
  </si>
  <si>
    <t>学識経験者31名</t>
    <phoneticPr fontId="9"/>
  </si>
  <si>
    <t>税目</t>
    <rPh sb="0" eb="2">
      <t>ゼイモク</t>
    </rPh>
    <phoneticPr fontId="7"/>
  </si>
  <si>
    <t>小計</t>
    <rPh sb="0" eb="2">
      <t>ショウケイ</t>
    </rPh>
    <phoneticPr fontId="9"/>
  </si>
  <si>
    <t>注：人数は延べ人数</t>
    <rPh sb="0" eb="1">
      <t>チュウ</t>
    </rPh>
    <rPh sb="2" eb="4">
      <t>ニンズウ</t>
    </rPh>
    <rPh sb="5" eb="6">
      <t>ノ</t>
    </rPh>
    <rPh sb="7" eb="9">
      <t>ニンズウ</t>
    </rPh>
    <phoneticPr fontId="9"/>
  </si>
  <si>
    <t>（10）主要死因別死亡数</t>
    <phoneticPr fontId="9"/>
  </si>
  <si>
    <t>［６］１（10）主要死因別死亡数</t>
    <phoneticPr fontId="9"/>
  </si>
  <si>
    <t>（10）主要死因別死亡数</t>
    <phoneticPr fontId="7"/>
  </si>
  <si>
    <t>(単位：人）</t>
    <rPh sb="1" eb="3">
      <t>タンイ</t>
    </rPh>
    <rPh sb="4" eb="5">
      <t>ニン</t>
    </rPh>
    <phoneticPr fontId="7"/>
  </si>
  <si>
    <t>注：農業委員会等に関する法律が改正されたため、平成29年度7月から公選制は廃止。</t>
    <rPh sb="0" eb="1">
      <t>チュウ</t>
    </rPh>
    <rPh sb="2" eb="4">
      <t>ノウギョウ</t>
    </rPh>
    <rPh sb="4" eb="7">
      <t>イインカイ</t>
    </rPh>
    <rPh sb="7" eb="8">
      <t>ナド</t>
    </rPh>
    <rPh sb="9" eb="10">
      <t>カン</t>
    </rPh>
    <rPh sb="12" eb="14">
      <t>ホウリツ</t>
    </rPh>
    <rPh sb="15" eb="17">
      <t>カイセイ</t>
    </rPh>
    <rPh sb="23" eb="25">
      <t>ヘイセイ</t>
    </rPh>
    <rPh sb="27" eb="29">
      <t>ネンド</t>
    </rPh>
    <rPh sb="30" eb="31">
      <t>ガツ</t>
    </rPh>
    <rPh sb="33" eb="36">
      <t>コウセンセイ</t>
    </rPh>
    <rPh sb="37" eb="39">
      <t>ハイシ</t>
    </rPh>
    <phoneticPr fontId="9"/>
  </si>
  <si>
    <t>注：人事・厚生事務組合、清掃一部事務組合等への派遣職員を除く。暫定再任用職員（フルタイム）を含む。</t>
    <rPh sb="0" eb="1">
      <t>チュウ</t>
    </rPh>
    <rPh sb="2" eb="4">
      <t>ジンジ</t>
    </rPh>
    <rPh sb="5" eb="7">
      <t>コウセイ</t>
    </rPh>
    <rPh sb="7" eb="9">
      <t>ジム</t>
    </rPh>
    <rPh sb="9" eb="11">
      <t>クミアイ</t>
    </rPh>
    <rPh sb="12" eb="14">
      <t>セイソウ</t>
    </rPh>
    <rPh sb="14" eb="16">
      <t>イチブ</t>
    </rPh>
    <rPh sb="16" eb="18">
      <t>ジム</t>
    </rPh>
    <rPh sb="18" eb="20">
      <t>クミアイ</t>
    </rPh>
    <rPh sb="20" eb="21">
      <t>トウ</t>
    </rPh>
    <rPh sb="23" eb="25">
      <t>ハケン</t>
    </rPh>
    <rPh sb="25" eb="27">
      <t>ショクイン</t>
    </rPh>
    <rPh sb="28" eb="29">
      <t>ノゾ</t>
    </rPh>
    <rPh sb="31" eb="33">
      <t>ザンテイ</t>
    </rPh>
    <rPh sb="46" eb="47">
      <t>フク</t>
    </rPh>
    <phoneticPr fontId="31"/>
  </si>
  <si>
    <t>（単位：人）</t>
    <rPh sb="1" eb="3">
      <t>タンイ</t>
    </rPh>
    <rPh sb="4" eb="5">
      <t>ニン</t>
    </rPh>
    <phoneticPr fontId="7"/>
  </si>
  <si>
    <t>注：第３号とは、厚生年金の被保険者の被扶養配偶者(20歳～60歳未満)</t>
    <rPh sb="0" eb="1">
      <t>チュウ</t>
    </rPh>
    <rPh sb="2" eb="3">
      <t>ダイ</t>
    </rPh>
    <rPh sb="27" eb="28">
      <t>サイ</t>
    </rPh>
    <rPh sb="31" eb="32">
      <t>サイ</t>
    </rPh>
    <rPh sb="32" eb="34">
      <t>ミマン</t>
    </rPh>
    <phoneticPr fontId="9"/>
  </si>
  <si>
    <t>注２：職員数には非常勤職員を含む。</t>
    <rPh sb="0" eb="1">
      <t>チュウ</t>
    </rPh>
    <rPh sb="3" eb="5">
      <t>ショクイン</t>
    </rPh>
    <rPh sb="5" eb="6">
      <t>スウ</t>
    </rPh>
    <rPh sb="8" eb="11">
      <t>ヒジョウキン</t>
    </rPh>
    <rPh sb="11" eb="13">
      <t>ショクイン</t>
    </rPh>
    <rPh sb="14" eb="15">
      <t>フク</t>
    </rPh>
    <phoneticPr fontId="9"/>
  </si>
  <si>
    <t>注２：多目的ホール・会議室・調理実習室は、消費生活センターと共用</t>
    <rPh sb="0" eb="1">
      <t>チュウ</t>
    </rPh>
    <rPh sb="3" eb="6">
      <t>タモクテキ</t>
    </rPh>
    <phoneticPr fontId="9"/>
  </si>
  <si>
    <t>注：施術所とは､柔道整復､あん摩マッサージ指圧・はり・きゅうの施設をいう｡</t>
    <phoneticPr fontId="7"/>
  </si>
  <si>
    <t>注：申請件数には更新を含む。</t>
    <rPh sb="0" eb="1">
      <t>チュウ</t>
    </rPh>
    <rPh sb="2" eb="4">
      <t>シンセイ</t>
    </rPh>
    <phoneticPr fontId="9"/>
  </si>
  <si>
    <t>注：人口動態調査による概数　</t>
    <rPh sb="0" eb="1">
      <t>チュウ</t>
    </rPh>
    <rPh sb="2" eb="4">
      <t>ジンコウ</t>
    </rPh>
    <phoneticPr fontId="7"/>
  </si>
  <si>
    <t>専任
職員数
（人）</t>
    <rPh sb="3" eb="5">
      <t>ショクイン</t>
    </rPh>
    <rPh sb="5" eb="6">
      <t>カズ</t>
    </rPh>
    <rPh sb="8" eb="9">
      <t>ニン</t>
    </rPh>
    <phoneticPr fontId="9"/>
  </si>
  <si>
    <t>（単位：人）</t>
    <rPh sb="1" eb="3">
      <t>タンイ</t>
    </rPh>
    <rPh sb="4" eb="5">
      <t>ニン</t>
    </rPh>
    <phoneticPr fontId="9"/>
  </si>
  <si>
    <t>専任
職員数
(人)</t>
    <rPh sb="8" eb="9">
      <t>ニン</t>
    </rPh>
    <phoneticPr fontId="7"/>
  </si>
  <si>
    <t>定員
(人)</t>
    <rPh sb="0" eb="1">
      <t>サダム</t>
    </rPh>
    <rPh sb="1" eb="2">
      <t>イン</t>
    </rPh>
    <rPh sb="4" eb="5">
      <t>ニン</t>
    </rPh>
    <phoneticPr fontId="9"/>
  </si>
  <si>
    <t>１日当たり平均
利用人員(人)</t>
    <rPh sb="13" eb="14">
      <t>ニン</t>
    </rPh>
    <phoneticPr fontId="9"/>
  </si>
  <si>
    <t>利用状況(人)</t>
    <rPh sb="0" eb="2">
      <t>リヨウ</t>
    </rPh>
    <rPh sb="2" eb="4">
      <t>ジョウキョウ</t>
    </rPh>
    <rPh sb="5" eb="6">
      <t>ヒト</t>
    </rPh>
    <phoneticPr fontId="7"/>
  </si>
  <si>
    <t>専任
職員数
(人)</t>
    <rPh sb="8" eb="9">
      <t>ヒト</t>
    </rPh>
    <phoneticPr fontId="7"/>
  </si>
  <si>
    <t>利用人員
(人)</t>
    <rPh sb="2" eb="4">
      <t>ジンイン</t>
    </rPh>
    <phoneticPr fontId="7"/>
  </si>
  <si>
    <t>定員
(人)</t>
    <rPh sb="4" eb="5">
      <t>ヒト</t>
    </rPh>
    <phoneticPr fontId="7"/>
  </si>
  <si>
    <t>在籍
児童
(人)</t>
    <rPh sb="0" eb="2">
      <t>ザイセキ</t>
    </rPh>
    <rPh sb="7" eb="8">
      <t>ヒト</t>
    </rPh>
    <phoneticPr fontId="9"/>
  </si>
  <si>
    <t>障害
児数
(人)</t>
    <rPh sb="7" eb="8">
      <t>ヒト</t>
    </rPh>
    <phoneticPr fontId="9"/>
  </si>
  <si>
    <t>在籍
児童
(人)</t>
    <rPh sb="7" eb="8">
      <t>ヒト</t>
    </rPh>
    <phoneticPr fontId="9"/>
  </si>
  <si>
    <t>定員
(人)</t>
    <rPh sb="4" eb="5">
      <t>ヒト</t>
    </rPh>
    <phoneticPr fontId="9"/>
  </si>
  <si>
    <t>在籍児童(人)</t>
    <rPh sb="5" eb="6">
      <t>ヒト</t>
    </rPh>
    <phoneticPr fontId="9"/>
  </si>
  <si>
    <t>定員（人）</t>
    <rPh sb="3" eb="4">
      <t>ニン</t>
    </rPh>
    <phoneticPr fontId="7"/>
  </si>
  <si>
    <t>入会
児童数
(人)</t>
    <rPh sb="0" eb="1">
      <t>ニュウ</t>
    </rPh>
    <rPh sb="1" eb="2">
      <t>カイ</t>
    </rPh>
    <rPh sb="3" eb="5">
      <t>ジドウ</t>
    </rPh>
    <rPh sb="5" eb="6">
      <t>スウ</t>
    </rPh>
    <rPh sb="8" eb="9">
      <t>ニン</t>
    </rPh>
    <phoneticPr fontId="9"/>
  </si>
  <si>
    <t>障害
児数
(人)</t>
    <rPh sb="4" eb="5">
      <t>スウ</t>
    </rPh>
    <rPh sb="7" eb="8">
      <t>ニン</t>
    </rPh>
    <phoneticPr fontId="9"/>
  </si>
  <si>
    <t>入会
児童数
(人)</t>
    <rPh sb="0" eb="2">
      <t>ニュウカイ</t>
    </rPh>
    <rPh sb="3" eb="5">
      <t>ジドウ</t>
    </rPh>
    <rPh sb="5" eb="6">
      <t>スウ</t>
    </rPh>
    <rPh sb="8" eb="9">
      <t>ニン</t>
    </rPh>
    <phoneticPr fontId="9"/>
  </si>
  <si>
    <t>障害
児数
(人)</t>
    <rPh sb="7" eb="8">
      <t>ニン</t>
    </rPh>
    <phoneticPr fontId="9"/>
  </si>
  <si>
    <t>建築延
面積
(㎡)</t>
    <rPh sb="0" eb="2">
      <t>ケンチク</t>
    </rPh>
    <phoneticPr fontId="9"/>
  </si>
  <si>
    <t>登録児童数
(人)</t>
    <rPh sb="0" eb="2">
      <t>トウロク</t>
    </rPh>
    <rPh sb="2" eb="4">
      <t>ジドウ</t>
    </rPh>
    <rPh sb="4" eb="5">
      <t>スウ</t>
    </rPh>
    <rPh sb="7" eb="8">
      <t>ニン</t>
    </rPh>
    <phoneticPr fontId="9"/>
  </si>
  <si>
    <t>世帯定数
（世帯）</t>
    <rPh sb="6" eb="8">
      <t>セタイ</t>
    </rPh>
    <phoneticPr fontId="9"/>
  </si>
  <si>
    <t>定員(人)</t>
    <rPh sb="3" eb="4">
      <t>ニン</t>
    </rPh>
    <phoneticPr fontId="7"/>
  </si>
  <si>
    <t>児童数（人）</t>
    <rPh sb="4" eb="5">
      <t>ニン</t>
    </rPh>
    <phoneticPr fontId="7"/>
  </si>
  <si>
    <t>教員数（人）</t>
    <rPh sb="4" eb="5">
      <t>ニン</t>
    </rPh>
    <phoneticPr fontId="7"/>
  </si>
  <si>
    <t>職員数(人)</t>
    <rPh sb="4" eb="5">
      <t>ニン</t>
    </rPh>
    <phoneticPr fontId="7"/>
  </si>
  <si>
    <t>１学級
当たり
児童数(人)</t>
    <rPh sb="12" eb="13">
      <t>ニン</t>
    </rPh>
    <phoneticPr fontId="9"/>
  </si>
  <si>
    <t>児童数
(人)</t>
    <rPh sb="5" eb="6">
      <t>ニン</t>
    </rPh>
    <phoneticPr fontId="9"/>
  </si>
  <si>
    <t>教員数
(人)</t>
    <rPh sb="0" eb="2">
      <t>キョウイン</t>
    </rPh>
    <rPh sb="2" eb="3">
      <t>スウ</t>
    </rPh>
    <rPh sb="5" eb="6">
      <t>ニン</t>
    </rPh>
    <phoneticPr fontId="7"/>
  </si>
  <si>
    <t>生徒数（人）</t>
    <rPh sb="0" eb="2">
      <t>セイト</t>
    </rPh>
    <rPh sb="4" eb="5">
      <t>ニン</t>
    </rPh>
    <phoneticPr fontId="9"/>
  </si>
  <si>
    <t>教員数（人）</t>
    <rPh sb="0" eb="2">
      <t>キョウイン</t>
    </rPh>
    <rPh sb="4" eb="5">
      <t>ニン</t>
    </rPh>
    <phoneticPr fontId="7"/>
  </si>
  <si>
    <t>１学級
当たり
生徒数
(人)</t>
    <rPh sb="8" eb="10">
      <t>セイト</t>
    </rPh>
    <rPh sb="13" eb="14">
      <t>ニン</t>
    </rPh>
    <phoneticPr fontId="9"/>
  </si>
  <si>
    <t>生徒数
(人)</t>
    <rPh sb="0" eb="1">
      <t>セイ</t>
    </rPh>
    <rPh sb="1" eb="2">
      <t>ト</t>
    </rPh>
    <rPh sb="2" eb="3">
      <t>スウ</t>
    </rPh>
    <rPh sb="5" eb="6">
      <t>ヒト</t>
    </rPh>
    <phoneticPr fontId="9"/>
  </si>
  <si>
    <t>教員数
(人)</t>
    <rPh sb="0" eb="2">
      <t>キョウイン</t>
    </rPh>
    <rPh sb="2" eb="3">
      <t>スウ</t>
    </rPh>
    <rPh sb="5" eb="6">
      <t>ヒト</t>
    </rPh>
    <phoneticPr fontId="9"/>
  </si>
  <si>
    <t>園児数
(人)</t>
    <rPh sb="5" eb="6">
      <t>ニン</t>
    </rPh>
    <phoneticPr fontId="7"/>
  </si>
  <si>
    <t>定員数
(人)</t>
    <rPh sb="0" eb="3">
      <t>テイインスウ</t>
    </rPh>
    <rPh sb="5" eb="6">
      <t>ニン</t>
    </rPh>
    <phoneticPr fontId="9"/>
  </si>
  <si>
    <t>職員数
(人)</t>
    <rPh sb="5" eb="6">
      <t>ヒト</t>
    </rPh>
    <phoneticPr fontId="9"/>
  </si>
  <si>
    <t>延長(m)</t>
    <rPh sb="0" eb="2">
      <t>エンチョウ</t>
    </rPh>
    <phoneticPr fontId="9"/>
  </si>
  <si>
    <t>注：収集対象世帯数は各月１日現在で住民基本台帳に登録された数(外国人世帯を含む)の年度平均。</t>
    <rPh sb="0" eb="1">
      <t>チュウ</t>
    </rPh>
    <rPh sb="2" eb="4">
      <t>シュウシュウ</t>
    </rPh>
    <phoneticPr fontId="9"/>
  </si>
  <si>
    <t>注：処理件数には飼い主の届出によるもののほか、私有地及び都道上で飼い主不明のものを含む。</t>
    <rPh sb="0" eb="1">
      <t>チュウ</t>
    </rPh>
    <phoneticPr fontId="7"/>
  </si>
  <si>
    <t>大ホール
収容定員
(人)</t>
    <rPh sb="5" eb="7">
      <t>シュウヨウ</t>
    </rPh>
    <rPh sb="11" eb="12">
      <t>ニン</t>
    </rPh>
    <phoneticPr fontId="9"/>
  </si>
  <si>
    <t>注：各表の数値は原則として表示単位未満を四捨五入しており、表内において一致しない場合がある｡</t>
    <rPh sb="0" eb="1">
      <t>チュウ</t>
    </rPh>
    <phoneticPr fontId="7"/>
  </si>
  <si>
    <t>　注２：区債発行額は借換債を含む</t>
    <rPh sb="1" eb="2">
      <t>チュウ</t>
    </rPh>
    <rPh sb="4" eb="5">
      <t>ク</t>
    </rPh>
    <phoneticPr fontId="7"/>
  </si>
  <si>
    <t>調定額(円)</t>
    <rPh sb="4" eb="5">
      <t>エン</t>
    </rPh>
    <phoneticPr fontId="9"/>
  </si>
  <si>
    <t>純収入額(円)</t>
    <rPh sb="5" eb="6">
      <t>エン</t>
    </rPh>
    <phoneticPr fontId="9"/>
  </si>
  <si>
    <t>保育所・幼稚園の保育開始前や保育終了後の送迎及び預かり</t>
    <rPh sb="0" eb="2">
      <t>ホイク</t>
    </rPh>
    <rPh sb="2" eb="3">
      <t>ジョ</t>
    </rPh>
    <rPh sb="4" eb="7">
      <t>ヨウチエン</t>
    </rPh>
    <rPh sb="20" eb="22">
      <t>ソウゲイ</t>
    </rPh>
    <rPh sb="22" eb="23">
      <t>オヨ</t>
    </rPh>
    <rPh sb="24" eb="25">
      <t>アズ</t>
    </rPh>
    <phoneticPr fontId="9"/>
  </si>
  <si>
    <t>保育所・幼稚園の保育開始前や保育終了後の送迎及び預かり</t>
    <rPh sb="0" eb="2">
      <t>ホイク</t>
    </rPh>
    <rPh sb="2" eb="3">
      <t>ジョ</t>
    </rPh>
    <rPh sb="4" eb="7">
      <t>ヨウチエン</t>
    </rPh>
    <rPh sb="8" eb="10">
      <t>ホイク</t>
    </rPh>
    <rPh sb="10" eb="13">
      <t>カイシマエ</t>
    </rPh>
    <rPh sb="14" eb="16">
      <t>ホイク</t>
    </rPh>
    <rPh sb="16" eb="19">
      <t>シュウリョウゴ</t>
    </rPh>
    <rPh sb="20" eb="22">
      <t>ソウゲイ</t>
    </rPh>
    <rPh sb="22" eb="23">
      <t>オヨ</t>
    </rPh>
    <rPh sb="24" eb="25">
      <t>アズ</t>
    </rPh>
    <phoneticPr fontId="14"/>
  </si>
  <si>
    <t>従業者数(人)</t>
    <rPh sb="2" eb="3">
      <t>モノ</t>
    </rPh>
    <rPh sb="5" eb="6">
      <t>ヒト</t>
    </rPh>
    <phoneticPr fontId="9"/>
  </si>
  <si>
    <t>従業者数(人)</t>
    <rPh sb="5" eb="6">
      <t>ヒト</t>
    </rPh>
    <phoneticPr fontId="9"/>
  </si>
  <si>
    <t>-</t>
    <phoneticPr fontId="7"/>
  </si>
  <si>
    <t>選挙管理委員会事務局</t>
    <rPh sb="0" eb="2">
      <t>センキョ</t>
    </rPh>
    <rPh sb="2" eb="4">
      <t>カンリ</t>
    </rPh>
    <rPh sb="4" eb="7">
      <t>イインカイ</t>
    </rPh>
    <rPh sb="7" eb="10">
      <t>ジムキョク</t>
    </rPh>
    <phoneticPr fontId="9"/>
  </si>
  <si>
    <t>学校の放課後の預かり</t>
    <rPh sb="0" eb="2">
      <t>ガッコウ</t>
    </rPh>
    <rPh sb="3" eb="6">
      <t>ホウカゴ</t>
    </rPh>
    <rPh sb="7" eb="8">
      <t>アズ</t>
    </rPh>
    <phoneticPr fontId="9"/>
  </si>
  <si>
    <t>学校の放課後の預かり</t>
    <phoneticPr fontId="14"/>
  </si>
  <si>
    <t>注：上千葉公園運動場は、少年ソフトボール場、少年球技場、テニスコートの共用施設</t>
    <rPh sb="0" eb="1">
      <t>チュウ</t>
    </rPh>
    <rPh sb="2" eb="3">
      <t>カミ</t>
    </rPh>
    <rPh sb="3" eb="5">
      <t>チバ</t>
    </rPh>
    <rPh sb="5" eb="7">
      <t>コウエン</t>
    </rPh>
    <rPh sb="7" eb="10">
      <t>ウンドウジョウ</t>
    </rPh>
    <rPh sb="12" eb="14">
      <t>ショウネン</t>
    </rPh>
    <rPh sb="20" eb="21">
      <t>ジョウ</t>
    </rPh>
    <rPh sb="22" eb="24">
      <t>ショウネン</t>
    </rPh>
    <rPh sb="24" eb="26">
      <t>キュウギ</t>
    </rPh>
    <rPh sb="26" eb="27">
      <t>ジョウ</t>
    </rPh>
    <rPh sb="35" eb="37">
      <t>キョウヨウ</t>
    </rPh>
    <rPh sb="37" eb="39">
      <t>シセツ</t>
    </rPh>
    <phoneticPr fontId="9"/>
  </si>
  <si>
    <t>注：（）内は歩道橋で外数。</t>
    <rPh sb="0" eb="1">
      <t>チュウ</t>
    </rPh>
    <phoneticPr fontId="7"/>
  </si>
  <si>
    <t>注：［上段］駅前乗り入れ台数（放置台数）　…　一日当たりの平均値</t>
    <rPh sb="0" eb="1">
      <t>チュウ</t>
    </rPh>
    <phoneticPr fontId="9"/>
  </si>
  <si>
    <t>　　［下段］放置自転車撤去台数　　　　　　…　年間総数</t>
    <rPh sb="25" eb="27">
      <t>ソウスウ</t>
    </rPh>
    <phoneticPr fontId="9"/>
  </si>
  <si>
    <t>注：＊は、正式名称ではない。</t>
    <rPh sb="0" eb="1">
      <t>ちゅう</t>
    </rPh>
    <phoneticPr fontId="31" type="Hiragana"/>
  </si>
  <si>
    <t>注：建築延面積は共用部分を含む。</t>
    <rPh sb="0" eb="1">
      <t>チュウ</t>
    </rPh>
    <rPh sb="2" eb="4">
      <t>ケンチク</t>
    </rPh>
    <rPh sb="4" eb="5">
      <t>ノ</t>
    </rPh>
    <rPh sb="5" eb="7">
      <t>メンセキ</t>
    </rPh>
    <phoneticPr fontId="7"/>
  </si>
  <si>
    <t>（４）空間放射線量</t>
    <phoneticPr fontId="7"/>
  </si>
  <si>
    <t>［８］６（４）空間放射線量</t>
    <rPh sb="7" eb="9">
      <t>クウカン</t>
    </rPh>
    <rPh sb="9" eb="11">
      <t>ホウシャ</t>
    </rPh>
    <rPh sb="11" eb="13">
      <t>センリョウ</t>
    </rPh>
    <phoneticPr fontId="9"/>
  </si>
  <si>
    <t>（２）卸売業事業所数・従業者数・年間販売額</t>
    <phoneticPr fontId="7"/>
  </si>
  <si>
    <t>（３）小売業事業所数・従業者数・年間販売額</t>
    <phoneticPr fontId="7"/>
  </si>
  <si>
    <t>［８］８（３）小売業事業所数・従業者数・年間販売額</t>
    <phoneticPr fontId="9"/>
  </si>
  <si>
    <t>［８］８（２）卸売業事業所数・従業者数・年間販売額</t>
    <phoneticPr fontId="9"/>
  </si>
  <si>
    <t>（４）産業中分類別事業所数・従業者数・製造品出荷額</t>
    <rPh sb="9" eb="12">
      <t>ジギョウショ</t>
    </rPh>
    <phoneticPr fontId="7"/>
  </si>
  <si>
    <t>［８］８（４）産業中分類別事業所数・従業者数・製造品出荷額</t>
    <phoneticPr fontId="9"/>
  </si>
  <si>
    <t>（４）産業中分類別事業所数・従業者数・製造品出荷額</t>
    <phoneticPr fontId="9"/>
  </si>
  <si>
    <t>　　悩みごと相談、法律相談、配偶者等からの暴力相談（ＤＶ相談）、ＬＧＢＴｓ相談）</t>
    <rPh sb="2" eb="3">
      <t>ナヤ</t>
    </rPh>
    <rPh sb="6" eb="8">
      <t>ソウダン</t>
    </rPh>
    <rPh sb="9" eb="11">
      <t>ホウリツ</t>
    </rPh>
    <rPh sb="11" eb="13">
      <t>ソウダン</t>
    </rPh>
    <rPh sb="14" eb="17">
      <t>ハイグウシャ</t>
    </rPh>
    <rPh sb="17" eb="18">
      <t>トウ</t>
    </rPh>
    <rPh sb="21" eb="23">
      <t>ボウリョク</t>
    </rPh>
    <rPh sb="23" eb="25">
      <t>ソウダン</t>
    </rPh>
    <rPh sb="28" eb="30">
      <t>ソウダン</t>
    </rPh>
    <rPh sb="37" eb="39">
      <t>ソウダン</t>
    </rPh>
    <phoneticPr fontId="7"/>
  </si>
  <si>
    <t>＊「学校教育」、「生涯学習」及び「スポーツ、地域教育」は、［７］子ども、教育に掲載している。</t>
    <rPh sb="2" eb="4">
      <t>ガッコウ</t>
    </rPh>
    <rPh sb="4" eb="6">
      <t>キョウイク</t>
    </rPh>
    <rPh sb="9" eb="11">
      <t>ショウガイ</t>
    </rPh>
    <rPh sb="11" eb="13">
      <t>ガクシュウ</t>
    </rPh>
    <phoneticPr fontId="7"/>
  </si>
  <si>
    <t>注２：事業所数及び従業者数は、令和3年6月1日現在、製造品出荷額等は、令和2年1月～12月実績のもの。</t>
    <rPh sb="0" eb="1">
      <t>チュウ</t>
    </rPh>
    <rPh sb="3" eb="6">
      <t>ジギョウショ</t>
    </rPh>
    <rPh sb="6" eb="7">
      <t>スウ</t>
    </rPh>
    <rPh sb="7" eb="8">
      <t>オヨ</t>
    </rPh>
    <rPh sb="9" eb="12">
      <t>ジュウギョウシャ</t>
    </rPh>
    <rPh sb="12" eb="13">
      <t>スウ</t>
    </rPh>
    <rPh sb="15" eb="17">
      <t>レイワ</t>
    </rPh>
    <rPh sb="18" eb="19">
      <t>ネン</t>
    </rPh>
    <rPh sb="20" eb="21">
      <t>ガツ</t>
    </rPh>
    <rPh sb="22" eb="23">
      <t>ニチ</t>
    </rPh>
    <rPh sb="23" eb="25">
      <t>ゲンザイ</t>
    </rPh>
    <phoneticPr fontId="9"/>
  </si>
  <si>
    <t>注３：個人経営の事業所は、調査の対象としていない。</t>
    <rPh sb="0" eb="1">
      <t>チュウ</t>
    </rPh>
    <rPh sb="3" eb="5">
      <t>コジン</t>
    </rPh>
    <rPh sb="5" eb="7">
      <t>ケイエイ</t>
    </rPh>
    <rPh sb="8" eb="11">
      <t>ジギョウショ</t>
    </rPh>
    <rPh sb="13" eb="15">
      <t>チョウサ</t>
    </rPh>
    <rPh sb="16" eb="18">
      <t>タイショウ</t>
    </rPh>
    <phoneticPr fontId="9"/>
  </si>
  <si>
    <t>注４：事業所数の少ない業種で、該当の事業所が特定できる恐れのある場合、非公表（x）とされる。</t>
    <rPh sb="0" eb="1">
      <t>チュウ</t>
    </rPh>
    <rPh sb="3" eb="6">
      <t>ジギョウショ</t>
    </rPh>
    <rPh sb="6" eb="7">
      <t>スウ</t>
    </rPh>
    <rPh sb="8" eb="9">
      <t>スク</t>
    </rPh>
    <rPh sb="11" eb="13">
      <t>ギョウシュ</t>
    </rPh>
    <rPh sb="15" eb="17">
      <t>ガイトウ</t>
    </rPh>
    <rPh sb="18" eb="21">
      <t>ジギョウショ</t>
    </rPh>
    <rPh sb="22" eb="24">
      <t>トクテイ</t>
    </rPh>
    <rPh sb="27" eb="28">
      <t>オソ</t>
    </rPh>
    <rPh sb="32" eb="34">
      <t>バアイ</t>
    </rPh>
    <phoneticPr fontId="9"/>
  </si>
  <si>
    <t>注１：（１）～（３）は、総務省・経済産業省「令和3年経済センサス－活動調査」による。</t>
    <rPh sb="0" eb="1">
      <t>チュウ</t>
    </rPh>
    <rPh sb="12" eb="15">
      <t>ソウムショウ</t>
    </rPh>
    <rPh sb="16" eb="18">
      <t>ケイザイ</t>
    </rPh>
    <rPh sb="18" eb="21">
      <t>サンギョウショウ</t>
    </rPh>
    <rPh sb="22" eb="24">
      <t>レイワ</t>
    </rPh>
    <rPh sb="25" eb="26">
      <t>ネン</t>
    </rPh>
    <rPh sb="26" eb="28">
      <t>ケイザイ</t>
    </rPh>
    <rPh sb="33" eb="35">
      <t>カツドウ</t>
    </rPh>
    <rPh sb="35" eb="37">
      <t>チョウサ</t>
    </rPh>
    <phoneticPr fontId="7"/>
  </si>
  <si>
    <t>注２：事業所数及び従業者数は、令和3年6月1日現在、年間販売額は令和2年1月～12月実績のもの。</t>
    <rPh sb="0" eb="1">
      <t>チュウ</t>
    </rPh>
    <rPh sb="3" eb="6">
      <t>ジギョウショ</t>
    </rPh>
    <rPh sb="6" eb="7">
      <t>スウ</t>
    </rPh>
    <rPh sb="7" eb="8">
      <t>オヨ</t>
    </rPh>
    <rPh sb="9" eb="10">
      <t>ジュウ</t>
    </rPh>
    <rPh sb="10" eb="13">
      <t>ギョウシャスウ</t>
    </rPh>
    <rPh sb="15" eb="17">
      <t>レイワ</t>
    </rPh>
    <rPh sb="18" eb="19">
      <t>ネン</t>
    </rPh>
    <rPh sb="19" eb="20">
      <t>ヘイネン</t>
    </rPh>
    <rPh sb="20" eb="21">
      <t>ガツ</t>
    </rPh>
    <rPh sb="22" eb="23">
      <t>ニチ</t>
    </rPh>
    <rPh sb="23" eb="25">
      <t>ゲンザイ</t>
    </rPh>
    <rPh sb="26" eb="28">
      <t>ネンカン</t>
    </rPh>
    <rPh sb="28" eb="30">
      <t>ハンバイ</t>
    </rPh>
    <rPh sb="30" eb="31">
      <t>ガク</t>
    </rPh>
    <rPh sb="32" eb="34">
      <t>レイワ</t>
    </rPh>
    <rPh sb="35" eb="36">
      <t>ネン</t>
    </rPh>
    <rPh sb="36" eb="37">
      <t>ヘイネン</t>
    </rPh>
    <rPh sb="37" eb="38">
      <t>ガツ</t>
    </rPh>
    <rPh sb="41" eb="42">
      <t>ガツ</t>
    </rPh>
    <rPh sb="42" eb="44">
      <t>ジッセキ</t>
    </rPh>
    <phoneticPr fontId="7"/>
  </si>
  <si>
    <t>（政策企画課）</t>
    <phoneticPr fontId="7"/>
  </si>
  <si>
    <t>３　特別区税調定収入状況</t>
    <phoneticPr fontId="7"/>
  </si>
  <si>
    <t>（地域振興課・高齢者支援課）</t>
    <rPh sb="9" eb="10">
      <t>シャ</t>
    </rPh>
    <rPh sb="10" eb="12">
      <t>シエン</t>
    </rPh>
    <phoneticPr fontId="9"/>
  </si>
  <si>
    <t>5月</t>
    <rPh sb="1" eb="2">
      <t>ガツ</t>
    </rPh>
    <phoneticPr fontId="7"/>
  </si>
  <si>
    <t>6月</t>
    <rPh sb="1" eb="2">
      <t>ガツ</t>
    </rPh>
    <phoneticPr fontId="7"/>
  </si>
  <si>
    <t>7月</t>
    <rPh sb="1" eb="2">
      <t>ガツ</t>
    </rPh>
    <phoneticPr fontId="7"/>
  </si>
  <si>
    <t>8月</t>
    <rPh sb="1" eb="2">
      <t>ガツ</t>
    </rPh>
    <phoneticPr fontId="7"/>
  </si>
  <si>
    <t>9月</t>
    <rPh sb="1" eb="2">
      <t>ガツ</t>
    </rPh>
    <phoneticPr fontId="7"/>
  </si>
  <si>
    <t>10月</t>
    <rPh sb="2" eb="3">
      <t>ガツ</t>
    </rPh>
    <phoneticPr fontId="7"/>
  </si>
  <si>
    <t>11月</t>
    <rPh sb="2" eb="3">
      <t>ガツ</t>
    </rPh>
    <phoneticPr fontId="7"/>
  </si>
  <si>
    <t>12月</t>
    <rPh sb="2" eb="3">
      <t>ガツ</t>
    </rPh>
    <phoneticPr fontId="7"/>
  </si>
  <si>
    <t>2月</t>
    <rPh sb="1" eb="2">
      <t>ガツ</t>
    </rPh>
    <phoneticPr fontId="7"/>
  </si>
  <si>
    <t>3月</t>
    <rPh sb="1" eb="2">
      <t>ガツ</t>
    </rPh>
    <phoneticPr fontId="7"/>
  </si>
  <si>
    <t>受給者数</t>
    <rPh sb="0" eb="3">
      <t>ジュキュウシャ</t>
    </rPh>
    <rPh sb="3" eb="4">
      <t>スウ</t>
    </rPh>
    <phoneticPr fontId="9"/>
  </si>
  <si>
    <t>定員(人)</t>
    <rPh sb="3" eb="4">
      <t>ヒト</t>
    </rPh>
    <phoneticPr fontId="7"/>
  </si>
  <si>
    <t>注１：シニア活動支援センターの建築延面積は、旧在宅サービスセンター部分を含む。</t>
    <rPh sb="0" eb="1">
      <t>チュウ</t>
    </rPh>
    <rPh sb="6" eb="8">
      <t>カツドウ</t>
    </rPh>
    <rPh sb="8" eb="10">
      <t>シエン</t>
    </rPh>
    <rPh sb="22" eb="23">
      <t>キュウ</t>
    </rPh>
    <rPh sb="23" eb="25">
      <t>ザイタク</t>
    </rPh>
    <rPh sb="33" eb="35">
      <t>ブブン</t>
    </rPh>
    <rPh sb="36" eb="37">
      <t>フク</t>
    </rPh>
    <phoneticPr fontId="9"/>
  </si>
  <si>
    <t>注：保田しおさい学校を除く。</t>
    <rPh sb="0" eb="1">
      <t>チュウ</t>
    </rPh>
    <rPh sb="2" eb="4">
      <t>ホタ</t>
    </rPh>
    <rPh sb="8" eb="10">
      <t>ガッコウ</t>
    </rPh>
    <rPh sb="11" eb="12">
      <t>ノゾ</t>
    </rPh>
    <phoneticPr fontId="9"/>
  </si>
  <si>
    <t>注：葛飾区教育委員会資料による。</t>
    <rPh sb="0" eb="1">
      <t>チュウ</t>
    </rPh>
    <rPh sb="2" eb="4">
      <t>カツシカ</t>
    </rPh>
    <phoneticPr fontId="7"/>
  </si>
  <si>
    <t>水元4-6-15
水元憩い交流館2階</t>
    <rPh sb="0" eb="2">
      <t>ミズモト</t>
    </rPh>
    <rPh sb="9" eb="11">
      <t>ミズモト</t>
    </rPh>
    <rPh sb="11" eb="12">
      <t>イコイ</t>
    </rPh>
    <rPh sb="13" eb="15">
      <t>コウリュウ</t>
    </rPh>
    <rPh sb="15" eb="16">
      <t>カン</t>
    </rPh>
    <rPh sb="17" eb="18">
      <t>カイ</t>
    </rPh>
    <phoneticPr fontId="7"/>
  </si>
  <si>
    <t>アイエ</t>
    <phoneticPr fontId="7"/>
  </si>
  <si>
    <t>ウ</t>
    <phoneticPr fontId="7"/>
  </si>
  <si>
    <t>ア</t>
    <phoneticPr fontId="7"/>
  </si>
  <si>
    <t>イ</t>
    <phoneticPr fontId="7"/>
  </si>
  <si>
    <t>ア　障害者福祉センター</t>
    <phoneticPr fontId="7"/>
  </si>
  <si>
    <t>イ　その他の障害者福祉施設</t>
    <phoneticPr fontId="7"/>
  </si>
  <si>
    <t>ア　運動場</t>
    <rPh sb="2" eb="5">
      <t>ウンドウジョウ</t>
    </rPh>
    <phoneticPr fontId="7"/>
  </si>
  <si>
    <t>イ　体育館等</t>
    <rPh sb="2" eb="5">
      <t>タイイクカン</t>
    </rPh>
    <rPh sb="5" eb="6">
      <t>トウ</t>
    </rPh>
    <phoneticPr fontId="7"/>
  </si>
  <si>
    <t>イ　奥戸総合スポーツセンター</t>
    <rPh sb="2" eb="4">
      <t>オクド</t>
    </rPh>
    <rPh sb="4" eb="6">
      <t>ソウゴウ</t>
    </rPh>
    <phoneticPr fontId="7"/>
  </si>
  <si>
    <t>ウ　水元総合スポーツセンター</t>
    <rPh sb="2" eb="4">
      <t>ミズモト</t>
    </rPh>
    <rPh sb="4" eb="6">
      <t>ソウゴウ</t>
    </rPh>
    <phoneticPr fontId="7"/>
  </si>
  <si>
    <t>延べ利用人数：</t>
    <rPh sb="0" eb="1">
      <t>ノ</t>
    </rPh>
    <rPh sb="2" eb="4">
      <t>リヨウ</t>
    </rPh>
    <rPh sb="4" eb="6">
      <t>ニンズウ</t>
    </rPh>
    <phoneticPr fontId="7"/>
  </si>
  <si>
    <t>（地域教育課）</t>
    <phoneticPr fontId="7"/>
  </si>
  <si>
    <t>利用人数：</t>
    <rPh sb="0" eb="2">
      <t>リヨウ</t>
    </rPh>
    <rPh sb="2" eb="4">
      <t>ニンズウ</t>
    </rPh>
    <phoneticPr fontId="7"/>
  </si>
  <si>
    <t>（産業経済課）</t>
    <phoneticPr fontId="7"/>
  </si>
  <si>
    <t>注３：「年間販売額｣は単位未満を四捨五入しているため、数値の合計が総数と異なる場合がある。</t>
    <rPh sb="0" eb="1">
      <t>チュウ</t>
    </rPh>
    <rPh sb="4" eb="6">
      <t>ネンカン</t>
    </rPh>
    <rPh sb="6" eb="8">
      <t>ハンバイ</t>
    </rPh>
    <rPh sb="8" eb="9">
      <t>ガク</t>
    </rPh>
    <phoneticPr fontId="9"/>
  </si>
  <si>
    <t>リリオ亀有図書サービスカウンター</t>
    <rPh sb="3" eb="5">
      <t>カメアリ</t>
    </rPh>
    <rPh sb="5" eb="7">
      <t>トショ</t>
    </rPh>
    <phoneticPr fontId="30"/>
  </si>
  <si>
    <t>R3.6.2</t>
    <phoneticPr fontId="9"/>
  </si>
  <si>
    <t>新小岩図書サービスカウンター</t>
    <rPh sb="0" eb="3">
      <t>シンコイワ</t>
    </rPh>
    <rPh sb="3" eb="5">
      <t>トショ</t>
    </rPh>
    <phoneticPr fontId="95"/>
  </si>
  <si>
    <t>リリオ亀有図書サービスカウンター</t>
  </si>
  <si>
    <t>14-8</t>
    <phoneticPr fontId="7"/>
  </si>
  <si>
    <t>3-20</t>
    <phoneticPr fontId="7"/>
  </si>
  <si>
    <t>3-21(1)(2)</t>
    <phoneticPr fontId="7"/>
  </si>
  <si>
    <t>3-21(3)(4)</t>
    <phoneticPr fontId="7"/>
  </si>
  <si>
    <t>10-29(1)</t>
    <phoneticPr fontId="7"/>
  </si>
  <si>
    <t>10-29(2)</t>
    <phoneticPr fontId="7"/>
  </si>
  <si>
    <t>20-29</t>
    <phoneticPr fontId="7"/>
  </si>
  <si>
    <t>10-49</t>
    <phoneticPr fontId="7"/>
  </si>
  <si>
    <t>新小岩1-45-1
(JR新小岩
南口ビル6階
えきにこわ内)</t>
    <phoneticPr fontId="9"/>
  </si>
  <si>
    <t>賃貸物件　</t>
    <phoneticPr fontId="7"/>
  </si>
  <si>
    <t>堀切6-28-5</t>
  </si>
  <si>
    <t>S54.3</t>
  </si>
  <si>
    <t>新小岩北</t>
  </si>
  <si>
    <t>区民サービススポット</t>
    <rPh sb="0" eb="2">
      <t>クミン</t>
    </rPh>
    <phoneticPr fontId="9"/>
  </si>
  <si>
    <t>10-48</t>
    <phoneticPr fontId="7"/>
  </si>
  <si>
    <t>高齢者就職相談</t>
    <rPh sb="0" eb="3">
      <t>コウレイシャ</t>
    </rPh>
    <rPh sb="3" eb="5">
      <t>シュウショク</t>
    </rPh>
    <rPh sb="5" eb="7">
      <t>ソウダン</t>
    </rPh>
    <phoneticPr fontId="9"/>
  </si>
  <si>
    <t>高齢者支援課</t>
    <rPh sb="0" eb="3">
      <t>コウレイシャ</t>
    </rPh>
    <rPh sb="3" eb="5">
      <t>シエン</t>
    </rPh>
    <rPh sb="5" eb="6">
      <t>カ</t>
    </rPh>
    <phoneticPr fontId="7"/>
  </si>
  <si>
    <t>総合教育センター教育支援課</t>
    <rPh sb="0" eb="2">
      <t>ソウゴウ</t>
    </rPh>
    <rPh sb="2" eb="4">
      <t>キョウイク</t>
    </rPh>
    <rPh sb="8" eb="10">
      <t>キョウイク</t>
    </rPh>
    <rPh sb="10" eb="12">
      <t>シエン</t>
    </rPh>
    <rPh sb="12" eb="13">
      <t>カ</t>
    </rPh>
    <phoneticPr fontId="9"/>
  </si>
  <si>
    <t>注：立石地区センターと共用</t>
    <rPh sb="0" eb="1">
      <t>チュウ</t>
    </rPh>
    <rPh sb="2" eb="4">
      <t>タテイシ</t>
    </rPh>
    <rPh sb="4" eb="6">
      <t>チク</t>
    </rPh>
    <rPh sb="11" eb="13">
      <t>キョウヨウ</t>
    </rPh>
    <phoneticPr fontId="9"/>
  </si>
  <si>
    <t>4-15</t>
    <phoneticPr fontId="7"/>
  </si>
  <si>
    <t>4-13</t>
    <phoneticPr fontId="7"/>
  </si>
  <si>
    <t>4-14</t>
    <phoneticPr fontId="7"/>
  </si>
  <si>
    <t>燃やさない
ごみの資源化</t>
    <rPh sb="0" eb="1">
      <t>モ</t>
    </rPh>
    <rPh sb="9" eb="11">
      <t>シゲン</t>
    </rPh>
    <rPh sb="11" eb="12">
      <t>カ</t>
    </rPh>
    <phoneticPr fontId="9"/>
  </si>
  <si>
    <t>総数</t>
    <rPh sb="0" eb="2">
      <t>ソウスウ</t>
    </rPh>
    <phoneticPr fontId="28"/>
  </si>
  <si>
    <t>新聞</t>
    <rPh sb="0" eb="2">
      <t>シンブン</t>
    </rPh>
    <phoneticPr fontId="28"/>
  </si>
  <si>
    <t>紙パック</t>
    <rPh sb="0" eb="1">
      <t>カミ</t>
    </rPh>
    <phoneticPr fontId="28"/>
  </si>
  <si>
    <t>スチール缶</t>
    <rPh sb="4" eb="5">
      <t>カン</t>
    </rPh>
    <phoneticPr fontId="28"/>
  </si>
  <si>
    <t>アルミ缶</t>
    <rPh sb="3" eb="4">
      <t>カン</t>
    </rPh>
    <phoneticPr fontId="28"/>
  </si>
  <si>
    <t>区分</t>
    <rPh sb="0" eb="2">
      <t>クブン</t>
    </rPh>
    <phoneticPr fontId="28"/>
  </si>
  <si>
    <t>集団回収</t>
    <rPh sb="0" eb="2">
      <t>シュウダン</t>
    </rPh>
    <rPh sb="2" eb="4">
      <t>カイシュウ</t>
    </rPh>
    <phoneticPr fontId="28"/>
  </si>
  <si>
    <t>行政回収</t>
    <rPh sb="0" eb="2">
      <t>ギョウセイ</t>
    </rPh>
    <rPh sb="2" eb="4">
      <t>カイシュウ</t>
    </rPh>
    <phoneticPr fontId="28"/>
  </si>
  <si>
    <t>令和5年度</t>
    <rPh sb="0" eb="2">
      <t>レイワ</t>
    </rPh>
    <rPh sb="3" eb="5">
      <t>ネンド</t>
    </rPh>
    <phoneticPr fontId="7"/>
  </si>
  <si>
    <t>令和5年度</t>
    <phoneticPr fontId="7"/>
  </si>
  <si>
    <t>四つ木二丁目わんぱく公園</t>
    <rPh sb="0" eb="1">
      <t>ヨ</t>
    </rPh>
    <rPh sb="2" eb="3">
      <t>ギ</t>
    </rPh>
    <rPh sb="3" eb="4">
      <t>フタ</t>
    </rPh>
    <rPh sb="4" eb="6">
      <t>チョウメ</t>
    </rPh>
    <rPh sb="10" eb="12">
      <t>コウエン</t>
    </rPh>
    <phoneticPr fontId="7"/>
  </si>
  <si>
    <t>四つ木2-14-6</t>
    <phoneticPr fontId="7"/>
  </si>
  <si>
    <t>令和3年</t>
    <rPh sb="0" eb="2">
      <t>レイワ</t>
    </rPh>
    <rPh sb="3" eb="4">
      <t>ネン</t>
    </rPh>
    <phoneticPr fontId="30"/>
  </si>
  <si>
    <t>白ゆり公園</t>
    <rPh sb="0" eb="1">
      <t>シラ</t>
    </rPh>
    <rPh sb="3" eb="5">
      <t>コウエン</t>
    </rPh>
    <phoneticPr fontId="29"/>
  </si>
  <si>
    <t>四つ木二丁目わんぱく公園</t>
    <rPh sb="0" eb="1">
      <t>ヨ</t>
    </rPh>
    <rPh sb="2" eb="3">
      <t>ギ</t>
    </rPh>
    <rPh sb="3" eb="6">
      <t>２チョウメ</t>
    </rPh>
    <rPh sb="10" eb="12">
      <t>コウエン</t>
    </rPh>
    <phoneticPr fontId="29"/>
  </si>
  <si>
    <t>水元5-5-20</t>
    <rPh sb="0" eb="2">
      <t>ミズモト</t>
    </rPh>
    <phoneticPr fontId="29"/>
  </si>
  <si>
    <t>R5</t>
  </si>
  <si>
    <t>四つ木2-14-6</t>
    <rPh sb="0" eb="1">
      <t>ヨ</t>
    </rPh>
    <rPh sb="2" eb="3">
      <t>ギ</t>
    </rPh>
    <phoneticPr fontId="29"/>
  </si>
  <si>
    <t>立石駅南口西地区地区計画</t>
    <rPh sb="0" eb="2">
      <t>タテイシ</t>
    </rPh>
    <rPh sb="2" eb="3">
      <t>エキ</t>
    </rPh>
    <rPh sb="3" eb="5">
      <t>ミナミグチ</t>
    </rPh>
    <rPh sb="5" eb="6">
      <t>ニシ</t>
    </rPh>
    <rPh sb="6" eb="8">
      <t>チク</t>
    </rPh>
    <rPh sb="8" eb="10">
      <t>チク</t>
    </rPh>
    <rPh sb="10" eb="12">
      <t>ケイカク</t>
    </rPh>
    <phoneticPr fontId="9"/>
  </si>
  <si>
    <t>（総合教育センター教育支援課）</t>
    <phoneticPr fontId="7"/>
  </si>
  <si>
    <t>（教育指導課）</t>
    <rPh sb="1" eb="3">
      <t>キョウイク</t>
    </rPh>
    <rPh sb="3" eb="5">
      <t>シドウ</t>
    </rPh>
    <rPh sb="5" eb="6">
      <t>カ</t>
    </rPh>
    <phoneticPr fontId="9"/>
  </si>
  <si>
    <t>令和2年</t>
    <rPh sb="0" eb="2">
      <t>レイワ</t>
    </rPh>
    <rPh sb="3" eb="4">
      <t>ネン</t>
    </rPh>
    <phoneticPr fontId="28"/>
  </si>
  <si>
    <t>(指)８つの教科部会による研究</t>
    <rPh sb="1" eb="2">
      <t>ユビ</t>
    </rPh>
    <rPh sb="6" eb="8">
      <t>キョウカ</t>
    </rPh>
    <rPh sb="8" eb="10">
      <t>ブカイ</t>
    </rPh>
    <rPh sb="13" eb="15">
      <t>ケンキュウ</t>
    </rPh>
    <phoneticPr fontId="28"/>
  </si>
  <si>
    <t>(指)算数科</t>
    <rPh sb="3" eb="6">
      <t>サンスウカ</t>
    </rPh>
    <phoneticPr fontId="28"/>
  </si>
  <si>
    <t>(指)全教科</t>
    <rPh sb="3" eb="6">
      <t>ゼンキョウカ</t>
    </rPh>
    <phoneticPr fontId="28"/>
  </si>
  <si>
    <t>(都)小学校教科担任制等</t>
  </si>
  <si>
    <t>(都)小学校教科担任制等</t>
    <rPh sb="1" eb="2">
      <t>ト</t>
    </rPh>
    <rPh sb="3" eb="6">
      <t>ショウガッコウ</t>
    </rPh>
    <rPh sb="6" eb="8">
      <t>キョウカ</t>
    </rPh>
    <rPh sb="8" eb="10">
      <t>タンニン</t>
    </rPh>
    <rPh sb="10" eb="11">
      <t>セイ</t>
    </rPh>
    <rPh sb="11" eb="12">
      <t>トウ</t>
    </rPh>
    <phoneticPr fontId="28"/>
  </si>
  <si>
    <t>（私立）</t>
    <rPh sb="1" eb="3">
      <t>シリツ</t>
    </rPh>
    <phoneticPr fontId="28"/>
  </si>
  <si>
    <t>カナリア</t>
  </si>
  <si>
    <t>R6.2</t>
  </si>
  <si>
    <t>R6.4</t>
  </si>
  <si>
    <t>青戸中央</t>
  </si>
  <si>
    <t>西奥戸</t>
  </si>
  <si>
    <t>東奥戸</t>
  </si>
  <si>
    <t>鎌倉1-21-9</t>
  </si>
  <si>
    <t>青戸3-13-25</t>
    <rPh sb="0" eb="2">
      <t>アオト</t>
    </rPh>
    <phoneticPr fontId="0"/>
  </si>
  <si>
    <t>青戸7-34-6</t>
  </si>
  <si>
    <t>ＡＩＡＩ ＮＵＲＳＥＲＹ 高砂</t>
  </si>
  <si>
    <t>注１：立石地区センターの所在地は、令和5年6月までは立石4-23-17</t>
    <rPh sb="0" eb="1">
      <t>チュウ</t>
    </rPh>
    <rPh sb="3" eb="5">
      <t>タテイシ</t>
    </rPh>
    <rPh sb="12" eb="15">
      <t>ショザイチ</t>
    </rPh>
    <rPh sb="17" eb="19">
      <t>レイワ</t>
    </rPh>
    <rPh sb="20" eb="21">
      <t>ネン</t>
    </rPh>
    <rPh sb="22" eb="23">
      <t>ガツ</t>
    </rPh>
    <rPh sb="26" eb="28">
      <t>タテイシ</t>
    </rPh>
    <phoneticPr fontId="9"/>
  </si>
  <si>
    <t>葛飾区小児慢性
特定疾病審査会</t>
    <phoneticPr fontId="7"/>
  </si>
  <si>
    <t>2年</t>
    <phoneticPr fontId="7"/>
  </si>
  <si>
    <t>葛飾区小児慢性特定疾病審査会</t>
    <phoneticPr fontId="9"/>
  </si>
  <si>
    <t>葛飾区児童福祉審議会</t>
    <rPh sb="3" eb="5">
      <t>ジドウ</t>
    </rPh>
    <rPh sb="5" eb="7">
      <t>フクシ</t>
    </rPh>
    <rPh sb="7" eb="10">
      <t>シンギカイ</t>
    </rPh>
    <phoneticPr fontId="8"/>
  </si>
  <si>
    <t>児童福祉施設長1名、学識経験者6名、弁護士3名、医師3名、
税理士1名、臨床心理士1名、一級建築士１名</t>
    <rPh sb="0" eb="2">
      <t>ジドウ</t>
    </rPh>
    <rPh sb="2" eb="4">
      <t>フクシ</t>
    </rPh>
    <rPh sb="4" eb="7">
      <t>シセツチョウ</t>
    </rPh>
    <rPh sb="8" eb="9">
      <t>メイ</t>
    </rPh>
    <rPh sb="10" eb="12">
      <t>ガクシキ</t>
    </rPh>
    <rPh sb="12" eb="15">
      <t>ケイケンシャ</t>
    </rPh>
    <rPh sb="16" eb="17">
      <t>メイ</t>
    </rPh>
    <rPh sb="18" eb="21">
      <t>ベンゴシ</t>
    </rPh>
    <rPh sb="22" eb="23">
      <t>メイ</t>
    </rPh>
    <rPh sb="24" eb="26">
      <t>イシ</t>
    </rPh>
    <rPh sb="27" eb="28">
      <t>メイ</t>
    </rPh>
    <rPh sb="30" eb="33">
      <t>ゼイリシ</t>
    </rPh>
    <rPh sb="34" eb="35">
      <t>メイ</t>
    </rPh>
    <rPh sb="36" eb="38">
      <t>リンショウ</t>
    </rPh>
    <rPh sb="38" eb="41">
      <t>シンリシ</t>
    </rPh>
    <rPh sb="42" eb="43">
      <t>メイ</t>
    </rPh>
    <rPh sb="44" eb="46">
      <t>イッキュウ</t>
    </rPh>
    <rPh sb="46" eb="49">
      <t>ケンチクシ</t>
    </rPh>
    <rPh sb="50" eb="51">
      <t>メイ</t>
    </rPh>
    <phoneticPr fontId="0"/>
  </si>
  <si>
    <t>教育指導課</t>
    <rPh sb="0" eb="5">
      <t>キョウイクシドウカ</t>
    </rPh>
    <phoneticPr fontId="7"/>
  </si>
  <si>
    <t>スタジアム構想担当課長</t>
    <rPh sb="5" eb="7">
      <t>コウソウ</t>
    </rPh>
    <rPh sb="7" eb="9">
      <t>タントウ</t>
    </rPh>
    <rPh sb="9" eb="11">
      <t>カチョウ</t>
    </rPh>
    <phoneticPr fontId="9"/>
  </si>
  <si>
    <t>秘書課</t>
    <phoneticPr fontId="9"/>
  </si>
  <si>
    <t>広報課</t>
    <phoneticPr fontId="9"/>
  </si>
  <si>
    <t>収納対策係、徴収第一係、徴収第二係</t>
    <rPh sb="0" eb="2">
      <t>シュウノウ</t>
    </rPh>
    <rPh sb="2" eb="4">
      <t>タイサク</t>
    </rPh>
    <rPh sb="4" eb="5">
      <t>カカリ</t>
    </rPh>
    <rPh sb="6" eb="8">
      <t>チョウシュウ</t>
    </rPh>
    <rPh sb="8" eb="10">
      <t>ダイイチ</t>
    </rPh>
    <rPh sb="10" eb="11">
      <t>カカリ</t>
    </rPh>
    <rPh sb="12" eb="14">
      <t>チョウシュウ</t>
    </rPh>
    <rPh sb="14" eb="16">
      <t>ダイニ</t>
    </rPh>
    <rPh sb="16" eb="17">
      <t>カカリ</t>
    </rPh>
    <phoneticPr fontId="9"/>
  </si>
  <si>
    <t>管理係、計画係、運用訓練担当係、自助・共助係、訓練係、</t>
    <rPh sb="0" eb="2">
      <t>カンリ</t>
    </rPh>
    <rPh sb="2" eb="3">
      <t>カカリ</t>
    </rPh>
    <rPh sb="4" eb="6">
      <t>ケイカク</t>
    </rPh>
    <rPh sb="6" eb="7">
      <t>カカリ</t>
    </rPh>
    <rPh sb="8" eb="10">
      <t>ウンヨウ</t>
    </rPh>
    <rPh sb="10" eb="12">
      <t>クンレン</t>
    </rPh>
    <rPh sb="12" eb="14">
      <t>タントウ</t>
    </rPh>
    <rPh sb="14" eb="15">
      <t>カカリ</t>
    </rPh>
    <rPh sb="16" eb="18">
      <t>ジジョ</t>
    </rPh>
    <rPh sb="19" eb="21">
      <t>キョウジョ</t>
    </rPh>
    <rPh sb="21" eb="22">
      <t>カカリ</t>
    </rPh>
    <rPh sb="23" eb="25">
      <t>クンレン</t>
    </rPh>
    <rPh sb="25" eb="26">
      <t>カカリ</t>
    </rPh>
    <phoneticPr fontId="9"/>
  </si>
  <si>
    <t>◆運用訓練担当課長</t>
    <rPh sb="1" eb="3">
      <t>ウンヨウ</t>
    </rPh>
    <rPh sb="3" eb="5">
      <t>クンレン</t>
    </rPh>
    <rPh sb="5" eb="7">
      <t>タントウ</t>
    </rPh>
    <rPh sb="7" eb="9">
      <t>カチョウ</t>
    </rPh>
    <phoneticPr fontId="9"/>
  </si>
  <si>
    <t>◆地域防災担当課長</t>
    <rPh sb="1" eb="3">
      <t>チイキ</t>
    </rPh>
    <rPh sb="3" eb="5">
      <t>ボウサイ</t>
    </rPh>
    <rPh sb="5" eb="7">
      <t>タントウ</t>
    </rPh>
    <rPh sb="7" eb="9">
      <t>カチョウ</t>
    </rPh>
    <phoneticPr fontId="9"/>
  </si>
  <si>
    <t>◆生活安全担当課長</t>
    <rPh sb="1" eb="3">
      <t>セイカツ</t>
    </rPh>
    <rPh sb="3" eb="5">
      <t>アンゼン</t>
    </rPh>
    <rPh sb="5" eb="7">
      <t>タントウ</t>
    </rPh>
    <rPh sb="7" eb="9">
      <t>カチョウ</t>
    </rPh>
    <phoneticPr fontId="9"/>
  </si>
  <si>
    <t>企画係、施設整備法人指導係、地域福祉係、生活支援臨時給付担当係、</t>
    <rPh sb="0" eb="2">
      <t>キカク</t>
    </rPh>
    <rPh sb="2" eb="3">
      <t>カカリ</t>
    </rPh>
    <rPh sb="4" eb="6">
      <t>シセツ</t>
    </rPh>
    <rPh sb="6" eb="8">
      <t>セイビ</t>
    </rPh>
    <rPh sb="8" eb="10">
      <t>ホウジン</t>
    </rPh>
    <rPh sb="10" eb="12">
      <t>シドウ</t>
    </rPh>
    <rPh sb="12" eb="13">
      <t>カカリ</t>
    </rPh>
    <rPh sb="14" eb="16">
      <t>チイキ</t>
    </rPh>
    <rPh sb="16" eb="18">
      <t>フクシ</t>
    </rPh>
    <rPh sb="18" eb="19">
      <t>ガカリ</t>
    </rPh>
    <rPh sb="20" eb="22">
      <t>セイカツ</t>
    </rPh>
    <rPh sb="22" eb="24">
      <t>シエン</t>
    </rPh>
    <rPh sb="24" eb="26">
      <t>リンジ</t>
    </rPh>
    <rPh sb="26" eb="28">
      <t>キュウフ</t>
    </rPh>
    <rPh sb="28" eb="30">
      <t>タントウ</t>
    </rPh>
    <rPh sb="30" eb="31">
      <t>カカリ</t>
    </rPh>
    <phoneticPr fontId="9"/>
  </si>
  <si>
    <t>災害要配慮者支援担当係</t>
    <rPh sb="0" eb="2">
      <t>サイガイ</t>
    </rPh>
    <rPh sb="2" eb="3">
      <t>ヨウ</t>
    </rPh>
    <rPh sb="3" eb="5">
      <t>ハイリョ</t>
    </rPh>
    <rPh sb="5" eb="6">
      <t>シャ</t>
    </rPh>
    <rPh sb="6" eb="8">
      <t>シエン</t>
    </rPh>
    <rPh sb="8" eb="10">
      <t>タントウ</t>
    </rPh>
    <rPh sb="10" eb="11">
      <t>カカリ</t>
    </rPh>
    <phoneticPr fontId="9"/>
  </si>
  <si>
    <t>災害要配慮者支援担当課長</t>
    <rPh sb="0" eb="2">
      <t>サイガイ</t>
    </rPh>
    <rPh sb="2" eb="3">
      <t>ヨウ</t>
    </rPh>
    <rPh sb="3" eb="5">
      <t>ハイリョ</t>
    </rPh>
    <rPh sb="5" eb="6">
      <t>シャ</t>
    </rPh>
    <rPh sb="6" eb="8">
      <t>シエン</t>
    </rPh>
    <rPh sb="8" eb="10">
      <t>タントウ</t>
    </rPh>
    <rPh sb="10" eb="12">
      <t>カチョウ</t>
    </rPh>
    <phoneticPr fontId="9"/>
  </si>
  <si>
    <t>管理係、資格係、長寿医療係、給付係、国民年金係、保健事業係</t>
    <rPh sb="0" eb="2">
      <t>カンリ</t>
    </rPh>
    <rPh sb="2" eb="3">
      <t>カカリ</t>
    </rPh>
    <rPh sb="4" eb="6">
      <t>シカク</t>
    </rPh>
    <rPh sb="6" eb="7">
      <t>カカリ</t>
    </rPh>
    <rPh sb="8" eb="10">
      <t>チョウジュ</t>
    </rPh>
    <rPh sb="10" eb="12">
      <t>イリョウ</t>
    </rPh>
    <rPh sb="12" eb="13">
      <t>カカリ</t>
    </rPh>
    <rPh sb="14" eb="16">
      <t>キュウフ</t>
    </rPh>
    <rPh sb="16" eb="17">
      <t>カカリ</t>
    </rPh>
    <rPh sb="18" eb="20">
      <t>コクミン</t>
    </rPh>
    <rPh sb="20" eb="22">
      <t>ネンキン</t>
    </rPh>
    <rPh sb="22" eb="23">
      <t>カカリ</t>
    </rPh>
    <phoneticPr fontId="9"/>
  </si>
  <si>
    <t>健康推進課</t>
    <rPh sb="0" eb="2">
      <t>ケンコウ</t>
    </rPh>
    <rPh sb="2" eb="4">
      <t>スイシン</t>
    </rPh>
    <rPh sb="4" eb="5">
      <t>カ</t>
    </rPh>
    <phoneticPr fontId="9"/>
  </si>
  <si>
    <t>児童相談部</t>
    <rPh sb="0" eb="2">
      <t>ジドウ</t>
    </rPh>
    <rPh sb="2" eb="4">
      <t>ソウダン</t>
    </rPh>
    <rPh sb="4" eb="5">
      <t>ブ</t>
    </rPh>
    <phoneticPr fontId="9"/>
  </si>
  <si>
    <t>児童相談課</t>
    <rPh sb="0" eb="2">
      <t>ジドウ</t>
    </rPh>
    <rPh sb="2" eb="4">
      <t>ソウダン</t>
    </rPh>
    <rPh sb="4" eb="5">
      <t>カ</t>
    </rPh>
    <phoneticPr fontId="9"/>
  </si>
  <si>
    <t>（児童相談所）</t>
    <rPh sb="1" eb="3">
      <t>ジドウ</t>
    </rPh>
    <rPh sb="3" eb="5">
      <t>ソウダン</t>
    </rPh>
    <phoneticPr fontId="9"/>
  </si>
  <si>
    <t>相談援助担当課長</t>
    <rPh sb="0" eb="2">
      <t>ソウダン</t>
    </rPh>
    <rPh sb="2" eb="4">
      <t>エンジョ</t>
    </rPh>
    <rPh sb="4" eb="6">
      <t>タントウ</t>
    </rPh>
    <rPh sb="6" eb="8">
      <t>カチョウ</t>
    </rPh>
    <phoneticPr fontId="9"/>
  </si>
  <si>
    <t>児童保護担当課長</t>
    <rPh sb="0" eb="2">
      <t>ジドウ</t>
    </rPh>
    <rPh sb="2" eb="4">
      <t>ホゴ</t>
    </rPh>
    <rPh sb="4" eb="6">
      <t>タントウ</t>
    </rPh>
    <rPh sb="6" eb="8">
      <t>カチョウ</t>
    </rPh>
    <phoneticPr fontId="9"/>
  </si>
  <si>
    <t>児童相談法務担当課長</t>
    <rPh sb="0" eb="2">
      <t>ジドウ</t>
    </rPh>
    <rPh sb="2" eb="4">
      <t>ソウダン</t>
    </rPh>
    <rPh sb="4" eb="6">
      <t>ホウム</t>
    </rPh>
    <rPh sb="6" eb="8">
      <t>タントウ</t>
    </rPh>
    <rPh sb="8" eb="10">
      <t>カチョウ</t>
    </rPh>
    <phoneticPr fontId="9"/>
  </si>
  <si>
    <t>事務係、事業調整担当係（２）、かわまちづくり担当係</t>
    <rPh sb="0" eb="2">
      <t>ジム</t>
    </rPh>
    <rPh sb="2" eb="3">
      <t>カカリ</t>
    </rPh>
    <rPh sb="4" eb="6">
      <t>ジギョウ</t>
    </rPh>
    <rPh sb="6" eb="8">
      <t>チョウセイ</t>
    </rPh>
    <rPh sb="8" eb="10">
      <t>タントウ</t>
    </rPh>
    <rPh sb="10" eb="11">
      <t>カカリ</t>
    </rPh>
    <rPh sb="22" eb="24">
      <t>タントウ</t>
    </rPh>
    <rPh sb="24" eb="25">
      <t>カカリ</t>
    </rPh>
    <phoneticPr fontId="9"/>
  </si>
  <si>
    <t>かわまちづくり担当課長</t>
    <rPh sb="7" eb="9">
      <t>タントウ</t>
    </rPh>
    <rPh sb="9" eb="11">
      <t>カチョウ</t>
    </rPh>
    <phoneticPr fontId="9"/>
  </si>
  <si>
    <t>■の組織を所掌</t>
    <phoneticPr fontId="9"/>
  </si>
  <si>
    <t>◇新小岩街づくり担当課長</t>
    <rPh sb="1" eb="4">
      <t>シンコイワ</t>
    </rPh>
    <rPh sb="4" eb="5">
      <t>マチ</t>
    </rPh>
    <rPh sb="8" eb="10">
      <t>タントウ</t>
    </rPh>
    <rPh sb="10" eb="11">
      <t>カ</t>
    </rPh>
    <rPh sb="11" eb="12">
      <t>チョウ</t>
    </rPh>
    <phoneticPr fontId="9"/>
  </si>
  <si>
    <t>■道路管理課</t>
    <rPh sb="1" eb="3">
      <t>ドウロ</t>
    </rPh>
    <rPh sb="3" eb="5">
      <t>カンリ</t>
    </rPh>
    <rPh sb="5" eb="6">
      <t>カ</t>
    </rPh>
    <phoneticPr fontId="9"/>
  </si>
  <si>
    <t>■道路建設課</t>
    <rPh sb="1" eb="3">
      <t>ドウロ</t>
    </rPh>
    <rPh sb="3" eb="5">
      <t>ケンセツ</t>
    </rPh>
    <rPh sb="5" eb="6">
      <t>カ</t>
    </rPh>
    <phoneticPr fontId="9"/>
  </si>
  <si>
    <t>■道路補修課</t>
    <rPh sb="1" eb="3">
      <t>ドウロ</t>
    </rPh>
    <rPh sb="3" eb="5">
      <t>ホシュウ</t>
    </rPh>
    <rPh sb="5" eb="6">
      <t>カ</t>
    </rPh>
    <phoneticPr fontId="9"/>
  </si>
  <si>
    <t>■公園課</t>
    <rPh sb="1" eb="3">
      <t>コウエン</t>
    </rPh>
    <rPh sb="3" eb="4">
      <t>カ</t>
    </rPh>
    <phoneticPr fontId="9"/>
  </si>
  <si>
    <t>◆教育指導課</t>
    <rPh sb="1" eb="3">
      <t>キョウイク</t>
    </rPh>
    <rPh sb="3" eb="5">
      <t>シドウ</t>
    </rPh>
    <rPh sb="5" eb="6">
      <t>カ</t>
    </rPh>
    <phoneticPr fontId="9"/>
  </si>
  <si>
    <t>教育振興係、事務係、いじめ対策担当係、教育情報係、</t>
    <rPh sb="0" eb="2">
      <t>キョウイク</t>
    </rPh>
    <rPh sb="2" eb="4">
      <t>シンコウ</t>
    </rPh>
    <rPh sb="4" eb="5">
      <t>カカリ</t>
    </rPh>
    <rPh sb="6" eb="8">
      <t>ジム</t>
    </rPh>
    <rPh sb="8" eb="9">
      <t>カカリ</t>
    </rPh>
    <rPh sb="13" eb="15">
      <t>タイサク</t>
    </rPh>
    <rPh sb="15" eb="17">
      <t>タントウ</t>
    </rPh>
    <rPh sb="17" eb="18">
      <t>カカリ</t>
    </rPh>
    <rPh sb="19" eb="21">
      <t>キョウイク</t>
    </rPh>
    <rPh sb="21" eb="23">
      <t>ジョウホウ</t>
    </rPh>
    <rPh sb="23" eb="24">
      <t>カカリ</t>
    </rPh>
    <phoneticPr fontId="9"/>
  </si>
  <si>
    <t>教育環境調整係、幼児教育担当係、指導主事</t>
    <phoneticPr fontId="9"/>
  </si>
  <si>
    <t>管理係、特別支援教育係、教育支援係、就学相談係、指導主事</t>
    <rPh sb="0" eb="2">
      <t>カンリ</t>
    </rPh>
    <rPh sb="2" eb="3">
      <t>カカリ</t>
    </rPh>
    <rPh sb="4" eb="6">
      <t>トクベツ</t>
    </rPh>
    <rPh sb="6" eb="8">
      <t>シエン</t>
    </rPh>
    <rPh sb="8" eb="10">
      <t>キョウイク</t>
    </rPh>
    <rPh sb="10" eb="11">
      <t>カカリ</t>
    </rPh>
    <rPh sb="12" eb="14">
      <t>キョウイク</t>
    </rPh>
    <rPh sb="14" eb="16">
      <t>シエン</t>
    </rPh>
    <rPh sb="16" eb="17">
      <t>カカリ</t>
    </rPh>
    <rPh sb="18" eb="20">
      <t>シュウガク</t>
    </rPh>
    <rPh sb="20" eb="22">
      <t>ソウダン</t>
    </rPh>
    <rPh sb="22" eb="23">
      <t>カカリ</t>
    </rPh>
    <rPh sb="24" eb="26">
      <t>シドウ</t>
    </rPh>
    <rPh sb="26" eb="28">
      <t>シュジ</t>
    </rPh>
    <phoneticPr fontId="9"/>
  </si>
  <si>
    <t>◆総合教育センター管理担当課長</t>
    <rPh sb="1" eb="3">
      <t>ソウゴウ</t>
    </rPh>
    <rPh sb="3" eb="5">
      <t>キョウイク</t>
    </rPh>
    <rPh sb="9" eb="11">
      <t>カンリ</t>
    </rPh>
    <rPh sb="11" eb="13">
      <t>タントウ</t>
    </rPh>
    <rPh sb="13" eb="15">
      <t>カチョウ</t>
    </rPh>
    <phoneticPr fontId="9"/>
  </si>
  <si>
    <t>博物館管理係、博物館事業係</t>
    <rPh sb="3" eb="5">
      <t>カンリ</t>
    </rPh>
    <rPh sb="5" eb="6">
      <t>カカリ</t>
    </rPh>
    <rPh sb="7" eb="10">
      <t>ハクブツカン</t>
    </rPh>
    <rPh sb="10" eb="12">
      <t>ジギョウ</t>
    </rPh>
    <rPh sb="12" eb="13">
      <t>カカリ</t>
    </rPh>
    <phoneticPr fontId="9"/>
  </si>
  <si>
    <t>管理係、事業推進係、地域図書館（６）</t>
    <rPh sb="0" eb="2">
      <t>カンリ</t>
    </rPh>
    <rPh sb="2" eb="3">
      <t>カカリ</t>
    </rPh>
    <rPh sb="4" eb="6">
      <t>ジギョウ</t>
    </rPh>
    <rPh sb="6" eb="8">
      <t>スイシン</t>
    </rPh>
    <rPh sb="8" eb="9">
      <t>カカリ</t>
    </rPh>
    <rPh sb="10" eb="12">
      <t>チイキ</t>
    </rPh>
    <rPh sb="12" eb="15">
      <t>トショカン</t>
    </rPh>
    <phoneticPr fontId="9"/>
  </si>
  <si>
    <t>税制、軽自動車税の賦課、軽自動車税の証明、特別区たばこ税・入湯税の賦課、納税貯蓄組合、課内庶務</t>
    <rPh sb="0" eb="2">
      <t>ゼイセイ</t>
    </rPh>
    <rPh sb="3" eb="8">
      <t>ケイジドウシャゼイ</t>
    </rPh>
    <rPh sb="9" eb="11">
      <t>フカ</t>
    </rPh>
    <rPh sb="12" eb="17">
      <t>ケイジドウシャゼイ</t>
    </rPh>
    <rPh sb="18" eb="20">
      <t>ショウメイ</t>
    </rPh>
    <rPh sb="21" eb="24">
      <t>トクベツク</t>
    </rPh>
    <phoneticPr fontId="9"/>
  </si>
  <si>
    <t>課税第三係</t>
    <phoneticPr fontId="9"/>
  </si>
  <si>
    <t>運用訓練担当課長</t>
    <rPh sb="0" eb="2">
      <t>ウンヨウ</t>
    </rPh>
    <rPh sb="2" eb="4">
      <t>クンレン</t>
    </rPh>
    <rPh sb="4" eb="6">
      <t>タントウ</t>
    </rPh>
    <rPh sb="6" eb="8">
      <t>カチョウ</t>
    </rPh>
    <phoneticPr fontId="9"/>
  </si>
  <si>
    <t>地域防災担当課長</t>
    <rPh sb="0" eb="2">
      <t>チイキ</t>
    </rPh>
    <rPh sb="2" eb="4">
      <t>ボウサイ</t>
    </rPh>
    <rPh sb="4" eb="6">
      <t>タントウ</t>
    </rPh>
    <rPh sb="6" eb="8">
      <t>カチョウ</t>
    </rPh>
    <phoneticPr fontId="9"/>
  </si>
  <si>
    <t>計画係</t>
    <rPh sb="0" eb="2">
      <t>ケイカク</t>
    </rPh>
    <rPh sb="2" eb="3">
      <t>カカリ</t>
    </rPh>
    <phoneticPr fontId="9"/>
  </si>
  <si>
    <t>生活安全担当課長</t>
    <rPh sb="0" eb="2">
      <t>セイカツ</t>
    </rPh>
    <rPh sb="2" eb="4">
      <t>アンゼン</t>
    </rPh>
    <rPh sb="4" eb="6">
      <t>タントウ</t>
    </rPh>
    <rPh sb="6" eb="8">
      <t>カチョウ</t>
    </rPh>
    <phoneticPr fontId="9"/>
  </si>
  <si>
    <t>運用訓練担当係</t>
    <rPh sb="0" eb="2">
      <t>ウンヨウ</t>
    </rPh>
    <rPh sb="2" eb="4">
      <t>クンレン</t>
    </rPh>
    <rPh sb="4" eb="6">
      <t>タントウ</t>
    </rPh>
    <rPh sb="6" eb="7">
      <t>カカリ</t>
    </rPh>
    <phoneticPr fontId="9"/>
  </si>
  <si>
    <t>防犯強化係</t>
    <rPh sb="0" eb="2">
      <t>ボウハン</t>
    </rPh>
    <rPh sb="2" eb="4">
      <t>キョウカ</t>
    </rPh>
    <rPh sb="4" eb="5">
      <t>カカリ</t>
    </rPh>
    <phoneticPr fontId="9"/>
  </si>
  <si>
    <t>※の組織が福祉事務所</t>
  </si>
  <si>
    <t>災害要配慮者支援担当課長</t>
    <rPh sb="10" eb="12">
      <t>カチョウ</t>
    </rPh>
    <phoneticPr fontId="9"/>
  </si>
  <si>
    <t>◎健康推進係</t>
    <rPh sb="1" eb="3">
      <t>ケンコウ</t>
    </rPh>
    <rPh sb="3" eb="5">
      <t>スイシン</t>
    </rPh>
    <rPh sb="5" eb="6">
      <t>カカリ</t>
    </rPh>
    <phoneticPr fontId="9"/>
  </si>
  <si>
    <t>就学前教育支援係</t>
    <rPh sb="0" eb="3">
      <t>シュウガクマエ</t>
    </rPh>
    <rPh sb="3" eb="5">
      <t>キョウイク</t>
    </rPh>
    <rPh sb="5" eb="7">
      <t>シエン</t>
    </rPh>
    <rPh sb="7" eb="8">
      <t>カカリ</t>
    </rPh>
    <phoneticPr fontId="9"/>
  </si>
  <si>
    <t>児童相談部　</t>
    <rPh sb="0" eb="2">
      <t>ジドウ</t>
    </rPh>
    <rPh sb="2" eb="4">
      <t>ソウダン</t>
    </rPh>
    <rPh sb="4" eb="5">
      <t>ブ</t>
    </rPh>
    <phoneticPr fontId="9"/>
  </si>
  <si>
    <t>■の組織が児童相談所</t>
    <rPh sb="5" eb="7">
      <t>ジドウ</t>
    </rPh>
    <rPh sb="7" eb="9">
      <t>ソウダン</t>
    </rPh>
    <rPh sb="9" eb="10">
      <t>ジョ</t>
    </rPh>
    <phoneticPr fontId="9"/>
  </si>
  <si>
    <t>■管理係</t>
    <rPh sb="1" eb="3">
      <t>カンリ</t>
    </rPh>
    <rPh sb="3" eb="4">
      <t>カカリ</t>
    </rPh>
    <phoneticPr fontId="9"/>
  </si>
  <si>
    <t>児童保護担当課長</t>
    <phoneticPr fontId="9"/>
  </si>
  <si>
    <t>■事業係</t>
    <rPh sb="1" eb="3">
      <t>ジギョウ</t>
    </rPh>
    <rPh sb="3" eb="4">
      <t>カカリ</t>
    </rPh>
    <phoneticPr fontId="9"/>
  </si>
  <si>
    <t>児童相談法務担当課長</t>
    <phoneticPr fontId="9"/>
  </si>
  <si>
    <t>■相談係</t>
    <rPh sb="1" eb="3">
      <t>ソウダン</t>
    </rPh>
    <rPh sb="3" eb="4">
      <t>カカリ</t>
    </rPh>
    <phoneticPr fontId="9"/>
  </si>
  <si>
    <t>■援助第一係</t>
    <rPh sb="1" eb="3">
      <t>エンジョ</t>
    </rPh>
    <rPh sb="3" eb="5">
      <t>ダイイチ</t>
    </rPh>
    <rPh sb="5" eb="6">
      <t>カカリ</t>
    </rPh>
    <phoneticPr fontId="9"/>
  </si>
  <si>
    <t>■援助第二係</t>
    <rPh sb="1" eb="3">
      <t>エンジョ</t>
    </rPh>
    <rPh sb="3" eb="5">
      <t>ダイニ</t>
    </rPh>
    <rPh sb="5" eb="6">
      <t>カカリ</t>
    </rPh>
    <phoneticPr fontId="9"/>
  </si>
  <si>
    <t>■心理第一係</t>
    <rPh sb="1" eb="3">
      <t>シンリ</t>
    </rPh>
    <rPh sb="3" eb="5">
      <t>ダイイチ</t>
    </rPh>
    <rPh sb="5" eb="6">
      <t>カカリ</t>
    </rPh>
    <phoneticPr fontId="9"/>
  </si>
  <si>
    <t>■心理第二係</t>
    <rPh sb="1" eb="3">
      <t>シンリ</t>
    </rPh>
    <rPh sb="3" eb="5">
      <t>ダイニ</t>
    </rPh>
    <rPh sb="5" eb="6">
      <t>カカリ</t>
    </rPh>
    <phoneticPr fontId="9"/>
  </si>
  <si>
    <t>■保護第一係</t>
    <rPh sb="1" eb="3">
      <t>ホゴ</t>
    </rPh>
    <rPh sb="3" eb="5">
      <t>ダイイチ</t>
    </rPh>
    <rPh sb="5" eb="6">
      <t>カカリ</t>
    </rPh>
    <phoneticPr fontId="9"/>
  </si>
  <si>
    <t>■保護第二係</t>
    <rPh sb="1" eb="3">
      <t>ホゴ</t>
    </rPh>
    <rPh sb="3" eb="5">
      <t>ダイニ</t>
    </rPh>
    <rPh sb="5" eb="6">
      <t>カカリ</t>
    </rPh>
    <phoneticPr fontId="9"/>
  </si>
  <si>
    <t>■保護第三係</t>
    <rPh sb="1" eb="3">
      <t>ホゴ</t>
    </rPh>
    <rPh sb="3" eb="5">
      <t>ダイサン</t>
    </rPh>
    <rPh sb="5" eb="6">
      <t>カカリ</t>
    </rPh>
    <phoneticPr fontId="9"/>
  </si>
  <si>
    <t>交通政策担当部長</t>
    <rPh sb="0" eb="2">
      <t>コウツウ</t>
    </rPh>
    <rPh sb="2" eb="4">
      <t>セイサク</t>
    </rPh>
    <rPh sb="4" eb="6">
      <t>タントウ</t>
    </rPh>
    <phoneticPr fontId="9"/>
  </si>
  <si>
    <t>都市施設担当部長</t>
    <rPh sb="2" eb="4">
      <t>シセツ</t>
    </rPh>
    <rPh sb="4" eb="6">
      <t>タントウ</t>
    </rPh>
    <rPh sb="6" eb="8">
      <t>ブチョウ</t>
    </rPh>
    <phoneticPr fontId="9"/>
  </si>
  <si>
    <t>かわまちづくり担当課長</t>
    <rPh sb="7" eb="11">
      <t>タントウカチョウ</t>
    </rPh>
    <phoneticPr fontId="9"/>
  </si>
  <si>
    <t>市街地整備の企画・調整、都市再生整備計画、街づくりの啓発・街づくり組織の支援、街づくり事業の調査・計画、街づくり事業・密集地域整備事業に係る技術管理</t>
    <phoneticPr fontId="9"/>
  </si>
  <si>
    <t>教育指導課</t>
    <rPh sb="0" eb="2">
      <t>キョウイク</t>
    </rPh>
    <rPh sb="2" eb="4">
      <t>シドウ</t>
    </rPh>
    <rPh sb="4" eb="5">
      <t>カ</t>
    </rPh>
    <phoneticPr fontId="9"/>
  </si>
  <si>
    <t>いじめ対策担当係</t>
    <rPh sb="3" eb="5">
      <t>タイサク</t>
    </rPh>
    <rPh sb="5" eb="7">
      <t>タントウ</t>
    </rPh>
    <rPh sb="7" eb="8">
      <t>カカリ</t>
    </rPh>
    <phoneticPr fontId="9"/>
  </si>
  <si>
    <t>幼児教育担当係</t>
    <rPh sb="0" eb="2">
      <t>ヨウジ</t>
    </rPh>
    <rPh sb="2" eb="4">
      <t>キョウイク</t>
    </rPh>
    <rPh sb="4" eb="6">
      <t>タントウ</t>
    </rPh>
    <rPh sb="6" eb="7">
      <t>カカリ</t>
    </rPh>
    <phoneticPr fontId="9"/>
  </si>
  <si>
    <t>総合教育センター管理担当課長</t>
    <rPh sb="0" eb="2">
      <t>ソウゴウ</t>
    </rPh>
    <rPh sb="2" eb="4">
      <t>キョウイク</t>
    </rPh>
    <rPh sb="8" eb="10">
      <t>カンリ</t>
    </rPh>
    <rPh sb="10" eb="12">
      <t>タントウ</t>
    </rPh>
    <rPh sb="12" eb="14">
      <t>カチョウ</t>
    </rPh>
    <phoneticPr fontId="9"/>
  </si>
  <si>
    <t>教育支援係</t>
    <rPh sb="0" eb="2">
      <t>キョウイク</t>
    </rPh>
    <rPh sb="2" eb="4">
      <t>シエン</t>
    </rPh>
    <rPh sb="4" eb="5">
      <t>カカリ</t>
    </rPh>
    <phoneticPr fontId="9"/>
  </si>
  <si>
    <t>就学相談係</t>
    <rPh sb="0" eb="2">
      <t>シュウガク</t>
    </rPh>
    <rPh sb="2" eb="4">
      <t>ソウダン</t>
    </rPh>
    <rPh sb="4" eb="5">
      <t>カカリ</t>
    </rPh>
    <phoneticPr fontId="9"/>
  </si>
  <si>
    <t>博物館管理係</t>
    <rPh sb="3" eb="5">
      <t>カンリ</t>
    </rPh>
    <rPh sb="5" eb="6">
      <t>カカリ</t>
    </rPh>
    <phoneticPr fontId="9"/>
  </si>
  <si>
    <t>博物館事業係</t>
    <rPh sb="3" eb="5">
      <t>ジギョウ</t>
    </rPh>
    <rPh sb="5" eb="6">
      <t>カカリ</t>
    </rPh>
    <phoneticPr fontId="9"/>
  </si>
  <si>
    <t>地域図書館</t>
    <rPh sb="0" eb="2">
      <t>チイキ</t>
    </rPh>
    <rPh sb="2" eb="4">
      <t>トショ</t>
    </rPh>
    <rPh sb="4" eb="5">
      <t>カン</t>
    </rPh>
    <phoneticPr fontId="9"/>
  </si>
  <si>
    <t>（地域保健課・健康推進課）</t>
    <rPh sb="1" eb="3">
      <t>チイキ</t>
    </rPh>
    <rPh sb="3" eb="6">
      <t>ホケンカ</t>
    </rPh>
    <rPh sb="7" eb="9">
      <t>ケンコウ</t>
    </rPh>
    <rPh sb="9" eb="11">
      <t>スイシン</t>
    </rPh>
    <rPh sb="11" eb="12">
      <t>カ</t>
    </rPh>
    <phoneticPr fontId="9"/>
  </si>
  <si>
    <t>（健康推進課）</t>
    <rPh sb="1" eb="3">
      <t>ケンコウ</t>
    </rPh>
    <rPh sb="3" eb="5">
      <t>スイシン</t>
    </rPh>
    <rPh sb="5" eb="6">
      <t>カ</t>
    </rPh>
    <phoneticPr fontId="9"/>
  </si>
  <si>
    <t>令和3年度</t>
    <rPh sb="0" eb="1">
      <t>レイ</t>
    </rPh>
    <rPh sb="1" eb="2">
      <t>ワ</t>
    </rPh>
    <rPh sb="3" eb="4">
      <t>ネン</t>
    </rPh>
    <rPh sb="4" eb="5">
      <t>ド</t>
    </rPh>
    <phoneticPr fontId="28"/>
  </si>
  <si>
    <t>令和4年度</t>
    <rPh sb="0" eb="1">
      <t>レイ</t>
    </rPh>
    <rPh sb="1" eb="2">
      <t>ワ</t>
    </rPh>
    <rPh sb="3" eb="4">
      <t>ネン</t>
    </rPh>
    <rPh sb="4" eb="5">
      <t>ド</t>
    </rPh>
    <phoneticPr fontId="28"/>
  </si>
  <si>
    <t>令和4年</t>
    <rPh sb="0" eb="2">
      <t>レイワ</t>
    </rPh>
    <rPh sb="3" eb="4">
      <t>ネン</t>
    </rPh>
    <phoneticPr fontId="28"/>
  </si>
  <si>
    <t>30・35・40・45・50・55・60・65・70歳</t>
    <phoneticPr fontId="9"/>
  </si>
  <si>
    <t>東四つ木2-26-15</t>
  </si>
  <si>
    <t>葛飾やすらぎの郷</t>
  </si>
  <si>
    <t>癒しの里青戸</t>
    <rPh sb="0" eb="1">
      <t>イヤ</t>
    </rPh>
    <rPh sb="3" eb="4">
      <t>サト</t>
    </rPh>
    <rPh sb="4" eb="6">
      <t>アオト</t>
    </rPh>
    <phoneticPr fontId="11"/>
  </si>
  <si>
    <t>青戸8-18-13</t>
    <rPh sb="0" eb="2">
      <t>アオト</t>
    </rPh>
    <phoneticPr fontId="11"/>
  </si>
  <si>
    <t>かつしか苑</t>
    <rPh sb="4" eb="5">
      <t>エン</t>
    </rPh>
    <phoneticPr fontId="11"/>
  </si>
  <si>
    <t>白鳥2-9-18</t>
    <rPh sb="0" eb="2">
      <t>シラトリ</t>
    </rPh>
    <phoneticPr fontId="11"/>
  </si>
  <si>
    <t>癒しの里亀有</t>
    <rPh sb="0" eb="1">
      <t>イヤ</t>
    </rPh>
    <rPh sb="3" eb="4">
      <t>サト</t>
    </rPh>
    <rPh sb="4" eb="6">
      <t>カメアリ</t>
    </rPh>
    <phoneticPr fontId="11"/>
  </si>
  <si>
    <t>亀有2-60-5</t>
    <rPh sb="0" eb="2">
      <t>カメアリ</t>
    </rPh>
    <phoneticPr fontId="11"/>
  </si>
  <si>
    <t>青戸4-16-7</t>
    <rPh sb="0" eb="2">
      <t>アオト</t>
    </rPh>
    <phoneticPr fontId="11"/>
  </si>
  <si>
    <t>東かなまち桜園</t>
    <rPh sb="0" eb="1">
      <t>ヒガシ</t>
    </rPh>
    <rPh sb="5" eb="6">
      <t>サクラ</t>
    </rPh>
    <rPh sb="6" eb="7">
      <t>エン</t>
    </rPh>
    <phoneticPr fontId="11"/>
  </si>
  <si>
    <t>東金町2-13-10</t>
    <rPh sb="0" eb="1">
      <t>ヒガシ</t>
    </rPh>
    <rPh sb="1" eb="3">
      <t>カナマチ</t>
    </rPh>
    <phoneticPr fontId="11"/>
  </si>
  <si>
    <t>バタフライヒル細田</t>
    <rPh sb="7" eb="9">
      <t>ホソダ</t>
    </rPh>
    <phoneticPr fontId="11"/>
  </si>
  <si>
    <t>細田4-20-14</t>
    <rPh sb="0" eb="2">
      <t>ホソダ</t>
    </rPh>
    <phoneticPr fontId="11"/>
  </si>
  <si>
    <t>かつしか苑亀有</t>
    <rPh sb="4" eb="5">
      <t>エン</t>
    </rPh>
    <rPh sb="5" eb="7">
      <t>カメアリ</t>
    </rPh>
    <phoneticPr fontId="11"/>
  </si>
  <si>
    <t>アンブル宝町</t>
    <rPh sb="4" eb="6">
      <t>タカラマチ</t>
    </rPh>
    <phoneticPr fontId="11"/>
  </si>
  <si>
    <t>宝町1-2-9</t>
    <rPh sb="0" eb="2">
      <t>タカラマチ</t>
    </rPh>
    <phoneticPr fontId="11"/>
  </si>
  <si>
    <t>第二奥戸くつろぎの郷</t>
    <rPh sb="0" eb="2">
      <t>ダイニ</t>
    </rPh>
    <rPh sb="2" eb="4">
      <t>オクド</t>
    </rPh>
    <rPh sb="9" eb="10">
      <t>サト</t>
    </rPh>
    <phoneticPr fontId="11"/>
  </si>
  <si>
    <t>ケアホーム葛飾</t>
  </si>
  <si>
    <t>小菅1-35-10</t>
    <rPh sb="0" eb="2">
      <t>コスゲ</t>
    </rPh>
    <phoneticPr fontId="11"/>
  </si>
  <si>
    <t>癒しの里西亀有</t>
    <rPh sb="0" eb="1">
      <t>イヤ</t>
    </rPh>
    <rPh sb="3" eb="4">
      <t>サト</t>
    </rPh>
    <rPh sb="4" eb="7">
      <t>ニシカメアリ</t>
    </rPh>
    <phoneticPr fontId="11"/>
  </si>
  <si>
    <t>西亀有3-18-6</t>
    <rPh sb="0" eb="3">
      <t>ニシカメアリ</t>
    </rPh>
    <phoneticPr fontId="11"/>
  </si>
  <si>
    <t>老人保健施設花の木</t>
    <rPh sb="0" eb="2">
      <t>ロウジン</t>
    </rPh>
    <rPh sb="2" eb="4">
      <t>ホケン</t>
    </rPh>
    <rPh sb="4" eb="6">
      <t>シセツ</t>
    </rPh>
    <phoneticPr fontId="11"/>
  </si>
  <si>
    <t>葛飾ロイヤルケアセンター</t>
  </si>
  <si>
    <t>お花茶屋ロイヤルケアセンター</t>
    <rPh sb="1" eb="2">
      <t>ハナ</t>
    </rPh>
    <rPh sb="2" eb="4">
      <t>チャヤ</t>
    </rPh>
    <phoneticPr fontId="11"/>
  </si>
  <si>
    <t>四つ木5-19-7</t>
    <rPh sb="0" eb="1">
      <t>ヨ</t>
    </rPh>
    <rPh sb="2" eb="3">
      <t>ギ</t>
    </rPh>
    <phoneticPr fontId="11"/>
  </si>
  <si>
    <t>青戸こはるびの里</t>
    <rPh sb="0" eb="2">
      <t>アオト</t>
    </rPh>
    <rPh sb="7" eb="8">
      <t>サト</t>
    </rPh>
    <phoneticPr fontId="11"/>
  </si>
  <si>
    <t>青戸7-34-6</t>
    <rPh sb="0" eb="2">
      <t>アオト</t>
    </rPh>
    <phoneticPr fontId="11"/>
  </si>
  <si>
    <t>水元1-26-20</t>
    <rPh sb="0" eb="2">
      <t>ミズモト</t>
    </rPh>
    <phoneticPr fontId="11"/>
  </si>
  <si>
    <t>奥戸3-25-1</t>
    <rPh sb="0" eb="2">
      <t>オクド</t>
    </rPh>
    <phoneticPr fontId="11"/>
  </si>
  <si>
    <t>西水元2-2-8</t>
    <rPh sb="0" eb="1">
      <t>ニシ</t>
    </rPh>
    <rPh sb="1" eb="3">
      <t>ミズモト</t>
    </rPh>
    <phoneticPr fontId="11"/>
  </si>
  <si>
    <t>老人デイサービスセンター、短期入所生活介護</t>
    <rPh sb="0" eb="2">
      <t>ロウジン</t>
    </rPh>
    <phoneticPr fontId="11"/>
  </si>
  <si>
    <t>水元在宅サービスセンター</t>
    <rPh sb="0" eb="2">
      <t>ミズモト</t>
    </rPh>
    <rPh sb="2" eb="4">
      <t>ザイタク</t>
    </rPh>
    <phoneticPr fontId="11"/>
  </si>
  <si>
    <t>東堀切在宅サービスセンター</t>
    <rPh sb="0" eb="1">
      <t>ヒガシ</t>
    </rPh>
    <rPh sb="1" eb="3">
      <t>ホリキリ</t>
    </rPh>
    <rPh sb="3" eb="5">
      <t>ザイタク</t>
    </rPh>
    <phoneticPr fontId="11"/>
  </si>
  <si>
    <t>東堀切2-28-6-101</t>
    <rPh sb="0" eb="1">
      <t>ヒガシ</t>
    </rPh>
    <rPh sb="1" eb="3">
      <t>ホリキリ</t>
    </rPh>
    <phoneticPr fontId="11"/>
  </si>
  <si>
    <t>奥戸在宅サービスセンター</t>
    <rPh sb="0" eb="2">
      <t>オクド</t>
    </rPh>
    <rPh sb="2" eb="4">
      <t>ザイタク</t>
    </rPh>
    <phoneticPr fontId="11"/>
  </si>
  <si>
    <t>亀有在宅サービスセンター</t>
    <rPh sb="0" eb="2">
      <t>カメアリ</t>
    </rPh>
    <rPh sb="2" eb="4">
      <t>ザイタク</t>
    </rPh>
    <phoneticPr fontId="11"/>
  </si>
  <si>
    <t>亀有1-10-14-101</t>
    <rPh sb="0" eb="2">
      <t>カメアリ</t>
    </rPh>
    <phoneticPr fontId="11"/>
  </si>
  <si>
    <t>東四つ木在宅サービスセンター</t>
    <rPh sb="0" eb="1">
      <t>ヒガシ</t>
    </rPh>
    <rPh sb="1" eb="2">
      <t>ヨ</t>
    </rPh>
    <rPh sb="3" eb="4">
      <t>ギ</t>
    </rPh>
    <rPh sb="4" eb="6">
      <t>ザイタク</t>
    </rPh>
    <phoneticPr fontId="11"/>
  </si>
  <si>
    <t>東四つ木4-44-2-101</t>
    <rPh sb="0" eb="1">
      <t>ヒガシ</t>
    </rPh>
    <rPh sb="1" eb="2">
      <t>ヨ</t>
    </rPh>
    <rPh sb="3" eb="4">
      <t>ギ</t>
    </rPh>
    <phoneticPr fontId="11"/>
  </si>
  <si>
    <t>東新小岩在宅サービスセンター</t>
    <rPh sb="0" eb="1">
      <t>ヒガシ</t>
    </rPh>
    <rPh sb="1" eb="4">
      <t>シンコイワ</t>
    </rPh>
    <rPh sb="4" eb="6">
      <t>ザイタク</t>
    </rPh>
    <phoneticPr fontId="11"/>
  </si>
  <si>
    <t>東新小岩3-8-6-101</t>
    <rPh sb="0" eb="1">
      <t>ヒガシ</t>
    </rPh>
    <rPh sb="1" eb="4">
      <t>シンコイワ</t>
    </rPh>
    <phoneticPr fontId="11"/>
  </si>
  <si>
    <t>西水元在宅サービスセンター</t>
    <rPh sb="0" eb="1">
      <t>ニシ</t>
    </rPh>
    <rPh sb="1" eb="3">
      <t>ミズモト</t>
    </rPh>
    <rPh sb="3" eb="5">
      <t>ザイタク</t>
    </rPh>
    <phoneticPr fontId="11"/>
  </si>
  <si>
    <t>中川園</t>
    <rPh sb="0" eb="2">
      <t>ナカガワ</t>
    </rPh>
    <rPh sb="2" eb="3">
      <t>エン</t>
    </rPh>
    <phoneticPr fontId="11"/>
  </si>
  <si>
    <t>老人デイサービスセンター、短期入所生活介護</t>
    <rPh sb="0" eb="2">
      <t>ロウジン</t>
    </rPh>
    <rPh sb="13" eb="15">
      <t>タンキ</t>
    </rPh>
    <rPh sb="15" eb="17">
      <t>ニュウショ</t>
    </rPh>
    <rPh sb="17" eb="19">
      <t>セイカツ</t>
    </rPh>
    <rPh sb="19" eb="21">
      <t>カイゴ</t>
    </rPh>
    <phoneticPr fontId="11"/>
  </si>
  <si>
    <t>水元園</t>
    <rPh sb="0" eb="2">
      <t>ミズモト</t>
    </rPh>
    <rPh sb="2" eb="3">
      <t>エン</t>
    </rPh>
    <phoneticPr fontId="11"/>
  </si>
  <si>
    <t>西新小岩3-37-27</t>
    <rPh sb="0" eb="1">
      <t>ニシ</t>
    </rPh>
    <rPh sb="1" eb="4">
      <t>シンコイワ</t>
    </rPh>
    <phoneticPr fontId="11"/>
  </si>
  <si>
    <t>西水元ナーシングホーム</t>
    <rPh sb="0" eb="1">
      <t>ニシ</t>
    </rPh>
    <rPh sb="1" eb="3">
      <t>ミズモト</t>
    </rPh>
    <phoneticPr fontId="11"/>
  </si>
  <si>
    <t>西水元6-12-2</t>
    <rPh sb="0" eb="1">
      <t>ニシ</t>
    </rPh>
    <rPh sb="1" eb="3">
      <t>ミズモト</t>
    </rPh>
    <phoneticPr fontId="11"/>
  </si>
  <si>
    <t>葛飾やすらぎの郷</t>
    <rPh sb="7" eb="8">
      <t>サト</t>
    </rPh>
    <phoneticPr fontId="11"/>
  </si>
  <si>
    <t>新宿3-4-10</t>
    <rPh sb="0" eb="2">
      <t>シンジュク</t>
    </rPh>
    <phoneticPr fontId="11"/>
  </si>
  <si>
    <t>老人デイサービスセンター､認知症高齢者グループホーム</t>
    <rPh sb="0" eb="2">
      <t>ロウジン</t>
    </rPh>
    <rPh sb="13" eb="15">
      <t>ニンチ</t>
    </rPh>
    <rPh sb="15" eb="16">
      <t>ショウ</t>
    </rPh>
    <rPh sb="16" eb="19">
      <t>コウレイシャ</t>
    </rPh>
    <phoneticPr fontId="11"/>
  </si>
  <si>
    <t>老人デイサービスセンター、短期入所生活介護、
ケアハウス(介護専用型)</t>
    <rPh sb="0" eb="2">
      <t>ロウジン</t>
    </rPh>
    <rPh sb="29" eb="31">
      <t>カイゴ</t>
    </rPh>
    <rPh sb="31" eb="34">
      <t>センヨウガタ</t>
    </rPh>
    <phoneticPr fontId="11"/>
  </si>
  <si>
    <t>新宿6-2-13</t>
    <rPh sb="0" eb="2">
      <t>ニイジュク</t>
    </rPh>
    <phoneticPr fontId="11"/>
  </si>
  <si>
    <t>短期入所生活介護、認可保育所</t>
    <rPh sb="9" eb="11">
      <t>ニンカ</t>
    </rPh>
    <rPh sb="11" eb="13">
      <t>ホイク</t>
    </rPh>
    <rPh sb="13" eb="14">
      <t>ジョ</t>
    </rPh>
    <phoneticPr fontId="11"/>
  </si>
  <si>
    <t>亀有1-6-11</t>
    <rPh sb="0" eb="1">
      <t>カメ</t>
    </rPh>
    <rPh sb="1" eb="2">
      <t>アリ</t>
    </rPh>
    <phoneticPr fontId="11"/>
  </si>
  <si>
    <t>奥戸3-25-23</t>
    <rPh sb="0" eb="2">
      <t>オクド</t>
    </rPh>
    <phoneticPr fontId="11"/>
  </si>
  <si>
    <t>スマイルホーム西井堀</t>
    <rPh sb="7" eb="8">
      <t>ニシ</t>
    </rPh>
    <rPh sb="8" eb="9">
      <t>イ</t>
    </rPh>
    <rPh sb="9" eb="10">
      <t>ホリ</t>
    </rPh>
    <phoneticPr fontId="11"/>
  </si>
  <si>
    <t>奥戸3-24-15</t>
    <rPh sb="0" eb="2">
      <t>オクド</t>
    </rPh>
    <phoneticPr fontId="11"/>
  </si>
  <si>
    <t>ケアホーム葛飾</t>
    <rPh sb="5" eb="7">
      <t>カツシカ</t>
    </rPh>
    <phoneticPr fontId="11"/>
  </si>
  <si>
    <t>R元.10</t>
    <rPh sb="1" eb="2">
      <t>モト</t>
    </rPh>
    <phoneticPr fontId="28"/>
  </si>
  <si>
    <t>短期入所生活介護</t>
    <rPh sb="0" eb="2">
      <t>タンキ</t>
    </rPh>
    <rPh sb="2" eb="4">
      <t>ニュウショ</t>
    </rPh>
    <rPh sb="4" eb="6">
      <t>セイカツ</t>
    </rPh>
    <rPh sb="6" eb="8">
      <t>カイゴ</t>
    </rPh>
    <phoneticPr fontId="11"/>
  </si>
  <si>
    <t>通所リハビリテーション、短期入所療養介護、高齢者総合相談センター</t>
    <rPh sb="21" eb="24">
      <t>コウレイシャ</t>
    </rPh>
    <rPh sb="24" eb="26">
      <t>ソウゴウ</t>
    </rPh>
    <rPh sb="26" eb="28">
      <t>ソウダン</t>
    </rPh>
    <phoneticPr fontId="11"/>
  </si>
  <si>
    <t>葛飾ロイヤルケアセンター</t>
    <rPh sb="0" eb="2">
      <t>カツシカ</t>
    </rPh>
    <phoneticPr fontId="11"/>
  </si>
  <si>
    <t>通所リハビリテーション、短期入所療養介護、短期入所生活介護</t>
    <rPh sb="16" eb="18">
      <t>リョウヨウ</t>
    </rPh>
    <phoneticPr fontId="11"/>
  </si>
  <si>
    <t>西新小岩3-37-8</t>
    <rPh sb="0" eb="1">
      <t>ニシ</t>
    </rPh>
    <rPh sb="1" eb="2">
      <t>シン</t>
    </rPh>
    <rPh sb="2" eb="4">
      <t>コイワ</t>
    </rPh>
    <phoneticPr fontId="11"/>
  </si>
  <si>
    <t>通所リハビリテーション、短期入所療養介護、訪問リハビリテーション</t>
    <rPh sb="21" eb="23">
      <t>ホウモン</t>
    </rPh>
    <phoneticPr fontId="11"/>
  </si>
  <si>
    <t>R5.10</t>
  </si>
  <si>
    <t>ピカソ</t>
  </si>
  <si>
    <t>特別養護老人ホーム</t>
  </si>
  <si>
    <t>しょうぶエバンズ</t>
  </si>
  <si>
    <t>パランしょうぶ</t>
  </si>
  <si>
    <t>かがやけ共同作業所</t>
  </si>
  <si>
    <t>かがやけ第２共同作業所</t>
  </si>
  <si>
    <t>シャイン</t>
  </si>
  <si>
    <t>生活介護、就労継続支援Ｂ型</t>
  </si>
  <si>
    <t>Ｃｒａｆｔ</t>
  </si>
  <si>
    <t>生活介護</t>
  </si>
  <si>
    <t>就労移行支援、就労継続支援Ａ型、
就労継続支援Ｂ型</t>
  </si>
  <si>
    <t>レッツ・エンジョイ</t>
  </si>
  <si>
    <t>やすらぎリバーシティ</t>
  </si>
  <si>
    <t>アップドラフト</t>
  </si>
  <si>
    <t>就労継続支援Ａ型</t>
  </si>
  <si>
    <t>あさひ</t>
  </si>
  <si>
    <t>ファーストプランニング</t>
  </si>
  <si>
    <t>就労移行支援、就労定着支援</t>
  </si>
  <si>
    <t>り ｍｉｘ ｓｔｕｄｉｏ とら</t>
  </si>
  <si>
    <t>グリーンカフェ</t>
  </si>
  <si>
    <t>ドンと来い亀有</t>
  </si>
  <si>
    <t>株式会社ウッディ</t>
    <rPh sb="0" eb="4">
      <t>カブシキカイシャ</t>
    </rPh>
    <phoneticPr fontId="28"/>
  </si>
  <si>
    <t>(社福)永春会</t>
    <rPh sb="1" eb="3">
      <t>シャフク</t>
    </rPh>
    <rPh sb="4" eb="5">
      <t>ナガ</t>
    </rPh>
    <rPh sb="5" eb="6">
      <t>ハル</t>
    </rPh>
    <rPh sb="6" eb="7">
      <t>カイ</t>
    </rPh>
    <phoneticPr fontId="28"/>
  </si>
  <si>
    <t>株式会社おもつな</t>
  </si>
  <si>
    <t>(社福)アストリー</t>
    <rPh sb="1" eb="3">
      <t>シャフク</t>
    </rPh>
    <phoneticPr fontId="6"/>
  </si>
  <si>
    <t>西水元5-11-3</t>
  </si>
  <si>
    <t>放課後等デイサービス</t>
    <rPh sb="0" eb="4">
      <t>ホウカゴトウ</t>
    </rPh>
    <phoneticPr fontId="11"/>
  </si>
  <si>
    <t>ぷれゾンクラブＦｉｎｄ</t>
  </si>
  <si>
    <t>児童デイサービスあい</t>
  </si>
  <si>
    <t>南水元2-5-8</t>
  </si>
  <si>
    <t>放課後等デイサービス</t>
  </si>
  <si>
    <t>ゆりのねこどもＤａｙさぽーとⅡ</t>
  </si>
  <si>
    <t>あしたも笑顔ａｎｅｌａ</t>
  </si>
  <si>
    <t>アポロキッズクラブ</t>
  </si>
  <si>
    <t>放課後等デイサービスキッズパーク</t>
  </si>
  <si>
    <t>高砂3-11-14-106</t>
  </si>
  <si>
    <t>はーとＤＥサンタ</t>
  </si>
  <si>
    <t>水元3-9-11</t>
  </si>
  <si>
    <t>児童発達支援、放課後等デイサービス</t>
  </si>
  <si>
    <t>重症児デイサービスｄａｓｈ</t>
  </si>
  <si>
    <t>放課後等デイサービス　Aloha</t>
  </si>
  <si>
    <t>東新小岩6-25-12</t>
  </si>
  <si>
    <t>ふたばこどもセンター</t>
  </si>
  <si>
    <t>株式会社サンフォレスト</t>
    <rPh sb="0" eb="4">
      <t>カブシキカイシャ</t>
    </rPh>
    <phoneticPr fontId="28"/>
  </si>
  <si>
    <t>児童発達支援、
放課後等デイサービス</t>
    <phoneticPr fontId="7"/>
  </si>
  <si>
    <t>株式会社ケア２１</t>
    <rPh sb="0" eb="4">
      <t>カブシキカイシャ</t>
    </rPh>
    <phoneticPr fontId="28"/>
  </si>
  <si>
    <t>株式会社共栄オーメック</t>
    <rPh sb="0" eb="4">
      <t>カブシキカイシャ</t>
    </rPh>
    <rPh sb="4" eb="6">
      <t>キョウエイ</t>
    </rPh>
    <phoneticPr fontId="28"/>
  </si>
  <si>
    <t>東四つ木</t>
    <rPh sb="0" eb="2">
      <t>ヒガシヨ</t>
    </rPh>
    <rPh sb="3" eb="4">
      <t>ギ</t>
    </rPh>
    <phoneticPr fontId="4"/>
  </si>
  <si>
    <t>東四つ木2-15-11</t>
    <rPh sb="0" eb="2">
      <t>ヒガシヨ</t>
    </rPh>
    <rPh sb="3" eb="4">
      <t>ギ</t>
    </rPh>
    <phoneticPr fontId="9"/>
  </si>
  <si>
    <t>R6.1.9</t>
    <phoneticPr fontId="9"/>
  </si>
  <si>
    <t>R5.9</t>
  </si>
  <si>
    <t>新小岩2-14-9</t>
  </si>
  <si>
    <t>S36.4.1</t>
  </si>
  <si>
    <t>柴又3-30-9</t>
  </si>
  <si>
    <t>東堀切1-15-16</t>
  </si>
  <si>
    <t>青戸5-9-10</t>
  </si>
  <si>
    <t>四つ木3-5-6</t>
  </si>
  <si>
    <t>小合</t>
  </si>
  <si>
    <t>南水元3-3-11</t>
  </si>
  <si>
    <t>東金町4-34-12</t>
  </si>
  <si>
    <t>東新小岩4-7-13</t>
  </si>
  <si>
    <t>南堀切</t>
  </si>
  <si>
    <t>堀切1-23-3</t>
  </si>
  <si>
    <t>宝</t>
  </si>
  <si>
    <t>宝町1-12-10</t>
  </si>
  <si>
    <t>R3.2</t>
  </si>
  <si>
    <t>細田4-19-5</t>
  </si>
  <si>
    <t>東新小岩7-17-3</t>
  </si>
  <si>
    <t>南新宿</t>
  </si>
  <si>
    <t>新水元</t>
  </si>
  <si>
    <t>南鎌倉</t>
  </si>
  <si>
    <t>小菅東</t>
  </si>
  <si>
    <t>小菅3-10-32</t>
  </si>
  <si>
    <t>奥戸5-23-7</t>
  </si>
  <si>
    <t>西新小岩3-21-7</t>
  </si>
  <si>
    <t>南水元3-7-2</t>
  </si>
  <si>
    <t>青戸3-8-8</t>
  </si>
  <si>
    <t>東半田</t>
  </si>
  <si>
    <t>東金町5-28-1</t>
  </si>
  <si>
    <t>たつみ</t>
  </si>
  <si>
    <t>西新小岩2-1-3</t>
  </si>
  <si>
    <t>南白鳥</t>
  </si>
  <si>
    <t>白鳥3-2-1</t>
  </si>
  <si>
    <t>新高砂</t>
    <rPh sb="0" eb="1">
      <t>シン</t>
    </rPh>
    <rPh sb="1" eb="3">
      <t>タカサゴ</t>
    </rPh>
    <phoneticPr fontId="28"/>
  </si>
  <si>
    <t>小谷野
しょうぶ</t>
    <rPh sb="0" eb="3">
      <t>コヤノ</t>
    </rPh>
    <phoneticPr fontId="28"/>
  </si>
  <si>
    <t>健康部　健康推進課</t>
    <rPh sb="4" eb="6">
      <t>ケンコウ</t>
    </rPh>
    <rPh sb="6" eb="8">
      <t>スイシン</t>
    </rPh>
    <rPh sb="8" eb="9">
      <t>カ</t>
    </rPh>
    <phoneticPr fontId="7"/>
  </si>
  <si>
    <t>児童相談部　児童相談課</t>
    <rPh sb="0" eb="4">
      <t>ジドウソウダン</t>
    </rPh>
    <rPh sb="6" eb="8">
      <t>ジドウ</t>
    </rPh>
    <rPh sb="8" eb="10">
      <t>ソウダン</t>
    </rPh>
    <rPh sb="10" eb="11">
      <t>カ</t>
    </rPh>
    <phoneticPr fontId="7"/>
  </si>
  <si>
    <t>教育委員会事務局　教育指導課</t>
    <rPh sb="9" eb="14">
      <t>キョウイクシドウカ</t>
    </rPh>
    <phoneticPr fontId="7"/>
  </si>
  <si>
    <t>教育委員会事務局　総合教育センター教育支援課</t>
    <rPh sb="9" eb="11">
      <t>ソウゴウ</t>
    </rPh>
    <rPh sb="11" eb="13">
      <t>キョウイク</t>
    </rPh>
    <rPh sb="17" eb="22">
      <t>キョウイクシエンカ</t>
    </rPh>
    <phoneticPr fontId="7"/>
  </si>
  <si>
    <t>情報公開・
個人情報保護審議会</t>
    <phoneticPr fontId="9"/>
  </si>
  <si>
    <t>令和5年度</t>
    <rPh sb="0" eb="1">
      <t>レイ</t>
    </rPh>
    <rPh sb="1" eb="2">
      <t>ワ</t>
    </rPh>
    <rPh sb="3" eb="4">
      <t>ネン</t>
    </rPh>
    <rPh sb="4" eb="5">
      <t>ド</t>
    </rPh>
    <phoneticPr fontId="28"/>
  </si>
  <si>
    <t>（危機管理課）</t>
    <rPh sb="1" eb="6">
      <t>キキカンリカ</t>
    </rPh>
    <phoneticPr fontId="9"/>
  </si>
  <si>
    <t>（危機管理課）</t>
    <rPh sb="1" eb="5">
      <t>キキカンリ</t>
    </rPh>
    <phoneticPr fontId="9"/>
  </si>
  <si>
    <t>（危機管理課）</t>
    <rPh sb="1" eb="3">
      <t>キキ</t>
    </rPh>
    <rPh sb="3" eb="5">
      <t>カンリ</t>
    </rPh>
    <rPh sb="5" eb="6">
      <t>カ</t>
    </rPh>
    <phoneticPr fontId="9"/>
  </si>
  <si>
    <t>（危機管理課）</t>
    <rPh sb="1" eb="5">
      <t>キキカンリ</t>
    </rPh>
    <rPh sb="5" eb="6">
      <t>カ</t>
    </rPh>
    <phoneticPr fontId="9"/>
  </si>
  <si>
    <t>危機管理課</t>
    <rPh sb="0" eb="4">
      <t>キキカンリ</t>
    </rPh>
    <rPh sb="4" eb="5">
      <t>カ</t>
    </rPh>
    <phoneticPr fontId="9"/>
  </si>
  <si>
    <t>児童相談部　子ども家庭支援課</t>
    <rPh sb="0" eb="4">
      <t>ジドウソウダン</t>
    </rPh>
    <rPh sb="6" eb="7">
      <t>コ</t>
    </rPh>
    <rPh sb="9" eb="11">
      <t>カテイ</t>
    </rPh>
    <rPh sb="11" eb="13">
      <t>シエン</t>
    </rPh>
    <rPh sb="13" eb="14">
      <t>カ</t>
    </rPh>
    <phoneticPr fontId="7"/>
  </si>
  <si>
    <t>葛飾区児童相談所</t>
    <rPh sb="0" eb="5">
      <t>カツシカクジドウ</t>
    </rPh>
    <rPh sb="5" eb="8">
      <t>ソウダンショ</t>
    </rPh>
    <phoneticPr fontId="28"/>
  </si>
  <si>
    <t>立石2-30-1</t>
    <phoneticPr fontId="9"/>
  </si>
  <si>
    <t>R5.10.1</t>
    <phoneticPr fontId="9"/>
  </si>
  <si>
    <t>R5.6</t>
    <phoneticPr fontId="9"/>
  </si>
  <si>
    <t>児童相談課</t>
    <rPh sb="0" eb="5">
      <t>ジドウソウダンカ</t>
    </rPh>
    <phoneticPr fontId="7"/>
  </si>
  <si>
    <t>（人事課）</t>
    <rPh sb="1" eb="4">
      <t>ジンジカ</t>
    </rPh>
    <phoneticPr fontId="26"/>
  </si>
  <si>
    <t>西水元5-2-1</t>
    <rPh sb="0" eb="1">
      <t>ニシ</t>
    </rPh>
    <rPh sb="1" eb="3">
      <t>ミズモト</t>
    </rPh>
    <phoneticPr fontId="9"/>
  </si>
  <si>
    <t>H5.11</t>
    <phoneticPr fontId="9"/>
  </si>
  <si>
    <t>スポーツ協会</t>
    <rPh sb="4" eb="6">
      <t>キョウカイ</t>
    </rPh>
    <phoneticPr fontId="30"/>
  </si>
  <si>
    <t>スポーツ協会</t>
    <rPh sb="4" eb="6">
      <t>キョウカイ</t>
    </rPh>
    <phoneticPr fontId="31"/>
  </si>
  <si>
    <t>20-26</t>
    <phoneticPr fontId="7"/>
  </si>
  <si>
    <t>（児童相談所）</t>
    <rPh sb="1" eb="6">
      <t>ジドウソウダンジョ</t>
    </rPh>
    <phoneticPr fontId="7"/>
  </si>
  <si>
    <t>（収納対策課）</t>
    <rPh sb="1" eb="3">
      <t>シュウノウ</t>
    </rPh>
    <rPh sb="3" eb="5">
      <t>タイサク</t>
    </rPh>
    <rPh sb="5" eb="6">
      <t>カ</t>
    </rPh>
    <phoneticPr fontId="7"/>
  </si>
  <si>
    <t>施設名</t>
    <rPh sb="0" eb="3">
      <t>シセツメイ</t>
    </rPh>
    <phoneticPr fontId="7"/>
  </si>
  <si>
    <t>（６）新小岩地域活動センター</t>
    <rPh sb="3" eb="6">
      <t>シンコイワ</t>
    </rPh>
    <rPh sb="6" eb="8">
      <t>チイキ</t>
    </rPh>
    <rPh sb="8" eb="10">
      <t>カツドウ</t>
    </rPh>
    <phoneticPr fontId="7"/>
  </si>
  <si>
    <t>金町駅前活動センター（カナマチぷらっと）</t>
    <rPh sb="0" eb="2">
      <t>カナマチ</t>
    </rPh>
    <rPh sb="2" eb="3">
      <t>エキ</t>
    </rPh>
    <rPh sb="3" eb="4">
      <t>マエ</t>
    </rPh>
    <rPh sb="4" eb="6">
      <t>カツドウ</t>
    </rPh>
    <phoneticPr fontId="7"/>
  </si>
  <si>
    <t>-</t>
    <phoneticPr fontId="7"/>
  </si>
  <si>
    <t>［９］３（６）新小岩地域活動センター</t>
    <rPh sb="7" eb="10">
      <t>シンコイワ</t>
    </rPh>
    <rPh sb="10" eb="12">
      <t>チイキ</t>
    </rPh>
    <rPh sb="12" eb="14">
      <t>カツドウ</t>
    </rPh>
    <phoneticPr fontId="7"/>
  </si>
  <si>
    <t>金町6-5-1　
ﾍﾞﾙﾄｰﾚ金町3階</t>
    <phoneticPr fontId="9"/>
  </si>
  <si>
    <t>児童福祉審議会</t>
    <rPh sb="0" eb="2">
      <t>ジドウ</t>
    </rPh>
    <rPh sb="2" eb="4">
      <t>フクシ</t>
    </rPh>
    <rPh sb="4" eb="7">
      <t>シンギカイ</t>
    </rPh>
    <phoneticPr fontId="8"/>
  </si>
  <si>
    <r>
      <t xml:space="preserve">新小岩1-45-1
</t>
    </r>
    <r>
      <rPr>
        <sz val="8"/>
        <rFont val="ＭＳ ゴシック"/>
        <family val="3"/>
        <charset val="128"/>
      </rPr>
      <t>JR新小岩南口ビル
6階えきにこわ内</t>
    </r>
    <phoneticPr fontId="9"/>
  </si>
  <si>
    <t>介護保険事業審議会</t>
    <phoneticPr fontId="9"/>
  </si>
  <si>
    <t>＊東金町六丁目コミュニティ道路</t>
    <rPh sb="0" eb="15">
      <t>＊ヒガシカナマチロクチョウメコミュニティドウロ</t>
    </rPh>
    <phoneticPr fontId="9"/>
  </si>
  <si>
    <t>R5.10.1</t>
    <phoneticPr fontId="7"/>
  </si>
  <si>
    <t>学識経験者7名</t>
    <phoneticPr fontId="9"/>
  </si>
  <si>
    <t>入所世帯数
（世帯）</t>
    <rPh sb="0" eb="2">
      <t>ニュウショ</t>
    </rPh>
    <rPh sb="7" eb="9">
      <t>セタイ</t>
    </rPh>
    <phoneticPr fontId="9"/>
  </si>
  <si>
    <t>住宅修繕案内</t>
    <rPh sb="4" eb="6">
      <t>アンナイ</t>
    </rPh>
    <phoneticPr fontId="9"/>
  </si>
  <si>
    <t>　　　総合教育センター教育支援課）を含む。</t>
    <rPh sb="3" eb="7">
      <t>ソウゴウキョウイク</t>
    </rPh>
    <rPh sb="11" eb="16">
      <t>キョウイクシエンカ</t>
    </rPh>
    <rPh sb="18" eb="19">
      <t>フク</t>
    </rPh>
    <phoneticPr fontId="26"/>
  </si>
  <si>
    <t>奥戸1-28-1</t>
    <phoneticPr fontId="7"/>
  </si>
  <si>
    <t>　ア　障害者通所施設</t>
    <rPh sb="3" eb="6">
      <t>ショウガイシャ</t>
    </rPh>
    <rPh sb="6" eb="8">
      <t>ツウショ</t>
    </rPh>
    <rPh sb="8" eb="10">
      <t>シセツ</t>
    </rPh>
    <phoneticPr fontId="7"/>
  </si>
  <si>
    <t>リリオ亀有図書
サービス
カウンター</t>
    <rPh sb="3" eb="5">
      <t>カメアリ</t>
    </rPh>
    <rPh sb="5" eb="7">
      <t>トショ</t>
    </rPh>
    <phoneticPr fontId="9"/>
  </si>
  <si>
    <t>新小岩図書
サービス
カウンター</t>
    <rPh sb="0" eb="3">
      <t>シンコイワ</t>
    </rPh>
    <rPh sb="3" eb="5">
      <t>トショ</t>
    </rPh>
    <phoneticPr fontId="9"/>
  </si>
  <si>
    <t>（児童相談課・障害福祉課）</t>
    <rPh sb="1" eb="5">
      <t>ジドウソウダン</t>
    </rPh>
    <rPh sb="5" eb="6">
      <t>カ</t>
    </rPh>
    <rPh sb="7" eb="9">
      <t>ショウガイ</t>
    </rPh>
    <rPh sb="9" eb="12">
      <t>フクシカ</t>
    </rPh>
    <phoneticPr fontId="9"/>
  </si>
  <si>
    <t>（総合教育センター教育支援課）</t>
    <rPh sb="1" eb="3">
      <t>ソウゴウ</t>
    </rPh>
    <rPh sb="3" eb="5">
      <t>キョウイク</t>
    </rPh>
    <rPh sb="9" eb="11">
      <t>キョウイク</t>
    </rPh>
    <rPh sb="11" eb="13">
      <t>シエン</t>
    </rPh>
    <rPh sb="13" eb="14">
      <t>カ</t>
    </rPh>
    <phoneticPr fontId="9"/>
  </si>
  <si>
    <t>建築年月日</t>
    <rPh sb="4" eb="5">
      <t>ヒ</t>
    </rPh>
    <phoneticPr fontId="9"/>
  </si>
  <si>
    <t>目次項目</t>
    <rPh sb="0" eb="2">
      <t>モクジ</t>
    </rPh>
    <rPh sb="2" eb="4">
      <t>コウモク</t>
    </rPh>
    <phoneticPr fontId="70"/>
  </si>
  <si>
    <t>　　ア　拠出年金</t>
    <rPh sb="4" eb="6">
      <t>キョシュツ</t>
    </rPh>
    <rPh sb="6" eb="8">
      <t>ネンキン</t>
    </rPh>
    <phoneticPr fontId="45"/>
  </si>
  <si>
    <t>　　イ　福祉年金</t>
    <rPh sb="4" eb="6">
      <t>フクシ</t>
    </rPh>
    <rPh sb="6" eb="8">
      <t>ネンキン</t>
    </rPh>
    <phoneticPr fontId="45"/>
  </si>
  <si>
    <t>　　ア　施設</t>
    <rPh sb="4" eb="6">
      <t>シセツ</t>
    </rPh>
    <phoneticPr fontId="45"/>
  </si>
  <si>
    <t>　　イ　利用状況</t>
    <rPh sb="4" eb="8">
      <t>リヨウジョウキョウ</t>
    </rPh>
    <phoneticPr fontId="45"/>
  </si>
  <si>
    <t>　　ア　医療施設、病床数</t>
    <rPh sb="4" eb="8">
      <t>イリョウシセツ</t>
    </rPh>
    <rPh sb="9" eb="12">
      <t>ビョウショウスウ</t>
    </rPh>
    <phoneticPr fontId="45"/>
  </si>
  <si>
    <t>　　イ　医療従事者数</t>
    <rPh sb="4" eb="9">
      <t>イリョウジュウジシャ</t>
    </rPh>
    <rPh sb="9" eb="10">
      <t>スウ</t>
    </rPh>
    <phoneticPr fontId="45"/>
  </si>
  <si>
    <t>　　ア　協力会員・利用会員年齢別内訳</t>
    <rPh sb="4" eb="8">
      <t>キョウリョクカイイン</t>
    </rPh>
    <rPh sb="9" eb="13">
      <t>リヨウカイイン</t>
    </rPh>
    <rPh sb="13" eb="15">
      <t>ネンレイ</t>
    </rPh>
    <rPh sb="15" eb="16">
      <t>ベツ</t>
    </rPh>
    <rPh sb="16" eb="18">
      <t>ウチワケ</t>
    </rPh>
    <phoneticPr fontId="45"/>
  </si>
  <si>
    <t>　　イ　利用会員</t>
    <rPh sb="4" eb="8">
      <t>リヨウカイイン</t>
    </rPh>
    <phoneticPr fontId="45"/>
  </si>
  <si>
    <t>　　ウ　サービス内容</t>
    <rPh sb="8" eb="10">
      <t>ナイヨウ</t>
    </rPh>
    <phoneticPr fontId="45"/>
  </si>
  <si>
    <t>　　エ　６５歳以上の世帯内訳</t>
    <rPh sb="6" eb="7">
      <t>サイ</t>
    </rPh>
    <rPh sb="7" eb="9">
      <t>イジョウ</t>
    </rPh>
    <rPh sb="10" eb="12">
      <t>セタイ</t>
    </rPh>
    <rPh sb="12" eb="14">
      <t>ウチワケ</t>
    </rPh>
    <phoneticPr fontId="45"/>
  </si>
  <si>
    <t>　　ア　ブロック別会員登録者数</t>
    <rPh sb="8" eb="9">
      <t>ベツ</t>
    </rPh>
    <rPh sb="9" eb="13">
      <t>カイイントウロク</t>
    </rPh>
    <rPh sb="13" eb="15">
      <t>シャスウ</t>
    </rPh>
    <phoneticPr fontId="45"/>
  </si>
  <si>
    <t>　　イ　活動内容</t>
    <rPh sb="4" eb="8">
      <t>カツドウナイヨウ</t>
    </rPh>
    <phoneticPr fontId="45"/>
  </si>
  <si>
    <t>　　ア　住宅種別戸数</t>
    <rPh sb="4" eb="6">
      <t>ジュウタク</t>
    </rPh>
    <rPh sb="6" eb="8">
      <t>シュベツ</t>
    </rPh>
    <rPh sb="8" eb="10">
      <t>コスウ</t>
    </rPh>
    <phoneticPr fontId="45"/>
  </si>
  <si>
    <t>　　ア　給水拠点</t>
    <rPh sb="4" eb="8">
      <t>キュウスイキョテン</t>
    </rPh>
    <phoneticPr fontId="45"/>
  </si>
  <si>
    <t>　　イ　震災対策用深井戸給水施設</t>
    <phoneticPr fontId="45"/>
  </si>
  <si>
    <t>ア　区立公園</t>
    <rPh sb="2" eb="6">
      <t>クリツコウエン</t>
    </rPh>
    <phoneticPr fontId="45"/>
  </si>
  <si>
    <t>　　ア　年度別・現象受付件数</t>
    <rPh sb="4" eb="6">
      <t>ネンド</t>
    </rPh>
    <rPh sb="6" eb="7">
      <t>ベツ</t>
    </rPh>
    <rPh sb="8" eb="10">
      <t>ゲンショウ</t>
    </rPh>
    <rPh sb="10" eb="12">
      <t>ウケツケ</t>
    </rPh>
    <rPh sb="12" eb="14">
      <t>ケンスウ</t>
    </rPh>
    <phoneticPr fontId="45"/>
  </si>
  <si>
    <t>　　イ　年度別・発生源別受付件数</t>
    <rPh sb="4" eb="7">
      <t>ネンドベツ</t>
    </rPh>
    <rPh sb="8" eb="11">
      <t>ハッセイゲン</t>
    </rPh>
    <rPh sb="11" eb="12">
      <t>ベツ</t>
    </rPh>
    <rPh sb="12" eb="14">
      <t>ウケツケ</t>
    </rPh>
    <rPh sb="14" eb="16">
      <t>ケンスウ</t>
    </rPh>
    <phoneticPr fontId="45"/>
  </si>
  <si>
    <r>
      <t xml:space="preserve">亀有3-26-1　
</t>
    </r>
    <r>
      <rPr>
        <sz val="9"/>
        <rFont val="ＭＳ ゴシック"/>
        <family val="3"/>
        <charset val="128"/>
      </rPr>
      <t>ﾘﾘｵ亀有ﾘﾘｵ館7階</t>
    </r>
    <rPh sb="0" eb="2">
      <t>カメアリ</t>
    </rPh>
    <rPh sb="13" eb="15">
      <t>カメアリ</t>
    </rPh>
    <rPh sb="18" eb="19">
      <t>カン</t>
    </rPh>
    <rPh sb="20" eb="21">
      <t>カイ</t>
    </rPh>
    <phoneticPr fontId="4"/>
  </si>
  <si>
    <t>注１：高砂地区センター、堀切地区センター、亀有地区センターの建築延面積は、</t>
    <rPh sb="0" eb="1">
      <t>チュウ</t>
    </rPh>
    <rPh sb="30" eb="33">
      <t>ケンチクノ</t>
    </rPh>
    <rPh sb="33" eb="35">
      <t>メンセキ</t>
    </rPh>
    <phoneticPr fontId="31"/>
  </si>
  <si>
    <t>　　　区民事務所及び地域集会室の面積を含む。</t>
    <rPh sb="8" eb="9">
      <t>オヨ</t>
    </rPh>
    <rPh sb="10" eb="15">
      <t>チイキシュウカイシツ</t>
    </rPh>
    <rPh sb="16" eb="18">
      <t>メンセキ</t>
    </rPh>
    <rPh sb="19" eb="20">
      <t>フク</t>
    </rPh>
    <phoneticPr fontId="7"/>
  </si>
  <si>
    <t>注４：新小岩北地区センターの建築延面積は、区民サービススポット及び地域集会室の面積を含む。</t>
    <rPh sb="3" eb="6">
      <t>シンコイワ</t>
    </rPh>
    <rPh sb="6" eb="7">
      <t>キタ</t>
    </rPh>
    <rPh sb="7" eb="9">
      <t>チク</t>
    </rPh>
    <rPh sb="14" eb="17">
      <t>ケンチクノ</t>
    </rPh>
    <rPh sb="17" eb="19">
      <t>メンセキ</t>
    </rPh>
    <rPh sb="21" eb="23">
      <t>クミン</t>
    </rPh>
    <rPh sb="31" eb="32">
      <t>オヨ</t>
    </rPh>
    <rPh sb="33" eb="38">
      <t>チイキシュウカイシツ</t>
    </rPh>
    <rPh sb="39" eb="41">
      <t>メンセキ</t>
    </rPh>
    <rPh sb="42" eb="43">
      <t>フク</t>
    </rPh>
    <phoneticPr fontId="7"/>
  </si>
  <si>
    <t>新小岩地域活動センター別館</t>
    <rPh sb="11" eb="13">
      <t>ベッカン</t>
    </rPh>
    <phoneticPr fontId="7"/>
  </si>
  <si>
    <t>新小岩地域活動センター</t>
    <phoneticPr fontId="7"/>
  </si>
  <si>
    <t>西新小岩4-33-2
（にこわ新小岩内）</t>
    <rPh sb="15" eb="18">
      <t>シンコイワ</t>
    </rPh>
    <rPh sb="18" eb="19">
      <t>ナイ</t>
    </rPh>
    <phoneticPr fontId="7"/>
  </si>
  <si>
    <r>
      <t xml:space="preserve">新小岩1-45-1
</t>
    </r>
    <r>
      <rPr>
        <sz val="9"/>
        <color theme="1"/>
        <rFont val="ＭＳ ゴシック"/>
        <family val="3"/>
        <charset val="128"/>
      </rPr>
      <t>（JR新小岩南口ビル6階
　えきにこわ内）</t>
    </r>
    <rPh sb="0" eb="3">
      <t>シンコイワ</t>
    </rPh>
    <rPh sb="13" eb="16">
      <t>シンコイワ</t>
    </rPh>
    <rPh sb="16" eb="18">
      <t>ミナミグチ</t>
    </rPh>
    <rPh sb="21" eb="22">
      <t>カイ</t>
    </rPh>
    <rPh sb="29" eb="30">
      <t>ナイ</t>
    </rPh>
    <phoneticPr fontId="7"/>
  </si>
  <si>
    <t xml:space="preserve">        　保有面積（給食室、プール専用付属室などを除く。）</t>
    <phoneticPr fontId="7"/>
  </si>
  <si>
    <t>注：機構住宅戸数は、URシルバーピア住宅の戸数</t>
    <rPh sb="0" eb="1">
      <t>チュウ</t>
    </rPh>
    <rPh sb="2" eb="4">
      <t>キコウ</t>
    </rPh>
    <rPh sb="4" eb="6">
      <t>ジュウタク</t>
    </rPh>
    <rPh sb="6" eb="8">
      <t>コスウ</t>
    </rPh>
    <rPh sb="18" eb="20">
      <t>ジュウタク</t>
    </rPh>
    <rPh sb="21" eb="23">
      <t>コスウ</t>
    </rPh>
    <phoneticPr fontId="9"/>
  </si>
  <si>
    <t>注：定員数は、利用定員とする。</t>
    <rPh sb="0" eb="1">
      <t>チュウ</t>
    </rPh>
    <rPh sb="2" eb="4">
      <t>テイイン</t>
    </rPh>
    <rPh sb="4" eb="5">
      <t>スウ</t>
    </rPh>
    <rPh sb="7" eb="9">
      <t>リヨウ</t>
    </rPh>
    <rPh sb="9" eb="11">
      <t>テイイン</t>
    </rPh>
    <phoneticPr fontId="9"/>
  </si>
  <si>
    <r>
      <t xml:space="preserve">亀有1-17-5　
</t>
    </r>
    <r>
      <rPr>
        <sz val="8"/>
        <color theme="1"/>
        <rFont val="ＭＳ ゴシック"/>
        <family val="3"/>
        <charset val="128"/>
      </rPr>
      <t>都営亀有一丁目
ｱﾊﾟｰﾄ5号棟1・2階</t>
    </r>
    <rPh sb="0" eb="2">
      <t>カメアリ</t>
    </rPh>
    <rPh sb="10" eb="12">
      <t>トエイ</t>
    </rPh>
    <rPh sb="12" eb="14">
      <t>カメアリ</t>
    </rPh>
    <rPh sb="14" eb="17">
      <t>１チョウメ</t>
    </rPh>
    <rPh sb="24" eb="26">
      <t>ゴウトウ</t>
    </rPh>
    <rPh sb="29" eb="30">
      <t>カイ</t>
    </rPh>
    <phoneticPr fontId="4"/>
  </si>
  <si>
    <r>
      <t xml:space="preserve">新宿3-7-1
</t>
    </r>
    <r>
      <rPr>
        <sz val="8"/>
        <color theme="1"/>
        <rFont val="ＭＳ ゴシック"/>
        <family val="3"/>
        <charset val="128"/>
      </rPr>
      <t>東京かつしか赤十字母子医療ｾﾝﾀｰ内</t>
    </r>
    <rPh sb="0" eb="2">
      <t>シンジュク</t>
    </rPh>
    <rPh sb="8" eb="10">
      <t>トウキョウ</t>
    </rPh>
    <rPh sb="14" eb="17">
      <t>セキジュウジ</t>
    </rPh>
    <rPh sb="17" eb="19">
      <t>ボシ</t>
    </rPh>
    <rPh sb="19" eb="21">
      <t>イリョウ</t>
    </rPh>
    <rPh sb="25" eb="26">
      <t>ナイ</t>
    </rPh>
    <phoneticPr fontId="9"/>
  </si>
  <si>
    <r>
      <rPr>
        <sz val="10"/>
        <color theme="1"/>
        <rFont val="ＭＳ ゴシック"/>
        <family val="3"/>
        <charset val="128"/>
      </rPr>
      <t xml:space="preserve">小菅3-8-22
</t>
    </r>
    <r>
      <rPr>
        <sz val="7"/>
        <color theme="1"/>
        <rFont val="ＭＳ ゴシック"/>
        <family val="3"/>
        <charset val="128"/>
      </rPr>
      <t>こすげ小学校敷地内</t>
    </r>
    <rPh sb="0" eb="2">
      <t>コスゲ</t>
    </rPh>
    <rPh sb="12" eb="15">
      <t>ショウガッコウ</t>
    </rPh>
    <rPh sb="15" eb="17">
      <t>シキチ</t>
    </rPh>
    <rPh sb="17" eb="18">
      <t>ナイ</t>
    </rPh>
    <phoneticPr fontId="9"/>
  </si>
  <si>
    <r>
      <t xml:space="preserve">東新小岩3-12-1
</t>
    </r>
    <r>
      <rPr>
        <sz val="7"/>
        <color theme="1"/>
        <rFont val="ＭＳ ゴシック"/>
        <family val="3"/>
        <charset val="128"/>
      </rPr>
      <t>都営東新小岩三丁目
ｱﾊﾟｰﾄ1号棟1階</t>
    </r>
    <rPh sb="0" eb="4">
      <t>ヒガシシンコイワ</t>
    </rPh>
    <rPh sb="11" eb="13">
      <t>トエイ</t>
    </rPh>
    <rPh sb="13" eb="17">
      <t>ヒガシシンコイワ</t>
    </rPh>
    <rPh sb="17" eb="20">
      <t>３チョウメ</t>
    </rPh>
    <rPh sb="27" eb="29">
      <t>ゴウトウ</t>
    </rPh>
    <rPh sb="30" eb="31">
      <t>カイ</t>
    </rPh>
    <phoneticPr fontId="4"/>
  </si>
  <si>
    <t>注１：保護停止中含む。</t>
    <rPh sb="0" eb="1">
      <t>チュウ</t>
    </rPh>
    <rPh sb="3" eb="5">
      <t>ホゴ</t>
    </rPh>
    <rPh sb="5" eb="8">
      <t>テイシチュウ</t>
    </rPh>
    <rPh sb="8" eb="9">
      <t>フク</t>
    </rPh>
    <phoneticPr fontId="9"/>
  </si>
  <si>
    <t>注：複数分野の登録者あり。</t>
    <rPh sb="0" eb="1">
      <t>チュウ</t>
    </rPh>
    <rPh sb="2" eb="4">
      <t>フクスウ</t>
    </rPh>
    <rPh sb="4" eb="6">
      <t>ブンヤ</t>
    </rPh>
    <phoneticPr fontId="9"/>
  </si>
  <si>
    <t>ウ　精神障害者通所訓練施設　</t>
    <rPh sb="7" eb="9">
      <t>ツウショ</t>
    </rPh>
    <rPh sb="9" eb="11">
      <t>クンレン</t>
    </rPh>
    <rPh sb="11" eb="13">
      <t>シセツ</t>
    </rPh>
    <phoneticPr fontId="9"/>
  </si>
  <si>
    <t>（単位：人）</t>
    <phoneticPr fontId="7"/>
  </si>
  <si>
    <t>体育館</t>
    <rPh sb="0" eb="3">
      <t>タイイクカン</t>
    </rPh>
    <phoneticPr fontId="9"/>
  </si>
  <si>
    <t>プール館　会議室</t>
    <rPh sb="3" eb="4">
      <t>カン</t>
    </rPh>
    <phoneticPr fontId="7"/>
  </si>
  <si>
    <t>会議室</t>
    <rPh sb="0" eb="3">
      <t>カイギシツ</t>
    </rPh>
    <phoneticPr fontId="7"/>
  </si>
  <si>
    <t>地域交流
ホール</t>
    <rPh sb="0" eb="4">
      <t>チイキコウリュウ</t>
    </rPh>
    <phoneticPr fontId="7"/>
  </si>
  <si>
    <t xml:space="preserve">    （生涯スポーツ課）</t>
    <phoneticPr fontId="7"/>
  </si>
  <si>
    <t xml:space="preserve">    （生涯スポーツ課）</t>
    <phoneticPr fontId="9"/>
  </si>
  <si>
    <t>会議室
（体育館内）</t>
    <rPh sb="0" eb="3">
      <t>カイギシツ</t>
    </rPh>
    <rPh sb="5" eb="8">
      <t>タイイクカン</t>
    </rPh>
    <rPh sb="8" eb="9">
      <t>ナイ</t>
    </rPh>
    <phoneticPr fontId="7"/>
  </si>
  <si>
    <t>会議室
（プール館内）</t>
    <rPh sb="0" eb="3">
      <t>カイギシツ</t>
    </rPh>
    <rPh sb="8" eb="9">
      <t>カン</t>
    </rPh>
    <rPh sb="9" eb="10">
      <t>ナイ</t>
    </rPh>
    <phoneticPr fontId="7"/>
  </si>
  <si>
    <t>国籍</t>
    <phoneticPr fontId="7"/>
  </si>
  <si>
    <t xml:space="preserve">国籍  </t>
    <phoneticPr fontId="7"/>
  </si>
  <si>
    <t>駅名　 　　 　　年度</t>
    <phoneticPr fontId="9"/>
  </si>
  <si>
    <t>注２：毎年6地点ごとにローテーションで調査を実施</t>
    <rPh sb="0" eb="1">
      <t>チュウ</t>
    </rPh>
    <rPh sb="3" eb="5">
      <t>マイトシ</t>
    </rPh>
    <rPh sb="6" eb="8">
      <t>チテン</t>
    </rPh>
    <rPh sb="19" eb="21">
      <t>チョウサ</t>
    </rPh>
    <rPh sb="22" eb="24">
      <t>ジッシ</t>
    </rPh>
    <phoneticPr fontId="9"/>
  </si>
  <si>
    <t>年間販売額（百万円）</t>
    <rPh sb="6" eb="9">
      <t>ヒャクマンエン</t>
    </rPh>
    <phoneticPr fontId="9"/>
  </si>
  <si>
    <t>注１：東京都総務局統計部『令和3年度経済センサス-活動調査報告（産業別集計　東京の製造業）』による。</t>
    <rPh sb="0" eb="1">
      <t>チュウ</t>
    </rPh>
    <rPh sb="3" eb="6">
      <t>トウキョウト</t>
    </rPh>
    <rPh sb="6" eb="8">
      <t>ソウム</t>
    </rPh>
    <rPh sb="8" eb="9">
      <t>キョク</t>
    </rPh>
    <rPh sb="9" eb="11">
      <t>トウケイ</t>
    </rPh>
    <rPh sb="11" eb="12">
      <t>ブ</t>
    </rPh>
    <rPh sb="13" eb="15">
      <t>レイワ</t>
    </rPh>
    <rPh sb="16" eb="18">
      <t>ネンド</t>
    </rPh>
    <rPh sb="18" eb="20">
      <t>ケイザイ</t>
    </rPh>
    <rPh sb="25" eb="27">
      <t>カツドウ</t>
    </rPh>
    <rPh sb="27" eb="29">
      <t>チョウサ</t>
    </rPh>
    <rPh sb="29" eb="31">
      <t>ホウコク</t>
    </rPh>
    <rPh sb="32" eb="35">
      <t>サンギョウベツ</t>
    </rPh>
    <rPh sb="35" eb="37">
      <t>シュウケイ</t>
    </rPh>
    <rPh sb="38" eb="40">
      <t>トウキョウ</t>
    </rPh>
    <rPh sb="41" eb="44">
      <t>セイゾウギョウ</t>
    </rPh>
    <phoneticPr fontId="7"/>
  </si>
  <si>
    <t>ホール延利用
件数(件)</t>
    <rPh sb="8" eb="9">
      <t>スウ</t>
    </rPh>
    <rPh sb="10" eb="11">
      <t>ケン</t>
    </rPh>
    <phoneticPr fontId="9"/>
  </si>
  <si>
    <t>管理事務所（H26.3.20取得 481.91㎡）を含む</t>
    <rPh sb="0" eb="2">
      <t>カンリ</t>
    </rPh>
    <rPh sb="2" eb="4">
      <t>ジム</t>
    </rPh>
    <rPh sb="4" eb="5">
      <t>ショ</t>
    </rPh>
    <rPh sb="14" eb="16">
      <t>シュトク</t>
    </rPh>
    <rPh sb="26" eb="27">
      <t>フク</t>
    </rPh>
    <phoneticPr fontId="31"/>
  </si>
  <si>
    <t>注２：保護率の単位（‰）は千分率</t>
    <rPh sb="0" eb="1">
      <t>チュウ</t>
    </rPh>
    <rPh sb="3" eb="5">
      <t>ホゴ</t>
    </rPh>
    <rPh sb="5" eb="6">
      <t>リツ</t>
    </rPh>
    <rPh sb="7" eb="9">
      <t>タンイ</t>
    </rPh>
    <rPh sb="13" eb="16">
      <t>センブンリツ</t>
    </rPh>
    <phoneticPr fontId="9"/>
  </si>
  <si>
    <t>-</t>
    <phoneticPr fontId="7"/>
  </si>
  <si>
    <t>-</t>
    <phoneticPr fontId="7"/>
  </si>
  <si>
    <t>土曜日子ども無料</t>
    <phoneticPr fontId="9"/>
  </si>
  <si>
    <t>１日当たり
入館者数</t>
    <rPh sb="2" eb="3">
      <t>ア</t>
    </rPh>
    <phoneticPr fontId="9"/>
  </si>
  <si>
    <t>うち自動
二輪車</t>
    <rPh sb="2" eb="4">
      <t>ジドウ</t>
    </rPh>
    <rPh sb="5" eb="8">
      <t>ニリンシャ</t>
    </rPh>
    <phoneticPr fontId="7"/>
  </si>
  <si>
    <t>うち高齢者関与事故</t>
    <rPh sb="5" eb="7">
      <t>カンヨ</t>
    </rPh>
    <rPh sb="7" eb="9">
      <t>ジコ</t>
    </rPh>
    <phoneticPr fontId="28"/>
  </si>
  <si>
    <t>うち子ども関与事故</t>
    <rPh sb="2" eb="3">
      <t>コ</t>
    </rPh>
    <rPh sb="5" eb="7">
      <t>カンヨ</t>
    </rPh>
    <rPh sb="7" eb="9">
      <t>ジコ</t>
    </rPh>
    <phoneticPr fontId="28"/>
  </si>
  <si>
    <t>（次ページに続く）（障害福祉課）</t>
    <rPh sb="1" eb="2">
      <t>ツギ</t>
    </rPh>
    <rPh sb="6" eb="7">
      <t>ツヅ</t>
    </rPh>
    <rPh sb="10" eb="12">
      <t>ショウガイ</t>
    </rPh>
    <rPh sb="12" eb="14">
      <t>フクシ</t>
    </rPh>
    <rPh sb="14" eb="15">
      <t>カ</t>
    </rPh>
    <phoneticPr fontId="9"/>
  </si>
  <si>
    <t>（単位：件）</t>
    <rPh sb="1" eb="3">
      <t>タンイ</t>
    </rPh>
    <rPh sb="4" eb="5">
      <t>ケン</t>
    </rPh>
    <phoneticPr fontId="7"/>
  </si>
  <si>
    <t>うち高齢者関与事故数</t>
    <rPh sb="9" eb="10">
      <t>スウ</t>
    </rPh>
    <phoneticPr fontId="30"/>
  </si>
  <si>
    <t>うち子ども関与事故数</t>
    <rPh sb="9" eb="10">
      <t>スウ</t>
    </rPh>
    <phoneticPr fontId="30"/>
  </si>
  <si>
    <t>　　　　　　　年
区分</t>
    <rPh sb="9" eb="11">
      <t>クブン</t>
    </rPh>
    <phoneticPr fontId="9"/>
  </si>
  <si>
    <t>修徳</t>
    <phoneticPr fontId="9"/>
  </si>
  <si>
    <t>注２：共栄学園及び修徳の建築延面積は、中学校・高等学校を合わせたもの。</t>
    <rPh sb="0" eb="1">
      <t>チュウ</t>
    </rPh>
    <rPh sb="3" eb="5">
      <t>キョウエイ</t>
    </rPh>
    <rPh sb="7" eb="8">
      <t>オヨ</t>
    </rPh>
    <phoneticPr fontId="9"/>
  </si>
  <si>
    <t>注３：修徳は昭和24年9月に墨田区から現所在地に移転。</t>
    <rPh sb="0" eb="1">
      <t>チュウ</t>
    </rPh>
    <rPh sb="3" eb="4">
      <t>オサム</t>
    </rPh>
    <rPh sb="4" eb="5">
      <t>トク</t>
    </rPh>
    <rPh sb="6" eb="8">
      <t>ショウワ</t>
    </rPh>
    <rPh sb="10" eb="11">
      <t>ネン</t>
    </rPh>
    <rPh sb="12" eb="13">
      <t>ガツ</t>
    </rPh>
    <rPh sb="14" eb="17">
      <t>スミダク</t>
    </rPh>
    <rPh sb="19" eb="20">
      <t>ゲン</t>
    </rPh>
    <rPh sb="20" eb="23">
      <t>ショザイチ</t>
    </rPh>
    <rPh sb="24" eb="26">
      <t>イテン</t>
    </rPh>
    <phoneticPr fontId="9"/>
  </si>
  <si>
    <t>0-4</t>
    <phoneticPr fontId="7"/>
  </si>
  <si>
    <t>スリランカ</t>
  </si>
  <si>
    <t>-</t>
    <phoneticPr fontId="7"/>
  </si>
  <si>
    <t>幼保連携型認定こども園
青戸福祉</t>
  </si>
  <si>
    <t>R6.7</t>
  </si>
  <si>
    <t>R7.4</t>
  </si>
  <si>
    <t>葛飾小学校</t>
    <rPh sb="2" eb="5">
      <t>ショウガッコウ</t>
    </rPh>
    <phoneticPr fontId="29"/>
  </si>
  <si>
    <t>梅田小学校</t>
    <rPh sb="0" eb="2">
      <t>ウメダ</t>
    </rPh>
    <phoneticPr fontId="29"/>
  </si>
  <si>
    <t>南綾瀬小学校</t>
    <rPh sb="0" eb="1">
      <t>ミナミ</t>
    </rPh>
    <rPh sb="1" eb="3">
      <t>アヤセ</t>
    </rPh>
    <rPh sb="3" eb="6">
      <t>ショウガッコウ</t>
    </rPh>
    <phoneticPr fontId="29"/>
  </si>
  <si>
    <t>上千葉小学校</t>
    <rPh sb="0" eb="1">
      <t>カミ</t>
    </rPh>
    <rPh sb="1" eb="3">
      <t>チバ</t>
    </rPh>
    <phoneticPr fontId="29"/>
  </si>
  <si>
    <t>堀切小学校</t>
    <rPh sb="0" eb="2">
      <t>ホリキリ</t>
    </rPh>
    <phoneticPr fontId="29"/>
  </si>
  <si>
    <t>奥戸小学校</t>
    <rPh sb="0" eb="2">
      <t>オクド</t>
    </rPh>
    <rPh sb="2" eb="5">
      <t>ショウガッコウ</t>
    </rPh>
    <phoneticPr fontId="29"/>
  </si>
  <si>
    <t>二上小学校</t>
    <rPh sb="0" eb="2">
      <t>フタガミ</t>
    </rPh>
    <rPh sb="2" eb="5">
      <t>ショウガッコウ</t>
    </rPh>
    <phoneticPr fontId="29"/>
  </si>
  <si>
    <t>小松南小学校</t>
    <rPh sb="0" eb="2">
      <t>コマツ</t>
    </rPh>
    <rPh sb="2" eb="3">
      <t>ミナミ</t>
    </rPh>
    <phoneticPr fontId="29"/>
  </si>
  <si>
    <t>高砂小学校</t>
    <rPh sb="0" eb="2">
      <t>タカサゴ</t>
    </rPh>
    <phoneticPr fontId="29"/>
  </si>
  <si>
    <t>新宿小学校</t>
    <rPh sb="0" eb="2">
      <t>ニイジュク</t>
    </rPh>
    <phoneticPr fontId="29"/>
  </si>
  <si>
    <t>住吉小学校</t>
    <rPh sb="0" eb="2">
      <t>スミヨシ</t>
    </rPh>
    <rPh sb="2" eb="5">
      <t>ショウガッコウ</t>
    </rPh>
    <phoneticPr fontId="29"/>
  </si>
  <si>
    <t>亀青小学校</t>
    <rPh sb="0" eb="1">
      <t>カメ</t>
    </rPh>
    <rPh sb="1" eb="2">
      <t>アオ</t>
    </rPh>
    <phoneticPr fontId="29"/>
  </si>
  <si>
    <t>道上小学校</t>
    <rPh sb="0" eb="1">
      <t>ミチ</t>
    </rPh>
    <rPh sb="1" eb="2">
      <t>ウエ</t>
    </rPh>
    <rPh sb="2" eb="5">
      <t>ショウガッコウ</t>
    </rPh>
    <phoneticPr fontId="29"/>
  </si>
  <si>
    <t>金町小学校</t>
    <rPh sb="0" eb="2">
      <t>カナマチ</t>
    </rPh>
    <rPh sb="2" eb="5">
      <t>ショウガッコウ</t>
    </rPh>
    <phoneticPr fontId="29"/>
  </si>
  <si>
    <t>柴又小学校</t>
    <rPh sb="0" eb="2">
      <t>シバマタ</t>
    </rPh>
    <rPh sb="2" eb="5">
      <t>ショウガッコウ</t>
    </rPh>
    <phoneticPr fontId="29"/>
  </si>
  <si>
    <t>鎌倉小学校</t>
    <rPh sb="0" eb="2">
      <t>カマクラ</t>
    </rPh>
    <rPh sb="2" eb="3">
      <t>ショウ</t>
    </rPh>
    <rPh sb="3" eb="5">
      <t>ガッコウ</t>
    </rPh>
    <phoneticPr fontId="29"/>
  </si>
  <si>
    <t>半田小学校</t>
    <rPh sb="0" eb="2">
      <t>ハンダ</t>
    </rPh>
    <rPh sb="2" eb="5">
      <t>ショウガッコウ</t>
    </rPh>
    <phoneticPr fontId="29"/>
  </si>
  <si>
    <t>宝木塚小学校</t>
    <rPh sb="0" eb="1">
      <t>タカラ</t>
    </rPh>
    <rPh sb="1" eb="2">
      <t>キ</t>
    </rPh>
    <rPh sb="2" eb="3">
      <t>ツカ</t>
    </rPh>
    <rPh sb="3" eb="6">
      <t>ショウガッコウ</t>
    </rPh>
    <phoneticPr fontId="29"/>
  </si>
  <si>
    <t>青戸小学校</t>
    <rPh sb="0" eb="2">
      <t>アオト</t>
    </rPh>
    <rPh sb="2" eb="3">
      <t>ショウ</t>
    </rPh>
    <rPh sb="3" eb="5">
      <t>ガッコウ</t>
    </rPh>
    <phoneticPr fontId="29"/>
  </si>
  <si>
    <t>清和小学校</t>
    <rPh sb="0" eb="2">
      <t>セイワ</t>
    </rPh>
    <rPh sb="2" eb="5">
      <t>ショウガッコウ</t>
    </rPh>
    <phoneticPr fontId="29"/>
  </si>
  <si>
    <t>中之台小学校</t>
    <rPh sb="0" eb="1">
      <t>ナカ</t>
    </rPh>
    <rPh sb="1" eb="2">
      <t>ノ</t>
    </rPh>
    <rPh sb="2" eb="3">
      <t>ダイ</t>
    </rPh>
    <rPh sb="3" eb="6">
      <t>ショウガッコウ</t>
    </rPh>
    <phoneticPr fontId="29"/>
  </si>
  <si>
    <t>綾南小学校</t>
    <rPh sb="0" eb="2">
      <t>リョウナン</t>
    </rPh>
    <rPh sb="2" eb="5">
      <t>ショウガッコウ</t>
    </rPh>
    <phoneticPr fontId="29"/>
  </si>
  <si>
    <t>川端小学校</t>
    <rPh sb="0" eb="2">
      <t>カワバタ</t>
    </rPh>
    <rPh sb="2" eb="5">
      <t>ショウガッコウ</t>
    </rPh>
    <phoneticPr fontId="29"/>
  </si>
  <si>
    <t>白鳥小学校</t>
    <rPh sb="0" eb="2">
      <t>シラトリ</t>
    </rPh>
    <phoneticPr fontId="29"/>
  </si>
  <si>
    <t>松上小学校</t>
    <rPh sb="0" eb="1">
      <t>マツ</t>
    </rPh>
    <rPh sb="1" eb="2">
      <t>ウエ</t>
    </rPh>
    <rPh sb="2" eb="5">
      <t>ショウガッコウ</t>
    </rPh>
    <phoneticPr fontId="29"/>
  </si>
  <si>
    <t>西小菅小学校</t>
    <rPh sb="0" eb="1">
      <t>ニシ</t>
    </rPh>
    <rPh sb="1" eb="3">
      <t>コスゲ</t>
    </rPh>
    <rPh sb="3" eb="6">
      <t>ショウガッコウ</t>
    </rPh>
    <phoneticPr fontId="29"/>
  </si>
  <si>
    <t>柴原小学校</t>
    <rPh sb="0" eb="2">
      <t>シバハラ</t>
    </rPh>
    <rPh sb="2" eb="5">
      <t>ショウガッコウ</t>
    </rPh>
    <phoneticPr fontId="29"/>
  </si>
  <si>
    <t>東綾瀬小学校</t>
    <rPh sb="0" eb="3">
      <t>ヒガシアヤセ</t>
    </rPh>
    <rPh sb="3" eb="4">
      <t>ショウ</t>
    </rPh>
    <rPh sb="4" eb="6">
      <t>ガッコウ</t>
    </rPh>
    <phoneticPr fontId="29"/>
  </si>
  <si>
    <t>原田小学校</t>
    <rPh sb="0" eb="2">
      <t>ハラダ</t>
    </rPh>
    <phoneticPr fontId="29"/>
  </si>
  <si>
    <t>飯塚小学校</t>
    <rPh sb="0" eb="2">
      <t>イイヅカ</t>
    </rPh>
    <rPh sb="2" eb="5">
      <t>ショウガッコウ</t>
    </rPh>
    <phoneticPr fontId="29"/>
  </si>
  <si>
    <t>上小松小学校</t>
    <rPh sb="0" eb="1">
      <t>カミ</t>
    </rPh>
    <rPh sb="1" eb="3">
      <t>コマツ</t>
    </rPh>
    <rPh sb="3" eb="6">
      <t>ショウガッコウ</t>
    </rPh>
    <phoneticPr fontId="29"/>
  </si>
  <si>
    <t>幸田小学校</t>
    <rPh sb="0" eb="2">
      <t>コウダ</t>
    </rPh>
    <phoneticPr fontId="29"/>
  </si>
  <si>
    <t>細田小学校</t>
    <rPh sb="0" eb="2">
      <t>ホソダ</t>
    </rPh>
    <rPh sb="2" eb="5">
      <t>ショウガッコウ</t>
    </rPh>
    <phoneticPr fontId="29"/>
  </si>
  <si>
    <t>東金町小学校</t>
    <rPh sb="0" eb="3">
      <t>ヒガシカナマチ</t>
    </rPh>
    <phoneticPr fontId="29"/>
  </si>
  <si>
    <t>東水元小学校</t>
    <rPh sb="0" eb="3">
      <t>ヒガシミズモト</t>
    </rPh>
    <rPh sb="3" eb="6">
      <t>ショウガッコウ</t>
    </rPh>
    <phoneticPr fontId="29"/>
  </si>
  <si>
    <t>よつぎ小学校</t>
    <rPh sb="3" eb="6">
      <t>ショウガッコウ</t>
    </rPh>
    <phoneticPr fontId="29"/>
  </si>
  <si>
    <t>東四つ木小学校</t>
    <rPh sb="0" eb="1">
      <t>ヒガシ</t>
    </rPh>
    <rPh sb="1" eb="2">
      <t>ヨ</t>
    </rPh>
    <rPh sb="3" eb="4">
      <t>ギ</t>
    </rPh>
    <rPh sb="4" eb="7">
      <t>ショウガッコウ</t>
    </rPh>
    <phoneticPr fontId="29"/>
  </si>
  <si>
    <t>青戸4-14-15</t>
    <rPh sb="0" eb="2">
      <t>アオト</t>
    </rPh>
    <phoneticPr fontId="12"/>
  </si>
  <si>
    <t>養護施設</t>
  </si>
  <si>
    <t>水元2-20-10</t>
  </si>
  <si>
    <t>ろうあ児施設</t>
  </si>
  <si>
    <t>アレーズ秋桜</t>
    <phoneticPr fontId="7"/>
  </si>
  <si>
    <t>令和3年度</t>
    <rPh sb="0" eb="2">
      <t>レイワ</t>
    </rPh>
    <rPh sb="3" eb="4">
      <t>ネン</t>
    </rPh>
    <rPh sb="4" eb="5">
      <t>ド</t>
    </rPh>
    <phoneticPr fontId="30"/>
  </si>
  <si>
    <t>過年度分を含む</t>
    <rPh sb="0" eb="1">
      <t>カ</t>
    </rPh>
    <rPh sb="1" eb="3">
      <t>ネンド</t>
    </rPh>
    <rPh sb="3" eb="4">
      <t>ブン</t>
    </rPh>
    <rPh sb="5" eb="6">
      <t>フク</t>
    </rPh>
    <phoneticPr fontId="30"/>
  </si>
  <si>
    <t>過年度分、滞納繰越分を含む</t>
    <rPh sb="0" eb="3">
      <t>カネンド</t>
    </rPh>
    <rPh sb="3" eb="4">
      <t>ブン</t>
    </rPh>
    <rPh sb="5" eb="7">
      <t>タイノウ</t>
    </rPh>
    <rPh sb="7" eb="9">
      <t>クリコシ</t>
    </rPh>
    <rPh sb="9" eb="10">
      <t>ブン</t>
    </rPh>
    <rPh sb="11" eb="12">
      <t>フク</t>
    </rPh>
    <phoneticPr fontId="30"/>
  </si>
  <si>
    <t>4月</t>
    <rPh sb="1" eb="2">
      <t>ガツ</t>
    </rPh>
    <phoneticPr fontId="30"/>
  </si>
  <si>
    <t>あすなろの家</t>
    <rPh sb="5" eb="6">
      <t>イエ</t>
    </rPh>
    <phoneticPr fontId="13"/>
  </si>
  <si>
    <t>第２あすなろの家</t>
    <rPh sb="0" eb="1">
      <t>ダイ</t>
    </rPh>
    <rPh sb="7" eb="8">
      <t>イエ</t>
    </rPh>
    <phoneticPr fontId="13"/>
  </si>
  <si>
    <t>さくらハウス</t>
  </si>
  <si>
    <t>手まり</t>
    <rPh sb="0" eb="1">
      <t>テ</t>
    </rPh>
    <phoneticPr fontId="30"/>
  </si>
  <si>
    <t>Commemoi（コムモア）</t>
  </si>
  <si>
    <t>チューリップ葛飾</t>
    <rPh sb="6" eb="8">
      <t>カツシカ</t>
    </rPh>
    <phoneticPr fontId="30"/>
  </si>
  <si>
    <t>令和6年度</t>
    <rPh sb="0" eb="1">
      <t>レイ</t>
    </rPh>
    <rPh sb="1" eb="2">
      <t>ワ</t>
    </rPh>
    <rPh sb="3" eb="4">
      <t>ネン</t>
    </rPh>
    <rPh sb="4" eb="5">
      <t>ド</t>
    </rPh>
    <phoneticPr fontId="28"/>
  </si>
  <si>
    <t>令和3年度</t>
    <rPh sb="0" eb="2">
      <t>レイワ</t>
    </rPh>
    <rPh sb="3" eb="5">
      <t>ネンド</t>
    </rPh>
    <phoneticPr fontId="30"/>
  </si>
  <si>
    <t>令和4年度</t>
    <rPh sb="0" eb="2">
      <t>レイワ</t>
    </rPh>
    <rPh sb="3" eb="5">
      <t>ネンド</t>
    </rPh>
    <phoneticPr fontId="30"/>
  </si>
  <si>
    <t>令和5年度</t>
    <rPh sb="0" eb="2">
      <t>レイワ</t>
    </rPh>
    <rPh sb="3" eb="5">
      <t>ネンド</t>
    </rPh>
    <phoneticPr fontId="30"/>
  </si>
  <si>
    <t>令和6年度</t>
    <rPh sb="0" eb="2">
      <t>レイワ</t>
    </rPh>
    <rPh sb="3" eb="5">
      <t>ネンド</t>
    </rPh>
    <phoneticPr fontId="30"/>
  </si>
  <si>
    <t>9-40</t>
    <phoneticPr fontId="7"/>
  </si>
  <si>
    <t>岸権旅館</t>
    <rPh sb="0" eb="1">
      <t>キシ</t>
    </rPh>
    <rPh sb="1" eb="2">
      <t>ケン</t>
    </rPh>
    <rPh sb="2" eb="4">
      <t>リョカン</t>
    </rPh>
    <phoneticPr fontId="9"/>
  </si>
  <si>
    <t>ウィスタリアンライフクラブ　ヴェルデの森</t>
    <rPh sb="19" eb="20">
      <t>モリ</t>
    </rPh>
    <phoneticPr fontId="9"/>
  </si>
  <si>
    <t>旅館たにがわ</t>
    <phoneticPr fontId="9"/>
  </si>
  <si>
    <t>大滝ホテル</t>
    <phoneticPr fontId="9"/>
  </si>
  <si>
    <t>犬吠埼ホテル</t>
    <phoneticPr fontId="9"/>
  </si>
  <si>
    <t>吟松亭　あわしま</t>
    <phoneticPr fontId="7"/>
  </si>
  <si>
    <t>軽井沢倶楽部ホテル軽井沢1130</t>
    <phoneticPr fontId="7"/>
  </si>
  <si>
    <t>特別養護老人ホーム、高齢者総合相談センター</t>
    <rPh sb="0" eb="2">
      <t>トクベツ</t>
    </rPh>
    <rPh sb="2" eb="4">
      <t>ヨウゴ</t>
    </rPh>
    <rPh sb="4" eb="6">
      <t>ロウジン</t>
    </rPh>
    <rPh sb="10" eb="13">
      <t>コウレイシャ</t>
    </rPh>
    <rPh sb="13" eb="15">
      <t>ソウゴウ</t>
    </rPh>
    <rPh sb="15" eb="17">
      <t>ソウダン</t>
    </rPh>
    <phoneticPr fontId="13"/>
  </si>
  <si>
    <t>お花茶屋2-4-23 センターフィールドビル101</t>
  </si>
  <si>
    <t>9-7（２）</t>
    <phoneticPr fontId="7"/>
  </si>
  <si>
    <t>令和6年度</t>
    <rPh sb="0" eb="2">
      <t>レイワ</t>
    </rPh>
    <rPh sb="3" eb="5">
      <t>ネンド</t>
    </rPh>
    <phoneticPr fontId="7"/>
  </si>
  <si>
    <t>注１：対象者は68歳から75歳。</t>
    <rPh sb="0" eb="1">
      <t>チュウ</t>
    </rPh>
    <rPh sb="3" eb="6">
      <t>タイショウシャ</t>
    </rPh>
    <rPh sb="9" eb="10">
      <t>サイ</t>
    </rPh>
    <rPh sb="14" eb="15">
      <t>サイ</t>
    </rPh>
    <phoneticPr fontId="9"/>
  </si>
  <si>
    <t>(社福)原町成年寮</t>
    <rPh sb="1" eb="3">
      <t>シャフク</t>
    </rPh>
    <rPh sb="4" eb="9">
      <t>ハラマチセイネンリョウ</t>
    </rPh>
    <phoneticPr fontId="30"/>
  </si>
  <si>
    <t>-</t>
    <phoneticPr fontId="7"/>
  </si>
  <si>
    <t>第17段階</t>
    <phoneticPr fontId="9"/>
  </si>
  <si>
    <t>第16段階</t>
    <phoneticPr fontId="9"/>
  </si>
  <si>
    <t>第16段階</t>
    <phoneticPr fontId="7"/>
  </si>
  <si>
    <t>第17段階</t>
    <phoneticPr fontId="7"/>
  </si>
  <si>
    <t>スタジアム構想担当課長</t>
  </si>
  <si>
    <t>地域活動推進係</t>
    <rPh sb="0" eb="2">
      <t>チイキ</t>
    </rPh>
    <rPh sb="2" eb="4">
      <t>カツドウ</t>
    </rPh>
    <rPh sb="4" eb="6">
      <t>スイシン</t>
    </rPh>
    <rPh sb="6" eb="7">
      <t>カカリ</t>
    </rPh>
    <phoneticPr fontId="9"/>
  </si>
  <si>
    <t>みどりと花のフェア担当課長</t>
    <rPh sb="4" eb="5">
      <t>ハナ</t>
    </rPh>
    <rPh sb="9" eb="11">
      <t>タントウ</t>
    </rPh>
    <rPh sb="11" eb="13">
      <t>カチョウ</t>
    </rPh>
    <phoneticPr fontId="9"/>
  </si>
  <si>
    <t>緑と花のまち推進係　</t>
    <phoneticPr fontId="9"/>
  </si>
  <si>
    <t>みどりと花のフェア担当係</t>
    <rPh sb="4" eb="5">
      <t>ハナ</t>
    </rPh>
    <rPh sb="9" eb="11">
      <t>タントウ</t>
    </rPh>
    <rPh sb="11" eb="12">
      <t>カカリ</t>
    </rPh>
    <phoneticPr fontId="9"/>
  </si>
  <si>
    <t>自立支援センター調整担当係</t>
    <rPh sb="0" eb="2">
      <t>ジリツ</t>
    </rPh>
    <rPh sb="2" eb="4">
      <t>シエン</t>
    </rPh>
    <rPh sb="8" eb="10">
      <t>チョウセイ</t>
    </rPh>
    <rPh sb="10" eb="12">
      <t>タントウ</t>
    </rPh>
    <rPh sb="12" eb="13">
      <t>カカリ</t>
    </rPh>
    <phoneticPr fontId="9"/>
  </si>
  <si>
    <t>子ども・若者担当課長</t>
    <rPh sb="0" eb="1">
      <t>コ</t>
    </rPh>
    <rPh sb="4" eb="6">
      <t>ワカモノ</t>
    </rPh>
    <rPh sb="6" eb="8">
      <t>タントウ</t>
    </rPh>
    <rPh sb="8" eb="10">
      <t>カチョウ</t>
    </rPh>
    <phoneticPr fontId="9"/>
  </si>
  <si>
    <t>子ども政策係</t>
    <rPh sb="0" eb="1">
      <t>コ</t>
    </rPh>
    <rPh sb="3" eb="5">
      <t>セイサク</t>
    </rPh>
    <rPh sb="5" eb="6">
      <t>カカリ</t>
    </rPh>
    <phoneticPr fontId="9"/>
  </si>
  <si>
    <t>子ども・若者事業係</t>
    <rPh sb="0" eb="1">
      <t>コ</t>
    </rPh>
    <rPh sb="4" eb="6">
      <t>ワカモノ</t>
    </rPh>
    <rPh sb="6" eb="8">
      <t>ジギョウ</t>
    </rPh>
    <rPh sb="8" eb="9">
      <t>カカリ</t>
    </rPh>
    <phoneticPr fontId="9"/>
  </si>
  <si>
    <t>建築審査会、都市計画審議会、都市計画に係る許可・届出等、国土利用計画、区画整理等の開発に係る認可、公有地の拡大の推進</t>
    <rPh sb="21" eb="23">
      <t>キョカ</t>
    </rPh>
    <rPh sb="24" eb="25">
      <t>トド</t>
    </rPh>
    <rPh sb="25" eb="26">
      <t>デ</t>
    </rPh>
    <phoneticPr fontId="9"/>
  </si>
  <si>
    <t>都市計画の基本方針、道路・公園等の全体の方針、都市景観の基本方針、水辺の全体方針、葛飾区区民参加による街づくり推進条例に基づく手続、都市復興</t>
    <rPh sb="38" eb="40">
      <t>ホウシン</t>
    </rPh>
    <phoneticPr fontId="9"/>
  </si>
  <si>
    <t>密集住宅市街地整備事業、住宅密集地域における市街地の整備、その他防災都市づくり事業</t>
    <phoneticPr fontId="9"/>
  </si>
  <si>
    <t>立石駅南街づくり担当係</t>
    <rPh sb="0" eb="2">
      <t>タテイシ</t>
    </rPh>
    <rPh sb="2" eb="3">
      <t>エキ</t>
    </rPh>
    <rPh sb="3" eb="4">
      <t>ミナミ</t>
    </rPh>
    <rPh sb="4" eb="5">
      <t>マチ</t>
    </rPh>
    <rPh sb="8" eb="10">
      <t>タントウ</t>
    </rPh>
    <rPh sb="10" eb="11">
      <t>カカリ</t>
    </rPh>
    <phoneticPr fontId="9"/>
  </si>
  <si>
    <t>立石駅南口地区街づくり事業の調査・計画、立石駅南口地区街づくりの啓発・街づくり組織の支援</t>
    <rPh sb="3" eb="4">
      <t>ミナミ</t>
    </rPh>
    <rPh sb="23" eb="24">
      <t>ミナミ</t>
    </rPh>
    <phoneticPr fontId="9"/>
  </si>
  <si>
    <t>立石駅周辺地区街づくり事務所</t>
    <phoneticPr fontId="9"/>
  </si>
  <si>
    <t>立石駅北口地区街づくり事業の調査・計画、立石駅北口地区街づくりの啓発・街づくり組織の支援</t>
    <rPh sb="3" eb="4">
      <t>キタ</t>
    </rPh>
    <phoneticPr fontId="9"/>
  </si>
  <si>
    <t>学校施設課</t>
    <rPh sb="0" eb="2">
      <t>ガッコウ</t>
    </rPh>
    <rPh sb="2" eb="4">
      <t>シセツ</t>
    </rPh>
    <rPh sb="4" eb="5">
      <t>カ</t>
    </rPh>
    <phoneticPr fontId="9"/>
  </si>
  <si>
    <t>学校施設整備担当課長</t>
    <rPh sb="0" eb="2">
      <t>ガッコウ</t>
    </rPh>
    <rPh sb="2" eb="4">
      <t>シセツ</t>
    </rPh>
    <rPh sb="4" eb="6">
      <t>セイビ</t>
    </rPh>
    <rPh sb="6" eb="8">
      <t>タントウ</t>
    </rPh>
    <rPh sb="8" eb="10">
      <t>カチョウ</t>
    </rPh>
    <phoneticPr fontId="9"/>
  </si>
  <si>
    <t>学校施設整備担当係</t>
    <rPh sb="0" eb="2">
      <t>ガッコウ</t>
    </rPh>
    <rPh sb="2" eb="4">
      <t>シセツ</t>
    </rPh>
    <rPh sb="4" eb="6">
      <t>セイビ</t>
    </rPh>
    <rPh sb="6" eb="8">
      <t>タントウ</t>
    </rPh>
    <rPh sb="8" eb="9">
      <t>カカリ</t>
    </rPh>
    <phoneticPr fontId="9"/>
  </si>
  <si>
    <t>放課後事業推進係</t>
    <rPh sb="0" eb="3">
      <t>ホウカゴ</t>
    </rPh>
    <rPh sb="3" eb="5">
      <t>ジギョウ</t>
    </rPh>
    <rPh sb="5" eb="7">
      <t>スイシン</t>
    </rPh>
    <rPh sb="7" eb="8">
      <t>カカリ</t>
    </rPh>
    <phoneticPr fontId="9"/>
  </si>
  <si>
    <t>企画担当係（６）、経営改革担当係（２）、統計調査係</t>
    <rPh sb="0" eb="2">
      <t>キカク</t>
    </rPh>
    <rPh sb="2" eb="4">
      <t>タントウ</t>
    </rPh>
    <rPh sb="4" eb="5">
      <t>カカリ</t>
    </rPh>
    <rPh sb="9" eb="11">
      <t>ケイエイ</t>
    </rPh>
    <rPh sb="11" eb="13">
      <t>カイカク</t>
    </rPh>
    <rPh sb="13" eb="15">
      <t>タントウ</t>
    </rPh>
    <rPh sb="15" eb="16">
      <t>カカリ</t>
    </rPh>
    <rPh sb="20" eb="22">
      <t>トウケイ</t>
    </rPh>
    <phoneticPr fontId="9"/>
  </si>
  <si>
    <t>◆協働推進担当課長</t>
    <rPh sb="1" eb="3">
      <t>キョウドウ</t>
    </rPh>
    <rPh sb="3" eb="5">
      <t>スイシン</t>
    </rPh>
    <rPh sb="5" eb="7">
      <t>タントウ</t>
    </rPh>
    <rPh sb="7" eb="9">
      <t>カチョウ</t>
    </rPh>
    <phoneticPr fontId="9"/>
  </si>
  <si>
    <t>ＳＤＧｓ推進担当課長</t>
    <phoneticPr fontId="9"/>
  </si>
  <si>
    <t>◆健康推進都市担当課長</t>
    <rPh sb="1" eb="3">
      <t>ケンコウ</t>
    </rPh>
    <rPh sb="3" eb="5">
      <t>スイシン</t>
    </rPh>
    <rPh sb="5" eb="7">
      <t>トシ</t>
    </rPh>
    <rPh sb="7" eb="9">
      <t>タントウ</t>
    </rPh>
    <rPh sb="9" eb="11">
      <t>カチョウ</t>
    </rPh>
    <phoneticPr fontId="9"/>
  </si>
  <si>
    <t>◆文化的景観調整担当課長</t>
    <rPh sb="1" eb="3">
      <t>ブンカ</t>
    </rPh>
    <rPh sb="3" eb="4">
      <t>テキ</t>
    </rPh>
    <rPh sb="4" eb="6">
      <t>ケイカン</t>
    </rPh>
    <rPh sb="6" eb="8">
      <t>チョウセイ</t>
    </rPh>
    <rPh sb="8" eb="10">
      <t>タントウ</t>
    </rPh>
    <rPh sb="10" eb="12">
      <t>カチョウ</t>
    </rPh>
    <phoneticPr fontId="9"/>
  </si>
  <si>
    <t>◆DX戦略課</t>
    <rPh sb="3" eb="5">
      <t>センリャク</t>
    </rPh>
    <rPh sb="5" eb="6">
      <t>カ</t>
    </rPh>
    <phoneticPr fontId="9"/>
  </si>
  <si>
    <t>管理係、システム調整係、DX推進係</t>
    <rPh sb="0" eb="2">
      <t>カンリ</t>
    </rPh>
    <rPh sb="2" eb="3">
      <t>カカリ</t>
    </rPh>
    <rPh sb="8" eb="10">
      <t>チョウセイ</t>
    </rPh>
    <rPh sb="10" eb="11">
      <t>カカリ</t>
    </rPh>
    <rPh sb="14" eb="16">
      <t>スイシン</t>
    </rPh>
    <rPh sb="16" eb="17">
      <t>カカリ</t>
    </rPh>
    <phoneticPr fontId="9"/>
  </si>
  <si>
    <t>安全衛生係</t>
    <phoneticPr fontId="9"/>
  </si>
  <si>
    <t>施設調整係、保全計画係</t>
    <rPh sb="0" eb="2">
      <t>シセツ</t>
    </rPh>
    <rPh sb="2" eb="4">
      <t>チョウセイ</t>
    </rPh>
    <rPh sb="4" eb="5">
      <t>カカリ</t>
    </rPh>
    <rPh sb="6" eb="8">
      <t>ホゼン</t>
    </rPh>
    <rPh sb="8" eb="10">
      <t>ケイカク</t>
    </rPh>
    <rPh sb="10" eb="11">
      <t>カカリ</t>
    </rPh>
    <phoneticPr fontId="9"/>
  </si>
  <si>
    <t>管理係、地域活動推進係、地区センター（１９）、新小岩地域活動センター</t>
    <rPh sb="0" eb="2">
      <t>カンリ</t>
    </rPh>
    <rPh sb="2" eb="3">
      <t>カカリ</t>
    </rPh>
    <rPh sb="4" eb="6">
      <t>チイキ</t>
    </rPh>
    <rPh sb="6" eb="8">
      <t>カツドウ</t>
    </rPh>
    <rPh sb="8" eb="10">
      <t>スイシン</t>
    </rPh>
    <rPh sb="10" eb="11">
      <t>カカリ</t>
    </rPh>
    <rPh sb="12" eb="14">
      <t>チク</t>
    </rPh>
    <phoneticPr fontId="9"/>
  </si>
  <si>
    <t>生活安全係、防犯強化係</t>
    <phoneticPr fontId="9"/>
  </si>
  <si>
    <t>環境計画係、自然環境係、公害対策相談係、緑と花のまち推進係、</t>
    <rPh sb="0" eb="2">
      <t>カンキョウ</t>
    </rPh>
    <rPh sb="2" eb="4">
      <t>ケイカク</t>
    </rPh>
    <rPh sb="4" eb="5">
      <t>カカリ</t>
    </rPh>
    <rPh sb="6" eb="8">
      <t>シゼン</t>
    </rPh>
    <rPh sb="8" eb="10">
      <t>カンキョウ</t>
    </rPh>
    <rPh sb="10" eb="11">
      <t>カカリ</t>
    </rPh>
    <rPh sb="12" eb="14">
      <t>コウガイ</t>
    </rPh>
    <rPh sb="14" eb="16">
      <t>タイサク</t>
    </rPh>
    <rPh sb="16" eb="18">
      <t>ソウダン</t>
    </rPh>
    <rPh sb="18" eb="19">
      <t>カカリ</t>
    </rPh>
    <rPh sb="20" eb="21">
      <t>ミドリ</t>
    </rPh>
    <rPh sb="22" eb="23">
      <t>ハナ</t>
    </rPh>
    <rPh sb="26" eb="28">
      <t>スイシン</t>
    </rPh>
    <rPh sb="28" eb="29">
      <t>カカリ</t>
    </rPh>
    <phoneticPr fontId="9"/>
  </si>
  <si>
    <t>みどりと花のフェア担当係（２）</t>
    <phoneticPr fontId="9"/>
  </si>
  <si>
    <t>管理係、事業者係、審査係、調査係、資格収納係</t>
    <rPh sb="0" eb="2">
      <t>カンリ</t>
    </rPh>
    <rPh sb="2" eb="3">
      <t>カカリ</t>
    </rPh>
    <rPh sb="4" eb="7">
      <t>ジギョウシャ</t>
    </rPh>
    <rPh sb="7" eb="8">
      <t>カカリ</t>
    </rPh>
    <rPh sb="9" eb="11">
      <t>シンサ</t>
    </rPh>
    <rPh sb="11" eb="12">
      <t>カカリ</t>
    </rPh>
    <rPh sb="13" eb="15">
      <t>チョウサ</t>
    </rPh>
    <rPh sb="15" eb="16">
      <t>カカリ</t>
    </rPh>
    <rPh sb="17" eb="19">
      <t>シカク</t>
    </rPh>
    <rPh sb="19" eb="21">
      <t>シュウノウ</t>
    </rPh>
    <rPh sb="21" eb="22">
      <t>カカリ</t>
    </rPh>
    <phoneticPr fontId="9"/>
  </si>
  <si>
    <t>管理係、施設整備係、子ども政策係、子ども・若者事業係、</t>
    <rPh sb="0" eb="2">
      <t>カンリ</t>
    </rPh>
    <rPh sb="2" eb="3">
      <t>カカリ</t>
    </rPh>
    <rPh sb="4" eb="6">
      <t>シセツ</t>
    </rPh>
    <rPh sb="6" eb="8">
      <t>セイビ</t>
    </rPh>
    <rPh sb="8" eb="9">
      <t>カカリ</t>
    </rPh>
    <rPh sb="10" eb="11">
      <t>コ</t>
    </rPh>
    <rPh sb="13" eb="15">
      <t>セイサク</t>
    </rPh>
    <rPh sb="15" eb="16">
      <t>カカリ</t>
    </rPh>
    <rPh sb="17" eb="18">
      <t>コ</t>
    </rPh>
    <rPh sb="21" eb="23">
      <t>ワカモノ</t>
    </rPh>
    <rPh sb="23" eb="25">
      <t>ジギョウ</t>
    </rPh>
    <rPh sb="25" eb="26">
      <t>カカリ</t>
    </rPh>
    <phoneticPr fontId="9"/>
  </si>
  <si>
    <t>児童館（２４）、学童保育クラブ（２０）、子ども未来プラザ（３）</t>
    <rPh sb="20" eb="21">
      <t>コ</t>
    </rPh>
    <rPh sb="23" eb="25">
      <t>ミライ</t>
    </rPh>
    <phoneticPr fontId="9"/>
  </si>
  <si>
    <t>立石駅南街づくり担当係、立石鉄道立体担当係、高砂地域整備担当係、</t>
    <rPh sb="0" eb="2">
      <t>タテイシ</t>
    </rPh>
    <rPh sb="2" eb="3">
      <t>エキ</t>
    </rPh>
    <rPh sb="3" eb="4">
      <t>ミナミ</t>
    </rPh>
    <rPh sb="4" eb="5">
      <t>マチ</t>
    </rPh>
    <rPh sb="8" eb="10">
      <t>タントウ</t>
    </rPh>
    <rPh sb="10" eb="11">
      <t>カカリ</t>
    </rPh>
    <rPh sb="12" eb="14">
      <t>タテイシ</t>
    </rPh>
    <rPh sb="14" eb="16">
      <t>テツドウ</t>
    </rPh>
    <rPh sb="16" eb="18">
      <t>リッタイ</t>
    </rPh>
    <rPh sb="18" eb="20">
      <t>タントウ</t>
    </rPh>
    <rPh sb="20" eb="21">
      <t>カカリ</t>
    </rPh>
    <rPh sb="22" eb="24">
      <t>タカサゴ</t>
    </rPh>
    <rPh sb="24" eb="26">
      <t>チイキ</t>
    </rPh>
    <rPh sb="26" eb="28">
      <t>セイビ</t>
    </rPh>
    <rPh sb="28" eb="30">
      <t>タントウ</t>
    </rPh>
    <rPh sb="30" eb="31">
      <t>カカリ</t>
    </rPh>
    <phoneticPr fontId="9"/>
  </si>
  <si>
    <t>教育総務係、教育企画係、学校施設開放係</t>
    <rPh sb="0" eb="2">
      <t>キョウイク</t>
    </rPh>
    <rPh sb="2" eb="4">
      <t>ソウム</t>
    </rPh>
    <rPh sb="4" eb="5">
      <t>カカリ</t>
    </rPh>
    <rPh sb="6" eb="8">
      <t>キョウイク</t>
    </rPh>
    <rPh sb="8" eb="10">
      <t>キカク</t>
    </rPh>
    <rPh sb="10" eb="11">
      <t>カカリ</t>
    </rPh>
    <rPh sb="12" eb="14">
      <t>ガッコウ</t>
    </rPh>
    <rPh sb="14" eb="16">
      <t>シセツ</t>
    </rPh>
    <rPh sb="16" eb="18">
      <t>カイホウ</t>
    </rPh>
    <rPh sb="18" eb="19">
      <t>カカリ</t>
    </rPh>
    <phoneticPr fontId="9"/>
  </si>
  <si>
    <t>学校施設係、学校施設整備担当係（２）</t>
    <rPh sb="0" eb="2">
      <t>ガッコウ</t>
    </rPh>
    <rPh sb="2" eb="4">
      <t>シセツ</t>
    </rPh>
    <rPh sb="4" eb="5">
      <t>カカリ</t>
    </rPh>
    <rPh sb="6" eb="8">
      <t>ガッコウ</t>
    </rPh>
    <rPh sb="8" eb="10">
      <t>シセツ</t>
    </rPh>
    <rPh sb="10" eb="12">
      <t>セイビ</t>
    </rPh>
    <rPh sb="12" eb="14">
      <t>タントウ</t>
    </rPh>
    <rPh sb="14" eb="15">
      <t>カカリ</t>
    </rPh>
    <phoneticPr fontId="9"/>
  </si>
  <si>
    <t>青少年育成係、地域家庭連携係</t>
    <rPh sb="0" eb="3">
      <t>セイショウネン</t>
    </rPh>
    <rPh sb="3" eb="5">
      <t>イクセイ</t>
    </rPh>
    <rPh sb="5" eb="6">
      <t>カカリ</t>
    </rPh>
    <rPh sb="7" eb="9">
      <t>チイキ</t>
    </rPh>
    <rPh sb="9" eb="11">
      <t>カテイ</t>
    </rPh>
    <rPh sb="11" eb="13">
      <t>レンケイ</t>
    </rPh>
    <rPh sb="13" eb="14">
      <t>カカリ</t>
    </rPh>
    <phoneticPr fontId="9"/>
  </si>
  <si>
    <t>放課後支援係、放課後子ども事業係、放課後事業推進係</t>
    <rPh sb="0" eb="3">
      <t>ホウカゴ</t>
    </rPh>
    <rPh sb="3" eb="5">
      <t>シエン</t>
    </rPh>
    <rPh sb="5" eb="6">
      <t>カカリ</t>
    </rPh>
    <rPh sb="7" eb="10">
      <t>ホウカゴ</t>
    </rPh>
    <rPh sb="10" eb="11">
      <t>コ</t>
    </rPh>
    <rPh sb="13" eb="15">
      <t>ジギョウ</t>
    </rPh>
    <rPh sb="15" eb="16">
      <t>カカリ</t>
    </rPh>
    <rPh sb="17" eb="20">
      <t>ホウカゴ</t>
    </rPh>
    <rPh sb="20" eb="22">
      <t>ジギョウ</t>
    </rPh>
    <rPh sb="22" eb="24">
      <t>スイシン</t>
    </rPh>
    <rPh sb="24" eb="25">
      <t>カカリ</t>
    </rPh>
    <phoneticPr fontId="9"/>
  </si>
  <si>
    <t>ＤＸ戦略課</t>
    <rPh sb="2" eb="4">
      <t>センリャク</t>
    </rPh>
    <rPh sb="4" eb="5">
      <t>カ</t>
    </rPh>
    <phoneticPr fontId="0"/>
  </si>
  <si>
    <t>* 人事課 安全衛生係</t>
    <rPh sb="2" eb="5">
      <t>ジンジカ</t>
    </rPh>
    <rPh sb="6" eb="8">
      <t>アンゼン</t>
    </rPh>
    <rPh sb="8" eb="10">
      <t>エイセイ</t>
    </rPh>
    <rPh sb="10" eb="11">
      <t>カカリ</t>
    </rPh>
    <phoneticPr fontId="0"/>
  </si>
  <si>
    <t>公文書等管理委員会</t>
    <rPh sb="0" eb="3">
      <t>コウブンショ</t>
    </rPh>
    <rPh sb="3" eb="4">
      <t>トウ</t>
    </rPh>
    <rPh sb="4" eb="6">
      <t>カンリ</t>
    </rPh>
    <rPh sb="6" eb="9">
      <t>イインカイ</t>
    </rPh>
    <phoneticPr fontId="0"/>
  </si>
  <si>
    <t>公文書等管理委員会</t>
  </si>
  <si>
    <t>葛飾学園</t>
    <rPh sb="2" eb="4">
      <t>ガクエン</t>
    </rPh>
    <phoneticPr fontId="30"/>
  </si>
  <si>
    <t>東立石こひつじ</t>
    <rPh sb="0" eb="1">
      <t>ヒガシ</t>
    </rPh>
    <rPh sb="1" eb="3">
      <t>タテイシ</t>
    </rPh>
    <phoneticPr fontId="30"/>
  </si>
  <si>
    <t>青戸もも</t>
    <rPh sb="0" eb="2">
      <t>アオト</t>
    </rPh>
    <phoneticPr fontId="30"/>
  </si>
  <si>
    <t>亀有りりおっこ</t>
    <rPh sb="0" eb="2">
      <t>カメアリ</t>
    </rPh>
    <phoneticPr fontId="30"/>
  </si>
  <si>
    <t>金町ひまわり</t>
    <rPh sb="0" eb="2">
      <t>カナマチ</t>
    </rPh>
    <phoneticPr fontId="30"/>
  </si>
  <si>
    <t>かつしか風の子</t>
    <rPh sb="4" eb="5">
      <t>カゼ</t>
    </rPh>
    <rPh sb="6" eb="7">
      <t>コ</t>
    </rPh>
    <phoneticPr fontId="30"/>
  </si>
  <si>
    <t>かつしか堀切</t>
    <rPh sb="4" eb="6">
      <t>ホリキリ</t>
    </rPh>
    <phoneticPr fontId="30"/>
  </si>
  <si>
    <t>四つ木なかよし</t>
    <rPh sb="0" eb="1">
      <t>ヨ</t>
    </rPh>
    <rPh sb="2" eb="3">
      <t>キ</t>
    </rPh>
    <phoneticPr fontId="30"/>
  </si>
  <si>
    <t>白鳥ふたば</t>
    <rPh sb="0" eb="2">
      <t>シラトリ</t>
    </rPh>
    <phoneticPr fontId="30"/>
  </si>
  <si>
    <t>太陽の子青戸中央</t>
    <rPh sb="0" eb="2">
      <t>タイヨウ</t>
    </rPh>
    <rPh sb="3" eb="4">
      <t>コ</t>
    </rPh>
    <rPh sb="4" eb="6">
      <t>アオト</t>
    </rPh>
    <rPh sb="6" eb="8">
      <t>チュウオウ</t>
    </rPh>
    <phoneticPr fontId="30"/>
  </si>
  <si>
    <t>東かなまち</t>
    <rPh sb="0" eb="1">
      <t>ヒガシ</t>
    </rPh>
    <phoneticPr fontId="30"/>
  </si>
  <si>
    <t>水元</t>
    <rPh sb="0" eb="2">
      <t>ミズモト</t>
    </rPh>
    <phoneticPr fontId="30"/>
  </si>
  <si>
    <t>あおぞら水元</t>
    <rPh sb="4" eb="6">
      <t>ミズモト</t>
    </rPh>
    <phoneticPr fontId="30"/>
  </si>
  <si>
    <t>金町どんぐり</t>
    <rPh sb="0" eb="2">
      <t>カナマチ</t>
    </rPh>
    <phoneticPr fontId="30"/>
  </si>
  <si>
    <t>キャンディパーク２号</t>
    <rPh sb="9" eb="10">
      <t>ゴウ</t>
    </rPh>
    <phoneticPr fontId="30"/>
  </si>
  <si>
    <t>かなまち虹</t>
    <rPh sb="4" eb="5">
      <t>ニジ</t>
    </rPh>
    <phoneticPr fontId="30"/>
  </si>
  <si>
    <t>まなびの森京成金町
プチ・クレイシュ</t>
    <rPh sb="4" eb="5">
      <t>モリ</t>
    </rPh>
    <rPh sb="5" eb="9">
      <t>ケイセイカナマチ</t>
    </rPh>
    <phoneticPr fontId="30"/>
  </si>
  <si>
    <t>まなびの森亀有</t>
    <rPh sb="4" eb="5">
      <t>モリ</t>
    </rPh>
    <rPh sb="5" eb="7">
      <t>カメアリ</t>
    </rPh>
    <phoneticPr fontId="30"/>
  </si>
  <si>
    <t>うぃず堀切菖蒲園駅前</t>
    <rPh sb="3" eb="10">
      <t>ホリキリショウブエンエキマエ</t>
    </rPh>
    <phoneticPr fontId="30"/>
  </si>
  <si>
    <t>ベネッセ四ツ木</t>
    <rPh sb="4" eb="5">
      <t>ヨ</t>
    </rPh>
    <rPh sb="6" eb="7">
      <t>ギ</t>
    </rPh>
    <phoneticPr fontId="30"/>
  </si>
  <si>
    <t>グローバルキッズ奥戸園</t>
    <rPh sb="8" eb="10">
      <t>オクド</t>
    </rPh>
    <rPh sb="10" eb="11">
      <t>エン</t>
    </rPh>
    <phoneticPr fontId="30"/>
  </si>
  <si>
    <t>ゆめの樹しんこいわ</t>
    <rPh sb="3" eb="4">
      <t>キ</t>
    </rPh>
    <phoneticPr fontId="30"/>
  </si>
  <si>
    <t>にじいろ西亀有</t>
    <rPh sb="4" eb="5">
      <t>ニシ</t>
    </rPh>
    <rPh sb="5" eb="7">
      <t>カメアリ</t>
    </rPh>
    <phoneticPr fontId="30"/>
  </si>
  <si>
    <t>たけのこ第２</t>
    <rPh sb="4" eb="5">
      <t>ダイ</t>
    </rPh>
    <phoneticPr fontId="30"/>
  </si>
  <si>
    <t>そらまめお花茶屋駅前</t>
    <rPh sb="5" eb="6">
      <t>ハナ</t>
    </rPh>
    <rPh sb="6" eb="8">
      <t>チャヤ</t>
    </rPh>
    <rPh sb="8" eb="10">
      <t>エキマエ</t>
    </rPh>
    <phoneticPr fontId="30"/>
  </si>
  <si>
    <t>ほっぺるランド東立石</t>
    <rPh sb="7" eb="10">
      <t>ヒガシタテイシ</t>
    </rPh>
    <phoneticPr fontId="30"/>
  </si>
  <si>
    <t>グローバルキッズ東新小岩園</t>
    <rPh sb="8" eb="9">
      <t>ヒガシ</t>
    </rPh>
    <rPh sb="9" eb="12">
      <t>シンコイワ</t>
    </rPh>
    <rPh sb="12" eb="13">
      <t>エン</t>
    </rPh>
    <phoneticPr fontId="30"/>
  </si>
  <si>
    <t>ほっぺるランド西新小岩</t>
    <rPh sb="7" eb="8">
      <t>ニシ</t>
    </rPh>
    <rPh sb="8" eb="11">
      <t>シンコイワ</t>
    </rPh>
    <phoneticPr fontId="30"/>
  </si>
  <si>
    <t>本田こひつじ</t>
    <rPh sb="0" eb="2">
      <t>ホンデン</t>
    </rPh>
    <phoneticPr fontId="30"/>
  </si>
  <si>
    <t>立石いろは</t>
    <rPh sb="0" eb="2">
      <t>タテイシ</t>
    </rPh>
    <phoneticPr fontId="30"/>
  </si>
  <si>
    <t>にじいろ南水元</t>
    <rPh sb="4" eb="7">
      <t>ミナミミズモト</t>
    </rPh>
    <phoneticPr fontId="30"/>
  </si>
  <si>
    <t>金町駅前さくらんぼ</t>
    <rPh sb="0" eb="4">
      <t>カナマチエキマエ</t>
    </rPh>
    <phoneticPr fontId="30"/>
  </si>
  <si>
    <t>まなびの森新柴又</t>
    <rPh sb="4" eb="5">
      <t>モリ</t>
    </rPh>
    <rPh sb="5" eb="6">
      <t>シン</t>
    </rPh>
    <rPh sb="6" eb="8">
      <t>シバマタ</t>
    </rPh>
    <phoneticPr fontId="30"/>
  </si>
  <si>
    <t>ミアヘルサひびき金町</t>
    <rPh sb="8" eb="10">
      <t>カナマチ</t>
    </rPh>
    <phoneticPr fontId="30"/>
  </si>
  <si>
    <t>キッズスマイル葛飾東水元</t>
    <rPh sb="7" eb="12">
      <t>カツシカヒガシミズモト</t>
    </rPh>
    <phoneticPr fontId="30"/>
  </si>
  <si>
    <t>南水元いろは</t>
    <rPh sb="0" eb="1">
      <t>ミナミ</t>
    </rPh>
    <rPh sb="1" eb="3">
      <t>ミズモト</t>
    </rPh>
    <phoneticPr fontId="30"/>
  </si>
  <si>
    <t>まなびの森金町</t>
    <rPh sb="4" eb="5">
      <t>モリ</t>
    </rPh>
    <rPh sb="5" eb="7">
      <t>カナマチ</t>
    </rPh>
    <phoneticPr fontId="30"/>
  </si>
  <si>
    <t>ＨＯＰＰＡ京成小岩駅</t>
    <rPh sb="5" eb="9">
      <t>ケイセイコイワ</t>
    </rPh>
    <rPh sb="9" eb="10">
      <t>エキ</t>
    </rPh>
    <phoneticPr fontId="30"/>
  </si>
  <si>
    <t>ぽけっとランド亀有</t>
    <rPh sb="7" eb="9">
      <t>カメアリ</t>
    </rPh>
    <phoneticPr fontId="30"/>
  </si>
  <si>
    <t>ミアヘルサひびき亀有</t>
    <rPh sb="8" eb="10">
      <t>カメアリ</t>
    </rPh>
    <phoneticPr fontId="30"/>
  </si>
  <si>
    <t>このえ西亀有</t>
    <rPh sb="3" eb="6">
      <t>ニシカメアリ</t>
    </rPh>
    <phoneticPr fontId="30"/>
  </si>
  <si>
    <t>ＨＯＰＰＡ堀切菖蒲園</t>
    <rPh sb="5" eb="10">
      <t>ホリキリショウブエン</t>
    </rPh>
    <phoneticPr fontId="30"/>
  </si>
  <si>
    <t>木下の保育園青砥第２</t>
    <rPh sb="8" eb="9">
      <t>ダイ</t>
    </rPh>
    <phoneticPr fontId="30"/>
  </si>
  <si>
    <t>ミアヘルサひびき水元</t>
    <rPh sb="8" eb="10">
      <t>ミズモト</t>
    </rPh>
    <phoneticPr fontId="30"/>
  </si>
  <si>
    <t>キッズスマイル葛飾東金町</t>
    <rPh sb="7" eb="9">
      <t>カツシカ</t>
    </rPh>
    <rPh sb="9" eb="10">
      <t>ヒガシ</t>
    </rPh>
    <rPh sb="10" eb="12">
      <t>カナマチ</t>
    </rPh>
    <phoneticPr fontId="30"/>
  </si>
  <si>
    <t>葛飾高砂たいよう</t>
    <rPh sb="2" eb="4">
      <t>タカサゴ</t>
    </rPh>
    <phoneticPr fontId="30"/>
  </si>
  <si>
    <t>無二</t>
    <rPh sb="0" eb="2">
      <t>ムニ</t>
    </rPh>
    <phoneticPr fontId="30"/>
  </si>
  <si>
    <t>東立石</t>
    <rPh sb="1" eb="3">
      <t>タテイシ</t>
    </rPh>
    <phoneticPr fontId="30"/>
  </si>
  <si>
    <t>ミアヘルサひびき奥戸</t>
    <rPh sb="8" eb="10">
      <t>オクド</t>
    </rPh>
    <phoneticPr fontId="30"/>
  </si>
  <si>
    <t>ニチイキッズ葛飾にいじゅく</t>
    <rPh sb="6" eb="8">
      <t>カツシカ</t>
    </rPh>
    <phoneticPr fontId="30"/>
  </si>
  <si>
    <t>ミアヘルサひびき新小岩</t>
    <rPh sb="8" eb="11">
      <t>シンコイワ</t>
    </rPh>
    <phoneticPr fontId="30"/>
  </si>
  <si>
    <t>西亀有三丁目</t>
    <rPh sb="0" eb="3">
      <t>ニシカメアリ</t>
    </rPh>
    <rPh sb="3" eb="4">
      <t>３</t>
    </rPh>
    <rPh sb="4" eb="6">
      <t>チョウメ</t>
    </rPh>
    <phoneticPr fontId="30"/>
  </si>
  <si>
    <t>幼保連携型認定こども園
葛飾みどり</t>
    <rPh sb="5" eb="7">
      <t>ニンテイ</t>
    </rPh>
    <rPh sb="10" eb="11">
      <t>エン</t>
    </rPh>
    <phoneticPr fontId="30"/>
  </si>
  <si>
    <t>幼保連携型認定こども園
葛飾二葉幼稚園</t>
    <rPh sb="5" eb="7">
      <t>ニンテイ</t>
    </rPh>
    <rPh sb="10" eb="11">
      <t>エン</t>
    </rPh>
    <rPh sb="14" eb="16">
      <t>フタバ</t>
    </rPh>
    <rPh sb="16" eb="19">
      <t>ヨウチエン</t>
    </rPh>
    <phoneticPr fontId="30"/>
  </si>
  <si>
    <t>金町2-19-6</t>
    <rPh sb="0" eb="2">
      <t>カナマチ</t>
    </rPh>
    <phoneticPr fontId="10"/>
  </si>
  <si>
    <t>幼保連携型認定こども園
まどか幼稚園</t>
    <rPh sb="5" eb="7">
      <t>ニンテイ</t>
    </rPh>
    <rPh sb="10" eb="11">
      <t>エン</t>
    </rPh>
    <rPh sb="15" eb="18">
      <t>ヨウチエン</t>
    </rPh>
    <phoneticPr fontId="30"/>
  </si>
  <si>
    <t>東新小岩7-2-8</t>
    <rPh sb="0" eb="4">
      <t>ヒガシシンコイワ</t>
    </rPh>
    <phoneticPr fontId="10"/>
  </si>
  <si>
    <t>幼稚園型認定こども園
金町幼稚園</t>
    <rPh sb="0" eb="3">
      <t>ヨウチエン</t>
    </rPh>
    <rPh sb="4" eb="6">
      <t>ニンテイ</t>
    </rPh>
    <rPh sb="9" eb="10">
      <t>エン</t>
    </rPh>
    <rPh sb="11" eb="13">
      <t>カナマチ</t>
    </rPh>
    <rPh sb="13" eb="16">
      <t>ヨウチエン</t>
    </rPh>
    <phoneticPr fontId="30"/>
  </si>
  <si>
    <t>金町4-10-14</t>
    <rPh sb="0" eb="2">
      <t>カナマチ</t>
    </rPh>
    <phoneticPr fontId="10"/>
  </si>
  <si>
    <t>幼稚園型認定こども園
新小岩ちぐさ幼稚園</t>
    <rPh sb="0" eb="3">
      <t>ヨウチエン</t>
    </rPh>
    <rPh sb="4" eb="6">
      <t>ニンテイ</t>
    </rPh>
    <rPh sb="9" eb="10">
      <t>エン</t>
    </rPh>
    <rPh sb="11" eb="14">
      <t>シンコイワ</t>
    </rPh>
    <rPh sb="17" eb="20">
      <t>ヨウチエン</t>
    </rPh>
    <phoneticPr fontId="30"/>
  </si>
  <si>
    <t>西新小岩4-35-5</t>
    <rPh sb="0" eb="4">
      <t>ニシシンコイワ</t>
    </rPh>
    <phoneticPr fontId="10"/>
  </si>
  <si>
    <t>幼保連携型認定こども園
すなはら</t>
    <rPh sb="0" eb="2">
      <t>ヨウホ</t>
    </rPh>
    <rPh sb="2" eb="4">
      <t>レンケイ</t>
    </rPh>
    <rPh sb="4" eb="5">
      <t>カタ</t>
    </rPh>
    <rPh sb="5" eb="7">
      <t>ニンテイ</t>
    </rPh>
    <rPh sb="10" eb="11">
      <t>エン</t>
    </rPh>
    <phoneticPr fontId="30"/>
  </si>
  <si>
    <t>水元3-13-20</t>
    <rPh sb="0" eb="2">
      <t>ミズモト</t>
    </rPh>
    <phoneticPr fontId="30"/>
  </si>
  <si>
    <t>幼保連携型認定こども園
めいしょう幼稚園</t>
    <rPh sb="17" eb="20">
      <t>ヨウチエン</t>
    </rPh>
    <phoneticPr fontId="30"/>
  </si>
  <si>
    <t>四つ木1-41-1</t>
    <rPh sb="0" eb="1">
      <t>ヨ</t>
    </rPh>
    <rPh sb="2" eb="3">
      <t>ギ</t>
    </rPh>
    <phoneticPr fontId="30"/>
  </si>
  <si>
    <t>幼稚園型認定こども園
青鳩幼稚園</t>
    <rPh sb="0" eb="6">
      <t>ヨウチエンガタニンテイ</t>
    </rPh>
    <rPh sb="9" eb="10">
      <t>エン</t>
    </rPh>
    <rPh sb="11" eb="16">
      <t>アオハトヨウチエン</t>
    </rPh>
    <phoneticPr fontId="29"/>
  </si>
  <si>
    <t>青戸6-8-3</t>
    <rPh sb="0" eb="2">
      <t>アオト</t>
    </rPh>
    <phoneticPr fontId="29"/>
  </si>
  <si>
    <t>川端</t>
    <rPh sb="0" eb="1">
      <t>カワ</t>
    </rPh>
    <phoneticPr fontId="14"/>
  </si>
  <si>
    <t>東　四　つ　木</t>
    <rPh sb="0" eb="1">
      <t>ヒガシ</t>
    </rPh>
    <rPh sb="2" eb="3">
      <t>ヨン</t>
    </rPh>
    <rPh sb="6" eb="7">
      <t>ギ</t>
    </rPh>
    <phoneticPr fontId="31"/>
  </si>
  <si>
    <t>千葉県安房郡鋸南町大六180-2</t>
    <rPh sb="0" eb="3">
      <t>チバケン</t>
    </rPh>
    <rPh sb="3" eb="6">
      <t>アワグン</t>
    </rPh>
    <rPh sb="6" eb="7">
      <t>ノコギリ</t>
    </rPh>
    <rPh sb="7" eb="8">
      <t>ミナミ</t>
    </rPh>
    <rPh sb="8" eb="9">
      <t>チョウ</t>
    </rPh>
    <rPh sb="9" eb="10">
      <t>ダイ</t>
    </rPh>
    <rPh sb="10" eb="11">
      <t>ロク</t>
    </rPh>
    <phoneticPr fontId="5"/>
  </si>
  <si>
    <t>（学校施設課・学務課・教育指導課）</t>
    <rPh sb="1" eb="3">
      <t>ガッコウ</t>
    </rPh>
    <rPh sb="3" eb="5">
      <t>シセツ</t>
    </rPh>
    <rPh sb="5" eb="6">
      <t>カ</t>
    </rPh>
    <rPh sb="7" eb="10">
      <t>ガクムカ</t>
    </rPh>
    <rPh sb="11" eb="15">
      <t>キョウイクシドウ</t>
    </rPh>
    <rPh sb="15" eb="16">
      <t>カ</t>
    </rPh>
    <phoneticPr fontId="9"/>
  </si>
  <si>
    <t>（学校施設課・学務課・教育指導課）</t>
    <rPh sb="1" eb="5">
      <t>ガッコウシセツ</t>
    </rPh>
    <rPh sb="5" eb="6">
      <t>カ</t>
    </rPh>
    <rPh sb="7" eb="10">
      <t>ガクムカ</t>
    </rPh>
    <rPh sb="11" eb="16">
      <t>キョウイクシドウカ</t>
    </rPh>
    <phoneticPr fontId="9"/>
  </si>
  <si>
    <t>教育委員会事務局　学校施設課</t>
    <rPh sb="9" eb="11">
      <t>ガッコウ</t>
    </rPh>
    <rPh sb="11" eb="14">
      <t>シセツカ</t>
    </rPh>
    <phoneticPr fontId="7"/>
  </si>
  <si>
    <t>中川</t>
    <rPh sb="1" eb="2">
      <t>カワ</t>
    </rPh>
    <phoneticPr fontId="14"/>
  </si>
  <si>
    <r>
      <t>双葉</t>
    </r>
    <r>
      <rPr>
        <sz val="10"/>
        <rFont val="ＭＳ 明朝"/>
        <family val="1"/>
        <charset val="128"/>
      </rPr>
      <t xml:space="preserve">
</t>
    </r>
    <r>
      <rPr>
        <sz val="8"/>
        <rFont val="ＭＳ 明朝"/>
        <family val="1"/>
        <charset val="128"/>
      </rPr>
      <t>（夜間学級を除く）</t>
    </r>
    <rPh sb="9" eb="10">
      <t>ノゾ</t>
    </rPh>
    <phoneticPr fontId="31"/>
  </si>
  <si>
    <r>
      <rPr>
        <sz val="12"/>
        <rFont val="ＭＳ 明朝"/>
        <family val="1"/>
        <charset val="128"/>
      </rPr>
      <t>双葉</t>
    </r>
    <r>
      <rPr>
        <sz val="10"/>
        <rFont val="ＭＳ 明朝"/>
        <family val="1"/>
        <charset val="128"/>
      </rPr>
      <t xml:space="preserve">
</t>
    </r>
    <r>
      <rPr>
        <sz val="8"/>
        <rFont val="ＭＳ 明朝"/>
        <family val="1"/>
        <charset val="128"/>
      </rPr>
      <t>（夜間学級）</t>
    </r>
    <rPh sb="0" eb="2">
      <t>フタバ</t>
    </rPh>
    <rPh sb="4" eb="6">
      <t>ヤカン</t>
    </rPh>
    <rPh sb="6" eb="8">
      <t>ガッキュウ</t>
    </rPh>
    <phoneticPr fontId="31"/>
  </si>
  <si>
    <t>葛美</t>
    <rPh sb="0" eb="1">
      <t>クズ</t>
    </rPh>
    <rPh sb="1" eb="2">
      <t>ビ</t>
    </rPh>
    <phoneticPr fontId="14"/>
  </si>
  <si>
    <t>（教育総務課・学校施設課・学務課・教育指導課）</t>
    <rPh sb="1" eb="3">
      <t>キョウイク</t>
    </rPh>
    <rPh sb="3" eb="4">
      <t>ソウ</t>
    </rPh>
    <rPh sb="7" eb="11">
      <t>ガッコウシセツ</t>
    </rPh>
    <rPh sb="11" eb="12">
      <t>カ</t>
    </rPh>
    <rPh sb="13" eb="16">
      <t>ガクムカ</t>
    </rPh>
    <rPh sb="17" eb="22">
      <t>キョウイクシドウカ</t>
    </rPh>
    <phoneticPr fontId="9"/>
  </si>
  <si>
    <t>柴又5-40-13先</t>
  </si>
  <si>
    <t>柴又球技場</t>
  </si>
  <si>
    <t>柴又6-35-8先</t>
  </si>
  <si>
    <t>金町浄水場1-1先</t>
  </si>
  <si>
    <t>東新小岩運動場</t>
    <rPh sb="0" eb="1">
      <t>ヒガシ</t>
    </rPh>
    <rPh sb="1" eb="4">
      <t>シンコイワ</t>
    </rPh>
    <rPh sb="4" eb="7">
      <t>ウンドウジョウ</t>
    </rPh>
    <phoneticPr fontId="6"/>
  </si>
  <si>
    <t>東新小岩1-18-1</t>
    <rPh sb="0" eb="1">
      <t>ヒガシ</t>
    </rPh>
    <rPh sb="1" eb="4">
      <t>シンコイワ</t>
    </rPh>
    <phoneticPr fontId="6"/>
  </si>
  <si>
    <t>陸上競技場、野球場１面、テニスコート８面</t>
    <phoneticPr fontId="7"/>
  </si>
  <si>
    <t>総数</t>
    <rPh sb="0" eb="2">
      <t>ソウスウ</t>
    </rPh>
    <phoneticPr fontId="7"/>
  </si>
  <si>
    <t>アーチェリー場</t>
    <phoneticPr fontId="9"/>
  </si>
  <si>
    <t>第1武道場
(柔道場)</t>
    <phoneticPr fontId="9"/>
  </si>
  <si>
    <t>第2武道場
(剣道場)</t>
    <phoneticPr fontId="9"/>
  </si>
  <si>
    <t>エアライフル場</t>
    <rPh sb="6" eb="7">
      <t>ジョウ</t>
    </rPh>
    <phoneticPr fontId="9"/>
  </si>
  <si>
    <t>会議室（３室）</t>
    <rPh sb="0" eb="3">
      <t>カイギシツ</t>
    </rPh>
    <rPh sb="5" eb="6">
      <t>シツ</t>
    </rPh>
    <phoneticPr fontId="9"/>
  </si>
  <si>
    <t>第一</t>
    <rPh sb="0" eb="1">
      <t>ダイ</t>
    </rPh>
    <rPh sb="1" eb="2">
      <t>イチ</t>
    </rPh>
    <phoneticPr fontId="9"/>
  </si>
  <si>
    <t>第二</t>
    <rPh sb="0" eb="1">
      <t>ダイ</t>
    </rPh>
    <rPh sb="1" eb="2">
      <t>ニ</t>
    </rPh>
    <phoneticPr fontId="9"/>
  </si>
  <si>
    <t>第三</t>
    <rPh sb="0" eb="1">
      <t>ダイ</t>
    </rPh>
    <rPh sb="1" eb="2">
      <t>サン</t>
    </rPh>
    <phoneticPr fontId="9"/>
  </si>
  <si>
    <t>人数</t>
    <rPh sb="0" eb="2">
      <t>ニンズウ</t>
    </rPh>
    <phoneticPr fontId="9"/>
  </si>
  <si>
    <t>メインアリーナ</t>
    <phoneticPr fontId="9"/>
  </si>
  <si>
    <t>サブアリーナ</t>
    <phoneticPr fontId="9"/>
  </si>
  <si>
    <t>第一武道場</t>
    <rPh sb="0" eb="2">
      <t>ダイイチ</t>
    </rPh>
    <phoneticPr fontId="9"/>
  </si>
  <si>
    <t>第二武道場</t>
    <rPh sb="1" eb="2">
      <t>ニ</t>
    </rPh>
    <phoneticPr fontId="9"/>
  </si>
  <si>
    <t>フィットネススタジオ</t>
    <phoneticPr fontId="9"/>
  </si>
  <si>
    <t>会議室(２室)</t>
    <phoneticPr fontId="9"/>
  </si>
  <si>
    <t>地域交流ホール(３室)</t>
    <rPh sb="0" eb="2">
      <t>チイキ</t>
    </rPh>
    <rPh sb="2" eb="4">
      <t>コウリュウ</t>
    </rPh>
    <rPh sb="9" eb="10">
      <t>シツ</t>
    </rPh>
    <phoneticPr fontId="9"/>
  </si>
  <si>
    <t>第一</t>
    <rPh sb="0" eb="2">
      <t>ダイイチ</t>
    </rPh>
    <phoneticPr fontId="9"/>
  </si>
  <si>
    <t>第二</t>
    <rPh sb="0" eb="2">
      <t>ダイニ</t>
    </rPh>
    <phoneticPr fontId="9"/>
  </si>
  <si>
    <t>Ａ</t>
    <phoneticPr fontId="9"/>
  </si>
  <si>
    <t>Ｂ</t>
    <phoneticPr fontId="9"/>
  </si>
  <si>
    <t>Ｃ</t>
    <phoneticPr fontId="9"/>
  </si>
  <si>
    <t>R元.6.3</t>
  </si>
  <si>
    <t>R元.11.8</t>
  </si>
  <si>
    <t>上千葉公園内応急給水槽</t>
  </si>
  <si>
    <t>令和6年度</t>
  </si>
  <si>
    <t>令和4年度</t>
    <rPh sb="0" eb="2">
      <t>レイワ</t>
    </rPh>
    <rPh sb="3" eb="4">
      <t>ネン</t>
    </rPh>
    <rPh sb="4" eb="5">
      <t>ド</t>
    </rPh>
    <phoneticPr fontId="30"/>
  </si>
  <si>
    <t>令和5年度</t>
    <rPh sb="0" eb="2">
      <t>レイワ</t>
    </rPh>
    <rPh sb="3" eb="4">
      <t>ネン</t>
    </rPh>
    <rPh sb="4" eb="5">
      <t>ド</t>
    </rPh>
    <phoneticPr fontId="30"/>
  </si>
  <si>
    <t>令和6年度</t>
    <rPh sb="0" eb="2">
      <t>レイワ</t>
    </rPh>
    <rPh sb="3" eb="4">
      <t>ネン</t>
    </rPh>
    <rPh sb="4" eb="5">
      <t>ド</t>
    </rPh>
    <phoneticPr fontId="30"/>
  </si>
  <si>
    <t>環境基準値</t>
    <rPh sb="0" eb="2">
      <t>カンキョウ</t>
    </rPh>
    <rPh sb="2" eb="4">
      <t>キジュン</t>
    </rPh>
    <rPh sb="4" eb="5">
      <t>チ</t>
    </rPh>
    <phoneticPr fontId="30"/>
  </si>
  <si>
    <t>0.6以下</t>
    <rPh sb="3" eb="5">
      <t>イカ</t>
    </rPh>
    <phoneticPr fontId="30"/>
  </si>
  <si>
    <t>1,000以下</t>
    <rPh sb="5" eb="7">
      <t>イカ</t>
    </rPh>
    <phoneticPr fontId="30"/>
  </si>
  <si>
    <t>9-55</t>
    <phoneticPr fontId="7"/>
  </si>
  <si>
    <t>(産業経済課）</t>
    <rPh sb="1" eb="5">
      <t>サンギョウケイザイ</t>
    </rPh>
    <rPh sb="5" eb="6">
      <t>カ</t>
    </rPh>
    <phoneticPr fontId="9"/>
  </si>
  <si>
    <t>免除</t>
    <rPh sb="0" eb="2">
      <t>メンジョ</t>
    </rPh>
    <phoneticPr fontId="7"/>
  </si>
  <si>
    <t>9-37</t>
    <phoneticPr fontId="7"/>
  </si>
  <si>
    <t>金町地区センター</t>
    <phoneticPr fontId="9"/>
  </si>
  <si>
    <t>1日当たり
平均人員</t>
    <rPh sb="1" eb="2">
      <t>ニチ</t>
    </rPh>
    <rPh sb="2" eb="3">
      <t>ア</t>
    </rPh>
    <rPh sb="6" eb="8">
      <t>ヘイキン</t>
    </rPh>
    <rPh sb="8" eb="10">
      <t>ジンイン</t>
    </rPh>
    <phoneticPr fontId="9"/>
  </si>
  <si>
    <t>高砂地区センター</t>
    <phoneticPr fontId="9"/>
  </si>
  <si>
    <t>堀切地区センター</t>
    <phoneticPr fontId="9"/>
  </si>
  <si>
    <t>四つ木地区センター</t>
    <phoneticPr fontId="9"/>
  </si>
  <si>
    <t>青戸地区センター</t>
    <phoneticPr fontId="9"/>
  </si>
  <si>
    <t>亀有地区センター</t>
    <rPh sb="0" eb="2">
      <t>カメアリ</t>
    </rPh>
    <rPh sb="2" eb="4">
      <t>チク</t>
    </rPh>
    <phoneticPr fontId="9"/>
  </si>
  <si>
    <t>東立石地区センター</t>
    <rPh sb="0" eb="1">
      <t>ヒガシ</t>
    </rPh>
    <rPh sb="1" eb="3">
      <t>タテイシ</t>
    </rPh>
    <rPh sb="3" eb="5">
      <t>チク</t>
    </rPh>
    <phoneticPr fontId="9"/>
  </si>
  <si>
    <t>東四つ木地区センター</t>
    <rPh sb="0" eb="2">
      <t>ヒガシヨ</t>
    </rPh>
    <rPh sb="3" eb="4">
      <t>ギ</t>
    </rPh>
    <rPh sb="4" eb="6">
      <t>チク</t>
    </rPh>
    <phoneticPr fontId="9"/>
  </si>
  <si>
    <t>新小岩地区センター</t>
    <phoneticPr fontId="9"/>
  </si>
  <si>
    <t>新小岩北地区センター</t>
    <rPh sb="0" eb="1">
      <t>シン</t>
    </rPh>
    <rPh sb="1" eb="3">
      <t>コイワ</t>
    </rPh>
    <rPh sb="3" eb="4">
      <t>キタ</t>
    </rPh>
    <rPh sb="4" eb="6">
      <t>チク</t>
    </rPh>
    <phoneticPr fontId="9"/>
  </si>
  <si>
    <t>立石地区センター</t>
    <rPh sb="0" eb="2">
      <t>タテイシ</t>
    </rPh>
    <rPh sb="2" eb="4">
      <t>チク</t>
    </rPh>
    <phoneticPr fontId="9"/>
  </si>
  <si>
    <t>柴又地区センター</t>
    <rPh sb="2" eb="4">
      <t>チク</t>
    </rPh>
    <phoneticPr fontId="9"/>
  </si>
  <si>
    <t>南綾瀬地区センター</t>
    <rPh sb="3" eb="5">
      <t>チク</t>
    </rPh>
    <phoneticPr fontId="9"/>
  </si>
  <si>
    <t>お花茶屋地区センター</t>
    <rPh sb="4" eb="6">
      <t>チク</t>
    </rPh>
    <phoneticPr fontId="9"/>
  </si>
  <si>
    <t>新宿地区センター</t>
    <rPh sb="2" eb="4">
      <t>チク</t>
    </rPh>
    <phoneticPr fontId="9"/>
  </si>
  <si>
    <t>水元地区センター</t>
    <rPh sb="2" eb="4">
      <t>チク</t>
    </rPh>
    <phoneticPr fontId="9"/>
  </si>
  <si>
    <t>西水元地区センター</t>
    <phoneticPr fontId="9"/>
  </si>
  <si>
    <t>奥戸地区センター</t>
    <phoneticPr fontId="9"/>
  </si>
  <si>
    <t>東金町地区センター</t>
    <rPh sb="0" eb="1">
      <t>ヒガシ</t>
    </rPh>
    <rPh sb="1" eb="3">
      <t>カナマチ</t>
    </rPh>
    <rPh sb="3" eb="5">
      <t>チク</t>
    </rPh>
    <phoneticPr fontId="9"/>
  </si>
  <si>
    <t>最新年度</t>
    <rPh sb="0" eb="4">
      <t>サイシンネンド</t>
    </rPh>
    <phoneticPr fontId="7"/>
  </si>
  <si>
    <t>青戸高架下</t>
  </si>
  <si>
    <t>新宿防災ｺﾐｭﾆﾃｨｾﾝﾀｰ</t>
    <rPh sb="2" eb="4">
      <t>ボウサイ</t>
    </rPh>
    <phoneticPr fontId="9"/>
  </si>
  <si>
    <t>木根川</t>
    <phoneticPr fontId="9"/>
  </si>
  <si>
    <t>南綾瀬第二</t>
    <rPh sb="4" eb="5">
      <t>ニ</t>
    </rPh>
    <phoneticPr fontId="9"/>
  </si>
  <si>
    <t>亀有東</t>
    <rPh sb="0" eb="2">
      <t>カメアリ</t>
    </rPh>
    <rPh sb="2" eb="3">
      <t>ヒガシ</t>
    </rPh>
    <phoneticPr fontId="9"/>
  </si>
  <si>
    <t>亀が岡</t>
  </si>
  <si>
    <t>金町つつみ</t>
  </si>
  <si>
    <t>幸田</t>
    <rPh sb="0" eb="1">
      <t>サチ</t>
    </rPh>
    <rPh sb="1" eb="2">
      <t>タ</t>
    </rPh>
    <phoneticPr fontId="9"/>
  </si>
  <si>
    <t>さくらみち</t>
  </si>
  <si>
    <t>細田</t>
    <rPh sb="0" eb="2">
      <t>ホソダ</t>
    </rPh>
    <phoneticPr fontId="9"/>
  </si>
  <si>
    <t>注１：新小岩北集い交流館は令和７年３月31日に閉館</t>
    <rPh sb="0" eb="1">
      <t>チュウ</t>
    </rPh>
    <rPh sb="3" eb="7">
      <t>シンコイワキタ</t>
    </rPh>
    <rPh sb="7" eb="8">
      <t>ツド</t>
    </rPh>
    <rPh sb="9" eb="11">
      <t>コウリュウ</t>
    </rPh>
    <rPh sb="11" eb="12">
      <t>カン</t>
    </rPh>
    <rPh sb="13" eb="15">
      <t>レイワ</t>
    </rPh>
    <rPh sb="16" eb="17">
      <t>ネン</t>
    </rPh>
    <rPh sb="18" eb="19">
      <t>ガツ</t>
    </rPh>
    <rPh sb="21" eb="22">
      <t>ニチ</t>
    </rPh>
    <rPh sb="23" eb="25">
      <t>ヘイカン</t>
    </rPh>
    <phoneticPr fontId="9"/>
  </si>
  <si>
    <t>人員</t>
    <rPh sb="0" eb="2">
      <t>ジンイン</t>
    </rPh>
    <phoneticPr fontId="9"/>
  </si>
  <si>
    <t>小菅</t>
    <rPh sb="0" eb="2">
      <t>コスゲ</t>
    </rPh>
    <phoneticPr fontId="9"/>
  </si>
  <si>
    <t>9-7(1)</t>
    <phoneticPr fontId="7"/>
  </si>
  <si>
    <t>注１：新小岩地域活動センター別館の利用状況はワーク＆スタディブースのものである。</t>
    <rPh sb="0" eb="1">
      <t>チュウ</t>
    </rPh>
    <rPh sb="3" eb="6">
      <t>シンコイワ</t>
    </rPh>
    <rPh sb="6" eb="10">
      <t>チイキカツドウ</t>
    </rPh>
    <rPh sb="14" eb="16">
      <t>ベッカン</t>
    </rPh>
    <phoneticPr fontId="7"/>
  </si>
  <si>
    <t>9-56</t>
    <phoneticPr fontId="7"/>
  </si>
  <si>
    <t>えきにこわ</t>
  </si>
  <si>
    <t>第3水</t>
    <rPh sb="2" eb="3">
      <t>スイ</t>
    </rPh>
    <phoneticPr fontId="9"/>
  </si>
  <si>
    <t>えきにこわ</t>
    <phoneticPr fontId="7"/>
  </si>
  <si>
    <t>火・木</t>
    <rPh sb="0" eb="1">
      <t>カ</t>
    </rPh>
    <rPh sb="2" eb="3">
      <t>モク</t>
    </rPh>
    <phoneticPr fontId="6"/>
  </si>
  <si>
    <t>テクノプラザ
かつしか他</t>
    <rPh sb="11" eb="12">
      <t>ホカ</t>
    </rPh>
    <phoneticPr fontId="30"/>
  </si>
  <si>
    <t>テクノプラザ
かつしか窓口</t>
    <rPh sb="11" eb="13">
      <t>マドグチ</t>
    </rPh>
    <phoneticPr fontId="30"/>
  </si>
  <si>
    <t>月～金</t>
    <rPh sb="2" eb="3">
      <t>キン</t>
    </rPh>
    <phoneticPr fontId="6"/>
  </si>
  <si>
    <t>教育相談</t>
  </si>
  <si>
    <t>いじめ電話相談</t>
  </si>
  <si>
    <t>教育指導課</t>
    <rPh sb="0" eb="2">
      <t>キョウイク</t>
    </rPh>
    <rPh sb="2" eb="4">
      <t>シドウ</t>
    </rPh>
    <rPh sb="4" eb="5">
      <t>カ</t>
    </rPh>
    <phoneticPr fontId="4"/>
  </si>
  <si>
    <t>子どもと家庭の
総合相談</t>
    <rPh sb="0" eb="1">
      <t>コ</t>
    </rPh>
    <rPh sb="4" eb="6">
      <t>カテイ</t>
    </rPh>
    <rPh sb="8" eb="10">
      <t>ソウゴウ</t>
    </rPh>
    <rPh sb="10" eb="12">
      <t>ソウダン</t>
    </rPh>
    <phoneticPr fontId="6"/>
  </si>
  <si>
    <t>月～土</t>
    <rPh sb="0" eb="1">
      <t>ツキ</t>
    </rPh>
    <rPh sb="2" eb="3">
      <t>ド</t>
    </rPh>
    <phoneticPr fontId="6"/>
  </si>
  <si>
    <t>妊娠・出産
どうしようコール</t>
    <rPh sb="0" eb="2">
      <t>ニンシン</t>
    </rPh>
    <rPh sb="3" eb="4">
      <t>シュツ</t>
    </rPh>
    <rPh sb="4" eb="5">
      <t>サン</t>
    </rPh>
    <phoneticPr fontId="6"/>
  </si>
  <si>
    <t>月～金</t>
    <rPh sb="0" eb="1">
      <t>ゲツ</t>
    </rPh>
    <phoneticPr fontId="6"/>
  </si>
  <si>
    <t>悩みごと相談</t>
    <rPh sb="0" eb="1">
      <t>ナヤ</t>
    </rPh>
    <rPh sb="4" eb="6">
      <t>ソウダン</t>
    </rPh>
    <phoneticPr fontId="6"/>
  </si>
  <si>
    <t>配偶者等からの
暴力相談
(ＤＶ相談)</t>
    <rPh sb="0" eb="2">
      <t>ハイグウ</t>
    </rPh>
    <rPh sb="2" eb="3">
      <t>シャ</t>
    </rPh>
    <rPh sb="3" eb="4">
      <t>トウ</t>
    </rPh>
    <rPh sb="8" eb="10">
      <t>ボウリョク</t>
    </rPh>
    <rPh sb="10" eb="12">
      <t>ソウダン</t>
    </rPh>
    <phoneticPr fontId="6"/>
  </si>
  <si>
    <t>月・木</t>
    <rPh sb="0" eb="1">
      <t>ゲツ</t>
    </rPh>
    <phoneticPr fontId="6"/>
  </si>
  <si>
    <t>ＬＧＢＴｓ相談</t>
    <rPh sb="5" eb="7">
      <t>ソウダン</t>
    </rPh>
    <phoneticPr fontId="0"/>
  </si>
  <si>
    <r>
      <t xml:space="preserve">土
</t>
    </r>
    <r>
      <rPr>
        <sz val="9"/>
        <rFont val="ＭＳ 明朝"/>
        <family val="1"/>
        <charset val="128"/>
      </rPr>
      <t>(月1回)</t>
    </r>
    <rPh sb="0" eb="1">
      <t>ツチ</t>
    </rPh>
    <rPh sb="3" eb="4">
      <t>ツキ</t>
    </rPh>
    <rPh sb="5" eb="6">
      <t>カイ</t>
    </rPh>
    <phoneticPr fontId="32"/>
  </si>
  <si>
    <t>男女平等推進センター</t>
    <rPh sb="0" eb="2">
      <t>ダンジョ</t>
    </rPh>
    <rPh sb="2" eb="4">
      <t>ビョウドウ</t>
    </rPh>
    <rPh sb="4" eb="6">
      <t>スイシン</t>
    </rPh>
    <phoneticPr fontId="0"/>
  </si>
  <si>
    <t>月～金</t>
    <rPh sb="0" eb="1">
      <t>ツキ</t>
    </rPh>
    <rPh sb="2" eb="3">
      <t>キン</t>
    </rPh>
    <phoneticPr fontId="32"/>
  </si>
  <si>
    <r>
      <t>ワークスかつしか</t>
    </r>
    <r>
      <rPr>
        <sz val="7"/>
        <rFont val="ＭＳ 明朝"/>
        <family val="1"/>
        <charset val="128"/>
      </rPr>
      <t>(シニア活動支援センター内)</t>
    </r>
    <rPh sb="12" eb="16">
      <t>カツドウシエン</t>
    </rPh>
    <rPh sb="20" eb="21">
      <t>ナイ</t>
    </rPh>
    <phoneticPr fontId="75"/>
  </si>
  <si>
    <t>若者相談
(区民相談室)</t>
    <rPh sb="6" eb="8">
      <t>クミン</t>
    </rPh>
    <rPh sb="8" eb="11">
      <t>ソウダンシツ</t>
    </rPh>
    <phoneticPr fontId="4"/>
  </si>
  <si>
    <t>第4金</t>
    <rPh sb="0" eb="1">
      <t>ダイ</t>
    </rPh>
    <rPh sb="2" eb="3">
      <t>キン</t>
    </rPh>
    <phoneticPr fontId="0"/>
  </si>
  <si>
    <t>区民相談室</t>
    <rPh sb="0" eb="2">
      <t>クミン</t>
    </rPh>
    <rPh sb="2" eb="5">
      <t>ソウダンシツ</t>
    </rPh>
    <phoneticPr fontId="75"/>
  </si>
  <si>
    <t>若者相談
(巡回)</t>
    <rPh sb="6" eb="8">
      <t>ジュンカイ</t>
    </rPh>
    <phoneticPr fontId="0"/>
  </si>
  <si>
    <t>第1～3
・5火</t>
    <rPh sb="0" eb="1">
      <t>ダイ</t>
    </rPh>
    <rPh sb="7" eb="8">
      <t>カ</t>
    </rPh>
    <phoneticPr fontId="0"/>
  </si>
  <si>
    <r>
      <t xml:space="preserve">区内巡回
</t>
    </r>
    <r>
      <rPr>
        <sz val="7"/>
        <rFont val="ＭＳ 明朝"/>
        <family val="1"/>
        <charset val="128"/>
      </rPr>
      <t>(地区センター等)</t>
    </r>
    <rPh sb="0" eb="2">
      <t>クナイ</t>
    </rPh>
    <rPh sb="2" eb="4">
      <t>ジュンカイ</t>
    </rPh>
    <rPh sb="6" eb="8">
      <t>チク</t>
    </rPh>
    <rPh sb="12" eb="13">
      <t>トウ</t>
    </rPh>
    <phoneticPr fontId="75"/>
  </si>
  <si>
    <r>
      <t>若者相談
(</t>
    </r>
    <r>
      <rPr>
        <sz val="8"/>
        <rFont val="ＭＳ 明朝"/>
        <family val="1"/>
        <charset val="128"/>
      </rPr>
      <t>その他電話相談・
訪問相談等)</t>
    </r>
    <rPh sb="8" eb="9">
      <t>タ</t>
    </rPh>
    <rPh sb="9" eb="11">
      <t>デンワ</t>
    </rPh>
    <rPh sb="11" eb="13">
      <t>ソウダン</t>
    </rPh>
    <rPh sb="15" eb="17">
      <t>ホウモン</t>
    </rPh>
    <rPh sb="17" eb="19">
      <t>ソウダン</t>
    </rPh>
    <rPh sb="19" eb="20">
      <t>トウ</t>
    </rPh>
    <phoneticPr fontId="72"/>
  </si>
  <si>
    <t>月～金</t>
    <rPh sb="0" eb="1">
      <t>ゲツ</t>
    </rPh>
    <rPh sb="2" eb="3">
      <t>キン</t>
    </rPh>
    <phoneticPr fontId="0"/>
  </si>
  <si>
    <t>委託事業者
管理運営施設</t>
    <rPh sb="0" eb="2">
      <t>イタク</t>
    </rPh>
    <rPh sb="2" eb="4">
      <t>ジギョウ</t>
    </rPh>
    <rPh sb="4" eb="5">
      <t>シャ</t>
    </rPh>
    <rPh sb="6" eb="8">
      <t>カンリ</t>
    </rPh>
    <rPh sb="8" eb="10">
      <t>ウンエイ</t>
    </rPh>
    <rPh sb="10" eb="12">
      <t>シセツ</t>
    </rPh>
    <phoneticPr fontId="75"/>
  </si>
  <si>
    <t>第1・3金</t>
    <rPh sb="0" eb="1">
      <t>ダイ</t>
    </rPh>
    <rPh sb="4" eb="5">
      <t>キン</t>
    </rPh>
    <phoneticPr fontId="30"/>
  </si>
  <si>
    <t>第2金</t>
    <rPh sb="0" eb="1">
      <t>ダイ</t>
    </rPh>
    <rPh sb="2" eb="3">
      <t>キン</t>
    </rPh>
    <phoneticPr fontId="30"/>
  </si>
  <si>
    <t>第4木</t>
    <rPh sb="0" eb="1">
      <t>ダイ</t>
    </rPh>
    <rPh sb="2" eb="3">
      <t>モク</t>
    </rPh>
    <phoneticPr fontId="30"/>
  </si>
  <si>
    <t>第1～4月</t>
    <rPh sb="0" eb="1">
      <t>ダイ</t>
    </rPh>
    <rPh sb="4" eb="5">
      <t>ゲツ</t>
    </rPh>
    <phoneticPr fontId="30"/>
  </si>
  <si>
    <t>第2・4火</t>
    <rPh sb="0" eb="1">
      <t>ダイ</t>
    </rPh>
    <rPh sb="4" eb="5">
      <t>カ</t>
    </rPh>
    <phoneticPr fontId="30"/>
  </si>
  <si>
    <t>登記・測量相談</t>
    <rPh sb="3" eb="5">
      <t>ソクリョウ</t>
    </rPh>
    <phoneticPr fontId="6"/>
  </si>
  <si>
    <t>第3木</t>
    <rPh sb="0" eb="1">
      <t>ダイ</t>
    </rPh>
    <rPh sb="2" eb="3">
      <t>モク</t>
    </rPh>
    <phoneticPr fontId="30"/>
  </si>
  <si>
    <t>住宅修繕案内</t>
    <rPh sb="4" eb="6">
      <t>アンナイ</t>
    </rPh>
    <phoneticPr fontId="30"/>
  </si>
  <si>
    <t>第3水</t>
    <rPh sb="0" eb="1">
      <t>ダイ</t>
    </rPh>
    <rPh sb="2" eb="3">
      <t>スイ</t>
    </rPh>
    <phoneticPr fontId="0"/>
  </si>
  <si>
    <t>外国人の入国・
在留・帰化・就労
等手続き相談</t>
    <rPh sb="0" eb="2">
      <t>ガイコク</t>
    </rPh>
    <rPh sb="2" eb="3">
      <t>ヒト</t>
    </rPh>
    <rPh sb="4" eb="6">
      <t>ニュウコク</t>
    </rPh>
    <rPh sb="8" eb="10">
      <t>ザイリュウ</t>
    </rPh>
    <rPh sb="11" eb="13">
      <t>キカ</t>
    </rPh>
    <rPh sb="14" eb="16">
      <t>シュウロウ</t>
    </rPh>
    <rPh sb="17" eb="18">
      <t>トウ</t>
    </rPh>
    <rPh sb="18" eb="20">
      <t>テツヅ</t>
    </rPh>
    <rPh sb="21" eb="23">
      <t>ソウダン</t>
    </rPh>
    <phoneticPr fontId="6"/>
  </si>
  <si>
    <t>年金・社会保険・
労働問題相談</t>
    <rPh sb="9" eb="11">
      <t>ロウドウ</t>
    </rPh>
    <rPh sb="11" eb="13">
      <t>モンダイ</t>
    </rPh>
    <phoneticPr fontId="6"/>
  </si>
  <si>
    <t>第2木</t>
    <rPh sb="0" eb="1">
      <t>ダイ</t>
    </rPh>
    <rPh sb="2" eb="3">
      <t>モク</t>
    </rPh>
    <phoneticPr fontId="30"/>
  </si>
  <si>
    <t>遺言書・遺産分割
協議書の書き方
相談</t>
    <rPh sb="0" eb="3">
      <t>ユイゴンショ</t>
    </rPh>
    <rPh sb="4" eb="6">
      <t>イサン</t>
    </rPh>
    <rPh sb="6" eb="8">
      <t>ブンカツ</t>
    </rPh>
    <phoneticPr fontId="6"/>
  </si>
  <si>
    <t>第1・3火</t>
    <rPh sb="0" eb="1">
      <t>ダイ</t>
    </rPh>
    <rPh sb="4" eb="5">
      <t>カ</t>
    </rPh>
    <phoneticPr fontId="30"/>
  </si>
  <si>
    <t>成年後見センター
出張相談</t>
    <rPh sb="0" eb="2">
      <t>セイネン</t>
    </rPh>
    <rPh sb="2" eb="4">
      <t>コウケン</t>
    </rPh>
    <rPh sb="9" eb="11">
      <t>シュッチョウ</t>
    </rPh>
    <rPh sb="11" eb="13">
      <t>ソウダン</t>
    </rPh>
    <phoneticPr fontId="6"/>
  </si>
  <si>
    <t>福祉サービス
苦情調整</t>
    <rPh sb="0" eb="2">
      <t>フクシ</t>
    </rPh>
    <phoneticPr fontId="6"/>
  </si>
  <si>
    <t>(原則)金</t>
    <rPh sb="1" eb="3">
      <t>ゲンソク</t>
    </rPh>
    <phoneticPr fontId="6"/>
  </si>
  <si>
    <t>教育相談</t>
    <phoneticPr fontId="9"/>
  </si>
  <si>
    <t>いじめ電話相談</t>
    <rPh sb="3" eb="5">
      <t>デンワ</t>
    </rPh>
    <rPh sb="5" eb="7">
      <t>ソウダン</t>
    </rPh>
    <phoneticPr fontId="7"/>
  </si>
  <si>
    <t>敷地面積(都分含）18,451㎡
S37移転</t>
    <rPh sb="5" eb="6">
      <t>ト</t>
    </rPh>
    <rPh sb="6" eb="7">
      <t>フン</t>
    </rPh>
    <rPh sb="7" eb="8">
      <t>フク</t>
    </rPh>
    <phoneticPr fontId="9"/>
  </si>
  <si>
    <t>高砂1-1-1</t>
    <rPh sb="0" eb="2">
      <t>タカサゴ</t>
    </rPh>
    <phoneticPr fontId="30"/>
  </si>
  <si>
    <t>S18.7.1</t>
  </si>
  <si>
    <t>R6.9</t>
  </si>
  <si>
    <t>公募区民代表4名､学識経験者3名､区内関係団体代表8名､区長が必要と認める者1名</t>
  </si>
  <si>
    <t>学識経験者2名､弁護士1名</t>
    <rPh sb="0" eb="2">
      <t>ガクシキ</t>
    </rPh>
    <rPh sb="2" eb="5">
      <t>ケイケンシャ</t>
    </rPh>
    <phoneticPr fontId="13"/>
  </si>
  <si>
    <t>学識経験者4名（うち1名会長）、副区長2名､区職員2名</t>
  </si>
  <si>
    <t>公募区民代表2名､学識経験者2名､区内関係団体代表3名</t>
  </si>
  <si>
    <t>区の実情に通ずる者14名</t>
  </si>
  <si>
    <t>学識経験者1名、弁護士2名</t>
    <rPh sb="0" eb="5">
      <t>ガクシキケイケンシャ</t>
    </rPh>
    <rPh sb="6" eb="7">
      <t>メイ</t>
    </rPh>
    <rPh sb="8" eb="11">
      <t>ベンゴシ</t>
    </rPh>
    <rPh sb="12" eb="13">
      <t>メイ</t>
    </rPh>
    <phoneticPr fontId="30"/>
  </si>
  <si>
    <t>医師6名、社会福祉施設関係者4名、精神保健福祉士4名、社会福祉士4名、理学療法士等3名、障害当事者1名</t>
    <rPh sb="0" eb="2">
      <t>イシ</t>
    </rPh>
    <rPh sb="3" eb="4">
      <t>メイ</t>
    </rPh>
    <rPh sb="5" eb="7">
      <t>シャカイ</t>
    </rPh>
    <rPh sb="7" eb="9">
      <t>フクシ</t>
    </rPh>
    <rPh sb="9" eb="11">
      <t>シセツ</t>
    </rPh>
    <rPh sb="11" eb="14">
      <t>カンケイシャ</t>
    </rPh>
    <rPh sb="15" eb="16">
      <t>メイ</t>
    </rPh>
    <rPh sb="17" eb="19">
      <t>セイシン</t>
    </rPh>
    <rPh sb="19" eb="21">
      <t>ホケン</t>
    </rPh>
    <rPh sb="21" eb="24">
      <t>フクシシ</t>
    </rPh>
    <rPh sb="25" eb="26">
      <t>メイ</t>
    </rPh>
    <rPh sb="27" eb="29">
      <t>シャカイ</t>
    </rPh>
    <rPh sb="29" eb="31">
      <t>フクシ</t>
    </rPh>
    <rPh sb="31" eb="32">
      <t>シ</t>
    </rPh>
    <rPh sb="33" eb="34">
      <t>メイ</t>
    </rPh>
    <rPh sb="35" eb="37">
      <t>リガク</t>
    </rPh>
    <rPh sb="37" eb="40">
      <t>リョウホウシ</t>
    </rPh>
    <rPh sb="40" eb="41">
      <t>トウ</t>
    </rPh>
    <rPh sb="42" eb="43">
      <t>メイ</t>
    </rPh>
    <rPh sb="44" eb="46">
      <t>ショウガイ</t>
    </rPh>
    <rPh sb="46" eb="49">
      <t>トウジシャ</t>
    </rPh>
    <rPh sb="50" eb="51">
      <t>メイ</t>
    </rPh>
    <phoneticPr fontId="0"/>
  </si>
  <si>
    <t>医師4名､保健所医師1名</t>
  </si>
  <si>
    <t>医師7名､弁護士2名､保健所医師2名</t>
  </si>
  <si>
    <t>学識経験者3名、区内関係団体の代表18名、公募区民4名</t>
    <rPh sb="0" eb="2">
      <t>ガクシキ</t>
    </rPh>
    <rPh sb="2" eb="5">
      <t>ケイケンシャ</t>
    </rPh>
    <rPh sb="6" eb="7">
      <t>メイ</t>
    </rPh>
    <rPh sb="8" eb="10">
      <t>クナイ</t>
    </rPh>
    <rPh sb="10" eb="12">
      <t>カンケイ</t>
    </rPh>
    <rPh sb="12" eb="14">
      <t>ダンタイ</t>
    </rPh>
    <rPh sb="15" eb="17">
      <t>ダイヒョウ</t>
    </rPh>
    <rPh sb="19" eb="20">
      <t>メイ</t>
    </rPh>
    <rPh sb="21" eb="23">
      <t>コウボ</t>
    </rPh>
    <rPh sb="23" eb="25">
      <t>クミン</t>
    </rPh>
    <rPh sb="26" eb="27">
      <t>メイ</t>
    </rPh>
    <phoneticPr fontId="13"/>
  </si>
  <si>
    <t>学識経験者3名､弁護士2名</t>
  </si>
  <si>
    <t>区長(会長)･指定地方行政機関の職員､陸上自衛隊の自衛官､警視庁の警察官､東京消防庁の消防吏員及び消防団長､都職員･区職員･区教育長</t>
    <phoneticPr fontId="7"/>
  </si>
  <si>
    <t>学識経験者2名､学校長2名､社会教育関係者4名</t>
    <phoneticPr fontId="9"/>
  </si>
  <si>
    <t>弁護士1名、学識経験者2名、医師1名、公認心理師1名</t>
    <phoneticPr fontId="9"/>
  </si>
  <si>
    <t>学識経験者5名､社会･家庭教育関係者1名､中学校校長会1名､小学校校長会1名</t>
    <phoneticPr fontId="9"/>
  </si>
  <si>
    <t>区長(会長)､区議会議員4名､教育委員1名､関係行政機関職員2名､区職員5名</t>
    <phoneticPr fontId="9"/>
  </si>
  <si>
    <t>10
以内</t>
  </si>
  <si>
    <t>18
以内</t>
  </si>
  <si>
    <t>250以内</t>
    <rPh sb="3" eb="5">
      <t>イナイ</t>
    </rPh>
    <phoneticPr fontId="13"/>
  </si>
  <si>
    <t>7
以内</t>
  </si>
  <si>
    <t>シード・フォレスト</t>
  </si>
  <si>
    <t>四つ木1-29-15　１階</t>
    <rPh sb="0" eb="1">
      <t>ヨ</t>
    </rPh>
    <rPh sb="2" eb="3">
      <t>キ</t>
    </rPh>
    <rPh sb="12" eb="13">
      <t>カイ</t>
    </rPh>
    <phoneticPr fontId="13"/>
  </si>
  <si>
    <t>立石8-53-4</t>
    <rPh sb="0" eb="2">
      <t>タテイシ</t>
    </rPh>
    <phoneticPr fontId="13"/>
  </si>
  <si>
    <t>柴又7-14-4</t>
    <rPh sb="0" eb="2">
      <t>シバマタ</t>
    </rPh>
    <phoneticPr fontId="13"/>
  </si>
  <si>
    <t>亀有3-13-2　２階</t>
    <rPh sb="0" eb="2">
      <t>カメアリ</t>
    </rPh>
    <rPh sb="10" eb="11">
      <t>カイ</t>
    </rPh>
    <phoneticPr fontId="13"/>
  </si>
  <si>
    <t>東新小岩5-18-1　１階</t>
    <rPh sb="0" eb="4">
      <t>ヒガシシンコイワ</t>
    </rPh>
    <rPh sb="12" eb="13">
      <t>カイ</t>
    </rPh>
    <phoneticPr fontId="13"/>
  </si>
  <si>
    <t>西新小岩4-29-8　１階</t>
    <rPh sb="0" eb="4">
      <t>ニシシンコイワ</t>
    </rPh>
    <rPh sb="12" eb="13">
      <t>カイ</t>
    </rPh>
    <phoneticPr fontId="13"/>
  </si>
  <si>
    <t>奥戸1-18-18　１階</t>
    <rPh sb="0" eb="2">
      <t>オクド</t>
    </rPh>
    <rPh sb="11" eb="12">
      <t>カイ</t>
    </rPh>
    <phoneticPr fontId="13"/>
  </si>
  <si>
    <t>白鳥3-6-12　１階</t>
    <rPh sb="0" eb="2">
      <t>シラトリ</t>
    </rPh>
    <rPh sb="10" eb="11">
      <t>カイ</t>
    </rPh>
    <phoneticPr fontId="13"/>
  </si>
  <si>
    <t>亀有2-73-10　１階</t>
    <rPh sb="0" eb="2">
      <t>カメアリ</t>
    </rPh>
    <rPh sb="11" eb="12">
      <t>カイ</t>
    </rPh>
    <phoneticPr fontId="13"/>
  </si>
  <si>
    <t>東金町2-11-6　１階</t>
    <rPh sb="0" eb="3">
      <t>ヒガシカナマチ</t>
    </rPh>
    <rPh sb="11" eb="12">
      <t>カイ</t>
    </rPh>
    <phoneticPr fontId="13"/>
  </si>
  <si>
    <t>白鳥3-31-9</t>
    <rPh sb="0" eb="2">
      <t>シラトリ</t>
    </rPh>
    <phoneticPr fontId="13"/>
  </si>
  <si>
    <t>東堀切3-7-3</t>
    <rPh sb="0" eb="1">
      <t>ヒガシ</t>
    </rPh>
    <rPh sb="1" eb="3">
      <t>ホリキリ</t>
    </rPh>
    <phoneticPr fontId="13"/>
  </si>
  <si>
    <t>お花茶屋2-4-18</t>
    <rPh sb="1" eb="2">
      <t>ハナ</t>
    </rPh>
    <rPh sb="2" eb="4">
      <t>チャヤ</t>
    </rPh>
    <phoneticPr fontId="13"/>
  </si>
  <si>
    <t>堀切7-23-4　１階</t>
    <rPh sb="0" eb="2">
      <t>ホリキリ</t>
    </rPh>
    <rPh sb="10" eb="11">
      <t>カイ</t>
    </rPh>
    <phoneticPr fontId="13"/>
  </si>
  <si>
    <t>青戸1-9-23　１階</t>
    <rPh sb="0" eb="2">
      <t>アオト</t>
    </rPh>
    <rPh sb="10" eb="11">
      <t>カイ</t>
    </rPh>
    <phoneticPr fontId="13"/>
  </si>
  <si>
    <t>小菅4-10-6　２階</t>
    <rPh sb="0" eb="2">
      <t>コスゲ</t>
    </rPh>
    <rPh sb="10" eb="11">
      <t>カイ</t>
    </rPh>
    <phoneticPr fontId="13"/>
  </si>
  <si>
    <t>金町3-20-9　１階</t>
    <rPh sb="10" eb="11">
      <t>カイ</t>
    </rPh>
    <phoneticPr fontId="30"/>
  </si>
  <si>
    <t>注２：小菅児童館は令和元年10月15日から仮施設で運営。建築延面積は同仮施設内の小菅保育園の面積を含む。</t>
    <rPh sb="0" eb="1">
      <t>チュウ</t>
    </rPh>
    <rPh sb="3" eb="5">
      <t>コスゲ</t>
    </rPh>
    <rPh sb="5" eb="8">
      <t>ジドウカン</t>
    </rPh>
    <rPh sb="9" eb="11">
      <t>レイワ</t>
    </rPh>
    <rPh sb="11" eb="12">
      <t>ガン</t>
    </rPh>
    <rPh sb="21" eb="22">
      <t>カリ</t>
    </rPh>
    <rPh sb="22" eb="24">
      <t>シセツ</t>
    </rPh>
    <rPh sb="30" eb="31">
      <t>ノ</t>
    </rPh>
    <rPh sb="31" eb="33">
      <t>メンセキ</t>
    </rPh>
    <rPh sb="34" eb="35">
      <t>ドウ</t>
    </rPh>
    <rPh sb="35" eb="36">
      <t>カリ</t>
    </rPh>
    <rPh sb="36" eb="38">
      <t>シセツ</t>
    </rPh>
    <rPh sb="38" eb="39">
      <t>ナイ</t>
    </rPh>
    <rPh sb="40" eb="42">
      <t>コスゲ</t>
    </rPh>
    <rPh sb="42" eb="45">
      <t>ホイクエン</t>
    </rPh>
    <rPh sb="46" eb="48">
      <t>メンセキ</t>
    </rPh>
    <rPh sb="49" eb="50">
      <t>フク</t>
    </rPh>
    <phoneticPr fontId="9"/>
  </si>
  <si>
    <t>注１：児童会館は令和元年9月24日から新小岩学び交流館内で運営し、令和4年7月18日閉館。建築年月と建築延面積は新小岩学び交流館のもの。</t>
    <rPh sb="0" eb="1">
      <t>チュウ</t>
    </rPh>
    <rPh sb="3" eb="5">
      <t>ジドウ</t>
    </rPh>
    <rPh sb="5" eb="7">
      <t>カイカン</t>
    </rPh>
    <rPh sb="8" eb="10">
      <t>レイワ</t>
    </rPh>
    <rPh sb="10" eb="11">
      <t>ガン</t>
    </rPh>
    <rPh sb="19" eb="22">
      <t>シンコイワ</t>
    </rPh>
    <rPh sb="22" eb="23">
      <t>マナ</t>
    </rPh>
    <rPh sb="24" eb="26">
      <t>コウリュウ</t>
    </rPh>
    <rPh sb="26" eb="27">
      <t>カン</t>
    </rPh>
    <rPh sb="27" eb="28">
      <t>ナイ</t>
    </rPh>
    <rPh sb="33" eb="35">
      <t>レイワ</t>
    </rPh>
    <rPh sb="36" eb="37">
      <t>ネン</t>
    </rPh>
    <rPh sb="38" eb="39">
      <t>ガツ</t>
    </rPh>
    <rPh sb="41" eb="42">
      <t>ニチ</t>
    </rPh>
    <rPh sb="42" eb="44">
      <t>ヘイカン</t>
    </rPh>
    <rPh sb="45" eb="47">
      <t>ケンチク</t>
    </rPh>
    <rPh sb="47" eb="49">
      <t>ネンゲツ</t>
    </rPh>
    <rPh sb="50" eb="52">
      <t>ケンチク</t>
    </rPh>
    <rPh sb="52" eb="53">
      <t>ノ</t>
    </rPh>
    <rPh sb="53" eb="55">
      <t>メンセキ</t>
    </rPh>
    <rPh sb="56" eb="59">
      <t>シンコイワ</t>
    </rPh>
    <rPh sb="59" eb="60">
      <t>マナ</t>
    </rPh>
    <rPh sb="61" eb="63">
      <t>コウリュウ</t>
    </rPh>
    <rPh sb="63" eb="64">
      <t>カン</t>
    </rPh>
    <phoneticPr fontId="9"/>
  </si>
  <si>
    <t>注３：渋江児童館は令和3年5月6日から東四つ木地区ｾﾝﾀｰ内で運営し、令和6年1月6日閉館。建築年月と建築延面積は東四つ木地区ｾﾝﾀｰのもの。</t>
    <rPh sb="0" eb="1">
      <t>チュウ</t>
    </rPh>
    <rPh sb="3" eb="5">
      <t>シブエ</t>
    </rPh>
    <rPh sb="35" eb="37">
      <t>レイワ</t>
    </rPh>
    <rPh sb="38" eb="39">
      <t>ネン</t>
    </rPh>
    <rPh sb="40" eb="41">
      <t>ガツ</t>
    </rPh>
    <rPh sb="42" eb="43">
      <t>ニチ</t>
    </rPh>
    <rPh sb="43" eb="45">
      <t>ヘイカン</t>
    </rPh>
    <phoneticPr fontId="9"/>
  </si>
  <si>
    <t>東四つ木1-18-12</t>
    <rPh sb="3" eb="4">
      <t>キ</t>
    </rPh>
    <phoneticPr fontId="2"/>
  </si>
  <si>
    <t>R元.8</t>
    <rPh sb="1" eb="2">
      <t>ガン</t>
    </rPh>
    <phoneticPr fontId="2"/>
  </si>
  <si>
    <t>西亀有1-18-6</t>
    <rPh sb="0" eb="3">
      <t>ニシカメアリ</t>
    </rPh>
    <phoneticPr fontId="30"/>
  </si>
  <si>
    <t>東四つ木2-15-11</t>
  </si>
  <si>
    <t>R元.9</t>
    <rPh sb="0" eb="1">
      <t>ガン</t>
    </rPh>
    <phoneticPr fontId="2"/>
  </si>
  <si>
    <t>堀切4-60-1</t>
    <rPh sb="0" eb="2">
      <t>ホリキリ</t>
    </rPh>
    <phoneticPr fontId="2"/>
  </si>
  <si>
    <t>高砂4-1-49</t>
    <rPh sb="0" eb="2">
      <t>タカサゴ</t>
    </rPh>
    <phoneticPr fontId="2"/>
  </si>
  <si>
    <t>(一社)テイクハート</t>
    <rPh sb="1" eb="3">
      <t>イッシャ</t>
    </rPh>
    <phoneticPr fontId="28"/>
  </si>
  <si>
    <t>(一社)ライフステップ</t>
    <rPh sb="1" eb="3">
      <t>イッシャ</t>
    </rPh>
    <phoneticPr fontId="11"/>
  </si>
  <si>
    <t>(社福)のゆり会</t>
    <rPh sb="7" eb="8">
      <t>カイ</t>
    </rPh>
    <phoneticPr fontId="9"/>
  </si>
  <si>
    <t>(一社)フロレゾン</t>
    <rPh sb="1" eb="3">
      <t>イッシャ</t>
    </rPh>
    <rPh sb="2" eb="3">
      <t>シャ</t>
    </rPh>
    <phoneticPr fontId="9"/>
  </si>
  <si>
    <t>(一社)ハッピーライフ</t>
    <rPh sb="1" eb="3">
      <t>イッシャ</t>
    </rPh>
    <rPh sb="2" eb="3">
      <t>シャ</t>
    </rPh>
    <phoneticPr fontId="9"/>
  </si>
  <si>
    <t>(社福)手をつなぐ福祉会</t>
    <rPh sb="4" eb="5">
      <t>テ</t>
    </rPh>
    <rPh sb="9" eb="11">
      <t>フクシ</t>
    </rPh>
    <rPh sb="11" eb="12">
      <t>カイ</t>
    </rPh>
    <phoneticPr fontId="9"/>
  </si>
  <si>
    <t>世帯数</t>
    <rPh sb="0" eb="3">
      <t>セタイスウ</t>
    </rPh>
    <phoneticPr fontId="7"/>
  </si>
  <si>
    <t>みらい葛飾
（生活者ネット・無所属）</t>
    <phoneticPr fontId="9"/>
  </si>
  <si>
    <t>20
以内</t>
    <rPh sb="3" eb="5">
      <t>イナイ</t>
    </rPh>
    <phoneticPr fontId="6"/>
  </si>
  <si>
    <t>55
以内</t>
    <rPh sb="3" eb="5">
      <t>イナイ</t>
    </rPh>
    <phoneticPr fontId="14"/>
  </si>
  <si>
    <t>30
以内</t>
    <rPh sb="3" eb="5">
      <t>イナイ</t>
    </rPh>
    <phoneticPr fontId="13"/>
  </si>
  <si>
    <t>10
以内</t>
    <rPh sb="3" eb="5">
      <t>イナイ</t>
    </rPh>
    <phoneticPr fontId="13"/>
  </si>
  <si>
    <t>15
以内</t>
    <rPh sb="3" eb="5">
      <t>イナイ</t>
    </rPh>
    <phoneticPr fontId="13"/>
  </si>
  <si>
    <t>7
以内</t>
    <rPh sb="2" eb="4">
      <t>イナイ</t>
    </rPh>
    <phoneticPr fontId="13"/>
  </si>
  <si>
    <t>6
以内</t>
    <rPh sb="2" eb="4">
      <t>イナイ</t>
    </rPh>
    <phoneticPr fontId="13"/>
  </si>
  <si>
    <t>25
以内</t>
    <rPh sb="3" eb="5">
      <t>イナイ</t>
    </rPh>
    <phoneticPr fontId="6"/>
  </si>
  <si>
    <t>4
以内</t>
    <rPh sb="2" eb="4">
      <t>イナイ</t>
    </rPh>
    <phoneticPr fontId="30"/>
  </si>
  <si>
    <t>5
以内</t>
    <rPh sb="2" eb="4">
      <t>イナイ</t>
    </rPh>
    <phoneticPr fontId="0"/>
  </si>
  <si>
    <t>(社福)武蔵野会</t>
    <rPh sb="2" eb="3">
      <t>フク</t>
    </rPh>
    <phoneticPr fontId="9"/>
  </si>
  <si>
    <t>短期入所療養介護</t>
    <phoneticPr fontId="7"/>
  </si>
  <si>
    <t>青戸3-33-14
サンプラザビル6階</t>
    <rPh sb="0" eb="2">
      <t>アオト</t>
    </rPh>
    <rPh sb="18" eb="19">
      <t>カイ</t>
    </rPh>
    <phoneticPr fontId="9"/>
  </si>
  <si>
    <t>S45.3</t>
    <phoneticPr fontId="9"/>
  </si>
  <si>
    <t>学校法人　二葉学園</t>
    <rPh sb="0" eb="2">
      <t>ガッコウ</t>
    </rPh>
    <rPh sb="2" eb="4">
      <t>ホウジン</t>
    </rPh>
    <rPh sb="5" eb="7">
      <t>フタバ</t>
    </rPh>
    <rPh sb="7" eb="9">
      <t>ガクエン</t>
    </rPh>
    <phoneticPr fontId="28"/>
  </si>
  <si>
    <t>高砂7-26-3　3階</t>
    <rPh sb="10" eb="11">
      <t>カイ</t>
    </rPh>
    <phoneticPr fontId="7"/>
  </si>
  <si>
    <t>新小岩さくらインターナショナル
保育園第２</t>
    <rPh sb="0" eb="3">
      <t>シンコイワ</t>
    </rPh>
    <rPh sb="16" eb="19">
      <t>ホイクエン</t>
    </rPh>
    <rPh sb="19" eb="20">
      <t>ダイ</t>
    </rPh>
    <phoneticPr fontId="30"/>
  </si>
  <si>
    <t>保田
しおさい</t>
    <rPh sb="0" eb="2">
      <t>ホタ</t>
    </rPh>
    <phoneticPr fontId="30"/>
  </si>
  <si>
    <t>-</t>
    <phoneticPr fontId="7"/>
  </si>
  <si>
    <t>敷地1,253㎡
(区有地1,164㎡、借地89㎡)</t>
    <rPh sb="10" eb="11">
      <t>ク</t>
    </rPh>
    <rPh sb="11" eb="12">
      <t>ユウ</t>
    </rPh>
    <rPh sb="12" eb="13">
      <t>チ</t>
    </rPh>
    <rPh sb="20" eb="22">
      <t>シャクチ</t>
    </rPh>
    <phoneticPr fontId="9"/>
  </si>
  <si>
    <t>東京シューレ葛飾中学校</t>
    <rPh sb="0" eb="2">
      <t>トウキョウ</t>
    </rPh>
    <rPh sb="8" eb="11">
      <t>チュウガッコウ</t>
    </rPh>
    <phoneticPr fontId="9"/>
  </si>
  <si>
    <t>H21.7</t>
  </si>
  <si>
    <t>S52.8</t>
  </si>
  <si>
    <t>S57.2</t>
  </si>
  <si>
    <t>S62.3</t>
  </si>
  <si>
    <r>
      <t xml:space="preserve">西水元2-2-8 
</t>
    </r>
    <r>
      <rPr>
        <sz val="7"/>
        <color theme="1"/>
        <rFont val="ＭＳ ゴシック"/>
        <family val="3"/>
        <charset val="128"/>
      </rPr>
      <t>特別養護老人ホーム西水元あやめ園内</t>
    </r>
    <rPh sb="0" eb="1">
      <t>ニシ</t>
    </rPh>
    <rPh sb="1" eb="3">
      <t>ミズモト</t>
    </rPh>
    <rPh sb="10" eb="12">
      <t>トクベツ</t>
    </rPh>
    <rPh sb="12" eb="14">
      <t>ヨウゴ</t>
    </rPh>
    <rPh sb="14" eb="16">
      <t>ロウジン</t>
    </rPh>
    <rPh sb="19" eb="22">
      <t>ニシミズモト</t>
    </rPh>
    <rPh sb="25" eb="27">
      <t>エンナイ</t>
    </rPh>
    <phoneticPr fontId="4"/>
  </si>
  <si>
    <r>
      <t xml:space="preserve">青戸5-20-6　
</t>
    </r>
    <r>
      <rPr>
        <sz val="8"/>
        <color theme="1"/>
        <rFont val="ＭＳ ゴシック"/>
        <family val="3"/>
        <charset val="128"/>
      </rPr>
      <t>青戸地区ｾﾝﾀｰ内</t>
    </r>
    <rPh sb="0" eb="2">
      <t>アオト</t>
    </rPh>
    <rPh sb="10" eb="12">
      <t>アオト</t>
    </rPh>
    <rPh sb="12" eb="14">
      <t>チク</t>
    </rPh>
    <rPh sb="18" eb="19">
      <t>ナイ</t>
    </rPh>
    <phoneticPr fontId="4"/>
  </si>
  <si>
    <t>こち亀記念館</t>
    <rPh sb="2" eb="3">
      <t>カメ</t>
    </rPh>
    <rPh sb="3" eb="5">
      <t>キネン</t>
    </rPh>
    <rPh sb="5" eb="6">
      <t>カン</t>
    </rPh>
    <phoneticPr fontId="9"/>
  </si>
  <si>
    <t>亀有3-32-17</t>
    <rPh sb="0" eb="2">
      <t>カメアリ</t>
    </rPh>
    <phoneticPr fontId="9"/>
  </si>
  <si>
    <t>R6.12</t>
    <phoneticPr fontId="9"/>
  </si>
  <si>
    <t>エ　東新小岩運動場</t>
    <rPh sb="2" eb="3">
      <t>ヒガシ</t>
    </rPh>
    <rPh sb="3" eb="6">
      <t>シンコイワ</t>
    </rPh>
    <rPh sb="6" eb="9">
      <t>ウンドウジョウ</t>
    </rPh>
    <phoneticPr fontId="9"/>
  </si>
  <si>
    <t>４(2)エ　入力データ</t>
    <rPh sb="6" eb="8">
      <t>ニュウリョク</t>
    </rPh>
    <phoneticPr fontId="7"/>
  </si>
  <si>
    <t>9-52</t>
    <phoneticPr fontId="7"/>
  </si>
  <si>
    <t>野球場</t>
    <rPh sb="0" eb="3">
      <t>ヤキュウジョウ</t>
    </rPh>
    <phoneticPr fontId="9"/>
  </si>
  <si>
    <t>テニスコート</t>
    <phoneticPr fontId="9"/>
  </si>
  <si>
    <t xml:space="preserve">    （生涯スポーツ課）</t>
    <phoneticPr fontId="7"/>
  </si>
  <si>
    <t>総数(人)</t>
    <rPh sb="0" eb="2">
      <t>ソウスウ</t>
    </rPh>
    <rPh sb="3" eb="4">
      <t>ヒト</t>
    </rPh>
    <phoneticPr fontId="9"/>
  </si>
  <si>
    <t>奥戸中井堀通り</t>
    <rPh sb="2" eb="3">
      <t>なか</t>
    </rPh>
    <rPh sb="3" eb="4">
      <t>い</t>
    </rPh>
    <rPh sb="4" eb="5">
      <t>ぼり</t>
    </rPh>
    <phoneticPr fontId="9" type="Hiragana"/>
  </si>
  <si>
    <t>（単位：㎡）</t>
    <phoneticPr fontId="7"/>
  </si>
  <si>
    <t>東金町2-9-9</t>
    <rPh sb="0" eb="1">
      <t>ヒガシ</t>
    </rPh>
    <phoneticPr fontId="6"/>
  </si>
  <si>
    <t>福島第一原発
事故前の平均値</t>
    <phoneticPr fontId="7"/>
  </si>
  <si>
    <t>注３：平成23年度は測定箇所を33か所に拡大した12月の平均値。</t>
    <rPh sb="0" eb="1">
      <t>チュウ</t>
    </rPh>
    <rPh sb="3" eb="5">
      <t>ヘイセイ</t>
    </rPh>
    <rPh sb="7" eb="8">
      <t>ネン</t>
    </rPh>
    <rPh sb="8" eb="9">
      <t>ド</t>
    </rPh>
    <rPh sb="10" eb="12">
      <t>ソクテイ</t>
    </rPh>
    <rPh sb="12" eb="14">
      <t>カショ</t>
    </rPh>
    <rPh sb="18" eb="19">
      <t>ショ</t>
    </rPh>
    <rPh sb="20" eb="22">
      <t>カクダイ</t>
    </rPh>
    <rPh sb="26" eb="27">
      <t>ガツ</t>
    </rPh>
    <rPh sb="28" eb="31">
      <t>ヘイキンチ</t>
    </rPh>
    <phoneticPr fontId="7"/>
  </si>
  <si>
    <t>ﾘﾕｰｽ家具
提供件数（件）</t>
    <rPh sb="7" eb="9">
      <t>テイキョウ</t>
    </rPh>
    <rPh sb="9" eb="11">
      <t>ケンスウ</t>
    </rPh>
    <rPh sb="12" eb="13">
      <t>ケン</t>
    </rPh>
    <phoneticPr fontId="7"/>
  </si>
  <si>
    <t>子ども発達センター水元分室</t>
    <rPh sb="0" eb="1">
      <t>コ</t>
    </rPh>
    <rPh sb="3" eb="5">
      <t>ハッタツ</t>
    </rPh>
    <rPh sb="9" eb="11">
      <t>ミズモト</t>
    </rPh>
    <rPh sb="11" eb="13">
      <t>ブンシツ</t>
    </rPh>
    <phoneticPr fontId="9"/>
  </si>
  <si>
    <t>町会・自治会</t>
    <phoneticPr fontId="9"/>
  </si>
  <si>
    <t>保護司</t>
    <phoneticPr fontId="9"/>
  </si>
  <si>
    <t>政策経営部　DX戦略課</t>
    <rPh sb="0" eb="2">
      <t>セイサク</t>
    </rPh>
    <rPh sb="2" eb="4">
      <t>ケイエイ</t>
    </rPh>
    <rPh sb="4" eb="5">
      <t>ブ</t>
    </rPh>
    <rPh sb="8" eb="10">
      <t>センリャク</t>
    </rPh>
    <rPh sb="10" eb="11">
      <t>カ</t>
    </rPh>
    <phoneticPr fontId="7"/>
  </si>
  <si>
    <t>［９］３（８）地域団体・各種民間奉仕者</t>
    <phoneticPr fontId="7"/>
  </si>
  <si>
    <t>［９］１　静観亭・山本亭・観光文化センター・こち亀記念館</t>
    <rPh sb="24" eb="25">
      <t>カメ</t>
    </rPh>
    <rPh sb="25" eb="27">
      <t>キネン</t>
    </rPh>
    <rPh sb="27" eb="28">
      <t>カン</t>
    </rPh>
    <phoneticPr fontId="7"/>
  </si>
  <si>
    <t>静観亭・山本亭・観光文化センター・こち亀記念館</t>
    <rPh sb="19" eb="20">
      <t>カメ</t>
    </rPh>
    <rPh sb="20" eb="22">
      <t>キネン</t>
    </rPh>
    <rPh sb="22" eb="23">
      <t>カン</t>
    </rPh>
    <phoneticPr fontId="7"/>
  </si>
  <si>
    <t>静観亭・山本亭・観光文化センター・こち亀記念館</t>
    <rPh sb="19" eb="20">
      <t>カメ</t>
    </rPh>
    <rPh sb="20" eb="22">
      <t>キネン</t>
    </rPh>
    <rPh sb="22" eb="23">
      <t>カン</t>
    </rPh>
    <phoneticPr fontId="7"/>
  </si>
  <si>
    <t>エ　東新小岩運動場</t>
    <rPh sb="2" eb="6">
      <t>ヒガシシンコイワ</t>
    </rPh>
    <rPh sb="6" eb="9">
      <t>ウンドウジョウ</t>
    </rPh>
    <phoneticPr fontId="7"/>
  </si>
  <si>
    <t>（学校施設課）</t>
    <rPh sb="1" eb="3">
      <t>ガッコウ</t>
    </rPh>
    <rPh sb="3" eb="5">
      <t>シセツ</t>
    </rPh>
    <rPh sb="5" eb="6">
      <t>カ</t>
    </rPh>
    <phoneticPr fontId="9"/>
  </si>
  <si>
    <t>（学校施設課、学務課）</t>
    <rPh sb="1" eb="3">
      <t>ガッコウ</t>
    </rPh>
    <rPh sb="3" eb="5">
      <t>シセツ</t>
    </rPh>
    <rPh sb="5" eb="6">
      <t>カ</t>
    </rPh>
    <rPh sb="7" eb="10">
      <t>ガクムカ</t>
    </rPh>
    <phoneticPr fontId="9"/>
  </si>
  <si>
    <t>13
以内</t>
    <rPh sb="3" eb="5">
      <t>イナイ</t>
    </rPh>
    <phoneticPr fontId="13"/>
  </si>
  <si>
    <t>＊認定こども園は「１　子ども、家庭支援」に掲載している。</t>
    <phoneticPr fontId="7"/>
  </si>
  <si>
    <t>R5.10</t>
    <phoneticPr fontId="7"/>
  </si>
  <si>
    <t>住み替え支援件数</t>
    <rPh sb="0" eb="1">
      <t>ス</t>
    </rPh>
    <rPh sb="2" eb="3">
      <t>カ</t>
    </rPh>
    <rPh sb="4" eb="6">
      <t>シエン</t>
    </rPh>
    <phoneticPr fontId="7"/>
  </si>
  <si>
    <t>注２：主事等のその他には幼稚園長１名（幼稚園）、指導主事５名（教育委員会事務局教育指導課及び</t>
    <rPh sb="0" eb="1">
      <t>チュウ</t>
    </rPh>
    <rPh sb="3" eb="5">
      <t>シュジ</t>
    </rPh>
    <rPh sb="5" eb="6">
      <t>トウ</t>
    </rPh>
    <rPh sb="9" eb="10">
      <t>タ</t>
    </rPh>
    <rPh sb="12" eb="15">
      <t>ヨウチエン</t>
    </rPh>
    <rPh sb="15" eb="16">
      <t>チョウ</t>
    </rPh>
    <rPh sb="17" eb="18">
      <t>メイ</t>
    </rPh>
    <rPh sb="19" eb="22">
      <t>ヨウチエン</t>
    </rPh>
    <rPh sb="24" eb="26">
      <t>シドウ</t>
    </rPh>
    <rPh sb="26" eb="28">
      <t>シュジ</t>
    </rPh>
    <rPh sb="29" eb="30">
      <t>メイ</t>
    </rPh>
    <rPh sb="31" eb="33">
      <t>キョウイク</t>
    </rPh>
    <rPh sb="33" eb="36">
      <t>イインカイ</t>
    </rPh>
    <rPh sb="36" eb="39">
      <t>ジムキョク</t>
    </rPh>
    <rPh sb="39" eb="44">
      <t>キョウイクシドウカ</t>
    </rPh>
    <rPh sb="44" eb="45">
      <t>オヨ</t>
    </rPh>
    <phoneticPr fontId="31"/>
  </si>
  <si>
    <t>H12移管、H17名称変更、R6移転</t>
    <rPh sb="9" eb="11">
      <t>メイショウ</t>
    </rPh>
    <rPh sb="11" eb="13">
      <t>ヘンコウ</t>
    </rPh>
    <rPh sb="16" eb="18">
      <t>イテン</t>
    </rPh>
    <phoneticPr fontId="9"/>
  </si>
  <si>
    <t>金町公園
プール</t>
    <rPh sb="0" eb="2">
      <t>カナマチ</t>
    </rPh>
    <rPh sb="2" eb="4">
      <t>コウエン</t>
    </rPh>
    <phoneticPr fontId="7"/>
  </si>
  <si>
    <t>プラネタリウム
観覧者数</t>
    <rPh sb="8" eb="11">
      <t>カンランシャ</t>
    </rPh>
    <rPh sb="11" eb="12">
      <t>スウ</t>
    </rPh>
    <phoneticPr fontId="9"/>
  </si>
  <si>
    <t>総合教育センター</t>
    <phoneticPr fontId="7"/>
  </si>
  <si>
    <t>消費生活センター</t>
    <phoneticPr fontId="7"/>
  </si>
  <si>
    <t>注：「子ども会」は、葛飾区子ども会育成会連合会加入の子ども会である。</t>
    <rPh sb="3" eb="4">
      <t>コ</t>
    </rPh>
    <rPh sb="6" eb="7">
      <t>カイ</t>
    </rPh>
    <rPh sb="10" eb="12">
      <t>カツシカ</t>
    </rPh>
    <phoneticPr fontId="7"/>
  </si>
  <si>
    <t>２室１０人</t>
    <phoneticPr fontId="9"/>
  </si>
  <si>
    <t>西新小岩五丁目地区防災街区整備地区計画</t>
    <rPh sb="0" eb="4">
      <t>ニシシンコイワ</t>
    </rPh>
    <rPh sb="4" eb="5">
      <t>ゴ</t>
    </rPh>
    <rPh sb="5" eb="7">
      <t>チョウメ</t>
    </rPh>
    <rPh sb="7" eb="9">
      <t>チク</t>
    </rPh>
    <rPh sb="9" eb="11">
      <t>ボウサイ</t>
    </rPh>
    <rPh sb="11" eb="13">
      <t>ガイク</t>
    </rPh>
    <rPh sb="13" eb="15">
      <t>セイビ</t>
    </rPh>
    <rPh sb="15" eb="17">
      <t>チク</t>
    </rPh>
    <rPh sb="17" eb="19">
      <t>ケイカク</t>
    </rPh>
    <phoneticPr fontId="9"/>
  </si>
  <si>
    <t>注：特別区道の本数は高木の本数。</t>
    <rPh sb="2" eb="5">
      <t>トクベツク</t>
    </rPh>
    <rPh sb="5" eb="6">
      <t>ドウ</t>
    </rPh>
    <rPh sb="7" eb="9">
      <t>ホンスウ</t>
    </rPh>
    <rPh sb="10" eb="12">
      <t>コウボク</t>
    </rPh>
    <rPh sb="13" eb="15">
      <t>ホンスウ</t>
    </rPh>
    <phoneticPr fontId="7"/>
  </si>
  <si>
    <t>注３：西水元あやめ園の建築延面積は、老人デイサービスセンター及び西水元地区図書館分を含まない。</t>
    <rPh sb="0" eb="1">
      <t>チュウ</t>
    </rPh>
    <rPh sb="3" eb="4">
      <t>ニシ</t>
    </rPh>
    <rPh sb="4" eb="6">
      <t>ミズモト</t>
    </rPh>
    <rPh sb="9" eb="10">
      <t>エン</t>
    </rPh>
    <rPh sb="11" eb="13">
      <t>ケンチク</t>
    </rPh>
    <rPh sb="13" eb="14">
      <t>ノ</t>
    </rPh>
    <rPh sb="14" eb="16">
      <t>メンセキ</t>
    </rPh>
    <rPh sb="18" eb="20">
      <t>ロウジン</t>
    </rPh>
    <rPh sb="30" eb="31">
      <t>オヨ</t>
    </rPh>
    <rPh sb="32" eb="33">
      <t>ニシ</t>
    </rPh>
    <rPh sb="33" eb="35">
      <t>ミズモト</t>
    </rPh>
    <rPh sb="35" eb="37">
      <t>チク</t>
    </rPh>
    <rPh sb="37" eb="40">
      <t>トショカン</t>
    </rPh>
    <rPh sb="40" eb="41">
      <t>ブン</t>
    </rPh>
    <rPh sb="42" eb="43">
      <t>フク</t>
    </rPh>
    <phoneticPr fontId="9"/>
  </si>
  <si>
    <t>就労移行支援（民間）</t>
    <rPh sb="0" eb="2">
      <t>シュウロウ</t>
    </rPh>
    <rPh sb="2" eb="4">
      <t>イコウ</t>
    </rPh>
    <rPh sb="4" eb="6">
      <t>シエン</t>
    </rPh>
    <rPh sb="7" eb="9">
      <t>ミンカン</t>
    </rPh>
    <phoneticPr fontId="9"/>
  </si>
  <si>
    <t>［10］２　庁舎・区民事務所等</t>
    <phoneticPr fontId="7"/>
  </si>
  <si>
    <t>注：いじめ電話相談は令和５年度まで総合教育センターで実施。令和６年度からは教育指導課で実施。</t>
    <phoneticPr fontId="7"/>
  </si>
  <si>
    <t>S38.8</t>
    <phoneticPr fontId="7"/>
  </si>
  <si>
    <t>R5.8</t>
    <phoneticPr fontId="9"/>
  </si>
  <si>
    <r>
      <t xml:space="preserve">土
</t>
    </r>
    <r>
      <rPr>
        <sz val="9"/>
        <rFont val="ＭＳ ゴシック"/>
        <family val="3"/>
        <charset val="128"/>
      </rPr>
      <t>(月1回)</t>
    </r>
    <rPh sb="0" eb="1">
      <t>ツチ</t>
    </rPh>
    <rPh sb="3" eb="4">
      <t>ツキ</t>
    </rPh>
    <rPh sb="5" eb="6">
      <t>カイ</t>
    </rPh>
    <phoneticPr fontId="32"/>
  </si>
  <si>
    <r>
      <t>ワークスかつしか</t>
    </r>
    <r>
      <rPr>
        <sz val="7"/>
        <rFont val="ＭＳ ゴシック"/>
        <family val="3"/>
        <charset val="128"/>
      </rPr>
      <t>(シニア活動支援センター内)</t>
    </r>
    <rPh sb="12" eb="16">
      <t>カツドウシエン</t>
    </rPh>
    <rPh sb="20" eb="21">
      <t>ナイ</t>
    </rPh>
    <phoneticPr fontId="75"/>
  </si>
  <si>
    <r>
      <t>区内巡回</t>
    </r>
    <r>
      <rPr>
        <sz val="11"/>
        <color theme="1"/>
        <rFont val="ＭＳ ゴシック"/>
        <family val="3"/>
        <charset val="128"/>
      </rPr>
      <t xml:space="preserve">
</t>
    </r>
    <r>
      <rPr>
        <sz val="10"/>
        <rFont val="ＭＳ ゴシック"/>
        <family val="3"/>
        <charset val="128"/>
      </rPr>
      <t>(地区センター等)</t>
    </r>
    <rPh sb="0" eb="2">
      <t>クナイ</t>
    </rPh>
    <rPh sb="2" eb="4">
      <t>ジュンカイ</t>
    </rPh>
    <rPh sb="6" eb="8">
      <t>チク</t>
    </rPh>
    <rPh sb="12" eb="13">
      <t>トウ</t>
    </rPh>
    <phoneticPr fontId="75"/>
  </si>
  <si>
    <r>
      <rPr>
        <sz val="10"/>
        <color theme="1"/>
        <rFont val="ＭＳ ゴシック"/>
        <family val="3"/>
        <charset val="128"/>
      </rPr>
      <t>若者相談</t>
    </r>
    <r>
      <rPr>
        <sz val="9"/>
        <color theme="1"/>
        <rFont val="ＭＳ ゴシック"/>
        <family val="3"/>
        <charset val="128"/>
      </rPr>
      <t xml:space="preserve">
</t>
    </r>
    <r>
      <rPr>
        <sz val="10"/>
        <color theme="1"/>
        <rFont val="ＭＳ ゴシック"/>
        <family val="3"/>
        <charset val="128"/>
      </rPr>
      <t>(</t>
    </r>
    <r>
      <rPr>
        <sz val="10"/>
        <rFont val="ＭＳ ゴシック"/>
        <family val="3"/>
        <charset val="128"/>
      </rPr>
      <t>その他電話相談・
訪問相談等)</t>
    </r>
    <rPh sb="8" eb="9">
      <t>タ</t>
    </rPh>
    <rPh sb="9" eb="11">
      <t>デンワ</t>
    </rPh>
    <rPh sb="11" eb="13">
      <t>ソウダン</t>
    </rPh>
    <rPh sb="15" eb="17">
      <t>ホウモン</t>
    </rPh>
    <rPh sb="17" eb="19">
      <t>ソウダン</t>
    </rPh>
    <rPh sb="19" eb="20">
      <t>トウ</t>
    </rPh>
    <phoneticPr fontId="72"/>
  </si>
  <si>
    <t>江戸川堤さくら公園</t>
    <rPh sb="0" eb="3">
      <t>エドガワ</t>
    </rPh>
    <rPh sb="3" eb="4">
      <t>ツツミ</t>
    </rPh>
    <rPh sb="7" eb="9">
      <t>コウエン</t>
    </rPh>
    <phoneticPr fontId="7"/>
  </si>
  <si>
    <t>東金町7-27-1</t>
    <rPh sb="0" eb="1">
      <t>ヒガシ</t>
    </rPh>
    <rPh sb="1" eb="3">
      <t>カナマチ</t>
    </rPh>
    <phoneticPr fontId="7"/>
  </si>
  <si>
    <t>R6</t>
    <phoneticPr fontId="7"/>
  </si>
  <si>
    <t>空家等対策協議会</t>
    <rPh sb="0" eb="2">
      <t>アキヤ</t>
    </rPh>
    <rPh sb="2" eb="3">
      <t>トウ</t>
    </rPh>
    <rPh sb="3" eb="5">
      <t>タイサク</t>
    </rPh>
    <rPh sb="5" eb="8">
      <t>キョウギカイ</t>
    </rPh>
    <phoneticPr fontId="9"/>
  </si>
  <si>
    <t>20
以内</t>
    <rPh sb="3" eb="5">
      <t>イナイ</t>
    </rPh>
    <phoneticPr fontId="30"/>
  </si>
  <si>
    <t>陸上競技場</t>
    <rPh sb="0" eb="2">
      <t>リクジョウ</t>
    </rPh>
    <rPh sb="2" eb="5">
      <t>キョウギジョウ</t>
    </rPh>
    <phoneticPr fontId="9"/>
  </si>
  <si>
    <t>人</t>
    <rPh sb="0" eb="1">
      <t>ヒト</t>
    </rPh>
    <phoneticPr fontId="9"/>
  </si>
  <si>
    <t>会議室(３室)</t>
    <phoneticPr fontId="9"/>
  </si>
  <si>
    <t>第三</t>
    <rPh sb="0" eb="2">
      <t>ダイサン</t>
    </rPh>
    <phoneticPr fontId="9"/>
  </si>
  <si>
    <t>（２）個人利用</t>
    <rPh sb="3" eb="5">
      <t>コジン</t>
    </rPh>
    <rPh sb="5" eb="7">
      <t>リヨウ</t>
    </rPh>
    <phoneticPr fontId="9"/>
  </si>
  <si>
    <t>（単位：人）</t>
  </si>
  <si>
    <t>小・中学生</t>
    <rPh sb="0" eb="1">
      <t>ショウ</t>
    </rPh>
    <rPh sb="2" eb="5">
      <t>チュウガクセイ</t>
    </rPh>
    <phoneticPr fontId="9"/>
  </si>
  <si>
    <t>区　　　分</t>
    <rPh sb="0" eb="1">
      <t>ク</t>
    </rPh>
    <rPh sb="4" eb="5">
      <t>ブン</t>
    </rPh>
    <phoneticPr fontId="7"/>
  </si>
  <si>
    <t>陸上競技場</t>
    <rPh sb="0" eb="2">
      <t>リクジョウ</t>
    </rPh>
    <rPh sb="2" eb="5">
      <t>キョウギジョウ</t>
    </rPh>
    <phoneticPr fontId="7"/>
  </si>
  <si>
    <t>野球場</t>
    <rPh sb="0" eb="3">
      <t>ヤキュウジョウ</t>
    </rPh>
    <phoneticPr fontId="7"/>
  </si>
  <si>
    <t>テニスコート</t>
    <phoneticPr fontId="7"/>
  </si>
  <si>
    <t>-</t>
    <phoneticPr fontId="7"/>
  </si>
  <si>
    <t>（保育課）</t>
    <phoneticPr fontId="7"/>
  </si>
  <si>
    <t>建築
延面積（㎡）</t>
    <phoneticPr fontId="9"/>
  </si>
  <si>
    <t>-</t>
    <phoneticPr fontId="7"/>
  </si>
  <si>
    <t>令和2年度</t>
    <phoneticPr fontId="7"/>
  </si>
  <si>
    <t>　　イ　住み替え支援件数</t>
    <rPh sb="4" eb="5">
      <t>ス</t>
    </rPh>
    <rPh sb="6" eb="7">
      <t>カ</t>
    </rPh>
    <rPh sb="8" eb="10">
      <t>シエン</t>
    </rPh>
    <rPh sb="10" eb="12">
      <t>ケンスウ</t>
    </rPh>
    <phoneticPr fontId="45"/>
  </si>
  <si>
    <r>
      <rPr>
        <sz val="10"/>
        <rFont val="ＭＳ ゴシック"/>
        <family val="3"/>
        <charset val="128"/>
      </rPr>
      <t>区分</t>
    </r>
    <r>
      <rPr>
        <sz val="11"/>
        <rFont val="ＭＳ ゴシック"/>
        <family val="3"/>
        <charset val="128"/>
      </rPr>
      <t xml:space="preserve">　　　 　　   </t>
    </r>
    <r>
      <rPr>
        <sz val="10"/>
        <rFont val="ＭＳ ゴシック"/>
        <family val="3"/>
        <charset val="128"/>
      </rPr>
      <t>年度</t>
    </r>
    <rPh sb="0" eb="2">
      <t>クブン</t>
    </rPh>
    <rPh sb="11" eb="13">
      <t>ネンド</t>
    </rPh>
    <phoneticPr fontId="9"/>
  </si>
  <si>
    <t>ア　年度別・現象別受付件数</t>
    <rPh sb="8" eb="9">
      <t>ベツ</t>
    </rPh>
    <phoneticPr fontId="9"/>
  </si>
  <si>
    <t>（各年4月1日現在）</t>
    <rPh sb="1" eb="2">
      <t>カク</t>
    </rPh>
    <phoneticPr fontId="7"/>
  </si>
  <si>
    <t>令和8年度統計台帳.xlsx</t>
    <phoneticPr fontId="7"/>
  </si>
  <si>
    <t>令和2年</t>
    <rPh sb="0" eb="2">
      <t>レイワ</t>
    </rPh>
    <rPh sb="3" eb="4">
      <t>ネン</t>
    </rPh>
    <phoneticPr fontId="32"/>
  </si>
  <si>
    <t>令和4年</t>
    <rPh sb="0" eb="2">
      <t>レイワ</t>
    </rPh>
    <rPh sb="3" eb="4">
      <t>ネン</t>
    </rPh>
    <phoneticPr fontId="32"/>
  </si>
  <si>
    <t>平成17年</t>
    <rPh sb="0" eb="2">
      <t>ヘイセイ</t>
    </rPh>
    <rPh sb="4" eb="5">
      <t>トシ</t>
    </rPh>
    <phoneticPr fontId="32"/>
  </si>
  <si>
    <t>朝鮮と韓国</t>
    <rPh sb="0" eb="2">
      <t>チョウセン</t>
    </rPh>
    <phoneticPr fontId="34"/>
  </si>
  <si>
    <t>令和4年度</t>
    <rPh sb="0" eb="1">
      <t>レイ</t>
    </rPh>
    <rPh sb="1" eb="2">
      <t>ワ</t>
    </rPh>
    <rPh sb="3" eb="5">
      <t>ネンド</t>
    </rPh>
    <rPh sb="4" eb="5">
      <t>ド</t>
    </rPh>
    <phoneticPr fontId="30"/>
  </si>
  <si>
    <t>令和4</t>
    <rPh sb="0" eb="2">
      <t>レイワ</t>
    </rPh>
    <phoneticPr fontId="7"/>
  </si>
  <si>
    <t>令和4年度</t>
    <rPh sb="0" eb="2">
      <t>レイワ</t>
    </rPh>
    <rPh sb="3" eb="4">
      <t>ネン</t>
    </rPh>
    <rPh sb="4" eb="5">
      <t>ド</t>
    </rPh>
    <phoneticPr fontId="32"/>
  </si>
  <si>
    <t>5</t>
  </si>
  <si>
    <t>館山シーサイドホテル</t>
    <rPh sb="0" eb="2">
      <t>タテヤマ</t>
    </rPh>
    <phoneticPr fontId="9"/>
  </si>
  <si>
    <t>水元1-26-3</t>
    <rPh sb="0" eb="2">
      <t>ミズモト</t>
    </rPh>
    <phoneticPr fontId="3"/>
  </si>
  <si>
    <t>東立石3-14-12</t>
    <rPh sb="0" eb="3">
      <t>ヒガシタテイシ</t>
    </rPh>
    <phoneticPr fontId="3"/>
  </si>
  <si>
    <t>青戸4-23-1</t>
    <rPh sb="0" eb="2">
      <t>アオト</t>
    </rPh>
    <phoneticPr fontId="3"/>
  </si>
  <si>
    <t>亀有3-16-5</t>
    <rPh sb="0" eb="2">
      <t>カメ</t>
    </rPh>
    <phoneticPr fontId="3"/>
  </si>
  <si>
    <t>東金町1-3-1</t>
    <rPh sb="0" eb="3">
      <t>ヒガシカナマチ</t>
    </rPh>
    <phoneticPr fontId="3"/>
  </si>
  <si>
    <t>立石8-18-7</t>
    <rPh sb="0" eb="2">
      <t>タテイシ</t>
    </rPh>
    <phoneticPr fontId="3"/>
  </si>
  <si>
    <t>四つ木5-13-16</t>
    <rPh sb="0" eb="1">
      <t>ヨ</t>
    </rPh>
    <rPh sb="2" eb="3">
      <t>キ</t>
    </rPh>
    <phoneticPr fontId="3"/>
  </si>
  <si>
    <t>白鳥3-29-16</t>
    <rPh sb="0" eb="2">
      <t>シラトリ</t>
    </rPh>
    <phoneticPr fontId="3"/>
  </si>
  <si>
    <t>青戸4-24-20</t>
    <rPh sb="0" eb="2">
      <t>アオト</t>
    </rPh>
    <phoneticPr fontId="3"/>
  </si>
  <si>
    <t>東金町2-13-10</t>
    <rPh sb="0" eb="3">
      <t>ヒガシカナマチ</t>
    </rPh>
    <phoneticPr fontId="3"/>
  </si>
  <si>
    <t>南水元4-18-11</t>
    <rPh sb="0" eb="3">
      <t>ミナミミズモト</t>
    </rPh>
    <phoneticPr fontId="3"/>
  </si>
  <si>
    <t>水元1-12-14</t>
    <rPh sb="0" eb="2">
      <t>ミズモト</t>
    </rPh>
    <phoneticPr fontId="3"/>
  </si>
  <si>
    <t>青戸1-10-10</t>
    <rPh sb="0" eb="2">
      <t>アオト</t>
    </rPh>
    <phoneticPr fontId="3"/>
  </si>
  <si>
    <t>金町4-20-13</t>
    <rPh sb="0" eb="2">
      <t>カナマチ</t>
    </rPh>
    <phoneticPr fontId="3"/>
  </si>
  <si>
    <t>金町5-37-6</t>
    <rPh sb="0" eb="2">
      <t>カナマチ</t>
    </rPh>
    <phoneticPr fontId="3"/>
  </si>
  <si>
    <t>亀有1-12-22</t>
    <rPh sb="0" eb="2">
      <t>カメアリ</t>
    </rPh>
    <phoneticPr fontId="3"/>
  </si>
  <si>
    <t>堀切2-56-13</t>
    <rPh sb="0" eb="2">
      <t>ホリキリ</t>
    </rPh>
    <phoneticPr fontId="3"/>
  </si>
  <si>
    <t>四つ木4-1-4</t>
    <rPh sb="0" eb="1">
      <t>ヨ</t>
    </rPh>
    <rPh sb="2" eb="3">
      <t>ギ</t>
    </rPh>
    <phoneticPr fontId="4"/>
  </si>
  <si>
    <t>西亀有3-25-11</t>
    <rPh sb="0" eb="1">
      <t>ニシカメアリ</t>
    </rPh>
    <phoneticPr fontId="58"/>
  </si>
  <si>
    <t>お花茶屋1-19-5</t>
    <rPh sb="0" eb="2">
      <t>チャヤ</t>
    </rPh>
    <phoneticPr fontId="58"/>
  </si>
  <si>
    <t>東立石2-3-10</t>
    <rPh sb="0" eb="1">
      <t>ヒガシタテイシ</t>
    </rPh>
    <phoneticPr fontId="58"/>
  </si>
  <si>
    <t>立石2-31-17</t>
    <rPh sb="0" eb="1">
      <t>タテイシ</t>
    </rPh>
    <phoneticPr fontId="4"/>
  </si>
  <si>
    <t>南水元1-12-6</t>
    <rPh sb="0" eb="2">
      <t>ミナミミズモト</t>
    </rPh>
    <phoneticPr fontId="4"/>
  </si>
  <si>
    <t>新宿3-27-8</t>
    <rPh sb="0" eb="1">
      <t>ニイジュク</t>
    </rPh>
    <phoneticPr fontId="4"/>
  </si>
  <si>
    <t>柴又5-13-3</t>
    <rPh sb="0" eb="1">
      <t>シバマタ</t>
    </rPh>
    <phoneticPr fontId="4"/>
  </si>
  <si>
    <t>東金町1-16-4</t>
    <rPh sb="0" eb="1">
      <t>ヒガシ</t>
    </rPh>
    <phoneticPr fontId="4"/>
  </si>
  <si>
    <t>東水元1-18-20</t>
    <rPh sb="0" eb="1">
      <t>ヒガシ</t>
    </rPh>
    <rPh sb="1" eb="3">
      <t>ミズモト</t>
    </rPh>
    <phoneticPr fontId="4"/>
  </si>
  <si>
    <t>南水元2-25-6</t>
    <rPh sb="0" eb="1">
      <t>ミナミ</t>
    </rPh>
    <rPh sb="1" eb="3">
      <t>ミズモト</t>
    </rPh>
    <phoneticPr fontId="4"/>
  </si>
  <si>
    <t>金町6-4-2 ﾙﾐﾅｽ金町2階</t>
    <rPh sb="12" eb="14">
      <t>カナマチ</t>
    </rPh>
    <rPh sb="15" eb="16">
      <t>カイ</t>
    </rPh>
    <phoneticPr fontId="32"/>
  </si>
  <si>
    <t>鎌倉1-4-15</t>
    <rPh sb="0" eb="2">
      <t>カマクラ</t>
    </rPh>
    <phoneticPr fontId="4"/>
  </si>
  <si>
    <t>亀有3-31-4</t>
    <rPh sb="0" eb="2">
      <t>カメアリ</t>
    </rPh>
    <phoneticPr fontId="4"/>
  </si>
  <si>
    <t>亀有4-28-10</t>
    <rPh sb="0" eb="2">
      <t>カメアリ</t>
    </rPh>
    <phoneticPr fontId="4"/>
  </si>
  <si>
    <t>西亀有4-18-16</t>
    <rPh sb="1" eb="3">
      <t>カメアリ</t>
    </rPh>
    <phoneticPr fontId="4"/>
  </si>
  <si>
    <t>新小岩3-13-23</t>
    <rPh sb="0" eb="3">
      <t>シンコイワ</t>
    </rPh>
    <phoneticPr fontId="4"/>
  </si>
  <si>
    <t>水元2-3-19</t>
    <rPh sb="0" eb="2">
      <t>ミズモト</t>
    </rPh>
    <phoneticPr fontId="4"/>
  </si>
  <si>
    <t>東金町4-16-12</t>
    <rPh sb="0" eb="3">
      <t>ヒガシカナマチ</t>
    </rPh>
    <phoneticPr fontId="4"/>
  </si>
  <si>
    <t>東金町5-19-1</t>
    <rPh sb="0" eb="3">
      <t>ヒガシカナマチ</t>
    </rPh>
    <phoneticPr fontId="4"/>
  </si>
  <si>
    <t>高砂7-15-11</t>
    <rPh sb="0" eb="2">
      <t>タカサゴ</t>
    </rPh>
    <phoneticPr fontId="4"/>
  </si>
  <si>
    <t>細田3-16-5</t>
    <rPh sb="0" eb="2">
      <t>ホソダ</t>
    </rPh>
    <phoneticPr fontId="4"/>
  </si>
  <si>
    <t>東立石4-45-5</t>
    <rPh sb="0" eb="1">
      <t>ヒガシ</t>
    </rPh>
    <rPh sb="1" eb="3">
      <t>タテイシ</t>
    </rPh>
    <phoneticPr fontId="4"/>
  </si>
  <si>
    <t>奥戸2-37-14</t>
    <rPh sb="0" eb="2">
      <t>オクド</t>
    </rPh>
    <phoneticPr fontId="4"/>
  </si>
  <si>
    <t>新宿6-2-18</t>
    <rPh sb="0" eb="2">
      <t>ニイジュク</t>
    </rPh>
    <phoneticPr fontId="32"/>
  </si>
  <si>
    <t>新小岩2-1-8</t>
    <rPh sb="0" eb="3">
      <t>シンコイワ</t>
    </rPh>
    <phoneticPr fontId="32"/>
  </si>
  <si>
    <t>東新小岩1-2-11</t>
    <rPh sb="0" eb="4">
      <t>ヒガシシンコイワ</t>
    </rPh>
    <phoneticPr fontId="32"/>
  </si>
  <si>
    <t>西亀有3-31-9</t>
    <rPh sb="0" eb="3">
      <t>ニシカメアリ</t>
    </rPh>
    <phoneticPr fontId="32"/>
  </si>
  <si>
    <t>奥戸5-5-16</t>
    <rPh sb="0" eb="2">
      <t>オクド</t>
    </rPh>
    <phoneticPr fontId="31"/>
  </si>
  <si>
    <t>幼稚園型認定こども園
和光幼稚園</t>
    <rPh sb="0" eb="6">
      <t>ヨウチエンガタニンテイ</t>
    </rPh>
    <rPh sb="9" eb="10">
      <t>エン</t>
    </rPh>
    <rPh sb="11" eb="13">
      <t>ワコウ</t>
    </rPh>
    <rPh sb="13" eb="16">
      <t>ヨウチエン</t>
    </rPh>
    <phoneticPr fontId="29"/>
  </si>
  <si>
    <t>9-23(1)</t>
    <phoneticPr fontId="7"/>
  </si>
  <si>
    <t>9-23(2)</t>
    <phoneticPr fontId="7"/>
  </si>
  <si>
    <t>東四つ木1-9-12</t>
    <rPh sb="3" eb="4">
      <t>キ</t>
    </rPh>
    <phoneticPr fontId="4"/>
  </si>
  <si>
    <t>四つ木4-10-12</t>
    <rPh sb="0" eb="1">
      <t>ヨ</t>
    </rPh>
    <rPh sb="2" eb="3">
      <t>ギ</t>
    </rPh>
    <phoneticPr fontId="4"/>
  </si>
  <si>
    <t>奥戸8-20-17</t>
    <rPh sb="0" eb="2">
      <t>オクド</t>
    </rPh>
    <phoneticPr fontId="4"/>
  </si>
  <si>
    <t>柴又6-19-2</t>
    <rPh sb="0" eb="2">
      <t>シバマタ</t>
    </rPh>
    <phoneticPr fontId="4"/>
  </si>
  <si>
    <t>西新小岩2-1-6</t>
    <rPh sb="0" eb="1">
      <t>ニシ</t>
    </rPh>
    <rPh sb="1" eb="4">
      <t>シンコイワ</t>
    </rPh>
    <phoneticPr fontId="4"/>
  </si>
  <si>
    <t>小菅3-6-1</t>
    <rPh sb="0" eb="2">
      <t>コス</t>
    </rPh>
    <phoneticPr fontId="4"/>
  </si>
  <si>
    <t>青戸4-24-1</t>
    <rPh sb="0" eb="2">
      <t>アオ</t>
    </rPh>
    <phoneticPr fontId="4"/>
  </si>
  <si>
    <t>東金町1-33-15</t>
    <rPh sb="0" eb="3">
      <t>ヒカナ</t>
    </rPh>
    <phoneticPr fontId="4"/>
  </si>
  <si>
    <t>金町3-43-8</t>
    <rPh sb="0" eb="2">
      <t>カナマチ</t>
    </rPh>
    <phoneticPr fontId="4"/>
  </si>
  <si>
    <t>新小岩2-25-1</t>
    <rPh sb="0" eb="3">
      <t>シン</t>
    </rPh>
    <phoneticPr fontId="4"/>
  </si>
  <si>
    <t>鎌倉4-24-2</t>
    <rPh sb="0" eb="2">
      <t>カマクラ</t>
    </rPh>
    <phoneticPr fontId="4"/>
  </si>
  <si>
    <t>堀切6-21-1</t>
    <rPh sb="0" eb="2">
      <t>ホリキリ</t>
    </rPh>
    <phoneticPr fontId="4"/>
  </si>
  <si>
    <t>青戸4-24-1</t>
    <rPh sb="0" eb="2">
      <t>アオト</t>
    </rPh>
    <phoneticPr fontId="4"/>
  </si>
  <si>
    <t>立石1-7-23</t>
    <rPh sb="0" eb="2">
      <t>タテイシ</t>
    </rPh>
    <phoneticPr fontId="4"/>
  </si>
  <si>
    <t>奥戸3-6-20</t>
    <rPh sb="0" eb="2">
      <t>オクド</t>
    </rPh>
    <phoneticPr fontId="4"/>
  </si>
  <si>
    <t>白鳥3-29-16</t>
    <rPh sb="0" eb="2">
      <t>シラトリ</t>
    </rPh>
    <phoneticPr fontId="4"/>
  </si>
  <si>
    <t>堀切6-1-1</t>
    <rPh sb="0" eb="2">
      <t>ホリキリ</t>
    </rPh>
    <phoneticPr fontId="4"/>
  </si>
  <si>
    <t>東金町1-33-1</t>
    <rPh sb="0" eb="1">
      <t>ヒガシ</t>
    </rPh>
    <rPh sb="1" eb="3">
      <t>カナマチ</t>
    </rPh>
    <phoneticPr fontId="4"/>
  </si>
  <si>
    <t>亀有5-2-21</t>
    <rPh sb="0" eb="1">
      <t>カメ</t>
    </rPh>
    <rPh sb="1" eb="2">
      <t>ア</t>
    </rPh>
    <phoneticPr fontId="4"/>
  </si>
  <si>
    <t>東金町2-16-2</t>
    <rPh sb="0" eb="3">
      <t>ヒガシカナマチ</t>
    </rPh>
    <phoneticPr fontId="4"/>
  </si>
  <si>
    <t>柴又5-12-15</t>
    <rPh sb="0" eb="2">
      <t>シバマタ</t>
    </rPh>
    <phoneticPr fontId="4"/>
  </si>
  <si>
    <t>細田3-20-2</t>
    <rPh sb="0" eb="2">
      <t>ホソダ</t>
    </rPh>
    <phoneticPr fontId="4"/>
  </si>
  <si>
    <t>中青戸</t>
    <rPh sb="1" eb="3">
      <t>アオト</t>
    </rPh>
    <phoneticPr fontId="32"/>
  </si>
  <si>
    <t>北野第一</t>
    <rPh sb="2" eb="4">
      <t>ダイイチ</t>
    </rPh>
    <phoneticPr fontId="32"/>
  </si>
  <si>
    <t>葛飾学園東綾瀬小</t>
    <rPh sb="4" eb="7">
      <t>ヒガシアヤセ</t>
    </rPh>
    <rPh sb="7" eb="8">
      <t>ショウ</t>
    </rPh>
    <phoneticPr fontId="32"/>
  </si>
  <si>
    <t>中青戸第二</t>
    <rPh sb="0" eb="1">
      <t>ナカ</t>
    </rPh>
    <rPh sb="1" eb="3">
      <t>アオト</t>
    </rPh>
    <rPh sb="3" eb="4">
      <t>ダイ</t>
    </rPh>
    <rPh sb="4" eb="5">
      <t>２</t>
    </rPh>
    <phoneticPr fontId="32"/>
  </si>
  <si>
    <t>こひつじ本田第二</t>
    <rPh sb="4" eb="6">
      <t>ホンデン</t>
    </rPh>
    <rPh sb="6" eb="7">
      <t>ダイ</t>
    </rPh>
    <rPh sb="7" eb="8">
      <t>２</t>
    </rPh>
    <phoneticPr fontId="32"/>
  </si>
  <si>
    <t>南奥戸小第一</t>
    <rPh sb="0" eb="1">
      <t>ミナミ</t>
    </rPh>
    <rPh sb="1" eb="3">
      <t>オクド</t>
    </rPh>
    <rPh sb="3" eb="4">
      <t>ショウ</t>
    </rPh>
    <rPh sb="4" eb="6">
      <t>ダイイチ</t>
    </rPh>
    <phoneticPr fontId="144"/>
  </si>
  <si>
    <t>南奥戸小第二</t>
    <rPh sb="0" eb="1">
      <t>ミナミ</t>
    </rPh>
    <rPh sb="1" eb="3">
      <t>オクド</t>
    </rPh>
    <rPh sb="3" eb="4">
      <t>ショウ</t>
    </rPh>
    <rPh sb="4" eb="6">
      <t>ダイニ</t>
    </rPh>
    <phoneticPr fontId="144"/>
  </si>
  <si>
    <t>葛飾学園南綾瀬小</t>
    <rPh sb="2" eb="4">
      <t>ガクエン</t>
    </rPh>
    <rPh sb="4" eb="5">
      <t>ミナミ</t>
    </rPh>
    <rPh sb="5" eb="7">
      <t>アヤセ</t>
    </rPh>
    <rPh sb="7" eb="8">
      <t>ショウ</t>
    </rPh>
    <phoneticPr fontId="144"/>
  </si>
  <si>
    <t>第二松上</t>
    <rPh sb="0" eb="2">
      <t>ダイニ</t>
    </rPh>
    <rPh sb="2" eb="3">
      <t>マツ</t>
    </rPh>
    <rPh sb="3" eb="4">
      <t>ウエ</t>
    </rPh>
    <phoneticPr fontId="144"/>
  </si>
  <si>
    <t>東金町小ひよどり</t>
    <rPh sb="0" eb="1">
      <t>ヒガシ</t>
    </rPh>
    <rPh sb="1" eb="2">
      <t>カナ</t>
    </rPh>
    <rPh sb="2" eb="3">
      <t>マチ</t>
    </rPh>
    <rPh sb="3" eb="4">
      <t>ショウ</t>
    </rPh>
    <phoneticPr fontId="144"/>
  </si>
  <si>
    <t>原田小</t>
    <rPh sb="0" eb="2">
      <t>ハラダ</t>
    </rPh>
    <rPh sb="2" eb="3">
      <t>ショウ</t>
    </rPh>
    <phoneticPr fontId="32"/>
  </si>
  <si>
    <t>東・ひかり</t>
    <rPh sb="0" eb="1">
      <t>ヒガシ</t>
    </rPh>
    <phoneticPr fontId="32"/>
  </si>
  <si>
    <t>細田小</t>
    <rPh sb="0" eb="2">
      <t>ホソダ</t>
    </rPh>
    <rPh sb="2" eb="3">
      <t>ショウ</t>
    </rPh>
    <phoneticPr fontId="32"/>
  </si>
  <si>
    <t>（面積は第二含む）</t>
    <rPh sb="1" eb="3">
      <t>メンセキ</t>
    </rPh>
    <rPh sb="4" eb="6">
      <t>ダイニ</t>
    </rPh>
    <rPh sb="6" eb="7">
      <t>フク</t>
    </rPh>
    <phoneticPr fontId="4"/>
  </si>
  <si>
    <t>本田小学校内</t>
    <rPh sb="0" eb="2">
      <t>ホンデン</t>
    </rPh>
    <rPh sb="2" eb="5">
      <t>ショウガッコウ</t>
    </rPh>
    <rPh sb="5" eb="6">
      <t>ナイ</t>
    </rPh>
    <phoneticPr fontId="4"/>
  </si>
  <si>
    <t>奥戸小学校内</t>
    <rPh sb="0" eb="2">
      <t>オクド</t>
    </rPh>
    <rPh sb="2" eb="5">
      <t>ショウガッコウ</t>
    </rPh>
    <rPh sb="5" eb="6">
      <t>ナイ</t>
    </rPh>
    <phoneticPr fontId="4"/>
  </si>
  <si>
    <t>松上小学校内（面積は第二含む）</t>
    <rPh sb="0" eb="1">
      <t>マツ</t>
    </rPh>
    <rPh sb="1" eb="2">
      <t>ウエ</t>
    </rPh>
    <rPh sb="2" eb="5">
      <t>ショウガッコウ</t>
    </rPh>
    <rPh sb="5" eb="6">
      <t>ナイ</t>
    </rPh>
    <rPh sb="7" eb="9">
      <t>メンセキ</t>
    </rPh>
    <rPh sb="10" eb="11">
      <t>ダイ</t>
    </rPh>
    <rPh sb="11" eb="12">
      <t>２</t>
    </rPh>
    <rPh sb="12" eb="13">
      <t>フク</t>
    </rPh>
    <phoneticPr fontId="4"/>
  </si>
  <si>
    <t>中青戸小学校内（面積は第二、第三含む）</t>
    <rPh sb="0" eb="1">
      <t>ナカ</t>
    </rPh>
    <rPh sb="1" eb="3">
      <t>アオト</t>
    </rPh>
    <rPh sb="3" eb="6">
      <t>ショウガッコウ</t>
    </rPh>
    <rPh sb="6" eb="7">
      <t>ナイ</t>
    </rPh>
    <rPh sb="14" eb="16">
      <t>ダイサン</t>
    </rPh>
    <phoneticPr fontId="4"/>
  </si>
  <si>
    <t>川端小学校内</t>
    <rPh sb="0" eb="2">
      <t>カワバタ</t>
    </rPh>
    <rPh sb="2" eb="5">
      <t>ショウガッコウ</t>
    </rPh>
    <rPh sb="5" eb="6">
      <t>ナイ</t>
    </rPh>
    <phoneticPr fontId="4"/>
  </si>
  <si>
    <t>上小松小学校内</t>
    <rPh sb="0" eb="1">
      <t>カミ</t>
    </rPh>
    <rPh sb="1" eb="3">
      <t>コマツ</t>
    </rPh>
    <rPh sb="3" eb="6">
      <t>ショウガッコウ</t>
    </rPh>
    <rPh sb="6" eb="7">
      <t>ナイ</t>
    </rPh>
    <phoneticPr fontId="4"/>
  </si>
  <si>
    <t>金町小学校第二運動場内</t>
    <rPh sb="0" eb="2">
      <t>カナマチ</t>
    </rPh>
    <rPh sb="2" eb="5">
      <t>ショウガッコウ</t>
    </rPh>
    <rPh sb="5" eb="7">
      <t>ダイニ</t>
    </rPh>
    <rPh sb="7" eb="10">
      <t>ウンドウジョウ</t>
    </rPh>
    <rPh sb="10" eb="11">
      <t>ナイ</t>
    </rPh>
    <phoneticPr fontId="33"/>
  </si>
  <si>
    <t>小松南小学校内</t>
    <rPh sb="0" eb="2">
      <t>コマツ</t>
    </rPh>
    <rPh sb="2" eb="3">
      <t>ミナミ</t>
    </rPh>
    <rPh sb="3" eb="6">
      <t>ショウガッコウ</t>
    </rPh>
    <rPh sb="6" eb="7">
      <t>ナイ</t>
    </rPh>
    <phoneticPr fontId="4"/>
  </si>
  <si>
    <t>北野小学校内</t>
    <rPh sb="0" eb="2">
      <t>キタノ</t>
    </rPh>
    <rPh sb="2" eb="5">
      <t>ショウガッコウ</t>
    </rPh>
    <rPh sb="5" eb="6">
      <t>ナイ</t>
    </rPh>
    <phoneticPr fontId="4"/>
  </si>
  <si>
    <t>鎌倉小学校内</t>
    <rPh sb="0" eb="2">
      <t>カマクラ</t>
    </rPh>
    <rPh sb="2" eb="5">
      <t>ショウガッコウ</t>
    </rPh>
    <rPh sb="5" eb="6">
      <t>ナイ</t>
    </rPh>
    <phoneticPr fontId="4"/>
  </si>
  <si>
    <t>東綾瀬小学校内</t>
    <rPh sb="0" eb="3">
      <t>ヒガシアヤセ</t>
    </rPh>
    <rPh sb="3" eb="6">
      <t>ショウガッコウ</t>
    </rPh>
    <rPh sb="6" eb="7">
      <t>ナイ</t>
    </rPh>
    <phoneticPr fontId="4"/>
  </si>
  <si>
    <t>中青戸小学校内（面積は中青戸、第三含む）</t>
    <rPh sb="0" eb="1">
      <t>ナカ</t>
    </rPh>
    <rPh sb="1" eb="3">
      <t>アオト</t>
    </rPh>
    <rPh sb="3" eb="6">
      <t>ショウガッコウ</t>
    </rPh>
    <rPh sb="6" eb="7">
      <t>ナイ</t>
    </rPh>
    <rPh sb="11" eb="14">
      <t>ナカアオト</t>
    </rPh>
    <rPh sb="15" eb="17">
      <t>ダイサン</t>
    </rPh>
    <phoneticPr fontId="4"/>
  </si>
  <si>
    <t>南奥戸小学校第二校庭内（面積は第二含む）</t>
    <rPh sb="0" eb="1">
      <t>ミナミ</t>
    </rPh>
    <rPh sb="1" eb="3">
      <t>オクド</t>
    </rPh>
    <rPh sb="3" eb="6">
      <t>ショウガッコウ</t>
    </rPh>
    <rPh sb="6" eb="7">
      <t>ダイ</t>
    </rPh>
    <rPh sb="7" eb="8">
      <t>２</t>
    </rPh>
    <rPh sb="8" eb="10">
      <t>コウテイ</t>
    </rPh>
    <rPh sb="10" eb="11">
      <t>ナイ</t>
    </rPh>
    <rPh sb="12" eb="14">
      <t>メンセキ</t>
    </rPh>
    <rPh sb="15" eb="17">
      <t>ダイニ</t>
    </rPh>
    <rPh sb="17" eb="18">
      <t>フク</t>
    </rPh>
    <phoneticPr fontId="4"/>
  </si>
  <si>
    <t>南奥戸小学校第二校庭内（面積は第一含む）</t>
    <rPh sb="0" eb="1">
      <t>ミナミ</t>
    </rPh>
    <rPh sb="1" eb="3">
      <t>オクド</t>
    </rPh>
    <rPh sb="3" eb="6">
      <t>ショウガッコウ</t>
    </rPh>
    <rPh sb="6" eb="7">
      <t>ダイ</t>
    </rPh>
    <rPh sb="7" eb="8">
      <t>２</t>
    </rPh>
    <rPh sb="8" eb="10">
      <t>コウテイ</t>
    </rPh>
    <rPh sb="10" eb="11">
      <t>ナイ</t>
    </rPh>
    <rPh sb="12" eb="14">
      <t>メンセキ</t>
    </rPh>
    <rPh sb="15" eb="17">
      <t>ダイイチ</t>
    </rPh>
    <rPh sb="17" eb="18">
      <t>フク</t>
    </rPh>
    <phoneticPr fontId="4"/>
  </si>
  <si>
    <t>南綾瀬小学校内</t>
    <rPh sb="0" eb="1">
      <t>ミナミ</t>
    </rPh>
    <rPh sb="1" eb="3">
      <t>アヤセ</t>
    </rPh>
    <rPh sb="3" eb="6">
      <t>ショウガッコウ</t>
    </rPh>
    <rPh sb="6" eb="7">
      <t>ウチ</t>
    </rPh>
    <phoneticPr fontId="4"/>
  </si>
  <si>
    <t>松上小学校内（面積は松上含む）</t>
    <rPh sb="0" eb="1">
      <t>マツ</t>
    </rPh>
    <rPh sb="1" eb="2">
      <t>ウエ</t>
    </rPh>
    <rPh sb="2" eb="5">
      <t>ショウガッコウ</t>
    </rPh>
    <rPh sb="5" eb="6">
      <t>ナイ</t>
    </rPh>
    <rPh sb="7" eb="9">
      <t>メンセキ</t>
    </rPh>
    <rPh sb="10" eb="12">
      <t>マツガミ</t>
    </rPh>
    <rPh sb="12" eb="13">
      <t>フク</t>
    </rPh>
    <phoneticPr fontId="4"/>
  </si>
  <si>
    <t>東金町小学校内</t>
    <rPh sb="0" eb="3">
      <t>ヒガシカナマチ</t>
    </rPh>
    <rPh sb="3" eb="6">
      <t>ショウガッコウ</t>
    </rPh>
    <rPh sb="6" eb="7">
      <t>ナイ</t>
    </rPh>
    <phoneticPr fontId="4"/>
  </si>
  <si>
    <t>中之台小学校内</t>
    <rPh sb="0" eb="1">
      <t>ナカ</t>
    </rPh>
    <rPh sb="1" eb="2">
      <t>コレ</t>
    </rPh>
    <rPh sb="2" eb="3">
      <t>ダイ</t>
    </rPh>
    <rPh sb="3" eb="6">
      <t>ショウガッコウ</t>
    </rPh>
    <rPh sb="6" eb="7">
      <t>ナイ</t>
    </rPh>
    <phoneticPr fontId="4"/>
  </si>
  <si>
    <t>原田小学校内</t>
    <rPh sb="0" eb="2">
      <t>ハラダ</t>
    </rPh>
    <rPh sb="2" eb="5">
      <t>ショウガッコウ</t>
    </rPh>
    <rPh sb="5" eb="6">
      <t>ナイ</t>
    </rPh>
    <phoneticPr fontId="4"/>
  </si>
  <si>
    <t>東柴又小学校内</t>
    <rPh sb="0" eb="1">
      <t>ヒガシ</t>
    </rPh>
    <rPh sb="1" eb="3">
      <t>シバマタ</t>
    </rPh>
    <rPh sb="3" eb="6">
      <t>ショウガッコウ</t>
    </rPh>
    <rPh sb="6" eb="7">
      <t>ナイ</t>
    </rPh>
    <phoneticPr fontId="4"/>
  </si>
  <si>
    <t>細田小学校内</t>
    <rPh sb="0" eb="2">
      <t>ホソダ</t>
    </rPh>
    <rPh sb="2" eb="5">
      <t>ショウガッコウ</t>
    </rPh>
    <rPh sb="5" eb="6">
      <t>ナイ</t>
    </rPh>
    <phoneticPr fontId="4"/>
  </si>
  <si>
    <t>東水元</t>
    <rPh sb="0" eb="3">
      <t>ヒガシミズモト</t>
    </rPh>
    <phoneticPr fontId="33"/>
  </si>
  <si>
    <t>東水元5-38-2</t>
    <rPh sb="0" eb="1">
      <t>ヒガシ</t>
    </rPh>
    <rPh sb="1" eb="3">
      <t>ミズモト</t>
    </rPh>
    <phoneticPr fontId="4"/>
  </si>
  <si>
    <t>北野第二</t>
    <rPh sb="2" eb="3">
      <t>ダイ</t>
    </rPh>
    <rPh sb="3" eb="4">
      <t>ニ</t>
    </rPh>
    <phoneticPr fontId="32"/>
  </si>
  <si>
    <t>かつしか風の子</t>
    <rPh sb="4" eb="5">
      <t>カゼ</t>
    </rPh>
    <rPh sb="6" eb="7">
      <t>コ</t>
    </rPh>
    <phoneticPr fontId="32"/>
  </si>
  <si>
    <t>立石8-18-7</t>
    <rPh sb="0" eb="2">
      <t>タテイシ</t>
    </rPh>
    <phoneticPr fontId="4"/>
  </si>
  <si>
    <t>新宿</t>
    <rPh sb="0" eb="2">
      <t>ニイジュク</t>
    </rPh>
    <phoneticPr fontId="32"/>
  </si>
  <si>
    <t>新宿2-26-2</t>
    <rPh sb="0" eb="2">
      <t>ニイジュク</t>
    </rPh>
    <phoneticPr fontId="4"/>
  </si>
  <si>
    <t>小松南らる第二</t>
    <rPh sb="5" eb="7">
      <t>ダイニ</t>
    </rPh>
    <phoneticPr fontId="32"/>
  </si>
  <si>
    <t>新小岩4-14-7-1F</t>
    <rPh sb="0" eb="3">
      <t>シン</t>
    </rPh>
    <phoneticPr fontId="4"/>
  </si>
  <si>
    <t>青戸小</t>
    <rPh sb="0" eb="2">
      <t>アオト</t>
    </rPh>
    <rPh sb="2" eb="3">
      <t>ショウ</t>
    </rPh>
    <phoneticPr fontId="32"/>
  </si>
  <si>
    <t>青戸6-18-1</t>
    <rPh sb="0" eb="2">
      <t>アオト</t>
    </rPh>
    <phoneticPr fontId="4"/>
  </si>
  <si>
    <t>青戸小第二</t>
    <rPh sb="0" eb="2">
      <t>アオト</t>
    </rPh>
    <rPh sb="2" eb="3">
      <t>ショウ</t>
    </rPh>
    <rPh sb="3" eb="5">
      <t>ダイニ</t>
    </rPh>
    <phoneticPr fontId="32"/>
  </si>
  <si>
    <t>高砂小第一</t>
    <rPh sb="0" eb="2">
      <t>タカサゴ</t>
    </rPh>
    <rPh sb="2" eb="3">
      <t>ショウ</t>
    </rPh>
    <rPh sb="3" eb="5">
      <t>ダイイチ</t>
    </rPh>
    <phoneticPr fontId="32"/>
  </si>
  <si>
    <t>高砂3-30-1</t>
    <rPh sb="0" eb="2">
      <t>タカサゴ</t>
    </rPh>
    <phoneticPr fontId="4"/>
  </si>
  <si>
    <t>高砂小第二</t>
    <rPh sb="0" eb="2">
      <t>タカサゴ</t>
    </rPh>
    <rPh sb="2" eb="3">
      <t>ショウ</t>
    </rPh>
    <rPh sb="3" eb="5">
      <t>ダイニ</t>
    </rPh>
    <phoneticPr fontId="32"/>
  </si>
  <si>
    <t>葛飾学園西亀有小</t>
    <rPh sb="4" eb="7">
      <t>ニシカメアリ</t>
    </rPh>
    <rPh sb="7" eb="8">
      <t>ショウ</t>
    </rPh>
    <phoneticPr fontId="32"/>
  </si>
  <si>
    <t>西亀有2-42-2</t>
    <rPh sb="0" eb="3">
      <t>ニシカメアリ</t>
    </rPh>
    <phoneticPr fontId="4"/>
  </si>
  <si>
    <t>梅田小</t>
    <rPh sb="0" eb="2">
      <t>ウメダ</t>
    </rPh>
    <rPh sb="2" eb="3">
      <t>ショウ</t>
    </rPh>
    <phoneticPr fontId="32"/>
  </si>
  <si>
    <t>立石3-24-2</t>
    <rPh sb="0" eb="2">
      <t>タテイシ</t>
    </rPh>
    <phoneticPr fontId="4"/>
  </si>
  <si>
    <t>梅田小第二</t>
    <rPh sb="0" eb="2">
      <t>ウメダ</t>
    </rPh>
    <rPh sb="2" eb="3">
      <t>ショウ</t>
    </rPh>
    <rPh sb="3" eb="4">
      <t>ダイ</t>
    </rPh>
    <rPh sb="4" eb="5">
      <t>ニ</t>
    </rPh>
    <phoneticPr fontId="32"/>
  </si>
  <si>
    <t>れいめい堀切（第一）</t>
    <rPh sb="4" eb="6">
      <t>ホリキリ</t>
    </rPh>
    <rPh sb="7" eb="8">
      <t>ダイ</t>
    </rPh>
    <rPh sb="8" eb="9">
      <t>イチ</t>
    </rPh>
    <phoneticPr fontId="32"/>
  </si>
  <si>
    <t>れいめい堀切（第二）</t>
    <rPh sb="4" eb="6">
      <t>ホリキリ</t>
    </rPh>
    <rPh sb="7" eb="8">
      <t>ダイ</t>
    </rPh>
    <rPh sb="8" eb="9">
      <t>ニ</t>
    </rPh>
    <phoneticPr fontId="32"/>
  </si>
  <si>
    <t>にいじゅくみらい第一</t>
    <rPh sb="8" eb="9">
      <t>ダイ</t>
    </rPh>
    <rPh sb="9" eb="10">
      <t>イチ</t>
    </rPh>
    <phoneticPr fontId="32"/>
  </si>
  <si>
    <t>南水元3-2-3</t>
    <rPh sb="0" eb="3">
      <t>ミナミミズモト</t>
    </rPh>
    <phoneticPr fontId="4"/>
  </si>
  <si>
    <t>西新小岩あや第一</t>
    <rPh sb="0" eb="4">
      <t>ニシシンコイワ</t>
    </rPh>
    <rPh sb="6" eb="8">
      <t>ダイイチ</t>
    </rPh>
    <phoneticPr fontId="32"/>
  </si>
  <si>
    <t>西新小岩4-21-12</t>
    <rPh sb="0" eb="4">
      <t>ニシシンコイワ</t>
    </rPh>
    <phoneticPr fontId="4"/>
  </si>
  <si>
    <t>西新小岩あや第二</t>
    <rPh sb="7" eb="8">
      <t>ニ</t>
    </rPh>
    <phoneticPr fontId="32"/>
  </si>
  <si>
    <t>青戸小第三</t>
    <rPh sb="0" eb="2">
      <t>アオト</t>
    </rPh>
    <rPh sb="2" eb="3">
      <t>ショウ</t>
    </rPh>
    <rPh sb="3" eb="4">
      <t>ダイ</t>
    </rPh>
    <rPh sb="4" eb="5">
      <t>サン</t>
    </rPh>
    <phoneticPr fontId="32"/>
  </si>
  <si>
    <t>中青戸第三</t>
    <rPh sb="0" eb="1">
      <t>ナカ</t>
    </rPh>
    <rPh sb="1" eb="3">
      <t>アオト</t>
    </rPh>
    <rPh sb="3" eb="5">
      <t>ダイサン</t>
    </rPh>
    <phoneticPr fontId="32"/>
  </si>
  <si>
    <t>こひつじ渋江</t>
    <rPh sb="4" eb="6">
      <t>シブエ</t>
    </rPh>
    <phoneticPr fontId="32"/>
  </si>
  <si>
    <t>東四つ木2-13-1</t>
    <rPh sb="0" eb="2">
      <t>ヒガシヨ</t>
    </rPh>
    <rPh sb="3" eb="4">
      <t>ギ</t>
    </rPh>
    <phoneticPr fontId="4"/>
  </si>
  <si>
    <t>飯塚第一</t>
    <rPh sb="0" eb="2">
      <t>イイヅカ</t>
    </rPh>
    <rPh sb="2" eb="4">
      <t>ダイイチ</t>
    </rPh>
    <phoneticPr fontId="33"/>
  </si>
  <si>
    <t>南水元1-13-1</t>
    <rPh sb="0" eb="3">
      <t>ミナミミズモト</t>
    </rPh>
    <phoneticPr fontId="4"/>
  </si>
  <si>
    <t>飯塚第二</t>
    <rPh sb="0" eb="2">
      <t>イイヅカ</t>
    </rPh>
    <rPh sb="2" eb="4">
      <t>ダイニ</t>
    </rPh>
    <phoneticPr fontId="33"/>
  </si>
  <si>
    <t>飯塚第三</t>
    <rPh sb="0" eb="2">
      <t>イイヅカ</t>
    </rPh>
    <rPh sb="2" eb="4">
      <t>ダイサン</t>
    </rPh>
    <phoneticPr fontId="33"/>
  </si>
  <si>
    <t>清和小</t>
    <rPh sb="0" eb="2">
      <t>セイワ</t>
    </rPh>
    <rPh sb="2" eb="3">
      <t>ショウ</t>
    </rPh>
    <phoneticPr fontId="33"/>
  </si>
  <si>
    <t>葛飾学園西小菅小</t>
    <rPh sb="0" eb="2">
      <t>カツシカ</t>
    </rPh>
    <rPh sb="2" eb="4">
      <t>ガクエン</t>
    </rPh>
    <rPh sb="4" eb="5">
      <t>ニシ</t>
    </rPh>
    <rPh sb="5" eb="7">
      <t>コスゲ</t>
    </rPh>
    <rPh sb="7" eb="8">
      <t>ショウ</t>
    </rPh>
    <phoneticPr fontId="33"/>
  </si>
  <si>
    <t>小菅1-25-1</t>
    <rPh sb="0" eb="2">
      <t>コスゲ</t>
    </rPh>
    <phoneticPr fontId="33"/>
  </si>
  <si>
    <t>水元第一</t>
    <rPh sb="0" eb="2">
      <t>ミズモト</t>
    </rPh>
    <rPh sb="2" eb="4">
      <t>ダイイチ</t>
    </rPh>
    <phoneticPr fontId="33"/>
  </si>
  <si>
    <t>水元4-21-1</t>
    <rPh sb="0" eb="2">
      <t>ミズモト</t>
    </rPh>
    <phoneticPr fontId="4"/>
  </si>
  <si>
    <t>水元第二</t>
    <rPh sb="0" eb="2">
      <t>ミズモト</t>
    </rPh>
    <rPh sb="2" eb="4">
      <t>ダイニ</t>
    </rPh>
    <phoneticPr fontId="33"/>
  </si>
  <si>
    <t>水元第三</t>
    <rPh sb="0" eb="2">
      <t>ミズモト</t>
    </rPh>
    <rPh sb="2" eb="4">
      <t>ダイサン</t>
    </rPh>
    <phoneticPr fontId="33"/>
  </si>
  <si>
    <t>水元4-17-14</t>
    <rPh sb="0" eb="2">
      <t>ミズモト</t>
    </rPh>
    <phoneticPr fontId="3"/>
  </si>
  <si>
    <t>R8.4</t>
  </si>
  <si>
    <t>水元第四</t>
    <rPh sb="0" eb="2">
      <t>ミズモト</t>
    </rPh>
    <rPh sb="2" eb="3">
      <t>ダイ</t>
    </rPh>
    <rPh sb="3" eb="4">
      <t>ヨン</t>
    </rPh>
    <phoneticPr fontId="33"/>
  </si>
  <si>
    <t>れいめい白鳥</t>
    <rPh sb="4" eb="6">
      <t>シラトリ</t>
    </rPh>
    <phoneticPr fontId="32"/>
  </si>
  <si>
    <t>白鳥3-4-1</t>
    <rPh sb="0" eb="2">
      <t>シラトリ</t>
    </rPh>
    <phoneticPr fontId="33"/>
  </si>
  <si>
    <t>金町6-4-4-2F</t>
    <rPh sb="0" eb="2">
      <t>カナマチ</t>
    </rPh>
    <phoneticPr fontId="32"/>
  </si>
  <si>
    <t>柴原第二</t>
    <rPh sb="2" eb="4">
      <t>ダイニ</t>
    </rPh>
    <phoneticPr fontId="32"/>
  </si>
  <si>
    <t>colors新小岩</t>
    <rPh sb="6" eb="9">
      <t>シンコイワ</t>
    </rPh>
    <phoneticPr fontId="32"/>
  </si>
  <si>
    <t>新小岩2-3-11</t>
    <rPh sb="0" eb="3">
      <t>シンコイワ</t>
    </rPh>
    <phoneticPr fontId="32"/>
  </si>
  <si>
    <t>幸田みらい</t>
    <rPh sb="0" eb="2">
      <t>コウダ</t>
    </rPh>
    <phoneticPr fontId="32"/>
  </si>
  <si>
    <t>半田みらい</t>
    <rPh sb="0" eb="2">
      <t>ハンダ</t>
    </rPh>
    <phoneticPr fontId="32"/>
  </si>
  <si>
    <t>道上こどもの森第一</t>
    <rPh sb="7" eb="9">
      <t>ダイイチ</t>
    </rPh>
    <phoneticPr fontId="32"/>
  </si>
  <si>
    <t>亀有4-35-1</t>
    <rPh sb="0" eb="2">
      <t>カメアリ</t>
    </rPh>
    <phoneticPr fontId="32"/>
  </si>
  <si>
    <t>道上こどもの森第二</t>
    <rPh sb="0" eb="2">
      <t>ミチウエ</t>
    </rPh>
    <rPh sb="6" eb="7">
      <t>モリ</t>
    </rPh>
    <rPh sb="7" eb="9">
      <t>ダイニ</t>
    </rPh>
    <phoneticPr fontId="32"/>
  </si>
  <si>
    <t>上千葉みらい第一</t>
    <rPh sb="0" eb="3">
      <t>カミチバ</t>
    </rPh>
    <rPh sb="6" eb="8">
      <t>ダイイチ</t>
    </rPh>
    <phoneticPr fontId="32"/>
  </si>
  <si>
    <t>東堀切3-26-2</t>
    <rPh sb="0" eb="1">
      <t>ヒガシ</t>
    </rPh>
    <rPh sb="1" eb="3">
      <t>ホリキリ</t>
    </rPh>
    <phoneticPr fontId="4"/>
  </si>
  <si>
    <t>上千葉みらい第二</t>
    <rPh sb="0" eb="3">
      <t>カミチバ</t>
    </rPh>
    <rPh sb="6" eb="7">
      <t>ダイ</t>
    </rPh>
    <rPh sb="7" eb="8">
      <t>ニ</t>
    </rPh>
    <phoneticPr fontId="32"/>
  </si>
  <si>
    <t>二上みらい第一</t>
    <rPh sb="0" eb="2">
      <t>フタガミ</t>
    </rPh>
    <rPh sb="5" eb="6">
      <t>ダイ</t>
    </rPh>
    <rPh sb="6" eb="7">
      <t>1</t>
    </rPh>
    <phoneticPr fontId="32"/>
  </si>
  <si>
    <t>東新小岩7-18-1</t>
    <rPh sb="0" eb="4">
      <t>ヒガシシンコイワ</t>
    </rPh>
    <phoneticPr fontId="32"/>
  </si>
  <si>
    <t>二上みらい第二</t>
    <rPh sb="0" eb="2">
      <t>フタガミ</t>
    </rPh>
    <rPh sb="5" eb="6">
      <t>ダイ</t>
    </rPh>
    <rPh sb="6" eb="7">
      <t>2</t>
    </rPh>
    <phoneticPr fontId="32"/>
  </si>
  <si>
    <t>東水元小学校内（旧さかえ第一学童）</t>
    <rPh sb="0" eb="1">
      <t>ヒガシ</t>
    </rPh>
    <rPh sb="1" eb="3">
      <t>ミズモト</t>
    </rPh>
    <rPh sb="3" eb="6">
      <t>ショウガッコウ</t>
    </rPh>
    <rPh sb="6" eb="7">
      <t>ナイ</t>
    </rPh>
    <phoneticPr fontId="4"/>
  </si>
  <si>
    <t>北野小学校内</t>
    <rPh sb="0" eb="2">
      <t>キタノ</t>
    </rPh>
    <rPh sb="2" eb="3">
      <t>ショウ</t>
    </rPh>
    <rPh sb="3" eb="5">
      <t>ガッコウ</t>
    </rPh>
    <rPh sb="5" eb="6">
      <t>ナイ</t>
    </rPh>
    <phoneticPr fontId="4"/>
  </si>
  <si>
    <t>新宿小学校内</t>
    <rPh sb="0" eb="2">
      <t>ニイジュク</t>
    </rPh>
    <rPh sb="2" eb="5">
      <t>ショウガッコウ</t>
    </rPh>
    <rPh sb="5" eb="6">
      <t>ナイ</t>
    </rPh>
    <phoneticPr fontId="4"/>
  </si>
  <si>
    <t>青戸小学校内（面積は第二、第三含む）</t>
    <rPh sb="0" eb="2">
      <t>アオト</t>
    </rPh>
    <rPh sb="2" eb="5">
      <t>ショウガッコウ</t>
    </rPh>
    <rPh sb="5" eb="6">
      <t>ナイ</t>
    </rPh>
    <rPh sb="7" eb="9">
      <t>メンセキ</t>
    </rPh>
    <rPh sb="13" eb="15">
      <t>ダイサン</t>
    </rPh>
    <phoneticPr fontId="4"/>
  </si>
  <si>
    <t>青戸小学校内（面積は青戸小、第三含む）</t>
    <rPh sb="0" eb="2">
      <t>アオト</t>
    </rPh>
    <rPh sb="2" eb="5">
      <t>ショウガッコウ</t>
    </rPh>
    <rPh sb="5" eb="6">
      <t>ナイ</t>
    </rPh>
    <rPh sb="7" eb="9">
      <t>メンセキ</t>
    </rPh>
    <rPh sb="10" eb="12">
      <t>アオト</t>
    </rPh>
    <rPh sb="12" eb="13">
      <t>ショウ</t>
    </rPh>
    <phoneticPr fontId="4"/>
  </si>
  <si>
    <t>高砂小学校内（面積は第二含む）</t>
    <rPh sb="0" eb="2">
      <t>タカサゴ</t>
    </rPh>
    <rPh sb="2" eb="5">
      <t>ショウガッコウ</t>
    </rPh>
    <rPh sb="5" eb="6">
      <t>ナイ</t>
    </rPh>
    <rPh sb="7" eb="9">
      <t>メンセキ</t>
    </rPh>
    <rPh sb="10" eb="11">
      <t>ダイ</t>
    </rPh>
    <rPh sb="11" eb="12">
      <t>２</t>
    </rPh>
    <rPh sb="12" eb="13">
      <t>フク</t>
    </rPh>
    <phoneticPr fontId="4"/>
  </si>
  <si>
    <t>高砂小学校内（面積は第一含む）</t>
    <rPh sb="0" eb="2">
      <t>タカサゴ</t>
    </rPh>
    <rPh sb="2" eb="5">
      <t>ショウガッコウ</t>
    </rPh>
    <rPh sb="5" eb="6">
      <t>ナイ</t>
    </rPh>
    <rPh sb="7" eb="9">
      <t>メンセキ</t>
    </rPh>
    <rPh sb="10" eb="11">
      <t>ダイ</t>
    </rPh>
    <rPh sb="11" eb="12">
      <t>１</t>
    </rPh>
    <rPh sb="12" eb="13">
      <t>フク</t>
    </rPh>
    <phoneticPr fontId="4"/>
  </si>
  <si>
    <t>西亀有小学校内</t>
    <rPh sb="0" eb="3">
      <t>ニシカメアリ</t>
    </rPh>
    <rPh sb="3" eb="6">
      <t>ショウガッコウ</t>
    </rPh>
    <rPh sb="6" eb="7">
      <t>ナイ</t>
    </rPh>
    <phoneticPr fontId="4"/>
  </si>
  <si>
    <t>梅田小学校内（面積は第二含む）</t>
    <rPh sb="0" eb="2">
      <t>ウメダ</t>
    </rPh>
    <rPh sb="2" eb="5">
      <t>ショウガッコウ</t>
    </rPh>
    <rPh sb="5" eb="6">
      <t>ナイ</t>
    </rPh>
    <phoneticPr fontId="4"/>
  </si>
  <si>
    <t>梅田小学校内（面積は梅田小含む）</t>
    <rPh sb="0" eb="2">
      <t>ウメダ</t>
    </rPh>
    <rPh sb="2" eb="5">
      <t>ショウガッコウ</t>
    </rPh>
    <rPh sb="5" eb="6">
      <t>ナイ</t>
    </rPh>
    <rPh sb="7" eb="9">
      <t>メンセキ</t>
    </rPh>
    <rPh sb="10" eb="12">
      <t>ウメダ</t>
    </rPh>
    <rPh sb="12" eb="13">
      <t>ショウ</t>
    </rPh>
    <rPh sb="13" eb="14">
      <t>フク</t>
    </rPh>
    <phoneticPr fontId="4"/>
  </si>
  <si>
    <t>堀切小学校内（面積は第二含む）</t>
    <rPh sb="0" eb="2">
      <t>ホリキリ</t>
    </rPh>
    <rPh sb="2" eb="5">
      <t>ショウガッコウ</t>
    </rPh>
    <rPh sb="5" eb="6">
      <t>ナイ</t>
    </rPh>
    <phoneticPr fontId="4"/>
  </si>
  <si>
    <t>堀切小学校内（面積は第一含む）</t>
    <rPh sb="0" eb="2">
      <t>ホリキリ</t>
    </rPh>
    <rPh sb="2" eb="5">
      <t>ショウガッコウ</t>
    </rPh>
    <rPh sb="5" eb="6">
      <t>ナイ</t>
    </rPh>
    <rPh sb="11" eb="12">
      <t>イチ</t>
    </rPh>
    <phoneticPr fontId="4"/>
  </si>
  <si>
    <t>花の木小学校内（旧花の木小学童）（面積は第二含む）</t>
    <rPh sb="0" eb="1">
      <t>ハナ</t>
    </rPh>
    <rPh sb="2" eb="3">
      <t>キ</t>
    </rPh>
    <rPh sb="3" eb="6">
      <t>ショウガッコウ</t>
    </rPh>
    <rPh sb="6" eb="7">
      <t>ナイ</t>
    </rPh>
    <rPh sb="8" eb="9">
      <t>キュウ</t>
    </rPh>
    <rPh sb="9" eb="10">
      <t>ハナ</t>
    </rPh>
    <rPh sb="11" eb="12">
      <t>キ</t>
    </rPh>
    <rPh sb="12" eb="13">
      <t>ショウ</t>
    </rPh>
    <rPh sb="13" eb="15">
      <t>ガクドウ</t>
    </rPh>
    <rPh sb="17" eb="19">
      <t>メンセキ</t>
    </rPh>
    <rPh sb="20" eb="22">
      <t>ダイニ</t>
    </rPh>
    <rPh sb="22" eb="23">
      <t>フク</t>
    </rPh>
    <phoneticPr fontId="4"/>
  </si>
  <si>
    <t>花の木小学校内（旧花の木小学童）（面積は第一含む）</t>
    <rPh sb="0" eb="1">
      <t>ハナ</t>
    </rPh>
    <rPh sb="2" eb="3">
      <t>キ</t>
    </rPh>
    <rPh sb="3" eb="6">
      <t>ショウガッコウ</t>
    </rPh>
    <rPh sb="6" eb="7">
      <t>ナイ</t>
    </rPh>
    <rPh sb="8" eb="9">
      <t>キュウ</t>
    </rPh>
    <rPh sb="9" eb="10">
      <t>ハナ</t>
    </rPh>
    <rPh sb="11" eb="12">
      <t>キ</t>
    </rPh>
    <rPh sb="12" eb="13">
      <t>ショウ</t>
    </rPh>
    <rPh sb="13" eb="15">
      <t>ガクドウ</t>
    </rPh>
    <rPh sb="17" eb="19">
      <t>メンセキ</t>
    </rPh>
    <rPh sb="20" eb="22">
      <t>ダイイチ</t>
    </rPh>
    <rPh sb="22" eb="23">
      <t>フク</t>
    </rPh>
    <phoneticPr fontId="4"/>
  </si>
  <si>
    <t>（面積は第一含む）</t>
    <rPh sb="1" eb="3">
      <t>メンセキ</t>
    </rPh>
    <rPh sb="4" eb="6">
      <t>ダイイチ</t>
    </rPh>
    <rPh sb="6" eb="7">
      <t>フク</t>
    </rPh>
    <phoneticPr fontId="4"/>
  </si>
  <si>
    <t>青戸小学校内（面積は青戸小、第二含む）</t>
    <rPh sb="0" eb="2">
      <t>アオト</t>
    </rPh>
    <rPh sb="2" eb="5">
      <t>ショウガッコウ</t>
    </rPh>
    <rPh sb="5" eb="6">
      <t>ナイ</t>
    </rPh>
    <rPh sb="7" eb="9">
      <t>メンセキ</t>
    </rPh>
    <rPh sb="10" eb="12">
      <t>アオト</t>
    </rPh>
    <rPh sb="12" eb="13">
      <t>ショウ</t>
    </rPh>
    <rPh sb="15" eb="16">
      <t>ニ</t>
    </rPh>
    <phoneticPr fontId="4"/>
  </si>
  <si>
    <t>中青戸小学校内（面積は中青戸、第二含む）</t>
    <rPh sb="0" eb="1">
      <t>ナカ</t>
    </rPh>
    <rPh sb="1" eb="3">
      <t>アオト</t>
    </rPh>
    <rPh sb="3" eb="6">
      <t>ショウガッコウ</t>
    </rPh>
    <rPh sb="6" eb="7">
      <t>ナイ</t>
    </rPh>
    <rPh sb="11" eb="14">
      <t>ナカアオト</t>
    </rPh>
    <rPh sb="15" eb="17">
      <t>ダイニ</t>
    </rPh>
    <rPh sb="17" eb="18">
      <t>フク</t>
    </rPh>
    <phoneticPr fontId="4"/>
  </si>
  <si>
    <t>渋江小学校内</t>
    <rPh sb="0" eb="2">
      <t>シブエ</t>
    </rPh>
    <rPh sb="2" eb="5">
      <t>ショウガッコウ</t>
    </rPh>
    <rPh sb="5" eb="6">
      <t>ナイ</t>
    </rPh>
    <phoneticPr fontId="4"/>
  </si>
  <si>
    <t>飯塚小学校内（面積は第二、第三含む）</t>
    <rPh sb="0" eb="2">
      <t>イイヅカ</t>
    </rPh>
    <rPh sb="2" eb="5">
      <t>ショウガッコウ</t>
    </rPh>
    <rPh sb="5" eb="6">
      <t>ナイ</t>
    </rPh>
    <rPh sb="10" eb="12">
      <t>ダイニ</t>
    </rPh>
    <rPh sb="14" eb="15">
      <t>サン</t>
    </rPh>
    <phoneticPr fontId="33"/>
  </si>
  <si>
    <t>飯塚小学校内（面積は第一、第三含む）</t>
    <rPh sb="0" eb="2">
      <t>イイヅカ</t>
    </rPh>
    <rPh sb="2" eb="5">
      <t>ショウガッコウ</t>
    </rPh>
    <rPh sb="5" eb="6">
      <t>ナイ</t>
    </rPh>
    <rPh sb="11" eb="12">
      <t>イチ</t>
    </rPh>
    <phoneticPr fontId="33"/>
  </si>
  <si>
    <t>飯塚小学校内（面積は第一、第二含む）</t>
    <rPh sb="0" eb="2">
      <t>イイヅカ</t>
    </rPh>
    <rPh sb="2" eb="5">
      <t>ショウガッコウ</t>
    </rPh>
    <rPh sb="5" eb="6">
      <t>ナイ</t>
    </rPh>
    <rPh sb="11" eb="12">
      <t>イチ</t>
    </rPh>
    <rPh sb="14" eb="15">
      <t>ニ</t>
    </rPh>
    <phoneticPr fontId="33"/>
  </si>
  <si>
    <t>清和小学校第二校庭内</t>
    <rPh sb="0" eb="2">
      <t>セイワ</t>
    </rPh>
    <rPh sb="2" eb="5">
      <t>ショウガッコウ</t>
    </rPh>
    <rPh sb="5" eb="7">
      <t>ダイニ</t>
    </rPh>
    <rPh sb="7" eb="9">
      <t>コウテイ</t>
    </rPh>
    <rPh sb="9" eb="10">
      <t>ナイ</t>
    </rPh>
    <phoneticPr fontId="33"/>
  </si>
  <si>
    <t>西小菅小学校内</t>
    <rPh sb="0" eb="1">
      <t>ニシ</t>
    </rPh>
    <rPh sb="1" eb="3">
      <t>コスゲ</t>
    </rPh>
    <rPh sb="3" eb="6">
      <t>ショウガッコウ</t>
    </rPh>
    <rPh sb="6" eb="7">
      <t>ナイ</t>
    </rPh>
    <phoneticPr fontId="33"/>
  </si>
  <si>
    <t>水元小学校内（面積は第二含む）</t>
    <rPh sb="0" eb="2">
      <t>ミズモト</t>
    </rPh>
    <rPh sb="2" eb="3">
      <t>ショウ</t>
    </rPh>
    <rPh sb="3" eb="5">
      <t>ガッコウ</t>
    </rPh>
    <rPh sb="5" eb="6">
      <t>ナイ</t>
    </rPh>
    <phoneticPr fontId="4"/>
  </si>
  <si>
    <t>水元小学校内（面積は第一含む）</t>
    <rPh sb="0" eb="2">
      <t>ミズモト</t>
    </rPh>
    <rPh sb="2" eb="3">
      <t>ショウ</t>
    </rPh>
    <rPh sb="3" eb="5">
      <t>ガッコウ</t>
    </rPh>
    <rPh sb="5" eb="6">
      <t>ナイ</t>
    </rPh>
    <rPh sb="11" eb="12">
      <t>イチ</t>
    </rPh>
    <phoneticPr fontId="4"/>
  </si>
  <si>
    <t>白鳥小学校内</t>
    <rPh sb="0" eb="2">
      <t>シラトリ</t>
    </rPh>
    <rPh sb="2" eb="5">
      <t>ショウガッコウ</t>
    </rPh>
    <rPh sb="5" eb="6">
      <t>ナイ</t>
    </rPh>
    <phoneticPr fontId="33"/>
  </si>
  <si>
    <t>柴原小学校内</t>
    <rPh sb="0" eb="2">
      <t>シバハラ</t>
    </rPh>
    <rPh sb="2" eb="5">
      <t>ショウガッコウ</t>
    </rPh>
    <rPh sb="5" eb="6">
      <t>ナイ</t>
    </rPh>
    <phoneticPr fontId="32"/>
  </si>
  <si>
    <t>幸田小学校内</t>
    <rPh sb="0" eb="2">
      <t>コウダ</t>
    </rPh>
    <rPh sb="2" eb="3">
      <t>ショウ</t>
    </rPh>
    <rPh sb="3" eb="5">
      <t>ガッコウ</t>
    </rPh>
    <rPh sb="5" eb="6">
      <t>ナイ</t>
    </rPh>
    <phoneticPr fontId="4"/>
  </si>
  <si>
    <t>半田小学校内</t>
    <rPh sb="0" eb="2">
      <t>ハンダ</t>
    </rPh>
    <rPh sb="2" eb="5">
      <t>ショウガッコウ</t>
    </rPh>
    <rPh sb="5" eb="6">
      <t>ナイ</t>
    </rPh>
    <phoneticPr fontId="4"/>
  </si>
  <si>
    <t>道上小学校内（面積は第二含む）</t>
    <rPh sb="0" eb="2">
      <t>ミチウエ</t>
    </rPh>
    <rPh sb="2" eb="5">
      <t>ショウガッコウ</t>
    </rPh>
    <rPh sb="5" eb="6">
      <t>ナイ</t>
    </rPh>
    <rPh sb="7" eb="9">
      <t>メンセキ</t>
    </rPh>
    <rPh sb="10" eb="12">
      <t>ダイニ</t>
    </rPh>
    <rPh sb="12" eb="13">
      <t>フク</t>
    </rPh>
    <phoneticPr fontId="32"/>
  </si>
  <si>
    <t>道上小学校内（面積は第一含む）</t>
    <rPh sb="0" eb="2">
      <t>ミチウエ</t>
    </rPh>
    <rPh sb="2" eb="5">
      <t>ショウガッコウ</t>
    </rPh>
    <rPh sb="5" eb="6">
      <t>ナイ</t>
    </rPh>
    <rPh sb="7" eb="9">
      <t>メンセキ</t>
    </rPh>
    <rPh sb="10" eb="12">
      <t>ダイイチ</t>
    </rPh>
    <rPh sb="12" eb="13">
      <t>フク</t>
    </rPh>
    <phoneticPr fontId="32"/>
  </si>
  <si>
    <t>上千葉小学校内（面積は第二含む）</t>
    <rPh sb="0" eb="1">
      <t>カミ</t>
    </rPh>
    <rPh sb="1" eb="3">
      <t>チバ</t>
    </rPh>
    <rPh sb="3" eb="6">
      <t>ショウガッコウ</t>
    </rPh>
    <rPh sb="6" eb="7">
      <t>ナイ</t>
    </rPh>
    <phoneticPr fontId="4"/>
  </si>
  <si>
    <t>上千葉小学校内（面積は第一含む）</t>
    <rPh sb="0" eb="1">
      <t>カミ</t>
    </rPh>
    <rPh sb="1" eb="3">
      <t>チバ</t>
    </rPh>
    <rPh sb="3" eb="6">
      <t>ショウガッコウ</t>
    </rPh>
    <rPh sb="6" eb="7">
      <t>ナイ</t>
    </rPh>
    <phoneticPr fontId="4"/>
  </si>
  <si>
    <t>二上小学校内（面積は第二含む）</t>
    <rPh sb="0" eb="2">
      <t>フタガミ</t>
    </rPh>
    <rPh sb="2" eb="5">
      <t>ショウガッコウ</t>
    </rPh>
    <rPh sb="5" eb="6">
      <t>ナイ</t>
    </rPh>
    <rPh sb="7" eb="9">
      <t>メンセキ</t>
    </rPh>
    <rPh sb="10" eb="12">
      <t>ダイニ</t>
    </rPh>
    <rPh sb="12" eb="13">
      <t>フク</t>
    </rPh>
    <phoneticPr fontId="32"/>
  </si>
  <si>
    <t>二上小学校内（面積は第一含む）</t>
    <rPh sb="0" eb="2">
      <t>フタガミ</t>
    </rPh>
    <rPh sb="2" eb="5">
      <t>ショウガッコウ</t>
    </rPh>
    <rPh sb="5" eb="6">
      <t>ナイ</t>
    </rPh>
    <rPh sb="7" eb="9">
      <t>メンセキ</t>
    </rPh>
    <rPh sb="10" eb="12">
      <t>ダイイチ</t>
    </rPh>
    <rPh sb="12" eb="13">
      <t>フク</t>
    </rPh>
    <phoneticPr fontId="32"/>
  </si>
  <si>
    <t>令和2年度</t>
    <rPh sb="0" eb="2">
      <t>レイワ</t>
    </rPh>
    <rPh sb="3" eb="5">
      <t>ネンド</t>
    </rPh>
    <rPh sb="4" eb="5">
      <t>ド</t>
    </rPh>
    <phoneticPr fontId="32"/>
  </si>
  <si>
    <t>南葛飾高校（全日制）</t>
    <rPh sb="6" eb="9">
      <t>ゼンニチセイ</t>
    </rPh>
    <phoneticPr fontId="32"/>
  </si>
  <si>
    <t>南葛飾高校（定時制）</t>
    <rPh sb="6" eb="9">
      <t>テイジセイ</t>
    </rPh>
    <phoneticPr fontId="32"/>
  </si>
  <si>
    <t>葛飾商業高校（定時制）</t>
    <rPh sb="7" eb="10">
      <t>テイジセイ</t>
    </rPh>
    <phoneticPr fontId="32"/>
  </si>
  <si>
    <t>本所工科高校</t>
    <rPh sb="2" eb="4">
      <t>コウカ</t>
    </rPh>
    <phoneticPr fontId="32"/>
  </si>
  <si>
    <t>農産高校（定時制）</t>
    <rPh sb="5" eb="8">
      <t>テイジセイ</t>
    </rPh>
    <phoneticPr fontId="32"/>
  </si>
  <si>
    <t>葛飾総合高校</t>
    <rPh sb="2" eb="4">
      <t>ソウゴウ</t>
    </rPh>
    <rPh sb="4" eb="6">
      <t>コウコウ</t>
    </rPh>
    <phoneticPr fontId="15"/>
  </si>
  <si>
    <t>葛飾ろう学校</t>
    <rPh sb="1" eb="2">
      <t>カザ</t>
    </rPh>
    <phoneticPr fontId="15"/>
  </si>
  <si>
    <t>水元特別支援学校</t>
    <rPh sb="2" eb="4">
      <t>トクベツ</t>
    </rPh>
    <rPh sb="4" eb="6">
      <t>シエン</t>
    </rPh>
    <phoneticPr fontId="15"/>
  </si>
  <si>
    <t>西水元5-2-1</t>
    <rPh sb="0" eb="3">
      <t>ニシミズモト</t>
    </rPh>
    <phoneticPr fontId="15"/>
  </si>
  <si>
    <t>葛飾特別支援学校</t>
    <rPh sb="2" eb="4">
      <t>トクベツ</t>
    </rPh>
    <rPh sb="4" eb="6">
      <t>シエン</t>
    </rPh>
    <phoneticPr fontId="15"/>
  </si>
  <si>
    <t>水元小合学園</t>
    <rPh sb="2" eb="4">
      <t>コアイ</t>
    </rPh>
    <rPh sb="4" eb="6">
      <t>ガクエン</t>
    </rPh>
    <phoneticPr fontId="15"/>
  </si>
  <si>
    <t>水元1-24-1</t>
    <rPh sb="0" eb="2">
      <t>ミズモト</t>
    </rPh>
    <phoneticPr fontId="15"/>
  </si>
  <si>
    <t>共栄学園中学校</t>
    <rPh sb="4" eb="7">
      <t>チュウガッコウ</t>
    </rPh>
    <phoneticPr fontId="32"/>
  </si>
  <si>
    <t>共栄学園高等学校</t>
    <rPh sb="4" eb="6">
      <t>コウトウ</t>
    </rPh>
    <rPh sb="6" eb="8">
      <t>ガッコウ</t>
    </rPh>
    <phoneticPr fontId="32"/>
  </si>
  <si>
    <t>中学校に含む</t>
    <rPh sb="0" eb="3">
      <t>チュウガッコウ</t>
    </rPh>
    <rPh sb="4" eb="5">
      <t>フク</t>
    </rPh>
    <phoneticPr fontId="32"/>
  </si>
  <si>
    <t>修徳中学校</t>
  </si>
  <si>
    <t>修徳高等学校</t>
    <rPh sb="2" eb="4">
      <t>コウトウ</t>
    </rPh>
    <phoneticPr fontId="32"/>
  </si>
  <si>
    <t>東京シューレ葛飾中学校</t>
    <rPh sb="0" eb="2">
      <t>トウキョウ</t>
    </rPh>
    <rPh sb="6" eb="8">
      <t>カツシカ</t>
    </rPh>
    <phoneticPr fontId="15"/>
  </si>
  <si>
    <t>新小岩3-25-1</t>
    <rPh sb="0" eb="3">
      <t>シンコイワ</t>
    </rPh>
    <phoneticPr fontId="15"/>
  </si>
  <si>
    <t>東京聖栄大学</t>
    <rPh sb="0" eb="2">
      <t>トウキョウ</t>
    </rPh>
    <rPh sb="2" eb="4">
      <t>セイエイ</t>
    </rPh>
    <rPh sb="4" eb="6">
      <t>ダイガク</t>
    </rPh>
    <phoneticPr fontId="32"/>
  </si>
  <si>
    <t>東京理科大学　葛飾キャンパス（学部）</t>
    <rPh sb="0" eb="2">
      <t>トウキョウ</t>
    </rPh>
    <rPh sb="2" eb="4">
      <t>リカ</t>
    </rPh>
    <rPh sb="4" eb="6">
      <t>ダイガク</t>
    </rPh>
    <rPh sb="7" eb="9">
      <t>カツシカ</t>
    </rPh>
    <rPh sb="15" eb="17">
      <t>ガクブ</t>
    </rPh>
    <phoneticPr fontId="32"/>
  </si>
  <si>
    <t>東京理科大学　葛飾キャンパス（大学院）</t>
    <rPh sb="0" eb="2">
      <t>トウキョウ</t>
    </rPh>
    <rPh sb="2" eb="4">
      <t>リカ</t>
    </rPh>
    <rPh sb="4" eb="6">
      <t>ダイガク</t>
    </rPh>
    <rPh sb="7" eb="9">
      <t>カツシカ</t>
    </rPh>
    <rPh sb="15" eb="18">
      <t>ダイガクイン</t>
    </rPh>
    <phoneticPr fontId="32"/>
  </si>
  <si>
    <t>学部に含む</t>
    <rPh sb="0" eb="2">
      <t>ガクブ</t>
    </rPh>
    <rPh sb="3" eb="4">
      <t>フク</t>
    </rPh>
    <phoneticPr fontId="17"/>
  </si>
  <si>
    <t>あすなろ幼稚園</t>
  </si>
  <si>
    <t>あやめ幼稚園</t>
  </si>
  <si>
    <t>延命幼稚園</t>
  </si>
  <si>
    <t>葛飾こどもの園幼稚園</t>
  </si>
  <si>
    <t>葛飾白百合幼稚園</t>
  </si>
  <si>
    <t>葛飾やまびこ幼稚園</t>
  </si>
  <si>
    <t>葛飾若草幼稚園</t>
  </si>
  <si>
    <t>上平井幼稚園</t>
  </si>
  <si>
    <t>共栄幼稚園</t>
  </si>
  <si>
    <t>熊野幼稚園</t>
  </si>
  <si>
    <t>千鶴幼稚園</t>
  </si>
  <si>
    <t>東光幼稚園</t>
  </si>
  <si>
    <t>東江幼稚園</t>
  </si>
  <si>
    <t>浜島幼稚園</t>
  </si>
  <si>
    <t>遍照院幼稚園</t>
  </si>
  <si>
    <t>摩耶幼稚園</t>
  </si>
  <si>
    <t>水元八千代幼稚園</t>
  </si>
  <si>
    <t>明昭第二幼稚園</t>
  </si>
  <si>
    <t>やくし幼稚園</t>
  </si>
  <si>
    <t>ルンビニー幼稚園</t>
  </si>
  <si>
    <t>計20園</t>
    <rPh sb="0" eb="1">
      <t>ケイ</t>
    </rPh>
    <rPh sb="3" eb="4">
      <t>エン</t>
    </rPh>
    <phoneticPr fontId="7"/>
  </si>
  <si>
    <t>S39.7.1</t>
  </si>
  <si>
    <t>H3.5</t>
  </si>
  <si>
    <t>H25.4.20</t>
  </si>
  <si>
    <t>H25.3</t>
  </si>
  <si>
    <t>荒川小菅球技場</t>
    <rPh sb="1" eb="2">
      <t>カワ</t>
    </rPh>
    <rPh sb="2" eb="3">
      <t>ショウ</t>
    </rPh>
    <rPh sb="3" eb="4">
      <t>スガ</t>
    </rPh>
    <rPh sb="4" eb="5">
      <t>タマ</t>
    </rPh>
    <rPh sb="5" eb="6">
      <t>ワザ</t>
    </rPh>
    <rPh sb="6" eb="7">
      <t>バ</t>
    </rPh>
    <phoneticPr fontId="8"/>
  </si>
  <si>
    <t>小菅1-33-1先</t>
    <rPh sb="0" eb="2">
      <t>コスゲ</t>
    </rPh>
    <rPh sb="8" eb="9">
      <t>サキ</t>
    </rPh>
    <phoneticPr fontId="8"/>
  </si>
  <si>
    <t>荒川小菅少年野球場</t>
    <rPh sb="1" eb="2">
      <t>カワ</t>
    </rPh>
    <rPh sb="2" eb="3">
      <t>ショウ</t>
    </rPh>
    <rPh sb="3" eb="4">
      <t>スガ</t>
    </rPh>
    <rPh sb="4" eb="5">
      <t>ショウ</t>
    </rPh>
    <rPh sb="5" eb="6">
      <t>トシ</t>
    </rPh>
    <rPh sb="6" eb="7">
      <t>ヤ</t>
    </rPh>
    <rPh sb="7" eb="8">
      <t>タマ</t>
    </rPh>
    <rPh sb="8" eb="9">
      <t>バ</t>
    </rPh>
    <phoneticPr fontId="8"/>
  </si>
  <si>
    <t>小菅1-15-1先</t>
    <rPh sb="8" eb="9">
      <t>サキ</t>
    </rPh>
    <phoneticPr fontId="8"/>
  </si>
  <si>
    <t>荒川小菅野球場</t>
    <rPh sb="1" eb="2">
      <t>カワ</t>
    </rPh>
    <rPh sb="2" eb="3">
      <t>ショウ</t>
    </rPh>
    <rPh sb="3" eb="4">
      <t>スガ</t>
    </rPh>
    <rPh sb="4" eb="5">
      <t>ノ</t>
    </rPh>
    <rPh sb="5" eb="6">
      <t>タマ</t>
    </rPh>
    <rPh sb="6" eb="7">
      <t>バ</t>
    </rPh>
    <phoneticPr fontId="8"/>
  </si>
  <si>
    <t>堀切橋フットサル場</t>
    <rPh sb="0" eb="1">
      <t>ホリ</t>
    </rPh>
    <rPh sb="1" eb="2">
      <t>キリ</t>
    </rPh>
    <rPh sb="2" eb="3">
      <t>バシ</t>
    </rPh>
    <rPh sb="8" eb="9">
      <t>バ</t>
    </rPh>
    <phoneticPr fontId="8"/>
  </si>
  <si>
    <t>小菅1-1-1先</t>
    <rPh sb="0" eb="2">
      <t>コスゲ</t>
    </rPh>
    <rPh sb="7" eb="8">
      <t>サキ</t>
    </rPh>
    <phoneticPr fontId="8"/>
  </si>
  <si>
    <t>堀切橋少年硬式野球場</t>
    <rPh sb="0" eb="1">
      <t>ホリ</t>
    </rPh>
    <rPh sb="1" eb="2">
      <t>キリ</t>
    </rPh>
    <rPh sb="2" eb="3">
      <t>バシ</t>
    </rPh>
    <rPh sb="3" eb="4">
      <t>ショウ</t>
    </rPh>
    <rPh sb="4" eb="5">
      <t>トシ</t>
    </rPh>
    <rPh sb="5" eb="6">
      <t>コウ</t>
    </rPh>
    <rPh sb="6" eb="7">
      <t>シキ</t>
    </rPh>
    <rPh sb="7" eb="8">
      <t>ノ</t>
    </rPh>
    <rPh sb="8" eb="9">
      <t>タマ</t>
    </rPh>
    <rPh sb="9" eb="10">
      <t>ジョウ</t>
    </rPh>
    <phoneticPr fontId="8"/>
  </si>
  <si>
    <t>堀切橋少年野球場</t>
    <rPh sb="0" eb="1">
      <t>ホリ</t>
    </rPh>
    <rPh sb="1" eb="2">
      <t>キリ</t>
    </rPh>
    <rPh sb="2" eb="3">
      <t>バシ</t>
    </rPh>
    <rPh sb="3" eb="4">
      <t>ショウ</t>
    </rPh>
    <rPh sb="4" eb="5">
      <t>トシ</t>
    </rPh>
    <rPh sb="5" eb="6">
      <t>ノ</t>
    </rPh>
    <rPh sb="6" eb="7">
      <t>タマ</t>
    </rPh>
    <rPh sb="7" eb="8">
      <t>ジョウ</t>
    </rPh>
    <phoneticPr fontId="8"/>
  </si>
  <si>
    <t>堀切1-12-1先</t>
    <rPh sb="8" eb="9">
      <t>サキ</t>
    </rPh>
    <phoneticPr fontId="8"/>
  </si>
  <si>
    <t>堀切橋少年ソフトボール場</t>
    <rPh sb="0" eb="1">
      <t>ホリ</t>
    </rPh>
    <rPh sb="1" eb="2">
      <t>キリ</t>
    </rPh>
    <rPh sb="2" eb="3">
      <t>バシ</t>
    </rPh>
    <rPh sb="3" eb="4">
      <t>ショウ</t>
    </rPh>
    <rPh sb="4" eb="5">
      <t>トシ</t>
    </rPh>
    <rPh sb="11" eb="12">
      <t>ジョウ</t>
    </rPh>
    <phoneticPr fontId="8"/>
  </si>
  <si>
    <t>四つ木橋球技場</t>
    <rPh sb="0" eb="1">
      <t>ヨ</t>
    </rPh>
    <rPh sb="2" eb="3">
      <t>ギ</t>
    </rPh>
    <rPh sb="3" eb="4">
      <t>バシ</t>
    </rPh>
    <rPh sb="4" eb="5">
      <t>タマ</t>
    </rPh>
    <rPh sb="5" eb="6">
      <t>ワザ</t>
    </rPh>
    <rPh sb="6" eb="7">
      <t>バ</t>
    </rPh>
    <phoneticPr fontId="8"/>
  </si>
  <si>
    <t>堀切1-1-1先</t>
    <rPh sb="0" eb="2">
      <t>ホリキリ</t>
    </rPh>
    <rPh sb="7" eb="8">
      <t>サキ</t>
    </rPh>
    <phoneticPr fontId="8"/>
  </si>
  <si>
    <t>四つ木橋野球場</t>
    <rPh sb="0" eb="1">
      <t>ヨ</t>
    </rPh>
    <rPh sb="2" eb="3">
      <t>ギ</t>
    </rPh>
    <rPh sb="3" eb="4">
      <t>バシ</t>
    </rPh>
    <rPh sb="4" eb="5">
      <t>ノ</t>
    </rPh>
    <rPh sb="5" eb="6">
      <t>タマ</t>
    </rPh>
    <rPh sb="6" eb="7">
      <t>バ</t>
    </rPh>
    <phoneticPr fontId="8"/>
  </si>
  <si>
    <t>四つ木3-1-1先</t>
    <rPh sb="0" eb="1">
      <t>ヨ</t>
    </rPh>
    <rPh sb="2" eb="3">
      <t>ギ</t>
    </rPh>
    <rPh sb="8" eb="9">
      <t>サキ</t>
    </rPh>
    <phoneticPr fontId="8"/>
  </si>
  <si>
    <t>木根川橋野球場</t>
    <rPh sb="0" eb="1">
      <t>キ</t>
    </rPh>
    <rPh sb="1" eb="2">
      <t>ネ</t>
    </rPh>
    <rPh sb="2" eb="3">
      <t>カワ</t>
    </rPh>
    <rPh sb="3" eb="4">
      <t>ハシ</t>
    </rPh>
    <rPh sb="4" eb="5">
      <t>ノ</t>
    </rPh>
    <rPh sb="5" eb="6">
      <t>タマ</t>
    </rPh>
    <rPh sb="6" eb="7">
      <t>ジョウ</t>
    </rPh>
    <phoneticPr fontId="8"/>
  </si>
  <si>
    <t>東四つ木3-23-1先</t>
    <rPh sb="0" eb="2">
      <t>ヒガシヨ</t>
    </rPh>
    <rPh sb="3" eb="4">
      <t>ギ</t>
    </rPh>
    <rPh sb="10" eb="11">
      <t>サキ</t>
    </rPh>
    <phoneticPr fontId="8"/>
  </si>
  <si>
    <t>木根川橋少年野球場</t>
    <rPh sb="0" eb="1">
      <t>キ</t>
    </rPh>
    <rPh sb="1" eb="2">
      <t>ネ</t>
    </rPh>
    <rPh sb="2" eb="3">
      <t>カワ</t>
    </rPh>
    <rPh sb="3" eb="4">
      <t>ハシ</t>
    </rPh>
    <rPh sb="4" eb="5">
      <t>ショウ</t>
    </rPh>
    <rPh sb="5" eb="6">
      <t>トシ</t>
    </rPh>
    <rPh sb="6" eb="7">
      <t>ノ</t>
    </rPh>
    <rPh sb="7" eb="8">
      <t>タマ</t>
    </rPh>
    <rPh sb="8" eb="9">
      <t>ジョウ</t>
    </rPh>
    <phoneticPr fontId="8"/>
  </si>
  <si>
    <t>東四つ木1-6-1先</t>
    <rPh sb="9" eb="10">
      <t>サキ</t>
    </rPh>
    <phoneticPr fontId="8"/>
  </si>
  <si>
    <t>木根川橋球技場</t>
    <rPh sb="0" eb="1">
      <t>キ</t>
    </rPh>
    <rPh sb="1" eb="2">
      <t>ネ</t>
    </rPh>
    <rPh sb="2" eb="3">
      <t>カワ</t>
    </rPh>
    <rPh sb="3" eb="4">
      <t>ハシ</t>
    </rPh>
    <rPh sb="4" eb="5">
      <t>タマ</t>
    </rPh>
    <rPh sb="5" eb="6">
      <t>ワザ</t>
    </rPh>
    <rPh sb="6" eb="7">
      <t>ジョウ</t>
    </rPh>
    <phoneticPr fontId="8"/>
  </si>
  <si>
    <t>東四つ木3-2-11先</t>
    <rPh sb="10" eb="11">
      <t>サキ</t>
    </rPh>
    <phoneticPr fontId="8"/>
  </si>
  <si>
    <t>柴又野球場</t>
    <rPh sb="1" eb="2">
      <t>マタ</t>
    </rPh>
    <rPh sb="2" eb="3">
      <t>ノ</t>
    </rPh>
    <rPh sb="3" eb="4">
      <t>タマ</t>
    </rPh>
    <rPh sb="4" eb="5">
      <t>ジョウ</t>
    </rPh>
    <phoneticPr fontId="8"/>
  </si>
  <si>
    <t>柴又7-17-13先</t>
    <rPh sb="0" eb="2">
      <t>シバマタ</t>
    </rPh>
    <rPh sb="9" eb="10">
      <t>サキ</t>
    </rPh>
    <phoneticPr fontId="8"/>
  </si>
  <si>
    <t>第２柴又野球場</t>
    <rPh sb="4" eb="5">
      <t>ノ</t>
    </rPh>
    <rPh sb="5" eb="6">
      <t>タマ</t>
    </rPh>
    <rPh sb="6" eb="7">
      <t>ジョウ</t>
    </rPh>
    <phoneticPr fontId="8"/>
  </si>
  <si>
    <t>柴又少年野球場</t>
    <rPh sb="0" eb="1">
      <t>シバ</t>
    </rPh>
    <rPh sb="1" eb="2">
      <t>マタ</t>
    </rPh>
    <rPh sb="2" eb="3">
      <t>ショウ</t>
    </rPh>
    <phoneticPr fontId="8"/>
  </si>
  <si>
    <t>柴又ソフトボール場</t>
    <rPh sb="0" eb="1">
      <t>シバ</t>
    </rPh>
    <rPh sb="1" eb="2">
      <t>マタ</t>
    </rPh>
    <phoneticPr fontId="8"/>
  </si>
  <si>
    <t>柴又少年ソフトボール場</t>
    <rPh sb="0" eb="1">
      <t>シバ</t>
    </rPh>
    <rPh sb="1" eb="2">
      <t>マタ</t>
    </rPh>
    <rPh sb="2" eb="3">
      <t>ショウ</t>
    </rPh>
    <rPh sb="3" eb="4">
      <t>トシ</t>
    </rPh>
    <phoneticPr fontId="8"/>
  </si>
  <si>
    <t>9-41</t>
    <phoneticPr fontId="7"/>
  </si>
  <si>
    <t>6月1日</t>
  </si>
  <si>
    <t>5月25日</t>
  </si>
  <si>
    <t>かつしか立憲</t>
    <phoneticPr fontId="7"/>
  </si>
  <si>
    <t>新庁舎整備・現庁舎跡地活用
特別委員会</t>
    <phoneticPr fontId="7"/>
  </si>
  <si>
    <t>地域交通政策
推進特別委員会</t>
    <phoneticPr fontId="9"/>
  </si>
  <si>
    <t>新庁舎整備・現庁舎跡地活用
特別委員会</t>
    <phoneticPr fontId="13"/>
  </si>
  <si>
    <t>地域交通政策
推進特別委員会</t>
    <phoneticPr fontId="13"/>
  </si>
  <si>
    <t>22
以内</t>
    <rPh sb="3" eb="5">
      <t>イナイ</t>
    </rPh>
    <phoneticPr fontId="30"/>
  </si>
  <si>
    <t>学識経験者7名､区議会議員5名､関係行政機関職員2名</t>
  </si>
  <si>
    <t>区長(会長)､副区長(副会長)､地域団体等3名､区議会議員5名､学識経験者7名､その他関係行政機関2名</t>
    <phoneticPr fontId="9"/>
  </si>
  <si>
    <t>総務部</t>
    <rPh sb="0" eb="2">
      <t>ソウム</t>
    </rPh>
    <rPh sb="2" eb="3">
      <t>ブ</t>
    </rPh>
    <phoneticPr fontId="0"/>
  </si>
  <si>
    <t>広報課</t>
    <rPh sb="0" eb="3">
      <t>コウホウカ</t>
    </rPh>
    <phoneticPr fontId="0"/>
  </si>
  <si>
    <t>すぐやる課</t>
    <rPh sb="4" eb="5">
      <t>カ</t>
    </rPh>
    <phoneticPr fontId="0"/>
  </si>
  <si>
    <t>* すぐやる分室</t>
    <rPh sb="6" eb="8">
      <t>ブンシツ</t>
    </rPh>
    <phoneticPr fontId="0"/>
  </si>
  <si>
    <r>
      <t>人事課</t>
    </r>
    <r>
      <rPr>
        <sz val="7"/>
        <color theme="1"/>
        <rFont val="ＭＳ 明朝"/>
        <family val="1"/>
        <charset val="128"/>
      </rPr>
      <t>（育成推進係、安全衛生係を除く）</t>
    </r>
    <rPh sb="0" eb="2">
      <t>ジンジ</t>
    </rPh>
    <rPh sb="2" eb="3">
      <t>カ</t>
    </rPh>
    <phoneticPr fontId="0"/>
  </si>
  <si>
    <t>* 人事課 育成推進係</t>
    <rPh sb="2" eb="5">
      <t>ジンジカ</t>
    </rPh>
    <phoneticPr fontId="0"/>
  </si>
  <si>
    <t>契約管財課</t>
    <rPh sb="0" eb="2">
      <t>ケイヤク</t>
    </rPh>
    <rPh sb="2" eb="4">
      <t>カンザイ</t>
    </rPh>
    <rPh sb="4" eb="5">
      <t>カ</t>
    </rPh>
    <phoneticPr fontId="32"/>
  </si>
  <si>
    <t>施設部</t>
    <rPh sb="0" eb="2">
      <t>シセツ</t>
    </rPh>
    <rPh sb="2" eb="3">
      <t>ブ</t>
    </rPh>
    <phoneticPr fontId="32"/>
  </si>
  <si>
    <t>施設管理課</t>
    <rPh sb="0" eb="2">
      <t>シセツ</t>
    </rPh>
    <rPh sb="2" eb="4">
      <t>カンリ</t>
    </rPh>
    <phoneticPr fontId="32"/>
  </si>
  <si>
    <r>
      <t>施設維持課</t>
    </r>
    <r>
      <rPr>
        <sz val="8"/>
        <color theme="1"/>
        <rFont val="ＭＳ 明朝"/>
        <family val="1"/>
        <charset val="128"/>
      </rPr>
      <t>（施設維持担当係を除く）</t>
    </r>
    <rPh sb="0" eb="2">
      <t>シセツ</t>
    </rPh>
    <rPh sb="2" eb="4">
      <t>イジ</t>
    </rPh>
    <rPh sb="4" eb="5">
      <t>カ</t>
    </rPh>
    <rPh sb="6" eb="8">
      <t>シセツ</t>
    </rPh>
    <rPh sb="8" eb="10">
      <t>イジ</t>
    </rPh>
    <rPh sb="10" eb="12">
      <t>タントウ</t>
    </rPh>
    <rPh sb="12" eb="13">
      <t>ガカリ</t>
    </rPh>
    <rPh sb="14" eb="15">
      <t>ノゾ</t>
    </rPh>
    <phoneticPr fontId="32"/>
  </si>
  <si>
    <t>* 施設維持課 施設維持担当係</t>
    <rPh sb="2" eb="4">
      <t>シセツ</t>
    </rPh>
    <rPh sb="4" eb="6">
      <t>イジ</t>
    </rPh>
    <rPh sb="6" eb="7">
      <t>カ</t>
    </rPh>
    <rPh sb="9" eb="10">
      <t>セツ</t>
    </rPh>
    <rPh sb="10" eb="12">
      <t>イジ</t>
    </rPh>
    <rPh sb="12" eb="14">
      <t>タントウ</t>
    </rPh>
    <rPh sb="14" eb="15">
      <t>ガカリ</t>
    </rPh>
    <phoneticPr fontId="32"/>
  </si>
  <si>
    <t>* 地区センター</t>
    <rPh sb="2" eb="4">
      <t>チク</t>
    </rPh>
    <phoneticPr fontId="32"/>
  </si>
  <si>
    <t>* 新小岩地域活動センター</t>
    <rPh sb="2" eb="5">
      <t>シンコイワ</t>
    </rPh>
    <rPh sb="5" eb="7">
      <t>チイキ</t>
    </rPh>
    <rPh sb="7" eb="9">
      <t>カツドウ</t>
    </rPh>
    <phoneticPr fontId="32"/>
  </si>
  <si>
    <t>* 戸籍届出係分室</t>
    <rPh sb="2" eb="4">
      <t>コセキ</t>
    </rPh>
    <rPh sb="4" eb="5">
      <t>トドケ</t>
    </rPh>
    <rPh sb="5" eb="6">
      <t>デ</t>
    </rPh>
    <rPh sb="6" eb="7">
      <t>カカリ</t>
    </rPh>
    <rPh sb="7" eb="9">
      <t>ブンシツ</t>
    </rPh>
    <phoneticPr fontId="32"/>
  </si>
  <si>
    <t>* 区民事務所</t>
    <rPh sb="2" eb="4">
      <t>クミン</t>
    </rPh>
    <rPh sb="4" eb="6">
      <t>ジム</t>
    </rPh>
    <rPh sb="6" eb="7">
      <t>ショ</t>
    </rPh>
    <phoneticPr fontId="32"/>
  </si>
  <si>
    <t>危機管理課</t>
    <rPh sb="0" eb="2">
      <t>キキ</t>
    </rPh>
    <rPh sb="2" eb="4">
      <t>カンリ</t>
    </rPh>
    <rPh sb="4" eb="5">
      <t>カ</t>
    </rPh>
    <phoneticPr fontId="32"/>
  </si>
  <si>
    <t>* 文化国際課</t>
  </si>
  <si>
    <t>産業観光部</t>
    <rPh sb="0" eb="2">
      <t>サンギョウ</t>
    </rPh>
    <rPh sb="2" eb="4">
      <t>カンコウ</t>
    </rPh>
    <rPh sb="4" eb="5">
      <t>ブ</t>
    </rPh>
    <phoneticPr fontId="32"/>
  </si>
  <si>
    <t>* 産業経済課</t>
    <rPh sb="4" eb="6">
      <t>ケイザイ</t>
    </rPh>
    <phoneticPr fontId="32"/>
  </si>
  <si>
    <t>* 消費生活センター</t>
    <rPh sb="2" eb="4">
      <t>ショウヒ</t>
    </rPh>
    <rPh sb="4" eb="6">
      <t>セイカツ</t>
    </rPh>
    <phoneticPr fontId="32"/>
  </si>
  <si>
    <t>* 観光課</t>
    <rPh sb="2" eb="5">
      <t>カンコウカ</t>
    </rPh>
    <phoneticPr fontId="32"/>
  </si>
  <si>
    <t>環境部</t>
    <rPh sb="0" eb="3">
      <t>カンキョウブ</t>
    </rPh>
    <phoneticPr fontId="32"/>
  </si>
  <si>
    <t>環境課</t>
    <rPh sb="0" eb="2">
      <t>カンキョウ</t>
    </rPh>
    <rPh sb="2" eb="3">
      <t>カ</t>
    </rPh>
    <phoneticPr fontId="32"/>
  </si>
  <si>
    <t>くらしのまるごと相談課</t>
    <rPh sb="8" eb="10">
      <t>ソウダン</t>
    </rPh>
    <rPh sb="10" eb="11">
      <t>カ</t>
    </rPh>
    <phoneticPr fontId="32"/>
  </si>
  <si>
    <r>
      <t>高齢者支援課</t>
    </r>
    <r>
      <rPr>
        <sz val="8"/>
        <color theme="1"/>
        <rFont val="ＭＳ 明朝"/>
        <family val="1"/>
        <charset val="128"/>
      </rPr>
      <t>（介護予防係を除く）</t>
    </r>
    <rPh sb="7" eb="9">
      <t>カイゴ</t>
    </rPh>
    <rPh sb="9" eb="11">
      <t>ヨボウ</t>
    </rPh>
    <rPh sb="11" eb="12">
      <t>ガカリ</t>
    </rPh>
    <rPh sb="13" eb="14">
      <t>ノゾ</t>
    </rPh>
    <phoneticPr fontId="32"/>
  </si>
  <si>
    <t>* 高齢者支援課 介護予防係</t>
    <rPh sb="2" eb="5">
      <t>コウレイシャ</t>
    </rPh>
    <rPh sb="5" eb="7">
      <t>シエン</t>
    </rPh>
    <rPh sb="7" eb="8">
      <t>カ</t>
    </rPh>
    <rPh sb="9" eb="11">
      <t>カイゴ</t>
    </rPh>
    <rPh sb="11" eb="13">
      <t>ヨボウ</t>
    </rPh>
    <rPh sb="13" eb="14">
      <t>ガカリ</t>
    </rPh>
    <phoneticPr fontId="32"/>
  </si>
  <si>
    <t>* シニア活動支援センター</t>
    <rPh sb="5" eb="7">
      <t>カツドウ</t>
    </rPh>
    <rPh sb="7" eb="9">
      <t>シエン</t>
    </rPh>
    <phoneticPr fontId="32"/>
  </si>
  <si>
    <r>
      <t>障害福祉課</t>
    </r>
    <r>
      <rPr>
        <sz val="8"/>
        <color theme="1"/>
        <rFont val="ＭＳ 明朝"/>
        <family val="1"/>
        <charset val="128"/>
      </rPr>
      <t>（就労支援係を除く）</t>
    </r>
    <rPh sb="6" eb="8">
      <t>シュウロウ</t>
    </rPh>
    <rPh sb="8" eb="10">
      <t>シエン</t>
    </rPh>
    <rPh sb="10" eb="11">
      <t>カカリ</t>
    </rPh>
    <rPh sb="12" eb="13">
      <t>ノゾ</t>
    </rPh>
    <phoneticPr fontId="32"/>
  </si>
  <si>
    <t>* 障害福祉課 就労支援係</t>
    <rPh sb="2" eb="4">
      <t>ショウガイ</t>
    </rPh>
    <rPh sb="4" eb="7">
      <t>フクシカ</t>
    </rPh>
    <rPh sb="8" eb="10">
      <t>シュウロウ</t>
    </rPh>
    <rPh sb="10" eb="12">
      <t>シエン</t>
    </rPh>
    <rPh sb="12" eb="13">
      <t>ガカリ</t>
    </rPh>
    <phoneticPr fontId="32"/>
  </si>
  <si>
    <t>* 障害者施設課</t>
    <rPh sb="4" eb="5">
      <t>モノ</t>
    </rPh>
    <rPh sb="5" eb="7">
      <t>シセツ</t>
    </rPh>
    <rPh sb="7" eb="8">
      <t>カ</t>
    </rPh>
    <phoneticPr fontId="32"/>
  </si>
  <si>
    <t>介護保険課</t>
    <rPh sb="2" eb="4">
      <t>ホケン</t>
    </rPh>
    <phoneticPr fontId="32"/>
  </si>
  <si>
    <t>西生活課（生活第七係を除く）</t>
  </si>
  <si>
    <t>* 西生活課 生活第七係</t>
    <rPh sb="2" eb="6">
      <t>ニシセイカツカ</t>
    </rPh>
    <rPh sb="7" eb="9">
      <t>セイカツ</t>
    </rPh>
    <rPh sb="9" eb="10">
      <t>ダイ</t>
    </rPh>
    <rPh sb="10" eb="11">
      <t>ナナ</t>
    </rPh>
    <rPh sb="11" eb="12">
      <t>カカリ</t>
    </rPh>
    <phoneticPr fontId="32"/>
  </si>
  <si>
    <t>健康部</t>
    <rPh sb="0" eb="2">
      <t>ケンコウ</t>
    </rPh>
    <rPh sb="2" eb="3">
      <t>ブ</t>
    </rPh>
    <phoneticPr fontId="32"/>
  </si>
  <si>
    <t>* 地域保健課</t>
    <rPh sb="2" eb="4">
      <t>チイキ</t>
    </rPh>
    <rPh sb="4" eb="6">
      <t>ホケン</t>
    </rPh>
    <rPh sb="6" eb="7">
      <t>カ</t>
    </rPh>
    <phoneticPr fontId="32"/>
  </si>
  <si>
    <t>* 健康推進課</t>
    <rPh sb="4" eb="6">
      <t>スイシン</t>
    </rPh>
    <rPh sb="6" eb="7">
      <t>カ</t>
    </rPh>
    <phoneticPr fontId="32"/>
  </si>
  <si>
    <t>* 青戸保健センター</t>
    <rPh sb="2" eb="4">
      <t>アオト</t>
    </rPh>
    <rPh sb="4" eb="6">
      <t>ホケン</t>
    </rPh>
    <phoneticPr fontId="32"/>
  </si>
  <si>
    <t>* 金町保健センター</t>
    <rPh sb="2" eb="4">
      <t>カナマチ</t>
    </rPh>
    <rPh sb="4" eb="6">
      <t>ホケン</t>
    </rPh>
    <phoneticPr fontId="32"/>
  </si>
  <si>
    <t>子育て支援部</t>
    <rPh sb="0" eb="1">
      <t>コ</t>
    </rPh>
    <rPh sb="1" eb="2">
      <t>ソダ</t>
    </rPh>
    <rPh sb="3" eb="5">
      <t>シエン</t>
    </rPh>
    <rPh sb="5" eb="6">
      <t>ブ</t>
    </rPh>
    <phoneticPr fontId="32"/>
  </si>
  <si>
    <t>子育て政策課</t>
    <rPh sb="0" eb="2">
      <t>コソダ</t>
    </rPh>
    <rPh sb="3" eb="6">
      <t>セイサクカ</t>
    </rPh>
    <phoneticPr fontId="32"/>
  </si>
  <si>
    <t>* 子ども未来プラザ</t>
    <rPh sb="2" eb="3">
      <t>コ</t>
    </rPh>
    <rPh sb="5" eb="7">
      <t>ミライ</t>
    </rPh>
    <phoneticPr fontId="32"/>
  </si>
  <si>
    <t>子育て応援課</t>
    <rPh sb="0" eb="2">
      <t>コソダ</t>
    </rPh>
    <rPh sb="3" eb="5">
      <t>オウエン</t>
    </rPh>
    <rPh sb="5" eb="6">
      <t>カ</t>
    </rPh>
    <phoneticPr fontId="32"/>
  </si>
  <si>
    <t>子育て施設支援課</t>
    <rPh sb="0" eb="2">
      <t>コソダ</t>
    </rPh>
    <rPh sb="3" eb="5">
      <t>シセツ</t>
    </rPh>
    <rPh sb="5" eb="7">
      <t>シエン</t>
    </rPh>
    <rPh sb="7" eb="8">
      <t>カ</t>
    </rPh>
    <phoneticPr fontId="32"/>
  </si>
  <si>
    <t>保育課</t>
    <rPh sb="0" eb="2">
      <t>ホイク</t>
    </rPh>
    <rPh sb="2" eb="3">
      <t>カ</t>
    </rPh>
    <phoneticPr fontId="32"/>
  </si>
  <si>
    <t>児童相談部</t>
    <rPh sb="0" eb="2">
      <t>ジドウ</t>
    </rPh>
    <rPh sb="2" eb="4">
      <t>ソウダン</t>
    </rPh>
    <rPh sb="4" eb="5">
      <t>ブ</t>
    </rPh>
    <phoneticPr fontId="32"/>
  </si>
  <si>
    <t>* 児童相談課</t>
    <rPh sb="2" eb="4">
      <t>ジドウ</t>
    </rPh>
    <rPh sb="4" eb="6">
      <t>ソウダン</t>
    </rPh>
    <rPh sb="6" eb="7">
      <t>カ</t>
    </rPh>
    <phoneticPr fontId="32"/>
  </si>
  <si>
    <t>* 子ども家庭支援課</t>
    <rPh sb="2" eb="3">
      <t>コ</t>
    </rPh>
    <rPh sb="5" eb="7">
      <t>カテイ</t>
    </rPh>
    <rPh sb="7" eb="9">
      <t>シエン</t>
    </rPh>
    <rPh sb="9" eb="10">
      <t>カ</t>
    </rPh>
    <phoneticPr fontId="32"/>
  </si>
  <si>
    <t>都市整備部</t>
    <rPh sb="0" eb="2">
      <t>トシ</t>
    </rPh>
    <rPh sb="2" eb="4">
      <t>セイビ</t>
    </rPh>
    <rPh sb="4" eb="5">
      <t>ブ</t>
    </rPh>
    <phoneticPr fontId="32"/>
  </si>
  <si>
    <t>調整課</t>
    <rPh sb="0" eb="2">
      <t>チョウセイ</t>
    </rPh>
    <rPh sb="2" eb="3">
      <t>カ</t>
    </rPh>
    <phoneticPr fontId="32"/>
  </si>
  <si>
    <t>交通政策課</t>
    <rPh sb="0" eb="2">
      <t>コウツウ</t>
    </rPh>
    <rPh sb="2" eb="5">
      <t>セイサクカ</t>
    </rPh>
    <phoneticPr fontId="32"/>
  </si>
  <si>
    <t>都市計画課</t>
    <rPh sb="0" eb="2">
      <t>トシ</t>
    </rPh>
    <rPh sb="2" eb="4">
      <t>ケイカク</t>
    </rPh>
    <rPh sb="4" eb="5">
      <t>カ</t>
    </rPh>
    <phoneticPr fontId="32"/>
  </si>
  <si>
    <t>住環境整備課</t>
    <rPh sb="0" eb="1">
      <t>ジュウ</t>
    </rPh>
    <rPh sb="1" eb="3">
      <t>カンキョウ</t>
    </rPh>
    <rPh sb="3" eb="5">
      <t>セイビ</t>
    </rPh>
    <phoneticPr fontId="32"/>
  </si>
  <si>
    <t>道路建設課</t>
    <rPh sb="0" eb="2">
      <t>ドウロ</t>
    </rPh>
    <rPh sb="2" eb="4">
      <t>ケンセツ</t>
    </rPh>
    <rPh sb="4" eb="5">
      <t>カ</t>
    </rPh>
    <phoneticPr fontId="32"/>
  </si>
  <si>
    <t>* 道路補修課</t>
    <rPh sb="2" eb="4">
      <t>ドウロ</t>
    </rPh>
    <rPh sb="4" eb="6">
      <t>ホシュウ</t>
    </rPh>
    <rPh sb="6" eb="7">
      <t>カ</t>
    </rPh>
    <phoneticPr fontId="32"/>
  </si>
  <si>
    <t>* 公園課</t>
    <rPh sb="2" eb="4">
      <t>コウエン</t>
    </rPh>
    <rPh sb="4" eb="5">
      <t>カ</t>
    </rPh>
    <phoneticPr fontId="32"/>
  </si>
  <si>
    <t>会計管理室</t>
    <rPh sb="0" eb="2">
      <t>カイケイ</t>
    </rPh>
    <rPh sb="2" eb="4">
      <t>カンリ</t>
    </rPh>
    <rPh sb="4" eb="5">
      <t>シツ</t>
    </rPh>
    <phoneticPr fontId="32"/>
  </si>
  <si>
    <t>教育委員会事務局</t>
    <rPh sb="0" eb="2">
      <t>キョウイク</t>
    </rPh>
    <rPh sb="2" eb="5">
      <t>イインカイ</t>
    </rPh>
    <phoneticPr fontId="32"/>
  </si>
  <si>
    <r>
      <t>教育総務課</t>
    </r>
    <r>
      <rPr>
        <sz val="8"/>
        <color theme="1"/>
        <rFont val="ＭＳ 明朝"/>
        <family val="1"/>
        <charset val="128"/>
      </rPr>
      <t>（学校施設開放係を除く）</t>
    </r>
    <rPh sb="0" eb="2">
      <t>キョウイク</t>
    </rPh>
    <rPh sb="2" eb="4">
      <t>ソウム</t>
    </rPh>
    <rPh sb="6" eb="8">
      <t>ガッコウ</t>
    </rPh>
    <rPh sb="8" eb="10">
      <t>シセツ</t>
    </rPh>
    <rPh sb="10" eb="12">
      <t>カイホウ</t>
    </rPh>
    <rPh sb="12" eb="13">
      <t>カカリ</t>
    </rPh>
    <phoneticPr fontId="32"/>
  </si>
  <si>
    <t>学校施設課</t>
    <rPh sb="0" eb="2">
      <t>ガッコウ</t>
    </rPh>
    <rPh sb="2" eb="4">
      <t>シセツ</t>
    </rPh>
    <phoneticPr fontId="0"/>
  </si>
  <si>
    <t>教育指導課</t>
    <rPh sb="0" eb="2">
      <t>キョウイク</t>
    </rPh>
    <rPh sb="2" eb="4">
      <t>シドウ</t>
    </rPh>
    <rPh sb="4" eb="5">
      <t>カ</t>
    </rPh>
    <phoneticPr fontId="0"/>
  </si>
  <si>
    <t>* 総合教育センター教育支援課</t>
    <rPh sb="10" eb="12">
      <t>キョウイク</t>
    </rPh>
    <rPh sb="12" eb="14">
      <t>シエン</t>
    </rPh>
    <rPh sb="14" eb="15">
      <t>カ</t>
    </rPh>
    <phoneticPr fontId="0"/>
  </si>
  <si>
    <t>地域教育課</t>
    <rPh sb="0" eb="2">
      <t>チイキ</t>
    </rPh>
    <rPh sb="2" eb="4">
      <t>キョウイク</t>
    </rPh>
    <rPh sb="4" eb="5">
      <t>カ</t>
    </rPh>
    <phoneticPr fontId="0"/>
  </si>
  <si>
    <t>放課後支援課</t>
    <rPh sb="0" eb="3">
      <t>ホウカゴ</t>
    </rPh>
    <rPh sb="3" eb="5">
      <t>シエン</t>
    </rPh>
    <rPh sb="5" eb="6">
      <t>カ</t>
    </rPh>
    <phoneticPr fontId="0"/>
  </si>
  <si>
    <t>* 中央図書館</t>
    <rPh sb="2" eb="4">
      <t>チュウオウ</t>
    </rPh>
    <rPh sb="4" eb="7">
      <t>トショカン</t>
    </rPh>
    <phoneticPr fontId="0"/>
  </si>
  <si>
    <t>* 小学校</t>
    <rPh sb="2" eb="5">
      <t>ショウガッコウ</t>
    </rPh>
    <phoneticPr fontId="0"/>
  </si>
  <si>
    <t>* 保田しおさい学校</t>
    <rPh sb="2" eb="4">
      <t>ヤスダ</t>
    </rPh>
    <rPh sb="8" eb="10">
      <t>ガッコウ</t>
    </rPh>
    <phoneticPr fontId="0"/>
  </si>
  <si>
    <t>* 中学校</t>
    <rPh sb="2" eb="5">
      <t>チュウガッコウ</t>
    </rPh>
    <phoneticPr fontId="0"/>
  </si>
  <si>
    <t>* 幼稚園</t>
    <rPh sb="2" eb="5">
      <t>ヨウチエン</t>
    </rPh>
    <phoneticPr fontId="0"/>
  </si>
  <si>
    <r>
      <t>政策企画課</t>
    </r>
    <r>
      <rPr>
        <sz val="8"/>
        <color theme="1"/>
        <rFont val="ＭＳ 明朝"/>
        <family val="1"/>
        <charset val="128"/>
      </rPr>
      <t>（統計調査係を除く）</t>
    </r>
    <rPh sb="0" eb="2">
      <t>セイサク</t>
    </rPh>
    <rPh sb="6" eb="8">
      <t>トウケイ</t>
    </rPh>
    <rPh sb="8" eb="10">
      <t>チョウサ</t>
    </rPh>
    <rPh sb="10" eb="11">
      <t>ガカリ</t>
    </rPh>
    <rPh sb="12" eb="13">
      <t>ノゾ</t>
    </rPh>
    <phoneticPr fontId="32"/>
  </si>
  <si>
    <t>* 政策企画課 統計調査係</t>
    <rPh sb="2" eb="4">
      <t>セイサク</t>
    </rPh>
    <rPh sb="4" eb="6">
      <t>キカク</t>
    </rPh>
    <rPh sb="6" eb="7">
      <t>カ</t>
    </rPh>
    <rPh sb="8" eb="10">
      <t>トウケイ</t>
    </rPh>
    <rPh sb="10" eb="12">
      <t>チョウサ</t>
    </rPh>
    <rPh sb="12" eb="13">
      <t>ガカリ</t>
    </rPh>
    <phoneticPr fontId="32"/>
  </si>
  <si>
    <t>事業推進担当
部長</t>
    <rPh sb="0" eb="2">
      <t>ジギョウ</t>
    </rPh>
    <rPh sb="2" eb="4">
      <t>スイシン</t>
    </rPh>
    <rPh sb="4" eb="6">
      <t>タントウ</t>
    </rPh>
    <rPh sb="7" eb="9">
      <t>ブチョウ</t>
    </rPh>
    <phoneticPr fontId="9"/>
  </si>
  <si>
    <t>人事係、給与福利係、定数管理担当係、調整担当係（２）、育成推進係、</t>
    <rPh sb="29" eb="31">
      <t>スイシン</t>
    </rPh>
    <phoneticPr fontId="9"/>
  </si>
  <si>
    <t>税務係、課税第一係、課税第二係、課税第三係</t>
    <rPh sb="0" eb="2">
      <t>ゼイム</t>
    </rPh>
    <rPh sb="2" eb="3">
      <t>カカリ</t>
    </rPh>
    <rPh sb="4" eb="6">
      <t>カゼイ</t>
    </rPh>
    <rPh sb="6" eb="8">
      <t>ダイイチ</t>
    </rPh>
    <rPh sb="8" eb="9">
      <t>カカリ</t>
    </rPh>
    <rPh sb="10" eb="12">
      <t>カゼイ</t>
    </rPh>
    <rPh sb="12" eb="14">
      <t>ダイニ</t>
    </rPh>
    <rPh sb="14" eb="15">
      <t>カカリ</t>
    </rPh>
    <rPh sb="16" eb="18">
      <t>カゼイ</t>
    </rPh>
    <rPh sb="18" eb="19">
      <t>ダイ</t>
    </rPh>
    <rPh sb="19" eb="20">
      <t>サン</t>
    </rPh>
    <rPh sb="20" eb="21">
      <t>カカリ</t>
    </rPh>
    <phoneticPr fontId="9"/>
  </si>
  <si>
    <t>※下線の部署が
　  福祉事務所</t>
    <phoneticPr fontId="9"/>
  </si>
  <si>
    <t>自立支援担当係、</t>
    <rPh sb="0" eb="2">
      <t>ジリツ</t>
    </rPh>
    <rPh sb="2" eb="4">
      <t>シエン</t>
    </rPh>
    <rPh sb="4" eb="6">
      <t>タントウ</t>
    </rPh>
    <rPh sb="6" eb="7">
      <t>カカリ</t>
    </rPh>
    <phoneticPr fontId="9"/>
  </si>
  <si>
    <t>中国帰国者支援担当係</t>
    <phoneticPr fontId="9"/>
  </si>
  <si>
    <t>※健康部の二重下
   線の部署が保健
   所</t>
    <rPh sb="1" eb="3">
      <t>ケンコウ</t>
    </rPh>
    <rPh sb="3" eb="4">
      <t>ブ</t>
    </rPh>
    <phoneticPr fontId="9"/>
  </si>
  <si>
    <t>施設支援係、私立保育所係、私立幼稚園係、就学前教育支援係、指導検査係</t>
    <rPh sb="0" eb="2">
      <t>シセツ</t>
    </rPh>
    <rPh sb="2" eb="4">
      <t>シエン</t>
    </rPh>
    <rPh sb="4" eb="5">
      <t>カカリ</t>
    </rPh>
    <rPh sb="6" eb="8">
      <t>シリツ</t>
    </rPh>
    <rPh sb="8" eb="10">
      <t>ホイク</t>
    </rPh>
    <rPh sb="10" eb="11">
      <t>ジョ</t>
    </rPh>
    <rPh sb="11" eb="12">
      <t>カカリ</t>
    </rPh>
    <rPh sb="13" eb="15">
      <t>シリツ</t>
    </rPh>
    <rPh sb="15" eb="18">
      <t>ヨウチエン</t>
    </rPh>
    <rPh sb="18" eb="19">
      <t>カカリ</t>
    </rPh>
    <rPh sb="20" eb="22">
      <t>シュウガク</t>
    </rPh>
    <rPh sb="22" eb="23">
      <t>マエ</t>
    </rPh>
    <rPh sb="23" eb="25">
      <t>キョウイク</t>
    </rPh>
    <rPh sb="25" eb="27">
      <t>シエン</t>
    </rPh>
    <rPh sb="27" eb="28">
      <t>カカリ</t>
    </rPh>
    <phoneticPr fontId="9"/>
  </si>
  <si>
    <t>※児童相談部の
　 点線の部署が
   児童相談所</t>
    <rPh sb="1" eb="3">
      <t>ジドウ</t>
    </rPh>
    <rPh sb="3" eb="5">
      <t>ソウダン</t>
    </rPh>
    <rPh sb="5" eb="6">
      <t>ブ</t>
    </rPh>
    <rPh sb="10" eb="11">
      <t>テン</t>
    </rPh>
    <phoneticPr fontId="9"/>
  </si>
  <si>
    <t>管理係、子ども家庭第一係、子ども家庭第二係、金町子どもセンター係、発達相談係</t>
    <rPh sb="0" eb="2">
      <t>カンリ</t>
    </rPh>
    <rPh sb="2" eb="3">
      <t>カカリ</t>
    </rPh>
    <rPh sb="4" eb="5">
      <t>コ</t>
    </rPh>
    <rPh sb="7" eb="9">
      <t>カテイ</t>
    </rPh>
    <rPh sb="9" eb="11">
      <t>ダイイチ</t>
    </rPh>
    <rPh sb="11" eb="12">
      <t>カカリ</t>
    </rPh>
    <rPh sb="13" eb="14">
      <t>コ</t>
    </rPh>
    <rPh sb="16" eb="18">
      <t>カテイ</t>
    </rPh>
    <rPh sb="18" eb="20">
      <t>ダイニ</t>
    </rPh>
    <rPh sb="20" eb="21">
      <t>カカリ</t>
    </rPh>
    <rPh sb="22" eb="24">
      <t>カナマチ</t>
    </rPh>
    <rPh sb="24" eb="25">
      <t>コ</t>
    </rPh>
    <rPh sb="31" eb="32">
      <t>カカリ</t>
    </rPh>
    <phoneticPr fontId="9"/>
  </si>
  <si>
    <t>交通政策担当
部長</t>
    <rPh sb="0" eb="2">
      <t>コウツウ</t>
    </rPh>
    <rPh sb="2" eb="4">
      <t>セイサク</t>
    </rPh>
    <rPh sb="4" eb="6">
      <t>タントウ</t>
    </rPh>
    <rPh sb="7" eb="9">
      <t>ブチョウ</t>
    </rPh>
    <phoneticPr fontId="9"/>
  </si>
  <si>
    <t>交通計画係、新交通推進担当係、交通安全対策係</t>
    <rPh sb="0" eb="2">
      <t>コウツウ</t>
    </rPh>
    <rPh sb="2" eb="4">
      <t>ケイカク</t>
    </rPh>
    <rPh sb="4" eb="5">
      <t>カカリ</t>
    </rPh>
    <rPh sb="6" eb="7">
      <t>シン</t>
    </rPh>
    <rPh sb="7" eb="9">
      <t>コウツウ</t>
    </rPh>
    <rPh sb="9" eb="11">
      <t>スイシン</t>
    </rPh>
    <rPh sb="11" eb="13">
      <t>タントウ</t>
    </rPh>
    <rPh sb="13" eb="14">
      <t>ガカリ</t>
    </rPh>
    <rPh sb="15" eb="17">
      <t>コウツウ</t>
    </rPh>
    <rPh sb="17" eb="19">
      <t>アンゼン</t>
    </rPh>
    <rPh sb="19" eb="21">
      <t>タイサク</t>
    </rPh>
    <rPh sb="21" eb="22">
      <t>ガカリ</t>
    </rPh>
    <phoneticPr fontId="9"/>
  </si>
  <si>
    <t>◆新交通推進担当課長</t>
    <rPh sb="1" eb="2">
      <t>シン</t>
    </rPh>
    <rPh sb="2" eb="4">
      <t>コウツウ</t>
    </rPh>
    <rPh sb="4" eb="6">
      <t>スイシン</t>
    </rPh>
    <rPh sb="6" eb="8">
      <t>タントウ</t>
    </rPh>
    <rPh sb="8" eb="10">
      <t>カチョウ</t>
    </rPh>
    <phoneticPr fontId="9"/>
  </si>
  <si>
    <t>都市施設担当
部長</t>
    <rPh sb="0" eb="2">
      <t>トシ</t>
    </rPh>
    <rPh sb="2" eb="4">
      <t>シセツ</t>
    </rPh>
    <rPh sb="4" eb="6">
      <t>タントウ</t>
    </rPh>
    <rPh sb="7" eb="9">
      <t>ブチョウ</t>
    </rPh>
    <phoneticPr fontId="9"/>
  </si>
  <si>
    <t>教育
委員会</t>
    <rPh sb="0" eb="2">
      <t>キョウイク</t>
    </rPh>
    <rPh sb="3" eb="6">
      <t>イインカイ</t>
    </rPh>
    <phoneticPr fontId="9"/>
  </si>
  <si>
    <t>◆総合教育センター
　 教育支援課</t>
    <rPh sb="1" eb="3">
      <t>ソウゴウ</t>
    </rPh>
    <rPh sb="3" eb="5">
      <t>キョウイク</t>
    </rPh>
    <rPh sb="12" eb="14">
      <t>キョウイク</t>
    </rPh>
    <rPh sb="14" eb="16">
      <t>シエン</t>
    </rPh>
    <rPh sb="16" eb="17">
      <t>カ</t>
    </rPh>
    <phoneticPr fontId="9"/>
  </si>
  <si>
    <t>（監査事務局）</t>
    <rPh sb="1" eb="3">
      <t>カンサ</t>
    </rPh>
    <rPh sb="3" eb="6">
      <t>ジムキョク</t>
    </rPh>
    <phoneticPr fontId="9"/>
  </si>
  <si>
    <t>（選挙管理委員会事務局）</t>
    <rPh sb="1" eb="3">
      <t>センキョ</t>
    </rPh>
    <rPh sb="3" eb="5">
      <t>カンリ</t>
    </rPh>
    <rPh sb="5" eb="8">
      <t>イインカイ</t>
    </rPh>
    <rPh sb="8" eb="11">
      <t>ジムキョク</t>
    </rPh>
    <phoneticPr fontId="9"/>
  </si>
  <si>
    <t>（区議会事務局）</t>
    <rPh sb="1" eb="2">
      <t>ク</t>
    </rPh>
    <rPh sb="2" eb="4">
      <t>ギカイ</t>
    </rPh>
    <rPh sb="4" eb="7">
      <t>ジムキョク</t>
    </rPh>
    <phoneticPr fontId="9"/>
  </si>
  <si>
    <r>
      <t>相談係</t>
    </r>
    <r>
      <rPr>
        <sz val="12"/>
        <rFont val="ＭＳ Ｐゴシック"/>
        <family val="3"/>
        <charset val="128"/>
      </rPr>
      <t>、介護予防係</t>
    </r>
    <rPh sb="0" eb="2">
      <t>ソウダン</t>
    </rPh>
    <rPh sb="2" eb="3">
      <t>カカリ</t>
    </rPh>
    <rPh sb="4" eb="6">
      <t>カイゴ</t>
    </rPh>
    <rPh sb="6" eb="8">
      <t>ヨボウ</t>
    </rPh>
    <rPh sb="8" eb="9">
      <t>カカリ</t>
    </rPh>
    <phoneticPr fontId="9"/>
  </si>
  <si>
    <r>
      <rPr>
        <u/>
        <sz val="12"/>
        <rFont val="ＭＳ Ｐゴシック"/>
        <family val="3"/>
        <charset val="128"/>
      </rPr>
      <t>障害事業係</t>
    </r>
    <r>
      <rPr>
        <sz val="12"/>
        <rFont val="ＭＳ Ｐゴシック"/>
        <family val="3"/>
        <charset val="128"/>
      </rPr>
      <t>、審査係、相談係、</t>
    </r>
    <phoneticPr fontId="9"/>
  </si>
  <si>
    <r>
      <rPr>
        <u/>
        <sz val="12"/>
        <rFont val="ＭＳ Ｐゴシック"/>
        <family val="3"/>
        <charset val="128"/>
      </rPr>
      <t>援護係</t>
    </r>
    <r>
      <rPr>
        <sz val="12"/>
        <rFont val="ＭＳ Ｐゴシック"/>
        <family val="3"/>
        <charset val="128"/>
      </rPr>
      <t>、就労支援係</t>
    </r>
    <rPh sb="0" eb="2">
      <t>エンゴ</t>
    </rPh>
    <rPh sb="2" eb="3">
      <t>カカリ</t>
    </rPh>
    <rPh sb="4" eb="6">
      <t>シュウロウ</t>
    </rPh>
    <phoneticPr fontId="9"/>
  </si>
  <si>
    <r>
      <t>管理係</t>
    </r>
    <r>
      <rPr>
        <sz val="12"/>
        <rFont val="ＭＳ Ｐゴシック"/>
        <family val="3"/>
        <charset val="128"/>
      </rPr>
      <t>、</t>
    </r>
    <rPh sb="0" eb="2">
      <t>カンリ</t>
    </rPh>
    <rPh sb="2" eb="3">
      <t>カカリ</t>
    </rPh>
    <phoneticPr fontId="9"/>
  </si>
  <si>
    <r>
      <t>相談係</t>
    </r>
    <r>
      <rPr>
        <sz val="12"/>
        <rFont val="ＭＳ Ｐゴシック"/>
        <family val="3"/>
        <charset val="128"/>
      </rPr>
      <t>、</t>
    </r>
    <rPh sb="0" eb="2">
      <t>ソウダン</t>
    </rPh>
    <rPh sb="2" eb="3">
      <t>カカリ</t>
    </rPh>
    <phoneticPr fontId="9"/>
  </si>
  <si>
    <r>
      <t>生活第一係</t>
    </r>
    <r>
      <rPr>
        <sz val="12"/>
        <rFont val="ＭＳ Ｐゴシック"/>
        <family val="3"/>
        <charset val="128"/>
      </rPr>
      <t>、</t>
    </r>
    <rPh sb="0" eb="2">
      <t>セイカツ</t>
    </rPh>
    <rPh sb="2" eb="4">
      <t>ダイイチ</t>
    </rPh>
    <rPh sb="4" eb="5">
      <t>カカリ</t>
    </rPh>
    <phoneticPr fontId="9"/>
  </si>
  <si>
    <r>
      <t>生活第二係</t>
    </r>
    <r>
      <rPr>
        <sz val="12"/>
        <rFont val="ＭＳ Ｐゴシック"/>
        <family val="3"/>
        <charset val="128"/>
      </rPr>
      <t>、</t>
    </r>
    <rPh sb="0" eb="2">
      <t>セイカツ</t>
    </rPh>
    <rPh sb="2" eb="4">
      <t>ダイニ</t>
    </rPh>
    <rPh sb="4" eb="5">
      <t>カカリ</t>
    </rPh>
    <phoneticPr fontId="9"/>
  </si>
  <si>
    <r>
      <t>生活第三係</t>
    </r>
    <r>
      <rPr>
        <sz val="12"/>
        <rFont val="ＭＳ Ｐゴシック"/>
        <family val="3"/>
        <charset val="128"/>
      </rPr>
      <t>、</t>
    </r>
    <rPh sb="0" eb="2">
      <t>セイカツ</t>
    </rPh>
    <rPh sb="2" eb="3">
      <t>ダイ</t>
    </rPh>
    <rPh sb="3" eb="4">
      <t>サン</t>
    </rPh>
    <rPh sb="4" eb="5">
      <t>カカリ</t>
    </rPh>
    <phoneticPr fontId="9"/>
  </si>
  <si>
    <r>
      <t>生活第四係</t>
    </r>
    <r>
      <rPr>
        <sz val="12"/>
        <rFont val="ＭＳ Ｐゴシック"/>
        <family val="3"/>
        <charset val="128"/>
      </rPr>
      <t>、</t>
    </r>
    <rPh sb="0" eb="2">
      <t>セイカツ</t>
    </rPh>
    <rPh sb="2" eb="3">
      <t>ダイ</t>
    </rPh>
    <rPh sb="3" eb="4">
      <t>ヨン</t>
    </rPh>
    <rPh sb="4" eb="5">
      <t>カカリ</t>
    </rPh>
    <phoneticPr fontId="9"/>
  </si>
  <si>
    <r>
      <t>生活第五係</t>
    </r>
    <r>
      <rPr>
        <sz val="12"/>
        <rFont val="ＭＳ Ｐゴシック"/>
        <family val="3"/>
        <charset val="128"/>
      </rPr>
      <t>、</t>
    </r>
    <rPh sb="0" eb="2">
      <t>セイカツ</t>
    </rPh>
    <rPh sb="2" eb="3">
      <t>ダイ</t>
    </rPh>
    <rPh sb="3" eb="4">
      <t>ゴ</t>
    </rPh>
    <rPh sb="4" eb="5">
      <t>カカリ</t>
    </rPh>
    <phoneticPr fontId="9"/>
  </si>
  <si>
    <r>
      <t>生活第六係</t>
    </r>
    <r>
      <rPr>
        <sz val="12"/>
        <rFont val="ＭＳ Ｐゴシック"/>
        <family val="3"/>
        <charset val="128"/>
      </rPr>
      <t>、</t>
    </r>
    <rPh sb="0" eb="2">
      <t>セイカツ</t>
    </rPh>
    <rPh sb="2" eb="3">
      <t>ダイ</t>
    </rPh>
    <rPh sb="3" eb="4">
      <t>ロク</t>
    </rPh>
    <rPh sb="4" eb="5">
      <t>カカリ</t>
    </rPh>
    <phoneticPr fontId="9"/>
  </si>
  <si>
    <r>
      <t>生活第七係</t>
    </r>
    <r>
      <rPr>
        <sz val="12"/>
        <rFont val="ＭＳ Ｐゴシック"/>
        <family val="3"/>
        <charset val="128"/>
      </rPr>
      <t>、</t>
    </r>
    <rPh sb="0" eb="2">
      <t>セイカツ</t>
    </rPh>
    <rPh sb="2" eb="3">
      <t>ダイ</t>
    </rPh>
    <rPh sb="3" eb="4">
      <t>ナナ</t>
    </rPh>
    <rPh sb="4" eb="5">
      <t>カカリ</t>
    </rPh>
    <phoneticPr fontId="9"/>
  </si>
  <si>
    <r>
      <rPr>
        <u/>
        <sz val="12"/>
        <rFont val="ＭＳ Ｐゴシック"/>
        <family val="3"/>
        <charset val="128"/>
      </rPr>
      <t>自立支援担当係、</t>
    </r>
    <r>
      <rPr>
        <sz val="12"/>
        <color indexed="30"/>
        <rFont val="ＭＳ Ｐゴシック"/>
        <family val="3"/>
        <charset val="128"/>
      </rPr>
      <t>　</t>
    </r>
    <r>
      <rPr>
        <sz val="12"/>
        <rFont val="ＭＳ Ｐゴシック"/>
        <family val="3"/>
        <charset val="128"/>
      </rPr>
      <t>自立支援センター調整担当係</t>
    </r>
    <rPh sb="0" eb="4">
      <t>ジリツシエン</t>
    </rPh>
    <rPh sb="4" eb="6">
      <t>タントウ</t>
    </rPh>
    <rPh sb="6" eb="7">
      <t>カカリ</t>
    </rPh>
    <rPh sb="9" eb="11">
      <t>ジリツ</t>
    </rPh>
    <rPh sb="11" eb="13">
      <t>シエン</t>
    </rPh>
    <rPh sb="17" eb="19">
      <t>チョウセイ</t>
    </rPh>
    <rPh sb="19" eb="21">
      <t>タントウ</t>
    </rPh>
    <rPh sb="21" eb="22">
      <t>カカリ</t>
    </rPh>
    <phoneticPr fontId="9"/>
  </si>
  <si>
    <r>
      <t>生活第五係</t>
    </r>
    <r>
      <rPr>
        <sz val="12"/>
        <rFont val="ＭＳ Ｐゴシック"/>
        <family val="3"/>
        <charset val="128"/>
      </rPr>
      <t>、</t>
    </r>
    <rPh sb="0" eb="2">
      <t>セイカツ</t>
    </rPh>
    <rPh sb="2" eb="3">
      <t>ダイ</t>
    </rPh>
    <rPh sb="3" eb="4">
      <t>５</t>
    </rPh>
    <rPh sb="4" eb="5">
      <t>カカリ</t>
    </rPh>
    <phoneticPr fontId="9"/>
  </si>
  <si>
    <t>危機管理・防災担当
部長</t>
    <phoneticPr fontId="9"/>
  </si>
  <si>
    <t>事業推進担当部長</t>
    <rPh sb="0" eb="2">
      <t>ジギョウ</t>
    </rPh>
    <rPh sb="2" eb="4">
      <t>スイシン</t>
    </rPh>
    <rPh sb="4" eb="6">
      <t>タントウ</t>
    </rPh>
    <rPh sb="6" eb="8">
      <t>ブチョウ</t>
    </rPh>
    <phoneticPr fontId="1"/>
  </si>
  <si>
    <t>政策企画課</t>
    <rPh sb="0" eb="2">
      <t>セイサク</t>
    </rPh>
    <rPh sb="2" eb="4">
      <t>キカク</t>
    </rPh>
    <rPh sb="4" eb="5">
      <t>カ</t>
    </rPh>
    <phoneticPr fontId="1"/>
  </si>
  <si>
    <t xml:space="preserve">区政の総合的な企画・調整、基本構想・基本計画・実施計画、区民・事業者との協働の推進、行政評価、ＳＤＧｓの推進、その他特命事項、部課内庶務
</t>
    <rPh sb="52" eb="54">
      <t>スイシン</t>
    </rPh>
    <phoneticPr fontId="1"/>
  </si>
  <si>
    <t>経営改革担当課長</t>
    <rPh sb="0" eb="2">
      <t>ケイエイ</t>
    </rPh>
    <rPh sb="2" eb="4">
      <t>カイカク</t>
    </rPh>
    <rPh sb="4" eb="6">
      <t>タントウ</t>
    </rPh>
    <rPh sb="6" eb="8">
      <t>カチョウ</t>
    </rPh>
    <phoneticPr fontId="1"/>
  </si>
  <si>
    <t>協働推進担当課長</t>
    <rPh sb="0" eb="2">
      <t>キョウドウ</t>
    </rPh>
    <rPh sb="2" eb="4">
      <t>スイシン</t>
    </rPh>
    <rPh sb="4" eb="6">
      <t>タントウ</t>
    </rPh>
    <rPh sb="6" eb="8">
      <t>カチョウ</t>
    </rPh>
    <phoneticPr fontId="1"/>
  </si>
  <si>
    <t>ＳＤＧｓ推進担当課長</t>
    <rPh sb="4" eb="6">
      <t>スイシン</t>
    </rPh>
    <rPh sb="6" eb="8">
      <t>タントウ</t>
    </rPh>
    <rPh sb="8" eb="10">
      <t>カチョウ</t>
    </rPh>
    <phoneticPr fontId="1"/>
  </si>
  <si>
    <t>経営改革担当係</t>
    <rPh sb="0" eb="2">
      <t>ケイエイ</t>
    </rPh>
    <rPh sb="2" eb="4">
      <t>カイカク</t>
    </rPh>
    <rPh sb="4" eb="6">
      <t>タントウ</t>
    </rPh>
    <rPh sb="6" eb="7">
      <t>カカリ</t>
    </rPh>
    <phoneticPr fontId="1"/>
  </si>
  <si>
    <t>行財政改革に係る企画・調整、事務改善、行政組織、地方分権</t>
  </si>
  <si>
    <t>健康推進都市担当課長</t>
  </si>
  <si>
    <t>統計調査係</t>
    <rPh sb="0" eb="1">
      <t>オサム</t>
    </rPh>
    <rPh sb="1" eb="2">
      <t>ケイ</t>
    </rPh>
    <rPh sb="2" eb="3">
      <t>チョウ</t>
    </rPh>
    <rPh sb="3" eb="4">
      <t>サ</t>
    </rPh>
    <rPh sb="4" eb="5">
      <t>カカリ</t>
    </rPh>
    <phoneticPr fontId="1"/>
  </si>
  <si>
    <t>統計・調査</t>
    <rPh sb="0" eb="2">
      <t>トウケイ</t>
    </rPh>
    <rPh sb="3" eb="5">
      <t>チョウサ</t>
    </rPh>
    <phoneticPr fontId="1"/>
  </si>
  <si>
    <t>文化的景観調整担当課長</t>
    <rPh sb="0" eb="2">
      <t>ブンカ</t>
    </rPh>
    <rPh sb="2" eb="3">
      <t>テキ</t>
    </rPh>
    <rPh sb="3" eb="5">
      <t>ケイカン</t>
    </rPh>
    <rPh sb="5" eb="7">
      <t>チョウセイ</t>
    </rPh>
    <rPh sb="7" eb="9">
      <t>タントウ</t>
    </rPh>
    <rPh sb="9" eb="11">
      <t>カチョウ</t>
    </rPh>
    <phoneticPr fontId="1"/>
  </si>
  <si>
    <t>財政計画その他財務、予算の編成・執行統制、財政状況の公表、地方消費税交付金等の収納、課内庶務</t>
  </si>
  <si>
    <t>ＤＸ戦略課</t>
    <rPh sb="2" eb="4">
      <t>センリャク</t>
    </rPh>
    <rPh sb="4" eb="5">
      <t>カ</t>
    </rPh>
    <phoneticPr fontId="1"/>
  </si>
  <si>
    <t>情報システム等に係るセキュリティ、課内庶務</t>
  </si>
  <si>
    <t>システム調整係</t>
  </si>
  <si>
    <t>情報システムに係る構築・運用管理</t>
  </si>
  <si>
    <t>ＤＸ政策の推進・調整、情報システムガイドライン</t>
    <rPh sb="2" eb="4">
      <t>セイサク</t>
    </rPh>
    <rPh sb="8" eb="10">
      <t>チョウセイ</t>
    </rPh>
    <phoneticPr fontId="1"/>
  </si>
  <si>
    <t>区議会、名誉区民、区史の編集発行、庁中取締り・宿直、行政委員会との連絡、行政区域、部事務事業の調整・進行管理、ボランティア保険、自治体総合賠償責任保険、総合庁舎・付属施設の管理、代表電話、庁用自動車の管理等、部課内庶務</t>
  </si>
  <si>
    <t>総合庁舎推進担当課長</t>
    <rPh sb="0" eb="2">
      <t>ソウゴウ</t>
    </rPh>
    <rPh sb="2" eb="4">
      <t>チョウシャ</t>
    </rPh>
    <rPh sb="4" eb="6">
      <t>スイシン</t>
    </rPh>
    <rPh sb="6" eb="8">
      <t>タントウ</t>
    </rPh>
    <rPh sb="8" eb="9">
      <t>カ</t>
    </rPh>
    <rPh sb="9" eb="10">
      <t>チョウ</t>
    </rPh>
    <phoneticPr fontId="1"/>
  </si>
  <si>
    <t>総合庁舎技術担当課長</t>
    <rPh sb="0" eb="2">
      <t>ソウゴウ</t>
    </rPh>
    <rPh sb="2" eb="4">
      <t>チョウシャ</t>
    </rPh>
    <rPh sb="4" eb="6">
      <t>ギジュツ</t>
    </rPh>
    <rPh sb="6" eb="8">
      <t>タントウ</t>
    </rPh>
    <rPh sb="8" eb="9">
      <t>カ</t>
    </rPh>
    <rPh sb="9" eb="10">
      <t>チョウ</t>
    </rPh>
    <phoneticPr fontId="1"/>
  </si>
  <si>
    <t>情報公開、個人情報の保護、情報セキュリティ（他の部課に属するものを除く。）、行政不服審査会、区政資料の収集・提供、文書の受領・配布・発送、文書の交換、公文書の管理、文書書庫・複合機の管理（総合庁舎内に設置されている複合機に限り、他の部課に属するものを除く。）</t>
    <rPh sb="66" eb="68">
      <t>ハッソウ</t>
    </rPh>
    <rPh sb="75" eb="78">
      <t>コウブンショ</t>
    </rPh>
    <rPh sb="79" eb="81">
      <t>カンリ</t>
    </rPh>
    <rPh sb="87" eb="90">
      <t>フクゴウキ</t>
    </rPh>
    <rPh sb="94" eb="96">
      <t>ソウゴウ</t>
    </rPh>
    <rPh sb="96" eb="98">
      <t>チョウシャ</t>
    </rPh>
    <rPh sb="98" eb="99">
      <t>ナイ</t>
    </rPh>
    <rPh sb="100" eb="102">
      <t>セッチ</t>
    </rPh>
    <rPh sb="107" eb="110">
      <t>フクゴウキ</t>
    </rPh>
    <rPh sb="111" eb="112">
      <t>カギ</t>
    </rPh>
    <rPh sb="114" eb="115">
      <t>ホカ</t>
    </rPh>
    <rPh sb="116" eb="118">
      <t>ブカ</t>
    </rPh>
    <rPh sb="119" eb="120">
      <t>ゾク</t>
    </rPh>
    <rPh sb="125" eb="126">
      <t>ノゾ</t>
    </rPh>
    <phoneticPr fontId="1"/>
  </si>
  <si>
    <t>公印、文書等の審査、条例・規則等の立案、訴訟・和解・法律相談・行政不服審査（行政不服審査会に関することを除く。）、行政手続法・葛飾区行政手続条例に係る苦情の受付・審査・指導、公告式、例規集の編集発行、法規図書室の管理</t>
  </si>
  <si>
    <t>総合庁舎整備担当係</t>
    <rPh sb="0" eb="2">
      <t>ソウゴウ</t>
    </rPh>
    <rPh sb="2" eb="4">
      <t>チョウシャ</t>
    </rPh>
    <rPh sb="4" eb="6">
      <t>セイビ</t>
    </rPh>
    <rPh sb="6" eb="8">
      <t>タントウ</t>
    </rPh>
    <rPh sb="8" eb="9">
      <t>カカリ</t>
    </rPh>
    <phoneticPr fontId="1"/>
  </si>
  <si>
    <t>総合庁舎の整備</t>
    <rPh sb="0" eb="2">
      <t>ソウゴウ</t>
    </rPh>
    <rPh sb="2" eb="4">
      <t>チョウシャ</t>
    </rPh>
    <rPh sb="5" eb="7">
      <t>セイビ</t>
    </rPh>
    <phoneticPr fontId="1"/>
  </si>
  <si>
    <t>区長・副区長の秘書、儀礼・交際、その他特命事項、課内庶務</t>
  </si>
  <si>
    <t>広報係</t>
    <rPh sb="0" eb="2">
      <t>コウホウ</t>
    </rPh>
    <rPh sb="2" eb="3">
      <t>カカ</t>
    </rPh>
    <phoneticPr fontId="1"/>
  </si>
  <si>
    <t>広報紙・便利帳等の編集発行、公共サインの表示情報の管理、ラジオ広報等の制作・活用、掲示板・掲示物の掲出・その管理、防災行政無線の一般放送、課内庶務</t>
  </si>
  <si>
    <t>シティセールス係</t>
    <rPh sb="7" eb="8">
      <t>カカリ</t>
    </rPh>
    <phoneticPr fontId="1"/>
  </si>
  <si>
    <t>報道機関への情報提供・連絡調整、ホームページ等の運営、コールセンター、区のイメージ向上に係る各課の連携・調整・情報発信、映像広報の制作・活用</t>
  </si>
  <si>
    <t>すぐやる係</t>
    <rPh sb="4" eb="5">
      <t>カカ</t>
    </rPh>
    <phoneticPr fontId="1"/>
  </si>
  <si>
    <t>区政についての要望等の緊急処理・連絡調整、区民の要望・苦情についての相談・あっせんその他処理、陳情、世論調査、各種区民相談（他の部課に属するものを除く。）、その他区民の意見を聴くこと、課内庶務</t>
  </si>
  <si>
    <t>人権施策推進係</t>
    <rPh sb="0" eb="2">
      <t>ジンケン</t>
    </rPh>
    <rPh sb="2" eb="4">
      <t>セサク</t>
    </rPh>
    <rPh sb="4" eb="6">
      <t>スイシン</t>
    </rPh>
    <rPh sb="6" eb="7">
      <t>カカリ</t>
    </rPh>
    <phoneticPr fontId="1"/>
  </si>
  <si>
    <t>人権施策の推進・総合調整、同和問題、人権擁護委員、他の部に属さない人権、課内庶務</t>
  </si>
  <si>
    <t>男女平等推進係</t>
    <rPh sb="0" eb="2">
      <t>ダンジョ</t>
    </rPh>
    <rPh sb="2" eb="4">
      <t>ビョウドウ</t>
    </rPh>
    <rPh sb="4" eb="6">
      <t>スイシン</t>
    </rPh>
    <rPh sb="6" eb="7">
      <t>カカリ</t>
    </rPh>
    <phoneticPr fontId="1"/>
  </si>
  <si>
    <t>男女平等推進施策・総合調整、庁舎の施設設備の維持管理、区立図書館が所蔵する図書資料・視聴覚資料・郷土資料・行政資料の館外貸出、葛飾区公共施設予約システムによる受付</t>
    <rPh sb="17" eb="19">
      <t>シセツ</t>
    </rPh>
    <rPh sb="19" eb="21">
      <t>セツビ</t>
    </rPh>
    <phoneticPr fontId="1"/>
  </si>
  <si>
    <t>人事課</t>
    <rPh sb="0" eb="3">
      <t>ジンジカ</t>
    </rPh>
    <phoneticPr fontId="1"/>
  </si>
  <si>
    <t>職員の任免・表彰その他人事、課内庶務</t>
  </si>
  <si>
    <t>給与福利係</t>
    <rPh sb="2" eb="4">
      <t>フクリ</t>
    </rPh>
    <rPh sb="4" eb="5">
      <t>カカリ</t>
    </rPh>
    <phoneticPr fontId="1"/>
  </si>
  <si>
    <t>職員の給与、職員の退職手当、職員の福利厚生施設、職員の共済組合・互助組合、その他職員の福利厚生</t>
  </si>
  <si>
    <t>定数管理担当係</t>
    <rPh sb="0" eb="2">
      <t>テイスウ</t>
    </rPh>
    <rPh sb="2" eb="4">
      <t>カンリ</t>
    </rPh>
    <rPh sb="4" eb="6">
      <t>タントウ</t>
    </rPh>
    <rPh sb="6" eb="7">
      <t>カカ</t>
    </rPh>
    <phoneticPr fontId="1"/>
  </si>
  <si>
    <t>職員の定数管理</t>
    <rPh sb="0" eb="2">
      <t>ショクイン</t>
    </rPh>
    <rPh sb="3" eb="5">
      <t>テイスウ</t>
    </rPh>
    <rPh sb="5" eb="7">
      <t>カンリ</t>
    </rPh>
    <phoneticPr fontId="1"/>
  </si>
  <si>
    <t>調整担当係</t>
    <rPh sb="0" eb="2">
      <t>チョウセイ</t>
    </rPh>
    <rPh sb="2" eb="4">
      <t>タントウ</t>
    </rPh>
    <rPh sb="4" eb="5">
      <t>カカリ</t>
    </rPh>
    <phoneticPr fontId="1"/>
  </si>
  <si>
    <t>職員団体、職員の分限・懲戒・服務</t>
  </si>
  <si>
    <t>育成推進係</t>
    <rPh sb="0" eb="2">
      <t>イクセイ</t>
    </rPh>
    <rPh sb="2" eb="4">
      <t>スイシン</t>
    </rPh>
    <rPh sb="4" eb="5">
      <t>カカリ</t>
    </rPh>
    <phoneticPr fontId="1"/>
  </si>
  <si>
    <t>職員の育成・能力開発</t>
  </si>
  <si>
    <t>安全衛生係　</t>
    <rPh sb="0" eb="2">
      <t>アンゼン</t>
    </rPh>
    <rPh sb="2" eb="4">
      <t>エイセイ</t>
    </rPh>
    <phoneticPr fontId="1"/>
  </si>
  <si>
    <t>職員の安全衛生管理、職員の公務災害、職員の健康管理、オフィスサポーター</t>
  </si>
  <si>
    <t>契約管財課</t>
    <rPh sb="0" eb="2">
      <t>ケイヤク</t>
    </rPh>
    <rPh sb="2" eb="4">
      <t>カンザイ</t>
    </rPh>
    <rPh sb="4" eb="5">
      <t>カ</t>
    </rPh>
    <phoneticPr fontId="1"/>
  </si>
  <si>
    <t>売買・貸借・請負その他の契約、契約制度、課内庶務</t>
  </si>
  <si>
    <t>用地管財係　　</t>
    <rPh sb="2" eb="3">
      <t>カン</t>
    </rPh>
    <rPh sb="3" eb="4">
      <t>ザイ</t>
    </rPh>
    <phoneticPr fontId="1"/>
  </si>
  <si>
    <t>公有財産の総合調整・管理、用地取得基金に属する用地の管理、財産価格審議会、公有財産管理運用委員会、葛飾区土地開発公社に対する指導・助言・連絡調整、都市計画事業用地等の取得に伴う事業用代替地の処分</t>
    <rPh sb="13" eb="15">
      <t>ヨウチ</t>
    </rPh>
    <rPh sb="15" eb="17">
      <t>シュトク</t>
    </rPh>
    <rPh sb="17" eb="19">
      <t>キキン</t>
    </rPh>
    <rPh sb="20" eb="21">
      <t>ゾク</t>
    </rPh>
    <rPh sb="81" eb="82">
      <t>トウ</t>
    </rPh>
    <phoneticPr fontId="1"/>
  </si>
  <si>
    <t>品質確保促進担当係</t>
    <rPh sb="0" eb="1">
      <t>ヒン</t>
    </rPh>
    <rPh sb="1" eb="2">
      <t>シツ</t>
    </rPh>
    <rPh sb="2" eb="4">
      <t>カクホ</t>
    </rPh>
    <rPh sb="4" eb="6">
      <t>ソクシン</t>
    </rPh>
    <rPh sb="6" eb="8">
      <t>タントウ</t>
    </rPh>
    <rPh sb="8" eb="9">
      <t>カカリ</t>
    </rPh>
    <phoneticPr fontId="1"/>
  </si>
  <si>
    <t>契約の検査、公共工事等の品質の確保</t>
  </si>
  <si>
    <t>収納対策方針の策定、保険料（国民健康保険料及び後期高齢者医療に係る保険料をいう。）・徴収金の収納・管理、保険料・徴収金の過誤納、口座振替、保険料・住民税の照会・調査・回答、保険料の証明、納付勧奨、課内庶務</t>
    <rPh sb="10" eb="13">
      <t>ホケンリョウ</t>
    </rPh>
    <rPh sb="42" eb="44">
      <t>チョウシュウ</t>
    </rPh>
    <rPh sb="44" eb="45">
      <t>キン</t>
    </rPh>
    <rPh sb="46" eb="48">
      <t>シュウノウ</t>
    </rPh>
    <rPh sb="49" eb="51">
      <t>カンリ</t>
    </rPh>
    <rPh sb="52" eb="55">
      <t>ホケンリョウ</t>
    </rPh>
    <rPh sb="56" eb="58">
      <t>チョウシュウ</t>
    </rPh>
    <rPh sb="58" eb="59">
      <t>キン</t>
    </rPh>
    <rPh sb="60" eb="63">
      <t>カゴノウ</t>
    </rPh>
    <rPh sb="69" eb="72">
      <t>ホケンリョウ</t>
    </rPh>
    <rPh sb="73" eb="76">
      <t>ジュウミンゼイ</t>
    </rPh>
    <rPh sb="77" eb="79">
      <t>ショウカイ</t>
    </rPh>
    <rPh sb="80" eb="82">
      <t>チョウサ</t>
    </rPh>
    <rPh sb="83" eb="85">
      <t>カイトウ</t>
    </rPh>
    <rPh sb="86" eb="89">
      <t>ホケンリョウ</t>
    </rPh>
    <rPh sb="90" eb="92">
      <t>ショウメイ</t>
    </rPh>
    <rPh sb="93" eb="95">
      <t>ノウフ</t>
    </rPh>
    <rPh sb="95" eb="97">
      <t>カンショウ</t>
    </rPh>
    <phoneticPr fontId="1"/>
  </si>
  <si>
    <t>徴収第一係</t>
    <rPh sb="0" eb="2">
      <t>チョウシュウ</t>
    </rPh>
    <rPh sb="2" eb="4">
      <t>ダイイチ</t>
    </rPh>
    <rPh sb="4" eb="5">
      <t>カカリ</t>
    </rPh>
    <phoneticPr fontId="1"/>
  </si>
  <si>
    <t>滞納整理方針、保険料・徴収金の徴収計画、保険料・徴収金の滞納整理・滞納処分、保険料・徴収金以外の債権の保全・取り立て、保険料・徴収金の嘱託・受託</t>
    <rPh sb="0" eb="2">
      <t>タイノウ</t>
    </rPh>
    <rPh sb="2" eb="4">
      <t>セイリ</t>
    </rPh>
    <rPh sb="4" eb="6">
      <t>ホウシン</t>
    </rPh>
    <rPh sb="7" eb="10">
      <t>ホケンリョウ</t>
    </rPh>
    <rPh sb="11" eb="13">
      <t>チョウシュウ</t>
    </rPh>
    <rPh sb="13" eb="14">
      <t>キン</t>
    </rPh>
    <rPh sb="15" eb="17">
      <t>チョウシュウ</t>
    </rPh>
    <rPh sb="17" eb="19">
      <t>ケイカク</t>
    </rPh>
    <rPh sb="20" eb="23">
      <t>ホケンリョウ</t>
    </rPh>
    <rPh sb="24" eb="26">
      <t>チョウシュウ</t>
    </rPh>
    <rPh sb="26" eb="27">
      <t>キン</t>
    </rPh>
    <rPh sb="28" eb="30">
      <t>タイノウ</t>
    </rPh>
    <rPh sb="30" eb="32">
      <t>セイリ</t>
    </rPh>
    <rPh sb="33" eb="35">
      <t>タイノウ</t>
    </rPh>
    <rPh sb="35" eb="37">
      <t>ショブン</t>
    </rPh>
    <rPh sb="38" eb="41">
      <t>ホケンリョウ</t>
    </rPh>
    <rPh sb="42" eb="44">
      <t>チョウシュウ</t>
    </rPh>
    <rPh sb="44" eb="45">
      <t>キン</t>
    </rPh>
    <rPh sb="45" eb="47">
      <t>イガイ</t>
    </rPh>
    <rPh sb="48" eb="50">
      <t>サイケン</t>
    </rPh>
    <rPh sb="51" eb="53">
      <t>ホゼン</t>
    </rPh>
    <rPh sb="54" eb="55">
      <t>ト</t>
    </rPh>
    <rPh sb="56" eb="57">
      <t>タ</t>
    </rPh>
    <rPh sb="59" eb="62">
      <t>ホケンリョウ</t>
    </rPh>
    <rPh sb="63" eb="65">
      <t>チョウシュウ</t>
    </rPh>
    <rPh sb="65" eb="66">
      <t>キン</t>
    </rPh>
    <rPh sb="67" eb="69">
      <t>ショクタク</t>
    </rPh>
    <rPh sb="70" eb="72">
      <t>ジュタク</t>
    </rPh>
    <phoneticPr fontId="1"/>
  </si>
  <si>
    <t>徴収第二係</t>
    <rPh sb="0" eb="2">
      <t>チョウシュウ</t>
    </rPh>
    <rPh sb="2" eb="4">
      <t>ダイニ</t>
    </rPh>
    <rPh sb="4" eb="5">
      <t>カカリ</t>
    </rPh>
    <phoneticPr fontId="1"/>
  </si>
  <si>
    <t>施設管理課</t>
    <rPh sb="0" eb="2">
      <t>シセツ</t>
    </rPh>
    <rPh sb="2" eb="4">
      <t>カンリ</t>
    </rPh>
    <rPh sb="4" eb="5">
      <t>カ</t>
    </rPh>
    <phoneticPr fontId="1"/>
  </si>
  <si>
    <t>施設調整係</t>
    <rPh sb="0" eb="2">
      <t>シセツ</t>
    </rPh>
    <rPh sb="2" eb="4">
      <t>チョウセイ</t>
    </rPh>
    <rPh sb="4" eb="5">
      <t>カカリ</t>
    </rPh>
    <phoneticPr fontId="1"/>
  </si>
  <si>
    <t>施設の有効活用の推進・調整、部課内庶務</t>
    <rPh sb="11" eb="13">
      <t>チョウセイ</t>
    </rPh>
    <phoneticPr fontId="1"/>
  </si>
  <si>
    <t>保全計画係</t>
    <rPh sb="0" eb="2">
      <t>ホゼン</t>
    </rPh>
    <rPh sb="2" eb="4">
      <t>ケイカク</t>
    </rPh>
    <rPh sb="4" eb="5">
      <t>カカリ</t>
    </rPh>
    <phoneticPr fontId="1"/>
  </si>
  <si>
    <t>施設の保全計画・改修計画</t>
  </si>
  <si>
    <t>工務係</t>
    <rPh sb="0" eb="2">
      <t>コウム</t>
    </rPh>
    <rPh sb="2" eb="3">
      <t>カカリ</t>
    </rPh>
    <phoneticPr fontId="1"/>
  </si>
  <si>
    <t>工事関係書類の作成・工事費その他の経理、課内庶務</t>
  </si>
  <si>
    <t>技術管理係　</t>
    <rPh sb="0" eb="2">
      <t>ギジュツ</t>
    </rPh>
    <rPh sb="2" eb="4">
      <t>カンリ</t>
    </rPh>
    <phoneticPr fontId="1"/>
  </si>
  <si>
    <t>工事の進行管理、技術管理、施設の点検・情報管理、施設の耐震診断等、施設における工事実施計画・修繕計画等の技術的事項</t>
  </si>
  <si>
    <t>建築第一係</t>
    <rPh sb="0" eb="2">
      <t>ケンチク</t>
    </rPh>
    <rPh sb="2" eb="3">
      <t>ダイ</t>
    </rPh>
    <rPh sb="3" eb="4">
      <t>イチ</t>
    </rPh>
    <rPh sb="4" eb="5">
      <t>カカリ</t>
    </rPh>
    <phoneticPr fontId="1"/>
  </si>
  <si>
    <t xml:space="preserve">施設の建築・改修
</t>
  </si>
  <si>
    <t>建築第二係</t>
    <rPh sb="0" eb="2">
      <t>ケンチク</t>
    </rPh>
    <rPh sb="2" eb="3">
      <t>ダイ</t>
    </rPh>
    <rPh sb="3" eb="4">
      <t>ニ</t>
    </rPh>
    <rPh sb="4" eb="5">
      <t>カカリ</t>
    </rPh>
    <phoneticPr fontId="1"/>
  </si>
  <si>
    <t>建築第三係</t>
    <rPh sb="0" eb="2">
      <t>ケンチク</t>
    </rPh>
    <rPh sb="2" eb="3">
      <t>ダイ</t>
    </rPh>
    <rPh sb="3" eb="4">
      <t>サン</t>
    </rPh>
    <rPh sb="4" eb="5">
      <t>カカリ</t>
    </rPh>
    <phoneticPr fontId="1"/>
  </si>
  <si>
    <t>電気設備係</t>
    <rPh sb="0" eb="1">
      <t>デン</t>
    </rPh>
    <rPh sb="1" eb="2">
      <t>キ</t>
    </rPh>
    <rPh sb="2" eb="4">
      <t>セツビ</t>
    </rPh>
    <rPh sb="4" eb="5">
      <t>カカリ</t>
    </rPh>
    <phoneticPr fontId="1"/>
  </si>
  <si>
    <t>施設の電気設備</t>
  </si>
  <si>
    <t>機械設備係</t>
    <rPh sb="0" eb="1">
      <t>キ</t>
    </rPh>
    <rPh sb="1" eb="2">
      <t>カセ</t>
    </rPh>
    <rPh sb="2" eb="4">
      <t>セツビ</t>
    </rPh>
    <rPh sb="4" eb="5">
      <t>カカリ</t>
    </rPh>
    <phoneticPr fontId="1"/>
  </si>
  <si>
    <t>施設の機械設備</t>
  </si>
  <si>
    <t>施設維持課</t>
    <rPh sb="0" eb="2">
      <t>シセツ</t>
    </rPh>
    <rPh sb="2" eb="4">
      <t>イジ</t>
    </rPh>
    <rPh sb="4" eb="5">
      <t>カ</t>
    </rPh>
    <phoneticPr fontId="1"/>
  </si>
  <si>
    <t>庁舎維持係</t>
    <rPh sb="0" eb="2">
      <t>チョウシャ</t>
    </rPh>
    <rPh sb="2" eb="4">
      <t>イジ</t>
    </rPh>
    <rPh sb="4" eb="5">
      <t>カカリ</t>
    </rPh>
    <phoneticPr fontId="1"/>
  </si>
  <si>
    <t>総合庁舎・付属施設の維持管理（総務課に属するものを除く。）、課内庶務</t>
  </si>
  <si>
    <t>施設維持担当係</t>
    <rPh sb="0" eb="2">
      <t>シセツ</t>
    </rPh>
    <rPh sb="2" eb="4">
      <t>イジ</t>
    </rPh>
    <rPh sb="4" eb="6">
      <t>タントウ</t>
    </rPh>
    <rPh sb="6" eb="7">
      <t>カカリ</t>
    </rPh>
    <phoneticPr fontId="1"/>
  </si>
  <si>
    <t>施設の状況調査・点検、施設の小規模修繕</t>
  </si>
  <si>
    <t>部事務事業の調整・進行管理、保養施設、自動車臨時運行の許可、専修学校・各種学校、諸証明の交付、他の部に属さない区民サービス、葛飾区地域コミュニティ施設の整備・管理運営、葛飾区公共施設予約システムによる受付、部課内庶務</t>
  </si>
  <si>
    <t>地域活動の推進・地域との連絡調整、地縁による団体の認可等、地域美化、地域貢献活動を行う団体との協働・地域貢献活動の推進（他の部課に属するものを除く。）</t>
  </si>
  <si>
    <t>地域活動の推進（地区センターに属するものを除く。）、新小岩地域活動センター・子ども発達センター新小岩分室・上平井保育園・子ども未来プラザ西新小岩・新小岩保健センターの事業連携、新小岩地域活動センターの管理運営、葛飾区公共施設予約システムによる受付</t>
    <rPh sb="0" eb="2">
      <t>チイキ</t>
    </rPh>
    <rPh sb="2" eb="4">
      <t>カツドウ</t>
    </rPh>
    <rPh sb="5" eb="7">
      <t>スイシン</t>
    </rPh>
    <rPh sb="8" eb="10">
      <t>チク</t>
    </rPh>
    <rPh sb="15" eb="16">
      <t>ゾク</t>
    </rPh>
    <rPh sb="21" eb="22">
      <t>ノゾ</t>
    </rPh>
    <rPh sb="26" eb="29">
      <t>シンコイワ</t>
    </rPh>
    <rPh sb="29" eb="31">
      <t>チイキ</t>
    </rPh>
    <rPh sb="31" eb="33">
      <t>カツドウ</t>
    </rPh>
    <rPh sb="38" eb="39">
      <t>コ</t>
    </rPh>
    <rPh sb="41" eb="43">
      <t>ハッタツ</t>
    </rPh>
    <rPh sb="47" eb="50">
      <t>シンコイワ</t>
    </rPh>
    <rPh sb="50" eb="52">
      <t>ブンシツ</t>
    </rPh>
    <rPh sb="53" eb="56">
      <t>カミヒライ</t>
    </rPh>
    <rPh sb="56" eb="59">
      <t>ホイクエン</t>
    </rPh>
    <rPh sb="60" eb="61">
      <t>コ</t>
    </rPh>
    <rPh sb="63" eb="65">
      <t>ミライ</t>
    </rPh>
    <rPh sb="68" eb="72">
      <t>ニシシンコイワ</t>
    </rPh>
    <rPh sb="73" eb="76">
      <t>シンコイワ</t>
    </rPh>
    <rPh sb="76" eb="78">
      <t>ホケン</t>
    </rPh>
    <rPh sb="83" eb="85">
      <t>ジギョウ</t>
    </rPh>
    <rPh sb="85" eb="87">
      <t>レンケイ</t>
    </rPh>
    <rPh sb="88" eb="91">
      <t>シンコイワ</t>
    </rPh>
    <rPh sb="91" eb="93">
      <t>チイキ</t>
    </rPh>
    <rPh sb="93" eb="95">
      <t>カツドウ</t>
    </rPh>
    <rPh sb="100" eb="102">
      <t>カンリ</t>
    </rPh>
    <rPh sb="102" eb="104">
      <t>ウンエイ</t>
    </rPh>
    <rPh sb="105" eb="108">
      <t>カツシカク</t>
    </rPh>
    <rPh sb="108" eb="110">
      <t>コウキョウ</t>
    </rPh>
    <rPh sb="110" eb="112">
      <t>シセツ</t>
    </rPh>
    <rPh sb="112" eb="114">
      <t>ヨヤク</t>
    </rPh>
    <rPh sb="121" eb="123">
      <t>ウケツケ</t>
    </rPh>
    <phoneticPr fontId="1"/>
  </si>
  <si>
    <t>区民事務所、住民基本台帳の閲覧、人口統計（人口動態調査に関することを除く。）、犯罪人名簿、課内庶務</t>
  </si>
  <si>
    <t>住民基本台帳の整備、個人の印鑑登録、住民票の写し等の交付、個人の印鑑登録証明書の交付、戸籍の証明書の交付・届書の閲覧、住民税の証明、国民健康保険資格確認書・介護保険被保険者証・乳幼児医療証・子ども医療証・高校生等医療証の交付申請の受付・作成・交付（住民票の異動の届出に伴うものに限る。）、後期高齢者医療資格確認書の交付申請の受付（住民票の異動の届出に伴うものに限る。）、児童手当の申請の受付（住民票の異動の届出に伴うものに限る。）、戸籍の届出に伴う国民健康保険資格確認書・介護保険被保険者証・乳幼児医療証・子ども医療証・高校生等医療証の作成・交付、出入国管理・難民認定法に規定する住居地の届出、入管特例法に規定する住居地の届出、入管特例法に規定する特別永住許可申請・特別永住者証明書の交付等</t>
    <rPh sb="72" eb="74">
      <t>シカク</t>
    </rPh>
    <rPh sb="74" eb="77">
      <t>カクニンショ</t>
    </rPh>
    <rPh sb="151" eb="153">
      <t>シカク</t>
    </rPh>
    <rPh sb="153" eb="156">
      <t>カクニンショ</t>
    </rPh>
    <rPh sb="230" eb="232">
      <t>シカク</t>
    </rPh>
    <rPh sb="232" eb="235">
      <t>カクニンショ</t>
    </rPh>
    <phoneticPr fontId="1"/>
  </si>
  <si>
    <t>戸籍の届書の受付、戸籍の記載・編製、戸籍の附票の記載・作成、戸籍の照会・調査・回答、国民健康保険資格確認書・後期高齢者医療資格確認書・介護保険被保険者証・乳幼児医療証・子ども医療証・高校生等医療証の交付申請の受付（戸籍の届出に伴うものに限る。）、児童手当の申請の受付（戸籍の届出に伴うものに限る。）、埋火葬・改葬の許可、人口動態調査、入管特例法に規定する特別永住許可申請のうち出生を事由とする申請の受付</t>
    <rPh sb="48" eb="50">
      <t>シカク</t>
    </rPh>
    <rPh sb="50" eb="53">
      <t>カクニンショ</t>
    </rPh>
    <rPh sb="61" eb="63">
      <t>シカク</t>
    </rPh>
    <rPh sb="63" eb="66">
      <t>カクニンショ</t>
    </rPh>
    <rPh sb="91" eb="95">
      <t>コウコウセイトウ</t>
    </rPh>
    <rPh sb="95" eb="97">
      <t>イリョウ</t>
    </rPh>
    <phoneticPr fontId="1"/>
  </si>
  <si>
    <t>公的個人認証、行政手続における特定の個人を識別するための番号の利用等に関する法律（平成２５年法律第２７号）に規定する個人番号の指定・通知・個人番号カードの交付等、住民記録システム・住民基本台帳ネットワークシステムの運用管理、証明書自動交付サービスの企画・運営・調整</t>
    <rPh sb="0" eb="2">
      <t>コウテキ</t>
    </rPh>
    <rPh sb="2" eb="4">
      <t>コジン</t>
    </rPh>
    <rPh sb="4" eb="6">
      <t>ニンショウ</t>
    </rPh>
    <rPh sb="7" eb="9">
      <t>ギョウセイ</t>
    </rPh>
    <rPh sb="9" eb="11">
      <t>テツヅ</t>
    </rPh>
    <rPh sb="15" eb="17">
      <t>トクテイ</t>
    </rPh>
    <rPh sb="18" eb="20">
      <t>コジン</t>
    </rPh>
    <rPh sb="21" eb="23">
      <t>シキベツ</t>
    </rPh>
    <rPh sb="28" eb="30">
      <t>バンゴウ</t>
    </rPh>
    <rPh sb="31" eb="33">
      <t>リヨウ</t>
    </rPh>
    <rPh sb="33" eb="34">
      <t>トウ</t>
    </rPh>
    <rPh sb="35" eb="36">
      <t>カン</t>
    </rPh>
    <rPh sb="38" eb="40">
      <t>ホウリツ</t>
    </rPh>
    <rPh sb="41" eb="43">
      <t>ヘイセイ</t>
    </rPh>
    <rPh sb="45" eb="46">
      <t>ネン</t>
    </rPh>
    <rPh sb="46" eb="48">
      <t>ホウリツ</t>
    </rPh>
    <rPh sb="48" eb="49">
      <t>ダイ</t>
    </rPh>
    <rPh sb="51" eb="52">
      <t>ゴウ</t>
    </rPh>
    <rPh sb="54" eb="56">
      <t>キテイ</t>
    </rPh>
    <rPh sb="58" eb="60">
      <t>コジン</t>
    </rPh>
    <rPh sb="60" eb="62">
      <t>バンゴウ</t>
    </rPh>
    <rPh sb="63" eb="65">
      <t>シテイ</t>
    </rPh>
    <rPh sb="66" eb="68">
      <t>ツウチ</t>
    </rPh>
    <rPh sb="69" eb="71">
      <t>コジン</t>
    </rPh>
    <rPh sb="71" eb="73">
      <t>バンゴウ</t>
    </rPh>
    <rPh sb="77" eb="79">
      <t>コウフ</t>
    </rPh>
    <rPh sb="79" eb="80">
      <t>トウ</t>
    </rPh>
    <rPh sb="81" eb="83">
      <t>ジュウミン</t>
    </rPh>
    <rPh sb="83" eb="85">
      <t>キロク</t>
    </rPh>
    <rPh sb="90" eb="92">
      <t>ジュウミン</t>
    </rPh>
    <rPh sb="92" eb="94">
      <t>キホン</t>
    </rPh>
    <rPh sb="94" eb="96">
      <t>ダイチョウ</t>
    </rPh>
    <rPh sb="107" eb="109">
      <t>ウンヨウ</t>
    </rPh>
    <rPh sb="109" eb="111">
      <t>カンリ</t>
    </rPh>
    <rPh sb="112" eb="115">
      <t>ショウメイショ</t>
    </rPh>
    <rPh sb="115" eb="117">
      <t>ジドウ</t>
    </rPh>
    <rPh sb="117" eb="119">
      <t>コウフ</t>
    </rPh>
    <rPh sb="124" eb="126">
      <t>キカク</t>
    </rPh>
    <rPh sb="127" eb="129">
      <t>ウンエイ</t>
    </rPh>
    <rPh sb="130" eb="132">
      <t>チョウセイ</t>
    </rPh>
    <phoneticPr fontId="1"/>
  </si>
  <si>
    <t>地域活動の推進、区民サービスコーナー、区民サービススポット、区民に対する周知、住民基本台帳、個人の印鑑登録・証明、出生届・死亡届の受付・戸籍に係る証明、埋火葬許可証・区民葬儀券の交付、自動車臨時運行許可、特別区民税・都民税の申告受付・徴収・証明、国民健康保険の資格得喪届の受付・資格確認書の交付・保険料の徴収、後期高齢者医療の事務のうち資格得喪届の受付・資格確認書の交付・保険料の徴収、国民年金関係申請書等の受付、介護保険の資格得喪届の受付・被保険者証の交付・保険料の徴収、児童手当・乳幼児医療証・子ども医療証・高校生等医療証の申請受付、畜犬登録、小中学校学齢児童生徒の入学手続、公的個人認証、出入国管理・難民認定法に規定する住居地の届出、入管特例法に規定する住居地の届出、個人番号カードの交付等</t>
    <rPh sb="19" eb="21">
      <t>クミン</t>
    </rPh>
    <rPh sb="139" eb="141">
      <t>シカク</t>
    </rPh>
    <rPh sb="141" eb="144">
      <t>カクニンショ</t>
    </rPh>
    <rPh sb="177" eb="179">
      <t>シカク</t>
    </rPh>
    <rPh sb="179" eb="182">
      <t>カクニンショ</t>
    </rPh>
    <phoneticPr fontId="1"/>
  </si>
  <si>
    <t>危機管理の総合調整・対策、災害対策本部・国民保護対策本部・緊急対処事態対策本部・新型インフルエンザ等対策本部・危機管理対策本部の装備品の管理、食糧等の備蓄、自衛官の募集、課内庶務</t>
    <rPh sb="20" eb="22">
      <t>コクミン</t>
    </rPh>
    <rPh sb="22" eb="24">
      <t>ホゴ</t>
    </rPh>
    <rPh sb="24" eb="26">
      <t>タイサク</t>
    </rPh>
    <rPh sb="26" eb="28">
      <t>ホンブ</t>
    </rPh>
    <rPh sb="29" eb="31">
      <t>キンキュウ</t>
    </rPh>
    <rPh sb="31" eb="33">
      <t>タイショ</t>
    </rPh>
    <rPh sb="33" eb="35">
      <t>ジタイ</t>
    </rPh>
    <rPh sb="35" eb="37">
      <t>タイサク</t>
    </rPh>
    <rPh sb="37" eb="39">
      <t>ホンブ</t>
    </rPh>
    <rPh sb="40" eb="42">
      <t>シンガタ</t>
    </rPh>
    <rPh sb="49" eb="50">
      <t>トウ</t>
    </rPh>
    <rPh sb="50" eb="52">
      <t>タイサク</t>
    </rPh>
    <rPh sb="52" eb="54">
      <t>ホンブ</t>
    </rPh>
    <rPh sb="55" eb="57">
      <t>キキ</t>
    </rPh>
    <rPh sb="57" eb="59">
      <t>カンリ</t>
    </rPh>
    <rPh sb="59" eb="61">
      <t>タイサク</t>
    </rPh>
    <rPh sb="61" eb="63">
      <t>ホンブ</t>
    </rPh>
    <rPh sb="78" eb="81">
      <t>ジエイカン</t>
    </rPh>
    <rPh sb="82" eb="84">
      <t>ボシュウ</t>
    </rPh>
    <phoneticPr fontId="1"/>
  </si>
  <si>
    <t>災害対策本部・国民保護対策本部・緊急対処事態対策本部・新型インフルエンザ等対策本部・危機管理対策本部（他の係に属するものを除く。）、災害応急対策の連絡調整、災害時通信網の整備・運用、防災会議・国民保護協議会、地域防災計画・国民保護計画・新型インフルエンザ等対策行動計画の企画立案・調整、受援計画・搬送計画・国土強靭化地域計画、業務継続計画の管理・運営、災害時要配慮者支援の協議・調整</t>
    <rPh sb="104" eb="106">
      <t>チイキ</t>
    </rPh>
    <rPh sb="106" eb="108">
      <t>ボウサイ</t>
    </rPh>
    <rPh sb="108" eb="110">
      <t>ケイカク</t>
    </rPh>
    <rPh sb="111" eb="113">
      <t>コクミン</t>
    </rPh>
    <rPh sb="113" eb="115">
      <t>ホゴ</t>
    </rPh>
    <rPh sb="115" eb="117">
      <t>ケイカク</t>
    </rPh>
    <rPh sb="118" eb="120">
      <t>シンガタ</t>
    </rPh>
    <rPh sb="127" eb="128">
      <t>トウ</t>
    </rPh>
    <rPh sb="128" eb="130">
      <t>タイサク</t>
    </rPh>
    <rPh sb="130" eb="132">
      <t>コウドウ</t>
    </rPh>
    <rPh sb="132" eb="134">
      <t>ケイカク</t>
    </rPh>
    <rPh sb="135" eb="137">
      <t>キカク</t>
    </rPh>
    <rPh sb="137" eb="139">
      <t>リツアン</t>
    </rPh>
    <rPh sb="140" eb="142">
      <t>チョウセイ</t>
    </rPh>
    <rPh sb="176" eb="178">
      <t>サイガイ</t>
    </rPh>
    <rPh sb="178" eb="179">
      <t>ジ</t>
    </rPh>
    <rPh sb="179" eb="180">
      <t>ヨウ</t>
    </rPh>
    <rPh sb="180" eb="182">
      <t>ハイリョ</t>
    </rPh>
    <rPh sb="182" eb="183">
      <t>シャ</t>
    </rPh>
    <rPh sb="183" eb="185">
      <t>シエン</t>
    </rPh>
    <rPh sb="186" eb="188">
      <t>キョウギ</t>
    </rPh>
    <rPh sb="189" eb="191">
      <t>チョウセイ</t>
    </rPh>
    <phoneticPr fontId="1"/>
  </si>
  <si>
    <t>災害対策本部・国民保護対策本部・緊急対処事態対策本部・危機管理対策本部の訓練・本部運営マニュアル、災害対策本部・国民保護対策本部・緊急対処事態対策本部・危機管理対策本部の協定団体との連携</t>
    <rPh sb="36" eb="38">
      <t>クンレン</t>
    </rPh>
    <rPh sb="85" eb="87">
      <t>キョウテイ</t>
    </rPh>
    <rPh sb="87" eb="89">
      <t>ダンタイ</t>
    </rPh>
    <rPh sb="91" eb="93">
      <t>レンケイ</t>
    </rPh>
    <phoneticPr fontId="1"/>
  </si>
  <si>
    <t>避難所・避難場所の整備、防災施設等の整備・運用、消防団、防災資器材等の助成</t>
  </si>
  <si>
    <t>地域の防災訓練、避難所運営訓練、地域別地域防災会議、防災意識の普及啓発</t>
    <rPh sb="0" eb="2">
      <t>チイキ</t>
    </rPh>
    <phoneticPr fontId="1"/>
  </si>
  <si>
    <t>地域安全活動の推進、防犯意識の普及啓発、犯罪予防</t>
    <rPh sb="10" eb="12">
      <t>ボウハン</t>
    </rPh>
    <phoneticPr fontId="1"/>
  </si>
  <si>
    <t>防犯設備の助成、防犯活動に対する助成・支援</t>
    <rPh sb="0" eb="2">
      <t>ボウハン</t>
    </rPh>
    <rPh sb="2" eb="4">
      <t>セツビ</t>
    </rPh>
    <rPh sb="5" eb="7">
      <t>ジョセイ</t>
    </rPh>
    <rPh sb="8" eb="10">
      <t>ボウハン</t>
    </rPh>
    <rPh sb="10" eb="12">
      <t>カツドウ</t>
    </rPh>
    <rPh sb="13" eb="14">
      <t>タイ</t>
    </rPh>
    <rPh sb="16" eb="18">
      <t>ジョセイ</t>
    </rPh>
    <rPh sb="19" eb="21">
      <t>シエン</t>
    </rPh>
    <phoneticPr fontId="1"/>
  </si>
  <si>
    <t>文化振興・国際交流・多文化共生の推進、文化会館、亀有文化ホール、課内庶務</t>
  </si>
  <si>
    <t>部事務事業の調整・進行管理、産業政策の企画・調査、産業振興に係る施設、大規模小売店舗出店の届出、産業関係団体、農業委員会、国有農地、農業振興、区民農園、消費生活センターとの連絡調整、雇用対策の推進、内職相談あっせん事業、部課内庶務</t>
  </si>
  <si>
    <t>中小企業の経営支援、中小企業融資、中小企業勤労者生活資金融資、経営相談・下請相談・受注のあっせん、創業支援、中小企業勤労者等の福利厚生、勤労福祉会館</t>
  </si>
  <si>
    <t>消費生活に関する情報の収集・提供・資料展示・講座の開設・相談・苦情の処理・あっせんその他の措置、消費者被害の救済・消費者訴訟の援助、個人情報の取扱いに関する相談・苦情の処理、消費者活動の援助・育成</t>
  </si>
  <si>
    <t>工業振興、産業との交流・ふれあいの推進、伝統産業の保護育成、課内庶務</t>
  </si>
  <si>
    <t>商業振興、商店街振興組合、公衆浴場の支援</t>
  </si>
  <si>
    <t>観光振興、観光プロモーション、観光振興に係る施設、課内庶務</t>
  </si>
  <si>
    <t>環境基本計画の推進、環境保全の啓発事業の推進、地球温暖化対策実行計画の推進、温暖化防止機器の助成事業等、地球温暖化対策地域協議会、エネルギーの使用の合理化、再生可能エネルギーの利用の推進、部事務事業の計画・調整・進行管理、環境審議会、部課内庶務</t>
    <rPh sb="111" eb="113">
      <t>カンキョウ</t>
    </rPh>
    <rPh sb="113" eb="116">
      <t>シンギカイ</t>
    </rPh>
    <phoneticPr fontId="1"/>
  </si>
  <si>
    <t>生物多様性に関する取組の推進・関係機関との連絡調整、河川浄化対策</t>
  </si>
  <si>
    <t>公害の相談・指導、工場の認可・立地に係る届出・調査・騒音等の指導、指定作業場の届出・調査・騒音等の指導、特定施設の届出、特定建設作業の規制・届出、指定建設作業の規制、土壌汚染・化学物質対策、地下水の揚水規制、大気汚染・水質・交通騒音・交通振動の調査、環境影響評価、深夜営業・飲食店等の騒音等の指導、解体工事等に伴うアスベスト飛散防止対策、空間放射線量の測定、健康部に属しない放射線対策</t>
  </si>
  <si>
    <t>民間緑化事業の推進、緑化の指導・啓発、あき地の管理の適正化</t>
  </si>
  <si>
    <t>全国みどりと花のフェアかつしか・全国「みどりの愛護」のつどいの開催に関すること</t>
    <rPh sb="34" eb="35">
      <t>カン</t>
    </rPh>
    <phoneticPr fontId="1"/>
  </si>
  <si>
    <t>リサイクル・清掃行政の企画・調整、清掃事務所との連絡調整、東京二十三区清掃一部事務組合・東京二十三区清掃協議会その他関係機関との連絡調整、作業計画、清掃車両、廃棄物の排出指導、一般廃棄物処理基本計画・分別収集計画の策定・推進、ごみ量の推計・排出実態調査、リサイクル清掃審議会、課内庶務</t>
  </si>
  <si>
    <t>ごみ減量・リサイクルの普及啓発・推進、かつしかエコライフプラザ</t>
  </si>
  <si>
    <t>所の文書管理･予算・決算・会計・経理、清掃協力会、所内庶務</t>
  </si>
  <si>
    <t>廃棄物の収集・運搬、廃棄物排出量の算定、廃棄物処理手数料等、廃棄物の排出指導、収集・運搬に係る作業統計、作業用庁用自動車の管理・修理、自動車事故・作業実施上等の事故の処理、拠点回収、資源・ごみ集積所の新設・廃止・分散・移動、し尿の収集、その他清掃作業の実施</t>
  </si>
  <si>
    <t>資源の持ち去り対策、事業系一般廃棄物の適正処理の推進、一般廃棄物処理業等の許可、一般廃棄物処理業許可手数料等、浄化槽、廃棄物処理手数料等、廃棄物の排出指導、集団回収、粗大ごみの中継作業</t>
  </si>
  <si>
    <t>福祉管理課</t>
    <rPh sb="2" eb="3">
      <t>カン</t>
    </rPh>
    <rPh sb="3" eb="4">
      <t>リ</t>
    </rPh>
    <rPh sb="4" eb="5">
      <t>カ</t>
    </rPh>
    <phoneticPr fontId="1"/>
  </si>
  <si>
    <t>企画係</t>
    <rPh sb="0" eb="1">
      <t>クワダ</t>
    </rPh>
    <rPh sb="1" eb="2">
      <t>ガ</t>
    </rPh>
    <rPh sb="2" eb="3">
      <t>カカリ</t>
    </rPh>
    <phoneticPr fontId="1"/>
  </si>
  <si>
    <t>人にやさしいまちづくり、高齢者保健福祉計画、その他福祉（児童福祉を除く。）に係る計画・調整等、福祉サービス苦情調整委員、福祉事務所、保健所との連絡調整、部事務事業の総合調整・進行管理、部課内庶務</t>
  </si>
  <si>
    <t>高齢者福祉施設・介護老人保健施設等の整備・助成、社会福祉法人の認可等・指導監査、福祉サービスの第三者評価事業の推進</t>
  </si>
  <si>
    <t>地域福祉係</t>
    <rPh sb="0" eb="1">
      <t>チ</t>
    </rPh>
    <rPh sb="1" eb="2">
      <t>イキ</t>
    </rPh>
    <rPh sb="2" eb="3">
      <t>フク</t>
    </rPh>
    <rPh sb="3" eb="4">
      <t>シ</t>
    </rPh>
    <rPh sb="4" eb="5">
      <t>カカリ</t>
    </rPh>
    <phoneticPr fontId="1"/>
  </si>
  <si>
    <t>民生委員・児童委員、民生委員推薦会、社会福祉協議会、かつしかボランティアセンターの管理運営、葛飾区公共施設予約システムによる受付、赤十字奉仕団、生業資金の償還等、災害弔慰金の支給・災害援護資金、旧軍人軍属・戦没者遺族等の援護・引揚者、旧軍人軍属等の定例叙勲・戦没者の叙勲、行旅死亡人、その他の福祉厚生</t>
  </si>
  <si>
    <t>生活支援臨時給付担当係</t>
    <rPh sb="0" eb="2">
      <t>セイカツ</t>
    </rPh>
    <rPh sb="2" eb="4">
      <t>シエン</t>
    </rPh>
    <rPh sb="4" eb="6">
      <t>リンジ</t>
    </rPh>
    <rPh sb="6" eb="8">
      <t>キュウフ</t>
    </rPh>
    <rPh sb="8" eb="10">
      <t>タントウ</t>
    </rPh>
    <rPh sb="10" eb="11">
      <t>カカリ</t>
    </rPh>
    <phoneticPr fontId="1"/>
  </si>
  <si>
    <t>低所得者への生活支援に係る臨時給付</t>
  </si>
  <si>
    <t>避難行動要支援者名簿の作成・更新・管理（他の部課に属するものを除く。）、避難行動要支援者の個別避難計画の作成・更新・管理（他の部課に属するものを除く。）、福祉避難所の運営支援、福祉施設の業務継続計画策定支援（他の部課に属するものを除く。）</t>
    <rPh sb="11" eb="13">
      <t>サクセイ</t>
    </rPh>
    <rPh sb="14" eb="16">
      <t>コウシン</t>
    </rPh>
    <rPh sb="17" eb="19">
      <t>カンリ</t>
    </rPh>
    <rPh sb="20" eb="21">
      <t>ホカ</t>
    </rPh>
    <rPh sb="22" eb="23">
      <t>ブ</t>
    </rPh>
    <rPh sb="23" eb="24">
      <t>カ</t>
    </rPh>
    <rPh sb="25" eb="26">
      <t>ゾク</t>
    </rPh>
    <rPh sb="31" eb="32">
      <t>ノゾ</t>
    </rPh>
    <rPh sb="45" eb="47">
      <t>コベツ</t>
    </rPh>
    <rPh sb="47" eb="49">
      <t>ヒナン</t>
    </rPh>
    <rPh sb="49" eb="51">
      <t>ケイカク</t>
    </rPh>
    <rPh sb="52" eb="54">
      <t>サクセイ</t>
    </rPh>
    <rPh sb="55" eb="57">
      <t>コウシン</t>
    </rPh>
    <rPh sb="58" eb="60">
      <t>カンリ</t>
    </rPh>
    <rPh sb="64" eb="65">
      <t>カ</t>
    </rPh>
    <rPh sb="77" eb="79">
      <t>フクシ</t>
    </rPh>
    <rPh sb="79" eb="82">
      <t>ヒナンジョ</t>
    </rPh>
    <rPh sb="83" eb="85">
      <t>ウンエイ</t>
    </rPh>
    <rPh sb="85" eb="87">
      <t>シエン</t>
    </rPh>
    <rPh sb="88" eb="90">
      <t>フクシ</t>
    </rPh>
    <rPh sb="90" eb="92">
      <t>シセツ</t>
    </rPh>
    <rPh sb="93" eb="95">
      <t>ギョウム</t>
    </rPh>
    <rPh sb="95" eb="97">
      <t>ケイゾク</t>
    </rPh>
    <rPh sb="97" eb="99">
      <t>ケイカク</t>
    </rPh>
    <rPh sb="99" eb="101">
      <t>サクテイ</t>
    </rPh>
    <rPh sb="101" eb="103">
      <t>シエン</t>
    </rPh>
    <rPh sb="107" eb="108">
      <t>カ</t>
    </rPh>
    <phoneticPr fontId="1"/>
  </si>
  <si>
    <t>くらしのまるごと相談課</t>
    <rPh sb="8" eb="10">
      <t>ソウダン</t>
    </rPh>
    <rPh sb="10" eb="11">
      <t>カ</t>
    </rPh>
    <phoneticPr fontId="1"/>
  </si>
  <si>
    <t>課の経理、包括的な支援体制の整備に係る事業の企画・調整・研修、重層的支援体制整備事業実施計画、地域福祉計画、生活困窮者自立支援事業に係る企画・調整、子どもの学習・生活支援事業、課内庶務</t>
    <rPh sb="0" eb="1">
      <t>カ</t>
    </rPh>
    <rPh sb="2" eb="4">
      <t>ケイリ</t>
    </rPh>
    <rPh sb="68" eb="70">
      <t>キカク</t>
    </rPh>
    <phoneticPr fontId="1"/>
  </si>
  <si>
    <t>くらしのまるごと相談窓口に係る相談・受付、包括的な支援体制の整備に係る事業、重層的支援体制整備事業の推進・関係機関との調整、生活困窮者自立支援事業に係る相談・支援</t>
    <rPh sb="13" eb="14">
      <t>カカ</t>
    </rPh>
    <rPh sb="15" eb="17">
      <t>ソウダン</t>
    </rPh>
    <rPh sb="18" eb="20">
      <t>ウケツケ</t>
    </rPh>
    <phoneticPr fontId="1"/>
  </si>
  <si>
    <t>高齢者支援課</t>
    <rPh sb="0" eb="3">
      <t>コウレイシャ</t>
    </rPh>
    <rPh sb="3" eb="5">
      <t>シエン</t>
    </rPh>
    <rPh sb="5" eb="6">
      <t>カ</t>
    </rPh>
    <phoneticPr fontId="1"/>
  </si>
  <si>
    <t>地域包括支援センター、シニア活動支援センターとの連絡調整、課内庶務</t>
  </si>
  <si>
    <t>ひとり暮らし高齢者等の自立生活の支援、在宅高齢者の生活援護、敬老事業</t>
  </si>
  <si>
    <t>高齢者の相談・訪問調査、福祉事務所高齢者支援課の経理、高齢者虐待の防止・高齢者の養護者に対する支援等に関する法律に基づく措置、認知症事業</t>
    <rPh sb="63" eb="66">
      <t>ニンチショウ</t>
    </rPh>
    <rPh sb="66" eb="68">
      <t>ジギョウ</t>
    </rPh>
    <phoneticPr fontId="1"/>
  </si>
  <si>
    <t>介護保険法に基づく住民主体サービス、運動習慣推進プラチナフィットネス事業、シニア版ポニースクール事業、高齢者の保健事業と介護予防の一体的な実施、地域包括ケアシステムに関する連絡調整</t>
  </si>
  <si>
    <t>シニアの社会参加に対する支援、健康の維持・増進、教養の向上・レクリエーション、日常生活、健康等についての相談・指導、シニア活動支援センターの利用等センター内庶務</t>
  </si>
  <si>
    <t>管理係</t>
    <rPh sb="0" eb="2">
      <t>カンリ</t>
    </rPh>
    <rPh sb="2" eb="3">
      <t>カカリ</t>
    </rPh>
    <phoneticPr fontId="1"/>
  </si>
  <si>
    <t>課の経理、障害者施策推進計画・障害福祉計画・障害児福祉計画、障害者団体との連絡調整、障害者福祉施設との連絡調整、障害者福祉施設を経営する社会福祉法人の育成・助成、障害者施設の建設・整備、課内庶務</t>
    <rPh sb="81" eb="83">
      <t>ショウガイ</t>
    </rPh>
    <rPh sb="83" eb="84">
      <t>シャ</t>
    </rPh>
    <rPh sb="84" eb="86">
      <t>シセツ</t>
    </rPh>
    <rPh sb="87" eb="89">
      <t>ケンセツ</t>
    </rPh>
    <rPh sb="90" eb="92">
      <t>セイビ</t>
    </rPh>
    <phoneticPr fontId="1"/>
  </si>
  <si>
    <t>事業者係</t>
    <rPh sb="0" eb="3">
      <t>ジギョウシャ</t>
    </rPh>
    <rPh sb="3" eb="4">
      <t>カカリ</t>
    </rPh>
    <phoneticPr fontId="1"/>
  </si>
  <si>
    <t>障害者施策に係る関係機関との連絡調整(他の係に属するものを除く。)、障害福祉サービス事業者の指導・育成支援、障害者総合支援法の規定による指定特定相談支援事業者の指定・児童福祉法の規定による指定障害児相談支援事業者の指定、児童福祉法の規定による指定障害児通所支援事業者・指定障害児入所施設の指定、障害者総合支援法の規定による介護給付費等に係る費用の事業者への支払等（精神障害者（知的障害者を除く。）・難病患者等に係るものを除く。）、児童福祉法の規定による障害児給付費等に係る費用の事業者への支払等、障害者総合支援法・児童福祉法に係る国庫支出金・都支出金等</t>
  </si>
  <si>
    <t>心身障害者福祉手当、心身障害者の医療費の助成、心身障害者に対する在宅福祉・援護、身体障害者手帳・愛の手帳、福祉総合システムの開発・運用及び調整</t>
  </si>
  <si>
    <t>障害者総合支援法の規定による障害支援区分の調査・認定、障害福祉サービス給付認定審査会、障害者総合支援法の規定による介護給付費等・児童福祉法の規定による障害児通所給付費等に係る支給決定、移動支援事業</t>
  </si>
  <si>
    <t>身体障害者・知的障害者に対する相談、障害者に対する差別の解消の推進、障害者権利擁護窓口の運営、障害者に対する自立支援・相談支援事業、児童福祉法の規定による障害児通所給付費等に係る給付</t>
  </si>
  <si>
    <t>身体障害者・知的障害者に対する指導・訪問調査、身体障害者相談員、知的障害者相談員、障害者総合支援法の規定による介護給付費等（移動支援事業に関するものを除く。）に係る給付、児童福祉法・身体障害者福祉法・知的障害者福祉法・障害者総合支援法に基づく扶助費の支払、児童福祉法・身体障害者福祉法・知的障害者福祉法・障害者総合支援法に係る国庫支出金・都支出金等、福祉事務所障害福祉課の経理、障害者福祉に係る広報・啓発活動</t>
    <rPh sb="173" eb="174">
      <t>トウ</t>
    </rPh>
    <phoneticPr fontId="1"/>
  </si>
  <si>
    <t>障害者の一般的就労の促進・相談・職場開拓・定着支援、障害者の福祉的就労の推進、障害者を雇用する事業者の支援</t>
  </si>
  <si>
    <t>障害者施設課</t>
    <rPh sb="0" eb="2">
      <t>ショウガイ</t>
    </rPh>
    <rPh sb="2" eb="3">
      <t>シャ</t>
    </rPh>
    <rPh sb="3" eb="5">
      <t>シセツ</t>
    </rPh>
    <rPh sb="5" eb="6">
      <t>カ</t>
    </rPh>
    <phoneticPr fontId="1"/>
  </si>
  <si>
    <t>障害者福祉センターの管理、障害者福祉センターの事業・運営の総括、障害者福祉センターの利用団体等との連絡調整、課内庶務</t>
  </si>
  <si>
    <t>地域活動支援係</t>
    <rPh sb="0" eb="2">
      <t>チイキ</t>
    </rPh>
    <rPh sb="2" eb="4">
      <t>カツドウ</t>
    </rPh>
    <rPh sb="4" eb="6">
      <t>シエン</t>
    </rPh>
    <rPh sb="6" eb="7">
      <t>カカリ</t>
    </rPh>
    <phoneticPr fontId="1"/>
  </si>
  <si>
    <t>地域活動支援センター、自立訓練事業所、障害者に対する地域生活支援</t>
  </si>
  <si>
    <t>通所施設係</t>
    <rPh sb="0" eb="2">
      <t>ツウショ</t>
    </rPh>
    <rPh sb="2" eb="4">
      <t>シセツ</t>
    </rPh>
    <rPh sb="4" eb="5">
      <t>カカリ</t>
    </rPh>
    <phoneticPr fontId="1"/>
  </si>
  <si>
    <t>障害者生活介護事業所、特別支援学校・区内の通所施設等との連絡調整</t>
  </si>
  <si>
    <t>発達支援第一係</t>
    <rPh sb="0" eb="2">
      <t>ハッタツ</t>
    </rPh>
    <rPh sb="2" eb="4">
      <t>シエン</t>
    </rPh>
    <rPh sb="4" eb="6">
      <t>ダイイチ</t>
    </rPh>
    <rPh sb="6" eb="7">
      <t>カカリ</t>
    </rPh>
    <phoneticPr fontId="1"/>
  </si>
  <si>
    <t>子ども発達センター、知的障害児等に対する療育支援・知的障害児等に対する指導内容の保育園等との調整</t>
  </si>
  <si>
    <t>発達支援第二係</t>
    <rPh sb="0" eb="2">
      <t>ハッタツ</t>
    </rPh>
    <rPh sb="2" eb="4">
      <t>シエン</t>
    </rPh>
    <rPh sb="4" eb="6">
      <t>ダイニ</t>
    </rPh>
    <rPh sb="6" eb="7">
      <t>カカリ</t>
    </rPh>
    <phoneticPr fontId="1"/>
  </si>
  <si>
    <t>発達支援第三係</t>
    <rPh sb="0" eb="2">
      <t>ハッタツ</t>
    </rPh>
    <rPh sb="2" eb="4">
      <t>シエン</t>
    </rPh>
    <rPh sb="4" eb="6">
      <t>ダイサン</t>
    </rPh>
    <rPh sb="6" eb="7">
      <t>カカリ</t>
    </rPh>
    <phoneticPr fontId="1"/>
  </si>
  <si>
    <t>発達支援第四係</t>
    <rPh sb="0" eb="2">
      <t>ハッタツ</t>
    </rPh>
    <rPh sb="2" eb="4">
      <t>シエン</t>
    </rPh>
    <rPh sb="4" eb="5">
      <t>ダイ</t>
    </rPh>
    <rPh sb="5" eb="6">
      <t>ヨン</t>
    </rPh>
    <rPh sb="6" eb="7">
      <t>カカリ</t>
    </rPh>
    <phoneticPr fontId="1"/>
  </si>
  <si>
    <t>国保年金課</t>
    <rPh sb="2" eb="3">
      <t>トシ</t>
    </rPh>
    <rPh sb="3" eb="4">
      <t>キン</t>
    </rPh>
    <rPh sb="4" eb="5">
      <t>カ</t>
    </rPh>
    <phoneticPr fontId="1"/>
  </si>
  <si>
    <t>国民健康保険事業の企画・調査・統計、国民健康保険事業の趣旨の普及、国民健康保険運営協議会、国民健康保険団体連合会その他の団体との連絡調整、国民健康保険事業の保健事業、国民健康保険事業特別会計・後期高齢者医療事業特別会計、国民年金事務に係る国庫支出金、課内庶務</t>
  </si>
  <si>
    <t>国民健康保険被保険者の資格の得喪、国民健康保険資格確認書等、国民健康保険料の賦課、保険料の減免</t>
    <rPh sb="23" eb="25">
      <t>シカク</t>
    </rPh>
    <rPh sb="25" eb="28">
      <t>カクニンショ</t>
    </rPh>
    <rPh sb="28" eb="29">
      <t>トウ</t>
    </rPh>
    <phoneticPr fontId="1"/>
  </si>
  <si>
    <t>長寿医療係</t>
    <rPh sb="0" eb="2">
      <t>チョウジュ</t>
    </rPh>
    <rPh sb="2" eb="4">
      <t>イリョウ</t>
    </rPh>
    <rPh sb="4" eb="5">
      <t>カカリ</t>
    </rPh>
    <phoneticPr fontId="1"/>
  </si>
  <si>
    <t>後期高齢者医療の事務のうち被保険者の資格に係る届出等、東京都後期高齢者医療広域連合との連絡調整</t>
  </si>
  <si>
    <t>療養の給付・療養費等、出産育児一時金・葬祭費・移送費、高額療養費資金の貸付け、第三者行為・公害補償に係る求償、一部負担金の減免・徴収猶予、給付の不正・不当利得・過誤調整、後期高齢者医療の事務のうち療養の給付等に係る届出等</t>
  </si>
  <si>
    <t>国民年金係</t>
    <rPh sb="0" eb="2">
      <t>コクミン</t>
    </rPh>
    <rPh sb="2" eb="4">
      <t>ネンキン</t>
    </rPh>
    <rPh sb="4" eb="5">
      <t>カカリ</t>
    </rPh>
    <phoneticPr fontId="1"/>
  </si>
  <si>
    <t>福祉年金、拠出年金の給付・相談、国民年金保険料の免除、国民年金保険被保険者の資格の得喪・適用審査事務、特別障害給付金の支給</t>
  </si>
  <si>
    <t>保健事業係</t>
    <rPh sb="0" eb="2">
      <t>ホケン</t>
    </rPh>
    <rPh sb="2" eb="4">
      <t>ジギョウ</t>
    </rPh>
    <rPh sb="4" eb="5">
      <t>カカリ</t>
    </rPh>
    <phoneticPr fontId="1"/>
  </si>
  <si>
    <t>国民健康保険制度等の調整、特定健康診査等の実施、特定健康診査等実施計画の策定</t>
  </si>
  <si>
    <t>介護保険事業計画、介護保険事業審議会、介護保険事業の企画・調整・統計、趣旨の普及、予算、介護保険の給付、償還払の給付、高額介護サービス費等の貸付け、利用者負担金の減免、居宅介護住宅改修費等の申請受付、国民健康保険団体連合会との連絡調整、介護保険に係る給付の適正化、介護保険法に基づく訪問型サービス・通所型サービス（住民主体サービスを除く。）・介護予防支援事業、課内庶務</t>
  </si>
  <si>
    <t>介護サービス事業者の指導・育成支援、特別養護老人ホームの入所に係る運用、地域密着型サービス事業者の指定、居宅介護支援事業者の指定</t>
    <rPh sb="28" eb="30">
      <t>ニュウショ</t>
    </rPh>
    <rPh sb="31" eb="32">
      <t>カカ</t>
    </rPh>
    <rPh sb="33" eb="35">
      <t>ウンヨウ</t>
    </rPh>
    <phoneticPr fontId="1"/>
  </si>
  <si>
    <t>審査係</t>
    <rPh sb="0" eb="2">
      <t>シンサ</t>
    </rPh>
    <rPh sb="2" eb="3">
      <t>カカリ</t>
    </rPh>
    <phoneticPr fontId="1"/>
  </si>
  <si>
    <t>調査係</t>
    <rPh sb="0" eb="2">
      <t>チョウサ</t>
    </rPh>
    <rPh sb="2" eb="3">
      <t>カカリ</t>
    </rPh>
    <phoneticPr fontId="1"/>
  </si>
  <si>
    <t>要介護認定の申請受付、要介護認定の調査</t>
  </si>
  <si>
    <t>介護保険被保険者の資格管理、介護保険被保険者証、介護保険料の賦課、保険料の収納・滞納整理・還付・充当、保険料の減免、介護保険事業に係るシステムの開発・運用・調整</t>
  </si>
  <si>
    <t>課・福祉事務所西生活課の経理、生活保護等に係る法外援護費の支払等、生活保護法に基づく扶助費・措置費の支払等、生活保護法に係る医療費の支払基金等への払込み、生活保護法に係る国庫支出金・都支出金等、区長が必要と認める個別的援護事務、課内庶務</t>
    <rPh sb="27" eb="28">
      <t>ヒ</t>
    </rPh>
    <phoneticPr fontId="1"/>
  </si>
  <si>
    <t>受付・面接相談、女性福祉</t>
  </si>
  <si>
    <t>生活保護等に係る法外援護事務の調査</t>
  </si>
  <si>
    <t>※生活第七係</t>
    <rPh sb="1" eb="3">
      <t>セイカツ</t>
    </rPh>
    <rPh sb="3" eb="5">
      <t>ダイナナ</t>
    </rPh>
    <rPh sb="5" eb="6">
      <t>カカリ</t>
    </rPh>
    <phoneticPr fontId="1"/>
  </si>
  <si>
    <t xml:space="preserve">生活保護等に係る被保護者の自立支援、生活保護システムの開発・運用・調整
</t>
    <rPh sb="18" eb="20">
      <t>セイカツ</t>
    </rPh>
    <rPh sb="20" eb="22">
      <t>ホゴ</t>
    </rPh>
    <phoneticPr fontId="1"/>
  </si>
  <si>
    <t>自立支援センター設置に係る調整</t>
    <rPh sb="8" eb="10">
      <t>セッチ</t>
    </rPh>
    <rPh sb="11" eb="12">
      <t>カカ</t>
    </rPh>
    <rPh sb="13" eb="15">
      <t>チョウセイ</t>
    </rPh>
    <phoneticPr fontId="1"/>
  </si>
  <si>
    <t>課・福祉事務所東生活課の経理、庁舎の維持管理、生活保護等に係る法外援護費の支払等、生活保護法に基づく扶助費・措置費の支払等、区長が必要と認める個別的援護事務、課内庶務</t>
    <rPh sb="35" eb="36">
      <t>ヒ</t>
    </rPh>
    <phoneticPr fontId="1"/>
  </si>
  <si>
    <t>生活保護等に係る法外援護事務の調査</t>
    <rPh sb="4" eb="5">
      <t>トウ</t>
    </rPh>
    <phoneticPr fontId="1"/>
  </si>
  <si>
    <t>※生活第六係</t>
    <rPh sb="1" eb="3">
      <t>セイカツ</t>
    </rPh>
    <rPh sb="3" eb="5">
      <t>ダイロク</t>
    </rPh>
    <rPh sb="5" eb="6">
      <t>カカリ</t>
    </rPh>
    <phoneticPr fontId="1"/>
  </si>
  <si>
    <t xml:space="preserve">生活保護等に係る被保護者の自立支援
</t>
  </si>
  <si>
    <t>中国残留邦人等の円滑な帰国の促進並びに永住帰国した中国残留邦人等及び特定配偶者の自立の支援に関する法律に基づく支援</t>
  </si>
  <si>
    <t>部内・保健所との連絡調整、部・保健所の予算・決算の総括、部・保健所の施設設備の維持管理の総括、薬物乱用防止の普及啓発、休日応急診療、保健衛生医療事務連絡会、健康危機管理、献血等の普及啓発、骨髄移植ドナー支援、部課内庶務</t>
  </si>
  <si>
    <t xml:space="preserve">地域保健医療制度、地域医療連携、公害健康被害の認定・補償、公害健康被害者認定審査会、公害健康被害補償診療報酬審査会、公害健康被害に係る調査・事業、大気汚染に係る障害者の認定、大気汚染障害者認定審査会、災害医療
</t>
    <rPh sb="35" eb="36">
      <t>シャ</t>
    </rPh>
    <phoneticPr fontId="1"/>
  </si>
  <si>
    <t>課所掌事業に係る課の予算・決算の総括、課所掌事業に係る課の経理事務、生活衛生事業の企画立案、化製場等、食品衛生・環境衛生の事務、興行場法・旅館業法・公衆浴場法運営協議会、課内庶務</t>
  </si>
  <si>
    <t>医事・薬事に関する保健所との連絡調整、毒物・劇物に関する保健所との連絡調整</t>
  </si>
  <si>
    <t>環境衛生に関する保健所との連絡調整</t>
  </si>
  <si>
    <t>食品衛生に関する保健所との連絡調整</t>
  </si>
  <si>
    <t>課所掌事業に係る課・保健センターの予算・決算の総括、課所掌事業に係る課・保健センターの経理事務、医師会・歯科医師会等との連絡調整、健康づくり、健康増進事業、成人保健対策、食育推進に関する計画・調整、喫煙対策（分煙化対策を含む。）、健康づくりに係る保健センターとの連絡調整、要介護認定の申請受付、診療放射線に関する保健所との連絡調整、課内庶務</t>
  </si>
  <si>
    <t>医務（母子保健に関するものを除く。）</t>
    <rPh sb="0" eb="2">
      <t>イム</t>
    </rPh>
    <rPh sb="3" eb="5">
      <t>ボシ</t>
    </rPh>
    <rPh sb="5" eb="7">
      <t>ホケン</t>
    </rPh>
    <rPh sb="8" eb="9">
      <t>カン</t>
    </rPh>
    <rPh sb="14" eb="15">
      <t>ノゾ</t>
    </rPh>
    <phoneticPr fontId="1"/>
  </si>
  <si>
    <t>栄養推進（母子保健に関するものを除く。）</t>
    <rPh sb="0" eb="2">
      <t>エイヨウ</t>
    </rPh>
    <rPh sb="2" eb="4">
      <t>スイシン</t>
    </rPh>
    <phoneticPr fontId="1"/>
  </si>
  <si>
    <t>歯科保健（母子保健に関するものを除く。）、ねたきり高齢者・障害者の歯科診療</t>
  </si>
  <si>
    <t>課所掌事業に係る課・保健センターの予算・決算の総括、課所掌事業に係る課・保健センターの経理事務（感染症対策係及び感染症予防係に属するものを除く。）、精神保健福祉及び難病対策に関する企画・保健センターとの連絡調整、難病患者福祉手当、難病に係る医療費助成等、肝炎の治療に係る医療費助成、小児慢性特定疾病、障害者総合支援法に基づく扶助費の支払い（身体障害者及び知的障害者に係るものを除く。）、障害者総合支援法の規定による介護給付費等に係る費用の事業者への支払い等（身体障害者及び知的障害者に係るものを除く。）、障害者総合支援法の規定による介護給付費等に係る支給決定（身体障害者及び知的障害者に係るものを除く。）、障害者総合支援法の規定による障害支援区分の調査及び認定（身体障害者及び知的障害者に係るものを除く。）、精神保健（保健所に属するものを除く。）、心身障害者福祉手当（身体障害者及び知的障害者に係るものを除く。）、心身障害者の医療費の助成（身体障害者及び知的障害者に係るものを除く。）、自殺対策、課内庶務</t>
    <rPh sb="48" eb="51">
      <t>カンセンショウ</t>
    </rPh>
    <rPh sb="51" eb="53">
      <t>タイサク</t>
    </rPh>
    <rPh sb="53" eb="54">
      <t>カカリ</t>
    </rPh>
    <rPh sb="54" eb="55">
      <t>オヨ</t>
    </rPh>
    <rPh sb="56" eb="59">
      <t>カンセンショウ</t>
    </rPh>
    <rPh sb="59" eb="61">
      <t>ヨボウ</t>
    </rPh>
    <rPh sb="61" eb="62">
      <t>カカリ</t>
    </rPh>
    <rPh sb="63" eb="64">
      <t>ゾク</t>
    </rPh>
    <rPh sb="69" eb="70">
      <t>ノゾ</t>
    </rPh>
    <rPh sb="74" eb="76">
      <t>セイシン</t>
    </rPh>
    <rPh sb="76" eb="78">
      <t>ホケン</t>
    </rPh>
    <rPh sb="78" eb="80">
      <t>フクシ</t>
    </rPh>
    <rPh sb="80" eb="81">
      <t>オヨ</t>
    </rPh>
    <rPh sb="82" eb="84">
      <t>ナンビョウ</t>
    </rPh>
    <rPh sb="84" eb="86">
      <t>タイサク</t>
    </rPh>
    <phoneticPr fontId="1"/>
  </si>
  <si>
    <t>医務に関する保健所との連絡調整</t>
  </si>
  <si>
    <t>感染症対策係及び感染症予防係の経理事務、感染症対策に関する保健所との連絡調整</t>
    <rPh sb="0" eb="3">
      <t>カンセンショウ</t>
    </rPh>
    <rPh sb="3" eb="5">
      <t>タイサク</t>
    </rPh>
    <rPh sb="5" eb="6">
      <t>カカリ</t>
    </rPh>
    <rPh sb="6" eb="7">
      <t>オヨ</t>
    </rPh>
    <rPh sb="8" eb="11">
      <t>カンセンショウ</t>
    </rPh>
    <rPh sb="11" eb="13">
      <t>ヨボウ</t>
    </rPh>
    <rPh sb="13" eb="14">
      <t>カカリ</t>
    </rPh>
    <rPh sb="15" eb="17">
      <t>ケイリ</t>
    </rPh>
    <rPh sb="17" eb="19">
      <t>ジム</t>
    </rPh>
    <phoneticPr fontId="1"/>
  </si>
  <si>
    <t>感染症予防に関する保健所との連絡調整</t>
    <rPh sb="0" eb="3">
      <t>カンセンショウ</t>
    </rPh>
    <rPh sb="3" eb="5">
      <t>ヨボウ</t>
    </rPh>
    <rPh sb="6" eb="7">
      <t>カン</t>
    </rPh>
    <rPh sb="9" eb="12">
      <t>ホケンジョ</t>
    </rPh>
    <rPh sb="14" eb="16">
      <t>レンラク</t>
    </rPh>
    <rPh sb="16" eb="18">
      <t>チョウセイ</t>
    </rPh>
    <phoneticPr fontId="1"/>
  </si>
  <si>
    <t>◎保健サービス係</t>
    <rPh sb="1" eb="3">
      <t>ホケン</t>
    </rPh>
    <rPh sb="7" eb="8">
      <t>カカリ</t>
    </rPh>
    <phoneticPr fontId="1"/>
  </si>
  <si>
    <t>保健センターの予算・決算、保健センターの経理事務、地域の保健サービス、健康づくり事業、公害認定患者家庭療養事業、課内庶務</t>
  </si>
  <si>
    <t>地域の保健サービス、医療費公費負担事業、要介護認定の申請受付、健康づくり事業、公害認定患者家庭療養事業</t>
  </si>
  <si>
    <t>母子保健係</t>
    <rPh sb="0" eb="4">
      <t>ボシホケン</t>
    </rPh>
    <rPh sb="4" eb="5">
      <t>カカリ</t>
    </rPh>
    <phoneticPr fontId="1"/>
  </si>
  <si>
    <t>母子保健、母子保健に係る医療費助成</t>
    <rPh sb="0" eb="4">
      <t>ボシホケン</t>
    </rPh>
    <rPh sb="5" eb="9">
      <t>ボシホケン</t>
    </rPh>
    <rPh sb="10" eb="11">
      <t>カカ</t>
    </rPh>
    <rPh sb="12" eb="15">
      <t>イリョウヒ</t>
    </rPh>
    <rPh sb="15" eb="17">
      <t>ジョセイ</t>
    </rPh>
    <phoneticPr fontId="1"/>
  </si>
  <si>
    <t>地域の保健サービス、医療費公費負担事業、要介護認定の申請受付、健康づくり事業、公害認定患者家庭療養事業、課内庶務</t>
  </si>
  <si>
    <t>区立児童福祉施設等の管理運営総括、児童福祉関係の国庫支出金・都支出金等の総括、児童館・区立学童保育クラブの管理運営、子ども未来プラザの管理運営、部事務事業の調整・進行管理、妊娠届の受付・母子健康手帳の交付、区立学童保育クラブの入会・使用料の徴収、区立学童保育クラブの間食費の助成、部課内庶務</t>
  </si>
  <si>
    <t xml:space="preserve">公立子育て支援施設の整備方針、子ども未来プラザの整備
</t>
  </si>
  <si>
    <t>子ども・若者支援施策の推進・総合調整、子ども・若者総合計画、児童福祉審議会</t>
  </si>
  <si>
    <t>子ども・若者育成支援に係る事業の実施</t>
  </si>
  <si>
    <t>施設の利用公開、児童福祉・児童文化に関する資料の収集・整理・展示・利用・交換、児童福祉に関する行事、児童の健全な育成についての相談、児童厚生施設・児童の福祉を増進することを目的とする組織等との連絡</t>
  </si>
  <si>
    <t>地域子ども・子育て支援事業、地域子育て支援拠点事業、一時預かり事業、子どもの健全育成の支援、子どもの健全育成の支援に係る関係機関との連携・調整、配慮を必要とする子ども・保護者に対する支援、地域の子育て支援体制の強化</t>
  </si>
  <si>
    <t xml:space="preserve">子育て家庭に対する助成・支援、ファミリーサポートセンターの運営、課内庶務
</t>
  </si>
  <si>
    <t>児童手当・児童扶養手当・特別児童扶養手当・児童育成手当、ひとり親家庭等の医療費助成、子どもの医療費助成</t>
  </si>
  <si>
    <t>福祉事務所子育て応援課の経理、母子・父子福祉資金・母子・父子福祉応急小口資金の貸付・償還等・女性福祉資金の償還等、母子・父子福祉、児童福祉法に基づく助産の実施・母子保護の実施に要する費用の支払・自己負担金の徴収、母子・父子寡婦福祉法・児童福祉法に係る国庫支出金・都支出金等、養育費の受け取り支援に係る助成、助産施設・母子生活支援施設の設置認可等</t>
    <rPh sb="8" eb="10">
      <t>オウエン</t>
    </rPh>
    <phoneticPr fontId="1"/>
  </si>
  <si>
    <t xml:space="preserve">私立保育所・私立幼稚園等からの総合的な相談、特定教育・保育施設・特定地域型保育事業者の認可・内容変更・確認等、私立保育所等の整備・改修・助成、特定子ども・子育て支援施設・放課後児童健全育成事業の届出、課内庶務
</t>
  </si>
  <si>
    <t xml:space="preserve">私立保育所等との連絡調整、私立保育所等の運営に係る補助金等、私立保育所等の利用者に対する補助金等
</t>
  </si>
  <si>
    <t>私立幼稚園等との連絡調整、私立幼稚園等の運営に係る補助金等、私立幼稚園等の利用者に対する補助金等</t>
  </si>
  <si>
    <t>私立保育所・私立幼稚園等に対する幼児教育の推進の支援</t>
    <rPh sb="0" eb="2">
      <t>シリツ</t>
    </rPh>
    <rPh sb="2" eb="4">
      <t>ホイク</t>
    </rPh>
    <rPh sb="4" eb="5">
      <t>ジョ</t>
    </rPh>
    <rPh sb="6" eb="8">
      <t>シリツ</t>
    </rPh>
    <rPh sb="8" eb="11">
      <t>ヨウチエン</t>
    </rPh>
    <rPh sb="11" eb="12">
      <t>トウ</t>
    </rPh>
    <rPh sb="13" eb="14">
      <t>タイ</t>
    </rPh>
    <rPh sb="16" eb="18">
      <t>ヨウジ</t>
    </rPh>
    <rPh sb="18" eb="20">
      <t>キョウイク</t>
    </rPh>
    <rPh sb="21" eb="23">
      <t>スイシン</t>
    </rPh>
    <rPh sb="24" eb="26">
      <t>シエン</t>
    </rPh>
    <phoneticPr fontId="1"/>
  </si>
  <si>
    <t xml:space="preserve">特定教育・保育施設、特定地域型保育事業者、特定子ども・子育て支援施設の指導検査、児童福祉施設の指導検査（福祉部に属するものを除く。）、放課後児童健全育成事業の指導検査
</t>
    <rPh sb="70" eb="72">
      <t>ジドウ</t>
    </rPh>
    <rPh sb="79" eb="81">
      <t>シドウ</t>
    </rPh>
    <rPh sb="81" eb="83">
      <t>ケンサ</t>
    </rPh>
    <phoneticPr fontId="1"/>
  </si>
  <si>
    <t>区立保育所の管理運営、課内庶務</t>
  </si>
  <si>
    <t>保育の必要性の認定、保育施設等の利用調整、保育の実施・保育料等の徴収</t>
  </si>
  <si>
    <t>保育を必要とする乳児・幼児その他の児童の保育</t>
  </si>
  <si>
    <t>部内・児童相談所との連絡調整、部・児童相談所の予算・決算の総括、児童相談所の土地・施設設備の維持管理、児童相談所体制に係る事業の企画・調整・研修、児童相談所事業概要の作成、部課内庶務</t>
  </si>
  <si>
    <t>児童養護施設・乳児院・児童心理治療施設・児童自立支援施設・児童家庭支援センターの設置認可等、児童自立生活援助事業・小規模住居型児童養育事業の届出等・養子縁組あっせん事業の許可等、児童相談システム、児童福祉施策に関する広報と啓発活動（他の部課に属するものを除く。）</t>
  </si>
  <si>
    <t>児童虐待等に係る相談援助及び心理に関する事業の企画及び調整、児童虐待等に係る相談の受付（警察からの通告に限る。）、児童相談所の業務統計</t>
  </si>
  <si>
    <t>児童虐待等に係る相談の受付（警察からの通告を除く。）、児童虐待等に係る援助に関する児童相談所との連絡調整</t>
  </si>
  <si>
    <t>児童虐待等に係る心理に関する児童相談所との連絡調整</t>
  </si>
  <si>
    <t>一時保護に関する児童相談所との連絡調整、一時保護に係る管理事務</t>
    <rPh sb="29" eb="31">
      <t>ジム</t>
    </rPh>
    <phoneticPr fontId="1"/>
  </si>
  <si>
    <t>一時保護に関する児童相談所との連絡調整</t>
  </si>
  <si>
    <t>子ども総合センターの管理、課の経理、課内庶務</t>
    <rPh sb="13" eb="14">
      <t>カ</t>
    </rPh>
    <rPh sb="15" eb="17">
      <t>ケイリ</t>
    </rPh>
    <rPh sb="20" eb="22">
      <t>ショム</t>
    </rPh>
    <phoneticPr fontId="1"/>
  </si>
  <si>
    <t>子ども及びその家庭に係る総合的な相談・支援（子どもの発達障害に係る相談及び支援に関することを除く。）</t>
    <rPh sb="0" eb="1">
      <t>コ</t>
    </rPh>
    <phoneticPr fontId="1"/>
  </si>
  <si>
    <t>金町子どもセンター、子ども総合センターの事業連携</t>
    <rPh sb="0" eb="2">
      <t>カナマチ</t>
    </rPh>
    <rPh sb="2" eb="3">
      <t>コ</t>
    </rPh>
    <phoneticPr fontId="1"/>
  </si>
  <si>
    <t>子どもの発達相談、子どもの発達障害に係る保育園等の巡回・訪問指導、子どもの発達障害に係る関係機関との連絡調整、障害者総合支援法・児童福祉法に規定する相談支援事業、５歳児健康診査事業</t>
  </si>
  <si>
    <t>事務係</t>
    <rPh sb="0" eb="2">
      <t>ジム</t>
    </rPh>
    <phoneticPr fontId="1"/>
  </si>
  <si>
    <t>社会資本整備総合交付金システムの総合調整、部課内庶務</t>
  </si>
  <si>
    <t>事業調整担当係</t>
    <rPh sb="0" eb="2">
      <t>ジギョウ</t>
    </rPh>
    <rPh sb="2" eb="4">
      <t>チョウセイ</t>
    </rPh>
    <rPh sb="4" eb="6">
      <t>タントウ</t>
    </rPh>
    <rPh sb="6" eb="7">
      <t>カカリ</t>
    </rPh>
    <phoneticPr fontId="1"/>
  </si>
  <si>
    <t>部事務事業に係る部内・他の部との調整、部事務事業に係る関係機関との連絡調整、部の事業計画・進行管理、水防、雨水流出抑制計画の指導、土木の技術管理</t>
  </si>
  <si>
    <t>かわまちづくり担当係</t>
    <rPh sb="7" eb="9">
      <t>タントウ</t>
    </rPh>
    <rPh sb="9" eb="10">
      <t>カカリ</t>
    </rPh>
    <phoneticPr fontId="1"/>
  </si>
  <si>
    <t>かわまちづくり事業の推進・関係機関との調整、河川空間の利活用の推進</t>
    <rPh sb="7" eb="9">
      <t>ジギョウ</t>
    </rPh>
    <rPh sb="10" eb="12">
      <t>スイシン</t>
    </rPh>
    <rPh sb="13" eb="15">
      <t>カンケイ</t>
    </rPh>
    <rPh sb="15" eb="17">
      <t>キカン</t>
    </rPh>
    <rPh sb="19" eb="21">
      <t>チョウセイ</t>
    </rPh>
    <rPh sb="22" eb="24">
      <t>カセン</t>
    </rPh>
    <rPh sb="24" eb="26">
      <t>クウカン</t>
    </rPh>
    <rPh sb="27" eb="30">
      <t>リカツヨウ</t>
    </rPh>
    <rPh sb="31" eb="33">
      <t>スイシン</t>
    </rPh>
    <phoneticPr fontId="1"/>
  </si>
  <si>
    <t>交通計画係</t>
    <rPh sb="0" eb="2">
      <t>コウツウ</t>
    </rPh>
    <rPh sb="2" eb="4">
      <t>ケイカク</t>
    </rPh>
    <rPh sb="4" eb="5">
      <t>カカリ</t>
    </rPh>
    <phoneticPr fontId="1"/>
  </si>
  <si>
    <t>交通計画の立案・関係機関との連絡調整、交通政策に係る技術管理、課内庶務</t>
  </si>
  <si>
    <t>新交通推進担当課長</t>
    <rPh sb="0" eb="3">
      <t>シンコウツウ</t>
    </rPh>
    <rPh sb="3" eb="5">
      <t>スイシン</t>
    </rPh>
    <rPh sb="5" eb="7">
      <t>タントウ</t>
    </rPh>
    <rPh sb="7" eb="9">
      <t>カチョウ</t>
    </rPh>
    <phoneticPr fontId="1"/>
  </si>
  <si>
    <t>新交通推進担当係</t>
    <rPh sb="0" eb="1">
      <t>シン</t>
    </rPh>
    <rPh sb="1" eb="3">
      <t>コウツウ</t>
    </rPh>
    <rPh sb="3" eb="5">
      <t>スイシン</t>
    </rPh>
    <rPh sb="5" eb="7">
      <t>タントウ</t>
    </rPh>
    <rPh sb="7" eb="8">
      <t>ガカリ</t>
    </rPh>
    <phoneticPr fontId="1"/>
  </si>
  <si>
    <t>新金線を活用した新交通整備事業</t>
    <rPh sb="11" eb="13">
      <t>セイビ</t>
    </rPh>
    <rPh sb="13" eb="15">
      <t>ジギョウ</t>
    </rPh>
    <phoneticPr fontId="1"/>
  </si>
  <si>
    <t>交通安全対策担当課長</t>
    <rPh sb="0" eb="2">
      <t>コウツウ</t>
    </rPh>
    <rPh sb="2" eb="4">
      <t>アンゼン</t>
    </rPh>
    <rPh sb="4" eb="6">
      <t>タイサク</t>
    </rPh>
    <rPh sb="6" eb="8">
      <t>タントウ</t>
    </rPh>
    <rPh sb="8" eb="10">
      <t>カチョウ</t>
    </rPh>
    <phoneticPr fontId="1"/>
  </si>
  <si>
    <t>交通安全対策係</t>
    <rPh sb="0" eb="2">
      <t>コウツウ</t>
    </rPh>
    <rPh sb="2" eb="4">
      <t>アンゼン</t>
    </rPh>
    <rPh sb="4" eb="6">
      <t>タイサク</t>
    </rPh>
    <rPh sb="6" eb="7">
      <t>カカリ</t>
    </rPh>
    <phoneticPr fontId="1"/>
  </si>
  <si>
    <t>交通安全対策、自転車の活用推進、自転車の安全利用、自転車駐車場の整備に係る調整、自転車駐車場・自転車置場・自転車保管場所の管理、民営自転車等駐車場の整備に係る助成、路上の放置自転車等の対策、駐車場整備計画、公共駐車場の設置・管理、駐車場の整備に係る助成、路外駐車場の届出、違法駐車等の対策</t>
  </si>
  <si>
    <t>会計事務・物品管理事務の指導、支出負担行為の確認、収入通知・支出命令の審査、決算、物品の出納保管・需給調整、課内庶務</t>
  </si>
  <si>
    <t>収入通知・支出命令の執行、現金・有価証券・担保物の出納保管、支払資金、会計資料、歳入・歳出の簿記、指定金融機関</t>
  </si>
  <si>
    <t>委員会の庶務、公印、事務局職員その他職員の人事、学校職員の人事・福利厚生、文書の収受・発送・配布・保存、奨学資金、私立高等学校等入学資金融資あっせん、事務局・課内庶務</t>
  </si>
  <si>
    <t>学校施設の社会教育その他公共のための利用</t>
    <rPh sb="0" eb="2">
      <t>ガッコウ</t>
    </rPh>
    <rPh sb="2" eb="4">
      <t>シセツ</t>
    </rPh>
    <rPh sb="5" eb="7">
      <t>シャカイ</t>
    </rPh>
    <rPh sb="7" eb="9">
      <t>キョウイク</t>
    </rPh>
    <rPh sb="11" eb="12">
      <t>タ</t>
    </rPh>
    <rPh sb="12" eb="14">
      <t>コウキョウ</t>
    </rPh>
    <rPh sb="18" eb="20">
      <t>リヨウ</t>
    </rPh>
    <phoneticPr fontId="1"/>
  </si>
  <si>
    <t>区立学校等・校外施設・教職員宿舎の財産管理、区立学校・校外施設の有効利用、区立学校・校外施設・教職員宿舎の用地取得計画等、区立学校・校外施設・教職員宿舎の用途変更・用途廃止、移動教室（校外施設で執行する分に限る。）、区立学校等・校外施設・教職員宿舎の整備、区立学校等・校外施設・教職員宿舎の設置・廃止、区立学校等・校外施設・教職員宿舎の維持管理、国庫補助金等の申請、課内庶務</t>
    <rPh sb="183" eb="184">
      <t>カ</t>
    </rPh>
    <rPh sb="184" eb="185">
      <t>ナイ</t>
    </rPh>
    <rPh sb="185" eb="187">
      <t>ショム</t>
    </rPh>
    <phoneticPr fontId="1"/>
  </si>
  <si>
    <t>区立学校の改築、学校施設環境の整備に係る調整</t>
    <rPh sb="0" eb="2">
      <t>クリツ</t>
    </rPh>
    <rPh sb="2" eb="4">
      <t>ガッコウ</t>
    </rPh>
    <rPh sb="5" eb="7">
      <t>カイチク</t>
    </rPh>
    <rPh sb="8" eb="10">
      <t>ガッコウ</t>
    </rPh>
    <rPh sb="10" eb="12">
      <t>シセツ</t>
    </rPh>
    <rPh sb="12" eb="14">
      <t>カンキョウ</t>
    </rPh>
    <rPh sb="15" eb="17">
      <t>セイビ</t>
    </rPh>
    <rPh sb="18" eb="19">
      <t>カカ</t>
    </rPh>
    <rPh sb="20" eb="22">
      <t>チョウセイ</t>
    </rPh>
    <phoneticPr fontId="1"/>
  </si>
  <si>
    <t>学齢児童・生徒の就学、通学区域、区立小学校・中学校・幼稚園の学級編制、区立学校の教材・教具の整備、その他区立学校の運営、就学の援助、課内庶務</t>
  </si>
  <si>
    <t>学校給食、学校保健衛生、学校管理下における児童・生徒の災害共済給付、学校保健委員会、学校医・学校専門医・学校歯科医・学校薬剤師</t>
  </si>
  <si>
    <t>教科書採択、林間学校・臨海学校・移動教室（学校施設課学校施設係が所掌する事務を除く。）、区立学校の連合行事等、教職員の旅費、科学教育センターの維持管理、科学教育センターの事業、課内事業の調整、教育振興に係る特命事項、課内庶務</t>
    <rPh sb="21" eb="23">
      <t>ガッコウ</t>
    </rPh>
    <rPh sb="23" eb="25">
      <t>シセツ</t>
    </rPh>
    <rPh sb="26" eb="28">
      <t>ガッコウ</t>
    </rPh>
    <rPh sb="28" eb="30">
      <t>シセツ</t>
    </rPh>
    <rPh sb="108" eb="109">
      <t>カ</t>
    </rPh>
    <phoneticPr fontId="1"/>
  </si>
  <si>
    <t>教職員の身分取扱い・服務・給与（旅費を除く。）・福利厚生、東京都教育委員会との連絡・補助執行</t>
  </si>
  <si>
    <t>いじめ防止の対策等</t>
    <rPh sb="8" eb="9">
      <t>トウ</t>
    </rPh>
    <phoneticPr fontId="1"/>
  </si>
  <si>
    <t>学校教育の情報化施策、学校教育総合システム、学校ＩＣＴ環境の整備</t>
  </si>
  <si>
    <t>水泳指導に係る調整</t>
    <rPh sb="0" eb="2">
      <t>スイエイ</t>
    </rPh>
    <rPh sb="2" eb="4">
      <t>シドウ</t>
    </rPh>
    <rPh sb="5" eb="6">
      <t>カカリ</t>
    </rPh>
    <rPh sb="7" eb="9">
      <t>チョウセイ</t>
    </rPh>
    <phoneticPr fontId="1"/>
  </si>
  <si>
    <t>幼児教育</t>
    <rPh sb="0" eb="2">
      <t>ヨウジ</t>
    </rPh>
    <rPh sb="2" eb="4">
      <t>キョウイク</t>
    </rPh>
    <phoneticPr fontId="1"/>
  </si>
  <si>
    <t>教育課程、学校の学習指導・進路指導等、教職員の研修、教材の取扱い、教科書採択、いじめに関すること</t>
    <rPh sb="43" eb="44">
      <t>カン</t>
    </rPh>
    <phoneticPr fontId="1"/>
  </si>
  <si>
    <t>総合教育センターの施設の維持管理、課の予算・決算の総括、地域集会施設等の使用、特別支援教育・不登校支援・日本語指導・生活指導等に関わる学校の環境整備、総合教育センター会計年度任用職員の任免・その他人事、総合教育センターのICT環境の整備、総合教育センター内庶務</t>
    <rPh sb="17" eb="18">
      <t>カ</t>
    </rPh>
    <rPh sb="19" eb="21">
      <t>ヨサン</t>
    </rPh>
    <rPh sb="22" eb="24">
      <t>ケッサン</t>
    </rPh>
    <rPh sb="25" eb="27">
      <t>ソウカツ</t>
    </rPh>
    <rPh sb="28" eb="30">
      <t>チイキ</t>
    </rPh>
    <rPh sb="30" eb="32">
      <t>シュウカイ</t>
    </rPh>
    <rPh sb="32" eb="34">
      <t>シセツ</t>
    </rPh>
    <rPh sb="34" eb="35">
      <t>トウ</t>
    </rPh>
    <rPh sb="36" eb="38">
      <t>シヨウ</t>
    </rPh>
    <phoneticPr fontId="1"/>
  </si>
  <si>
    <t>特別支援教育の推進、特別支援教室の学級編制、専門家チームの派遣、知能検査</t>
    <rPh sb="10" eb="12">
      <t>トクベツ</t>
    </rPh>
    <rPh sb="12" eb="14">
      <t>シエン</t>
    </rPh>
    <rPh sb="14" eb="16">
      <t>キョウシツ</t>
    </rPh>
    <rPh sb="17" eb="19">
      <t>ガッキュウ</t>
    </rPh>
    <rPh sb="19" eb="21">
      <t>ヘンセイ</t>
    </rPh>
    <rPh sb="22" eb="25">
      <t>センモンカ</t>
    </rPh>
    <rPh sb="29" eb="31">
      <t>ハケン</t>
    </rPh>
    <rPh sb="32" eb="34">
      <t>チノウ</t>
    </rPh>
    <rPh sb="34" eb="36">
      <t>ケンサ</t>
    </rPh>
    <phoneticPr fontId="1"/>
  </si>
  <si>
    <t>不登校対策、日本語指導、健全育成、生活指導、総合教育センターの教育相談、指導主事の補佐</t>
    <rPh sb="3" eb="5">
      <t>タイサク</t>
    </rPh>
    <rPh sb="12" eb="16">
      <t>ケンゼンイクセイ</t>
    </rPh>
    <rPh sb="17" eb="19">
      <t>セイカツ</t>
    </rPh>
    <rPh sb="19" eb="21">
      <t>シドウ</t>
    </rPh>
    <rPh sb="22" eb="24">
      <t>ソウゴウ</t>
    </rPh>
    <rPh sb="24" eb="26">
      <t>キョウイク</t>
    </rPh>
    <rPh sb="31" eb="33">
      <t>キョウイク</t>
    </rPh>
    <rPh sb="33" eb="35">
      <t>ソウダン</t>
    </rPh>
    <rPh sb="36" eb="38">
      <t>シドウ</t>
    </rPh>
    <rPh sb="38" eb="40">
      <t>シュジ</t>
    </rPh>
    <rPh sb="41" eb="43">
      <t>ホサ</t>
    </rPh>
    <phoneticPr fontId="1"/>
  </si>
  <si>
    <t>特別な支援を必要とする児童・生徒等の就学相談、特別な支援を必要とする児童・生徒等の就学決定等、区立学校の特別支援学級等の学級編制、保田しおさい学校の学級編制、区立学校の医療的ケア、副籍制度</t>
    <rPh sb="62" eb="64">
      <t>ヘンセイ</t>
    </rPh>
    <rPh sb="76" eb="78">
      <t>ヘンセイ</t>
    </rPh>
    <rPh sb="79" eb="81">
      <t>クリツ</t>
    </rPh>
    <rPh sb="81" eb="83">
      <t>ガッコウ</t>
    </rPh>
    <phoneticPr fontId="1"/>
  </si>
  <si>
    <t xml:space="preserve">特別支援教育・日本語学級に関わる教育課程、特別支援教育・不登校対策・日本語指導・健全育成・生活指導等、特別支援教育・不登校対策・日本語指導・健全育成・生活指導等の教職員研修、特別支援教育・不登校対策・日本語指導・健全育成・生活指導等の教材の取扱い、特別支援学級の特別支援教育に関わる教科書採択
</t>
    <rPh sb="31" eb="33">
      <t>タイサク</t>
    </rPh>
    <rPh sb="40" eb="42">
      <t>ケンゼン</t>
    </rPh>
    <rPh sb="42" eb="44">
      <t>イクセイ</t>
    </rPh>
    <rPh sb="70" eb="74">
      <t>ケンゼンイクセイ</t>
    </rPh>
    <rPh sb="81" eb="84">
      <t>キョウショクイン</t>
    </rPh>
    <rPh sb="84" eb="86">
      <t>ケンシュウ</t>
    </rPh>
    <rPh sb="106" eb="110">
      <t>ケンゼンイクセイ</t>
    </rPh>
    <rPh sb="117" eb="119">
      <t>キョウザイ</t>
    </rPh>
    <rPh sb="120" eb="121">
      <t>ト</t>
    </rPh>
    <rPh sb="121" eb="122">
      <t>アツカ</t>
    </rPh>
    <phoneticPr fontId="1"/>
  </si>
  <si>
    <t>青少年教育、青少年委員、青少年団体の育成指導、青少年問題協議会、青少年育成地区委員会、学校支援に係る地域人材、課内庶務</t>
  </si>
  <si>
    <t>地域教育・家庭教育の推進、学校・家庭・地域の連携、学校地域応援団</t>
  </si>
  <si>
    <t>私立学童保育クラブの整備、私立学童保育クラブの整備・運営に係る国庫支出金・都支出金、私立学童保育クラブの運営に係る補助金、私立学童保育クラブの入会調整、その他私立学童保育クラブ、課内庶務</t>
  </si>
  <si>
    <t>放課後子ども事業の運営</t>
    <rPh sb="0" eb="3">
      <t>ホウカゴ</t>
    </rPh>
    <rPh sb="3" eb="4">
      <t>コ</t>
    </rPh>
    <rPh sb="6" eb="8">
      <t>ジギョウ</t>
    </rPh>
    <rPh sb="9" eb="11">
      <t>ウンエイ</t>
    </rPh>
    <phoneticPr fontId="1"/>
  </si>
  <si>
    <t>放課後支援事業の調整</t>
    <rPh sb="8" eb="10">
      <t>チョウセイ</t>
    </rPh>
    <phoneticPr fontId="1"/>
  </si>
  <si>
    <t>生涯学習の調整、課内庶務</t>
  </si>
  <si>
    <t>社会教育計画、社会教育委員、生涯学習情報の提供、区民の学習・交流、各種講座・教室等の実施、社会教育関係団体の育成・支援、生涯学習・社会教育に係る指導・助言</t>
  </si>
  <si>
    <t>かつしか区民大学</t>
    <rPh sb="4" eb="6">
      <t>クミン</t>
    </rPh>
    <rPh sb="6" eb="8">
      <t>ダイガク</t>
    </rPh>
    <phoneticPr fontId="1"/>
  </si>
  <si>
    <t>葛飾柴又の文化的景観</t>
  </si>
  <si>
    <t xml:space="preserve">博物館の施設の利用・管理・運営・計画策定、文書の受発・編集・保存、予算・会計事務、職員の給与・服務、館内庶務
</t>
  </si>
  <si>
    <t>郷土と天文に関する資科の収集・保管・展示、利用に関する必要な説明・助言・指導、資料の調査研究・刊行物の発行、講演会・講習会・研究会等、郷土・天文に関する普及啓発、教育・学術・文化に関する諸施設・団体との連携、学習活動、文化財の保護・調査・登録・指定、登録文化財・指定文化財の管理・保存事業の助成、文化財の活用・文化財に対する愛護思想の啓発</t>
    <rPh sb="67" eb="69">
      <t>キョウド</t>
    </rPh>
    <rPh sb="73" eb="74">
      <t>カン</t>
    </rPh>
    <rPh sb="101" eb="103">
      <t>レンケイ</t>
    </rPh>
    <phoneticPr fontId="1"/>
  </si>
  <si>
    <t>区有体育施設の利用・管理・運営・財産管理・整備計画、課内庶務</t>
  </si>
  <si>
    <t>区民のスポーツ振興、スポーツ推進委員、社会体育団体、社会体育事業（ランフェスタ係に属するものを除く。）</t>
    <rPh sb="39" eb="40">
      <t>カカリ</t>
    </rPh>
    <rPh sb="41" eb="42">
      <t>ゾク</t>
    </rPh>
    <rPh sb="47" eb="48">
      <t>ノゾ</t>
    </rPh>
    <phoneticPr fontId="1"/>
  </si>
  <si>
    <t>かつしかふれあいＲＵＮフェスタの開催、社会体育事業のうちランニング事業</t>
    <rPh sb="16" eb="18">
      <t>カイサイ</t>
    </rPh>
    <rPh sb="19" eb="21">
      <t>シャカイ</t>
    </rPh>
    <rPh sb="21" eb="23">
      <t>タイイク</t>
    </rPh>
    <rPh sb="23" eb="25">
      <t>ジギョウ</t>
    </rPh>
    <rPh sb="33" eb="35">
      <t>ジギョウ</t>
    </rPh>
    <phoneticPr fontId="1"/>
  </si>
  <si>
    <t>公印、職員の給与・服務、文書の受発・編集・保存、予算・会計事務、中央館の施設の維持管理、地域館、区立図書館基本計画、図書館施設整備計画調査、館の改修・開設、図書サービスカウンター・図書返却ポストの開設、館内庶務</t>
    <rPh sb="78" eb="80">
      <t>トショ</t>
    </rPh>
    <rPh sb="90" eb="92">
      <t>トショ</t>
    </rPh>
    <rPh sb="92" eb="94">
      <t>ヘンキャク</t>
    </rPh>
    <rPh sb="98" eb="100">
      <t>カイセツ</t>
    </rPh>
    <phoneticPr fontId="1"/>
  </si>
  <si>
    <t>情報システムによる図書館資料の管理・利用、図書資料・視聴覚資料の選定・発注・装備・受入れ、区立図書館事業に係る計画・調整、統計・広報・研修、図書館資料の調査相談、図書資料の収集・整理・保存、図書資料の館内利用・館外貸出し・団体貸出し、図書資料の相互貸借、視聴覚資料の収集・整理・保存・利用、読書室・対面朗読室・録音室等の利用、読書案内・読書相談、郷土資料・行政資料の収集・整理・保存・利用、読書会・研究会・映写会等の開催・奨励、葛飾区男女平等推進センターの図書資料・視聴覚資料・行政資料等の貸出し</t>
    <rPh sb="70" eb="73">
      <t>トショカン</t>
    </rPh>
    <phoneticPr fontId="1"/>
  </si>
  <si>
    <t>公印、職員の服務、文書の受発・編集・保存、図書資料の収集・整理・保存、図書資料の館内利用・館外貸出し、図書資料の相互貸借、視聴覚資料の収集・整理・保存・利用、読書室等の利用、読書案内・読書相談、読書会・研究会・映写会等の開催・奨励、地区館・図書サービスカウンターの図書資料の貸出し・運営、図書返却ポストの運営、地域館の所管する施設の維持管理、男女平等推進センターの図書資料・視聴覚資料・行政資料等の貸出し</t>
    <rPh sb="116" eb="118">
      <t>チク</t>
    </rPh>
    <rPh sb="118" eb="119">
      <t>カン</t>
    </rPh>
    <rPh sb="120" eb="122">
      <t>トショ</t>
    </rPh>
    <rPh sb="132" eb="134">
      <t>トショ</t>
    </rPh>
    <rPh sb="134" eb="136">
      <t>シリョウ</t>
    </rPh>
    <rPh sb="137" eb="139">
      <t>カシダ</t>
    </rPh>
    <rPh sb="141" eb="143">
      <t>ウンエイ</t>
    </rPh>
    <rPh sb="144" eb="146">
      <t>トショ</t>
    </rPh>
    <rPh sb="146" eb="148">
      <t>ヘンキャク</t>
    </rPh>
    <rPh sb="152" eb="154">
      <t>ウンエイ</t>
    </rPh>
    <phoneticPr fontId="1"/>
  </si>
  <si>
    <t>定期監査、行政監査、財政援助団体等監査、決算審査、例月出納検査、住民監査請求、事務局内庶務</t>
  </si>
  <si>
    <t>各種選挙の管理・執行・啓発、直接請求等に係る署名審査、解散・解職請求に係る審査・投票事務、国民投票の執行・啓発、検察審査員・裁判員候補者予定者名簿の調製、事務局内庶務</t>
  </si>
  <si>
    <t>文書・公印、職員の人事・給与、予算・決算・経理、議長・副議長の秘書、儀礼・交際、議員の報酬・費用弁償、議員共済会、議場・委員会室等、議会の傍聴、事務局内庶務</t>
  </si>
  <si>
    <t>本会議、委員会、議案の調査・立案、会議録・会議記録、請願・陳情等、議決事項の処理、議事関係法規・先例、資科の収集・統計、議会広報、議会図書室、その他会議・調査</t>
  </si>
  <si>
    <t>９　令和８年度組織別事務分掌一覧</t>
    <phoneticPr fontId="7"/>
  </si>
  <si>
    <t>令和3年度</t>
    <rPh sb="0" eb="2">
      <t>レイワ</t>
    </rPh>
    <rPh sb="3" eb="5">
      <t>ネンド</t>
    </rPh>
    <phoneticPr fontId="32"/>
  </si>
  <si>
    <t>令和4年度</t>
    <rPh sb="0" eb="2">
      <t>レイワ</t>
    </rPh>
    <rPh sb="3" eb="5">
      <t>ネンド</t>
    </rPh>
    <phoneticPr fontId="7"/>
  </si>
  <si>
    <t>令和5年度</t>
    <rPh sb="0" eb="2">
      <t>レイワ</t>
    </rPh>
    <rPh sb="3" eb="5">
      <t>ネンド</t>
    </rPh>
    <phoneticPr fontId="7"/>
  </si>
  <si>
    <t>令和6年度</t>
    <rPh sb="0" eb="2">
      <t>レイワ</t>
    </rPh>
    <rPh sb="3" eb="5">
      <t>ネンド</t>
    </rPh>
    <phoneticPr fontId="7"/>
  </si>
  <si>
    <t>令和7年度</t>
    <rPh sb="0" eb="2">
      <t>レイワ</t>
    </rPh>
    <rPh sb="3" eb="5">
      <t>ネンド</t>
    </rPh>
    <phoneticPr fontId="7"/>
  </si>
  <si>
    <t>令和4年度</t>
    <rPh sb="0" eb="2">
      <t>レイワ</t>
    </rPh>
    <rPh sb="3" eb="5">
      <t>ネンド</t>
    </rPh>
    <phoneticPr fontId="32"/>
  </si>
  <si>
    <t>令和5年度</t>
    <rPh sb="0" eb="2">
      <t>レイワ</t>
    </rPh>
    <rPh sb="3" eb="5">
      <t>ネンド</t>
    </rPh>
    <phoneticPr fontId="32"/>
  </si>
  <si>
    <t>令和6年度</t>
    <rPh sb="0" eb="2">
      <t>レイワ</t>
    </rPh>
    <rPh sb="3" eb="5">
      <t>ネンド</t>
    </rPh>
    <phoneticPr fontId="32"/>
  </si>
  <si>
    <t>令和7年度</t>
    <rPh sb="0" eb="2">
      <t>レイワ</t>
    </rPh>
    <rPh sb="3" eb="5">
      <t>ネンド</t>
    </rPh>
    <phoneticPr fontId="32"/>
  </si>
  <si>
    <t>令和7年度</t>
    <rPh sb="0" eb="1">
      <t>レイ</t>
    </rPh>
    <rPh sb="1" eb="2">
      <t>ワ</t>
    </rPh>
    <rPh sb="3" eb="4">
      <t>ネン</t>
    </rPh>
    <rPh sb="4" eb="5">
      <t>ド</t>
    </rPh>
    <phoneticPr fontId="28"/>
  </si>
  <si>
    <t>令和6年</t>
    <rPh sb="0" eb="2">
      <t>レイワ</t>
    </rPh>
    <rPh sb="3" eb="4">
      <t>ネン</t>
    </rPh>
    <phoneticPr fontId="28"/>
  </si>
  <si>
    <t>注２：胃がん検診のエックス線検査は、令和３年度まで40歳以上が対象。</t>
    <rPh sb="0" eb="1">
      <t>チュウ</t>
    </rPh>
    <rPh sb="13" eb="14">
      <t>セン</t>
    </rPh>
    <rPh sb="14" eb="16">
      <t>ケンサ</t>
    </rPh>
    <rPh sb="18" eb="20">
      <t>レイワ</t>
    </rPh>
    <rPh sb="21" eb="23">
      <t>ネンド</t>
    </rPh>
    <rPh sb="27" eb="30">
      <t>サイイジョウ</t>
    </rPh>
    <rPh sb="31" eb="33">
      <t>タイショウ</t>
    </rPh>
    <phoneticPr fontId="9"/>
  </si>
  <si>
    <t>注３：子宮頸がん検診は、令和４年度より国の指針に合わせて、検診間隔を毎年から２年に１回に変更。</t>
    <rPh sb="0" eb="1">
      <t>チュウ</t>
    </rPh>
    <rPh sb="3" eb="5">
      <t>シキュウ</t>
    </rPh>
    <rPh sb="5" eb="6">
      <t>ケイ</t>
    </rPh>
    <rPh sb="8" eb="10">
      <t>ケンシン</t>
    </rPh>
    <rPh sb="12" eb="14">
      <t>レイワ</t>
    </rPh>
    <rPh sb="15" eb="17">
      <t>ネンド</t>
    </rPh>
    <rPh sb="19" eb="20">
      <t>クニ</t>
    </rPh>
    <rPh sb="21" eb="23">
      <t>シシン</t>
    </rPh>
    <rPh sb="24" eb="25">
      <t>ア</t>
    </rPh>
    <rPh sb="29" eb="31">
      <t>ケンシン</t>
    </rPh>
    <rPh sb="31" eb="33">
      <t>カンカク</t>
    </rPh>
    <rPh sb="34" eb="36">
      <t>マイトシ</t>
    </rPh>
    <rPh sb="39" eb="40">
      <t>ネン</t>
    </rPh>
    <rPh sb="42" eb="43">
      <t>カイ</t>
    </rPh>
    <rPh sb="44" eb="46">
      <t>ヘンコウ</t>
    </rPh>
    <phoneticPr fontId="9"/>
  </si>
  <si>
    <t>注４：乳がん検診の受診者数はマンモグラフィ検査。</t>
    <rPh sb="0" eb="1">
      <t>チュウ</t>
    </rPh>
    <rPh sb="3" eb="4">
      <t>ニュウ</t>
    </rPh>
    <rPh sb="6" eb="8">
      <t>ケンシン</t>
    </rPh>
    <phoneticPr fontId="9"/>
  </si>
  <si>
    <t>中川園</t>
    <rPh sb="1" eb="2">
      <t>カワ</t>
    </rPh>
    <phoneticPr fontId="15"/>
  </si>
  <si>
    <t>癒しの里青戸</t>
    <rPh sb="0" eb="1">
      <t>イヤ</t>
    </rPh>
    <rPh sb="3" eb="4">
      <t>サト</t>
    </rPh>
    <rPh sb="4" eb="6">
      <t>アオト</t>
    </rPh>
    <phoneticPr fontId="15"/>
  </si>
  <si>
    <t>青戸8-18-13</t>
    <rPh sb="0" eb="2">
      <t>アオト</t>
    </rPh>
    <phoneticPr fontId="15"/>
  </si>
  <si>
    <t>かつしか苑</t>
    <rPh sb="4" eb="5">
      <t>エン</t>
    </rPh>
    <phoneticPr fontId="15"/>
  </si>
  <si>
    <t>白鳥2-9-18</t>
    <rPh sb="0" eb="2">
      <t>シラトリ</t>
    </rPh>
    <phoneticPr fontId="15"/>
  </si>
  <si>
    <t>癒しの里亀有</t>
    <rPh sb="0" eb="1">
      <t>イヤ</t>
    </rPh>
    <rPh sb="3" eb="4">
      <t>サト</t>
    </rPh>
    <rPh sb="4" eb="6">
      <t>カメアリ</t>
    </rPh>
    <phoneticPr fontId="15"/>
  </si>
  <si>
    <t>亀有2-60-5</t>
    <rPh sb="0" eb="2">
      <t>カメアリ</t>
    </rPh>
    <phoneticPr fontId="15"/>
  </si>
  <si>
    <t>青戸4-16-7</t>
    <rPh sb="0" eb="2">
      <t>アオト</t>
    </rPh>
    <phoneticPr fontId="15"/>
  </si>
  <si>
    <t>新宿6-2-13</t>
    <rPh sb="0" eb="2">
      <t>シンジュク</t>
    </rPh>
    <phoneticPr fontId="15"/>
  </si>
  <si>
    <t>東かなまち桜園</t>
    <rPh sb="0" eb="1">
      <t>ヒガシ</t>
    </rPh>
    <rPh sb="5" eb="6">
      <t>サクラ</t>
    </rPh>
    <rPh sb="6" eb="7">
      <t>エン</t>
    </rPh>
    <phoneticPr fontId="15"/>
  </si>
  <si>
    <t>東金町2-13-10</t>
    <rPh sb="0" eb="1">
      <t>ヒガシ</t>
    </rPh>
    <rPh sb="1" eb="3">
      <t>カナマチ</t>
    </rPh>
    <phoneticPr fontId="15"/>
  </si>
  <si>
    <t>バタフライヒル細田</t>
    <rPh sb="7" eb="9">
      <t>ホソダ</t>
    </rPh>
    <phoneticPr fontId="15"/>
  </si>
  <si>
    <t>細田4-20-14</t>
    <rPh sb="0" eb="2">
      <t>ホソダ</t>
    </rPh>
    <phoneticPr fontId="15"/>
  </si>
  <si>
    <t>かつしか苑亀有</t>
    <rPh sb="4" eb="5">
      <t>エン</t>
    </rPh>
    <rPh sb="5" eb="7">
      <t>カメアリ</t>
    </rPh>
    <phoneticPr fontId="15"/>
  </si>
  <si>
    <t>亀有1-6-11</t>
    <rPh sb="0" eb="2">
      <t>カメアリ</t>
    </rPh>
    <phoneticPr fontId="15"/>
  </si>
  <si>
    <t>アンブル宝町</t>
    <rPh sb="4" eb="6">
      <t>タカラマチ</t>
    </rPh>
    <phoneticPr fontId="15"/>
  </si>
  <si>
    <t>宝町1-2-9</t>
    <rPh sb="0" eb="2">
      <t>タカラマチ</t>
    </rPh>
    <phoneticPr fontId="15"/>
  </si>
  <si>
    <t>第二奥戸くつろぎの郷</t>
    <rPh sb="0" eb="2">
      <t>ダイニ</t>
    </rPh>
    <rPh sb="2" eb="4">
      <t>オクド</t>
    </rPh>
    <rPh sb="9" eb="10">
      <t>サト</t>
    </rPh>
    <phoneticPr fontId="15"/>
  </si>
  <si>
    <t>スマイルホーム西井堀</t>
    <rPh sb="7" eb="8">
      <t>ニシ</t>
    </rPh>
    <rPh sb="8" eb="10">
      <t>イホリ</t>
    </rPh>
    <phoneticPr fontId="15"/>
  </si>
  <si>
    <t>小菅1-35-10</t>
    <rPh sb="0" eb="2">
      <t>コスゲ</t>
    </rPh>
    <phoneticPr fontId="15"/>
  </si>
  <si>
    <t>癒しの里西亀有</t>
    <rPh sb="0" eb="1">
      <t>イヤ</t>
    </rPh>
    <rPh sb="3" eb="4">
      <t>サト</t>
    </rPh>
    <rPh sb="4" eb="7">
      <t>ニシカメアリ</t>
    </rPh>
    <phoneticPr fontId="15"/>
  </si>
  <si>
    <t>西亀有3-18-6</t>
    <rPh sb="0" eb="3">
      <t>ニシカメアリ</t>
    </rPh>
    <phoneticPr fontId="15"/>
  </si>
  <si>
    <t>老人保健施設花の木</t>
    <rPh sb="0" eb="2">
      <t>ロウジン</t>
    </rPh>
    <rPh sb="2" eb="4">
      <t>ホケン</t>
    </rPh>
    <rPh sb="4" eb="6">
      <t>シセツ</t>
    </rPh>
    <phoneticPr fontId="15"/>
  </si>
  <si>
    <t>お花茶屋ロイヤルケアセンター</t>
    <rPh sb="1" eb="2">
      <t>ハナ</t>
    </rPh>
    <rPh sb="2" eb="4">
      <t>チャヤ</t>
    </rPh>
    <phoneticPr fontId="15"/>
  </si>
  <si>
    <t>四つ木5-19-7</t>
    <rPh sb="0" eb="1">
      <t>ヨ</t>
    </rPh>
    <rPh sb="2" eb="3">
      <t>ギ</t>
    </rPh>
    <phoneticPr fontId="15"/>
  </si>
  <si>
    <t>青戸こはるびの里</t>
    <rPh sb="0" eb="2">
      <t>アオト</t>
    </rPh>
    <rPh sb="7" eb="8">
      <t>サト</t>
    </rPh>
    <phoneticPr fontId="15"/>
  </si>
  <si>
    <t>青戸7-34-6</t>
    <rPh sb="0" eb="2">
      <t>アオト</t>
    </rPh>
    <phoneticPr fontId="15"/>
  </si>
  <si>
    <t>水元ふれあいの家</t>
    <rPh sb="0" eb="2">
      <t>ミズモト</t>
    </rPh>
    <rPh sb="7" eb="8">
      <t>イエ</t>
    </rPh>
    <phoneticPr fontId="15"/>
  </si>
  <si>
    <t>水元1-26-20</t>
    <rPh sb="0" eb="2">
      <t>ミズモト</t>
    </rPh>
    <phoneticPr fontId="15"/>
  </si>
  <si>
    <t>老人デイサービスセンター、高齢者総合相談センター</t>
    <rPh sb="0" eb="2">
      <t>ロウジン</t>
    </rPh>
    <rPh sb="13" eb="16">
      <t>コウレイシャ</t>
    </rPh>
    <rPh sb="16" eb="18">
      <t>ソウゴウ</t>
    </rPh>
    <rPh sb="18" eb="20">
      <t>ソウダン</t>
    </rPh>
    <phoneticPr fontId="15"/>
  </si>
  <si>
    <t>奥戸くつろぎの郷</t>
    <rPh sb="0" eb="2">
      <t>オクド</t>
    </rPh>
    <rPh sb="7" eb="8">
      <t>サト</t>
    </rPh>
    <phoneticPr fontId="15"/>
  </si>
  <si>
    <t>奥戸3-25-1</t>
    <rPh sb="0" eb="2">
      <t>オクド</t>
    </rPh>
    <phoneticPr fontId="15"/>
  </si>
  <si>
    <t>老人デイサービスセンター、短期入所生活介護、高齢者総合相談センター</t>
    <rPh sb="0" eb="2">
      <t>ロウジン</t>
    </rPh>
    <rPh sb="17" eb="19">
      <t>セイカツ</t>
    </rPh>
    <rPh sb="22" eb="25">
      <t>コウレイシャ</t>
    </rPh>
    <rPh sb="25" eb="27">
      <t>ソウゴウ</t>
    </rPh>
    <rPh sb="27" eb="29">
      <t>ソウダン</t>
    </rPh>
    <phoneticPr fontId="15"/>
  </si>
  <si>
    <t>東四つ木ほほえみの里</t>
    <rPh sb="1" eb="2">
      <t>ヨ</t>
    </rPh>
    <rPh sb="3" eb="4">
      <t>ギ</t>
    </rPh>
    <rPh sb="9" eb="10">
      <t>サト</t>
    </rPh>
    <phoneticPr fontId="15"/>
  </si>
  <si>
    <t>東四つ木2-26-15</t>
    <rPh sb="0" eb="1">
      <t>ヒガシ</t>
    </rPh>
    <rPh sb="1" eb="2">
      <t>ヨ</t>
    </rPh>
    <rPh sb="3" eb="4">
      <t>ギ</t>
    </rPh>
    <phoneticPr fontId="15"/>
  </si>
  <si>
    <t>短期入所生活介護、高齢者総合相談センター</t>
    <rPh sb="9" eb="12">
      <t>コウレイシャ</t>
    </rPh>
    <rPh sb="12" eb="14">
      <t>ソウゴウ</t>
    </rPh>
    <rPh sb="14" eb="16">
      <t>ソウダン</t>
    </rPh>
    <phoneticPr fontId="15"/>
  </si>
  <si>
    <t>西水元あやめ園</t>
    <rPh sb="0" eb="1">
      <t>ニシ</t>
    </rPh>
    <rPh sb="1" eb="3">
      <t>ミズモト</t>
    </rPh>
    <rPh sb="6" eb="7">
      <t>エン</t>
    </rPh>
    <phoneticPr fontId="15"/>
  </si>
  <si>
    <t>西水元2-2-8</t>
    <rPh sb="0" eb="1">
      <t>ニシ</t>
    </rPh>
    <rPh sb="1" eb="3">
      <t>ミズモト</t>
    </rPh>
    <phoneticPr fontId="15"/>
  </si>
  <si>
    <t>老人デイサービスセンター、短期入所生活介護、西水元地区図書館</t>
    <rPh sb="0" eb="2">
      <t>ロウジン</t>
    </rPh>
    <rPh sb="22" eb="23">
      <t>ニシ</t>
    </rPh>
    <rPh sb="23" eb="25">
      <t>ミズモト</t>
    </rPh>
    <rPh sb="25" eb="27">
      <t>チク</t>
    </rPh>
    <rPh sb="27" eb="30">
      <t>トショカン</t>
    </rPh>
    <phoneticPr fontId="15"/>
  </si>
  <si>
    <t>ケアハウス葛飾敬寿園</t>
    <rPh sb="5" eb="7">
      <t>カツシカ</t>
    </rPh>
    <rPh sb="7" eb="9">
      <t>タカトシ</t>
    </rPh>
    <rPh sb="9" eb="10">
      <t>エン</t>
    </rPh>
    <phoneticPr fontId="15"/>
  </si>
  <si>
    <t>新宿3-19-19</t>
    <rPh sb="0" eb="2">
      <t>ニイジュク</t>
    </rPh>
    <phoneticPr fontId="15"/>
  </si>
  <si>
    <t>ル・ソラリオン葛飾</t>
    <rPh sb="7" eb="9">
      <t>カツシカ</t>
    </rPh>
    <phoneticPr fontId="15"/>
  </si>
  <si>
    <t>10-38(1)-(9)</t>
    <phoneticPr fontId="7"/>
  </si>
  <si>
    <t>西新小岩在宅サービスセンター</t>
    <rPh sb="0" eb="1">
      <t>ニシ</t>
    </rPh>
    <rPh sb="1" eb="4">
      <t>シンコイワ</t>
    </rPh>
    <rPh sb="4" eb="6">
      <t>ザイタク</t>
    </rPh>
    <phoneticPr fontId="15"/>
  </si>
  <si>
    <t>西新小岩3-37-27</t>
    <rPh sb="0" eb="1">
      <t>ニシ</t>
    </rPh>
    <rPh sb="1" eb="4">
      <t>シンコイワ</t>
    </rPh>
    <phoneticPr fontId="15"/>
  </si>
  <si>
    <t>特別養護老人ホーム、短期入所生活介護</t>
    <rPh sb="10" eb="12">
      <t>タンキ</t>
    </rPh>
    <rPh sb="12" eb="14">
      <t>ニュウショ</t>
    </rPh>
    <rPh sb="14" eb="16">
      <t>セイカツ</t>
    </rPh>
    <rPh sb="16" eb="18">
      <t>カイゴ</t>
    </rPh>
    <phoneticPr fontId="15"/>
  </si>
  <si>
    <t>新宿在宅サービスセンター</t>
    <rPh sb="0" eb="2">
      <t>ニイジュク</t>
    </rPh>
    <rPh sb="2" eb="4">
      <t>ザイタク</t>
    </rPh>
    <phoneticPr fontId="15"/>
  </si>
  <si>
    <t>新宿3-4-10</t>
    <rPh sb="0" eb="2">
      <t>ニイジュク</t>
    </rPh>
    <phoneticPr fontId="15"/>
  </si>
  <si>
    <t>癒しの里青戸デイサービスセンター</t>
    <rPh sb="0" eb="1">
      <t>イヤ</t>
    </rPh>
    <rPh sb="3" eb="4">
      <t>サト</t>
    </rPh>
    <rPh sb="4" eb="6">
      <t>アオト</t>
    </rPh>
    <phoneticPr fontId="15"/>
  </si>
  <si>
    <t>デイサービスセンターかつしか苑</t>
    <rPh sb="14" eb="15">
      <t>エン</t>
    </rPh>
    <phoneticPr fontId="15"/>
  </si>
  <si>
    <t>特別養護老人ホーム、認知症高齢者グループホーム</t>
    <rPh sb="10" eb="12">
      <t>ニンチ</t>
    </rPh>
    <rPh sb="12" eb="13">
      <t>ショウ</t>
    </rPh>
    <rPh sb="13" eb="16">
      <t>コウレイシャ</t>
    </rPh>
    <phoneticPr fontId="15"/>
  </si>
  <si>
    <t>特別養護老人ホーム、短期入所生活介護、ケアハウス（介護専用型）</t>
    <rPh sb="25" eb="27">
      <t>カイゴ</t>
    </rPh>
    <rPh sb="27" eb="30">
      <t>センヨウガタ</t>
    </rPh>
    <phoneticPr fontId="15"/>
  </si>
  <si>
    <t>きらら介護サービス和(なごみ)</t>
    <rPh sb="3" eb="5">
      <t>カイゴ</t>
    </rPh>
    <rPh sb="9" eb="10">
      <t>ナゴ</t>
    </rPh>
    <phoneticPr fontId="15"/>
  </si>
  <si>
    <t>堀切7-7-16</t>
    <rPh sb="0" eb="2">
      <t>ホリキリ</t>
    </rPh>
    <phoneticPr fontId="15"/>
  </si>
  <si>
    <t>認知症対応型デイサービスペガサス</t>
    <rPh sb="0" eb="2">
      <t>ニンチ</t>
    </rPh>
    <rPh sb="2" eb="3">
      <t>ショウ</t>
    </rPh>
    <rPh sb="3" eb="6">
      <t>タイオウガタ</t>
    </rPh>
    <phoneticPr fontId="15"/>
  </si>
  <si>
    <t>新宿6-2-13</t>
    <rPh sb="0" eb="2">
      <t>ニイジュク</t>
    </rPh>
    <phoneticPr fontId="15"/>
  </si>
  <si>
    <t>グループホームかつしか苑</t>
    <rPh sb="11" eb="12">
      <t>エン</t>
    </rPh>
    <phoneticPr fontId="15"/>
  </si>
  <si>
    <t>特別養護老人ホーム、老人デイサービスセンター</t>
    <rPh sb="0" eb="2">
      <t>トクベツ</t>
    </rPh>
    <rPh sb="2" eb="4">
      <t>ヨウゴ</t>
    </rPh>
    <rPh sb="4" eb="6">
      <t>ロウジン</t>
    </rPh>
    <rPh sb="10" eb="12">
      <t>ロウジン</t>
    </rPh>
    <phoneticPr fontId="15"/>
  </si>
  <si>
    <t>グループホームみやびの里西水元</t>
    <rPh sb="11" eb="12">
      <t>サト</t>
    </rPh>
    <rPh sb="12" eb="15">
      <t>ニシミズモト</t>
    </rPh>
    <phoneticPr fontId="15"/>
  </si>
  <si>
    <t>西水元3-13-12</t>
    <rPh sb="0" eb="3">
      <t>ニシミズモト</t>
    </rPh>
    <phoneticPr fontId="15"/>
  </si>
  <si>
    <t>街かどケアホームこころ</t>
    <rPh sb="0" eb="1">
      <t>マチ</t>
    </rPh>
    <phoneticPr fontId="15"/>
  </si>
  <si>
    <t>東水元3-3-11</t>
    <rPh sb="0" eb="1">
      <t>ヒガシ</t>
    </rPh>
    <rPh sb="1" eb="3">
      <t>ミズモト</t>
    </rPh>
    <phoneticPr fontId="15"/>
  </si>
  <si>
    <t>東金町2-23-15</t>
    <rPh sb="0" eb="1">
      <t>ヒガシ</t>
    </rPh>
    <rPh sb="1" eb="3">
      <t>カナマチ</t>
    </rPh>
    <phoneticPr fontId="15"/>
  </si>
  <si>
    <t>老人デイサービスセンター</t>
    <rPh sb="0" eb="2">
      <t>ロウジン</t>
    </rPh>
    <phoneticPr fontId="15"/>
  </si>
  <si>
    <t>グループホームソレイユの里</t>
    <rPh sb="12" eb="13">
      <t>サト</t>
    </rPh>
    <phoneticPr fontId="15"/>
  </si>
  <si>
    <t>亀有2-68-16</t>
    <rPh sb="0" eb="2">
      <t>カメアリ</t>
    </rPh>
    <phoneticPr fontId="15"/>
  </si>
  <si>
    <t>グループホームソレイユの家</t>
    <rPh sb="12" eb="13">
      <t>イエ</t>
    </rPh>
    <phoneticPr fontId="15"/>
  </si>
  <si>
    <t>東立石4-20-1</t>
    <rPh sb="0" eb="1">
      <t>ヒガシ</t>
    </rPh>
    <rPh sb="1" eb="3">
      <t>タテイシ</t>
    </rPh>
    <phoneticPr fontId="15"/>
  </si>
  <si>
    <t>きんとん雲</t>
    <rPh sb="4" eb="5">
      <t>グモ</t>
    </rPh>
    <phoneticPr fontId="15"/>
  </si>
  <si>
    <t>細田1-15-2</t>
    <rPh sb="0" eb="2">
      <t>ホソダ</t>
    </rPh>
    <phoneticPr fontId="15"/>
  </si>
  <si>
    <t>新宿1-23-12</t>
    <rPh sb="0" eb="2">
      <t>シンジュク</t>
    </rPh>
    <phoneticPr fontId="15"/>
  </si>
  <si>
    <t>小規模多機能型居宅介護</t>
    <rPh sb="0" eb="3">
      <t>ショウキボ</t>
    </rPh>
    <rPh sb="3" eb="6">
      <t>タキノウ</t>
    </rPh>
    <rPh sb="6" eb="7">
      <t>カタ</t>
    </rPh>
    <rPh sb="7" eb="9">
      <t>キョタク</t>
    </rPh>
    <rPh sb="9" eb="11">
      <t>カイゴ</t>
    </rPh>
    <phoneticPr fontId="15"/>
  </si>
  <si>
    <t>愛の家グループホーム葛飾奥戸</t>
    <rPh sb="0" eb="1">
      <t>アイ</t>
    </rPh>
    <rPh sb="2" eb="3">
      <t>イエ</t>
    </rPh>
    <rPh sb="12" eb="14">
      <t>オクド</t>
    </rPh>
    <phoneticPr fontId="8"/>
  </si>
  <si>
    <t>奥戸5-16-2</t>
    <rPh sb="0" eb="2">
      <t>オクド</t>
    </rPh>
    <phoneticPr fontId="8"/>
  </si>
  <si>
    <t>堀切7-8-3</t>
    <rPh sb="0" eb="2">
      <t>ホリキリ</t>
    </rPh>
    <phoneticPr fontId="15"/>
  </si>
  <si>
    <t>認可保育所</t>
    <rPh sb="0" eb="2">
      <t>ニンカ</t>
    </rPh>
    <rPh sb="2" eb="4">
      <t>ホイク</t>
    </rPh>
    <rPh sb="4" eb="5">
      <t>ショ</t>
    </rPh>
    <phoneticPr fontId="15"/>
  </si>
  <si>
    <t>柴又5-30-10</t>
    <rPh sb="0" eb="2">
      <t>シバマタ</t>
    </rPh>
    <phoneticPr fontId="15"/>
  </si>
  <si>
    <t>小規模多機能型居宅介護</t>
    <rPh sb="0" eb="3">
      <t>ショウキボ</t>
    </rPh>
    <rPh sb="3" eb="7">
      <t>タキノウガタ</t>
    </rPh>
    <rPh sb="7" eb="9">
      <t>キョタク</t>
    </rPh>
    <rPh sb="9" eb="11">
      <t>カイゴ</t>
    </rPh>
    <phoneticPr fontId="15"/>
  </si>
  <si>
    <t>グループホームソレイユの華</t>
    <rPh sb="12" eb="13">
      <t>ハナ</t>
    </rPh>
    <phoneticPr fontId="15"/>
  </si>
  <si>
    <t>お花茶屋2-1-2</t>
    <rPh sb="1" eb="2">
      <t>ハナ</t>
    </rPh>
    <rPh sb="2" eb="4">
      <t>チャヤ</t>
    </rPh>
    <phoneticPr fontId="15"/>
  </si>
  <si>
    <t>セントケアホームお花茶屋</t>
    <rPh sb="9" eb="10">
      <t>ハナ</t>
    </rPh>
    <rPh sb="10" eb="12">
      <t>チャヤ</t>
    </rPh>
    <phoneticPr fontId="15"/>
  </si>
  <si>
    <t>宝町2-11-18</t>
    <rPh sb="0" eb="2">
      <t>タカラチョウ</t>
    </rPh>
    <phoneticPr fontId="15"/>
  </si>
  <si>
    <t>グループホームウェルフォース堀切</t>
    <rPh sb="14" eb="16">
      <t>ホリキリ</t>
    </rPh>
    <phoneticPr fontId="15"/>
  </si>
  <si>
    <t>堀切7-14-17</t>
    <rPh sb="0" eb="2">
      <t>ホリキリ</t>
    </rPh>
    <phoneticPr fontId="15"/>
  </si>
  <si>
    <t>グループホームみやびの里亀有</t>
    <rPh sb="11" eb="12">
      <t>サト</t>
    </rPh>
    <rPh sb="12" eb="13">
      <t>カメ</t>
    </rPh>
    <rPh sb="13" eb="14">
      <t>アリ</t>
    </rPh>
    <phoneticPr fontId="15"/>
  </si>
  <si>
    <t>亀有4-2-14</t>
    <rPh sb="0" eb="2">
      <t>カメアリ</t>
    </rPh>
    <phoneticPr fontId="15"/>
  </si>
  <si>
    <t>グループホームアローズ新宿</t>
    <rPh sb="11" eb="13">
      <t>シンジュク</t>
    </rPh>
    <phoneticPr fontId="15"/>
  </si>
  <si>
    <t>新宿2-2-14</t>
    <rPh sb="0" eb="2">
      <t>シンジュク</t>
    </rPh>
    <phoneticPr fontId="15"/>
  </si>
  <si>
    <t>愛の家グループホーム葛飾青戸</t>
    <rPh sb="0" eb="1">
      <t>アイ</t>
    </rPh>
    <rPh sb="2" eb="3">
      <t>イエ</t>
    </rPh>
    <rPh sb="10" eb="12">
      <t>カツシカ</t>
    </rPh>
    <rPh sb="12" eb="14">
      <t>アオト</t>
    </rPh>
    <phoneticPr fontId="8"/>
  </si>
  <si>
    <t>青戸5-5-5</t>
    <rPh sb="0" eb="2">
      <t>アオト</t>
    </rPh>
    <phoneticPr fontId="8"/>
  </si>
  <si>
    <t>花物語かつしか</t>
    <rPh sb="0" eb="3">
      <t>ハナモノガタリ</t>
    </rPh>
    <phoneticPr fontId="7"/>
  </si>
  <si>
    <t>立石8-48-1</t>
    <rPh sb="0" eb="1">
      <t>リツ</t>
    </rPh>
    <rPh sb="1" eb="2">
      <t>イシ</t>
    </rPh>
    <phoneticPr fontId="8"/>
  </si>
  <si>
    <t>サービス付き高齢者向け住宅</t>
    <rPh sb="4" eb="5">
      <t>ツ</t>
    </rPh>
    <rPh sb="6" eb="9">
      <t>コウレイシャ</t>
    </rPh>
    <rPh sb="9" eb="10">
      <t>ム</t>
    </rPh>
    <rPh sb="11" eb="13">
      <t>ジュウタク</t>
    </rPh>
    <phoneticPr fontId="8"/>
  </si>
  <si>
    <t>奥戸7-16-15</t>
    <rPh sb="0" eb="2">
      <t>オクド</t>
    </rPh>
    <phoneticPr fontId="8"/>
  </si>
  <si>
    <t>愛の家グループホーム葛飾西亀有</t>
    <rPh sb="0" eb="1">
      <t>アイ</t>
    </rPh>
    <rPh sb="2" eb="3">
      <t>イエ</t>
    </rPh>
    <rPh sb="10" eb="12">
      <t>カツシカ</t>
    </rPh>
    <rPh sb="12" eb="15">
      <t>ニシカメアリ</t>
    </rPh>
    <phoneticPr fontId="8"/>
  </si>
  <si>
    <t>西亀有2-8-14</t>
    <rPh sb="0" eb="3">
      <t>ニシカメアリ</t>
    </rPh>
    <phoneticPr fontId="8"/>
  </si>
  <si>
    <t>コンフォートフィオーレ高砂</t>
    <rPh sb="11" eb="13">
      <t>タカサゴ</t>
    </rPh>
    <phoneticPr fontId="15"/>
  </si>
  <si>
    <t>高砂2-27-17</t>
    <rPh sb="0" eb="2">
      <t>タカサゴ</t>
    </rPh>
    <phoneticPr fontId="15"/>
  </si>
  <si>
    <t>グループホームエクセレント水元公園</t>
    <rPh sb="13" eb="15">
      <t>ミズモト</t>
    </rPh>
    <rPh sb="15" eb="17">
      <t>コウエン</t>
    </rPh>
    <phoneticPr fontId="15"/>
  </si>
  <si>
    <t>東金町5-48-21</t>
    <rPh sb="0" eb="1">
      <t>ヒガシ</t>
    </rPh>
    <rPh sb="1" eb="3">
      <t>カナマチ</t>
    </rPh>
    <phoneticPr fontId="15"/>
  </si>
  <si>
    <t>愛・グループホーム東金町</t>
    <rPh sb="0" eb="1">
      <t>アイ</t>
    </rPh>
    <rPh sb="9" eb="10">
      <t>ヒガシ</t>
    </rPh>
    <rPh sb="10" eb="12">
      <t>カナマチ</t>
    </rPh>
    <phoneticPr fontId="8"/>
  </si>
  <si>
    <t>東金町5-34-7</t>
    <rPh sb="0" eb="3">
      <t>ヒガシカナマチ</t>
    </rPh>
    <phoneticPr fontId="8"/>
  </si>
  <si>
    <t>グループホームきらら高砂</t>
    <rPh sb="10" eb="12">
      <t>タカサゴ</t>
    </rPh>
    <phoneticPr fontId="32"/>
  </si>
  <si>
    <t>高砂3-25-16</t>
    <rPh sb="0" eb="2">
      <t>タカサゴ</t>
    </rPh>
    <phoneticPr fontId="32"/>
  </si>
  <si>
    <t>コンフォートフィオーレ東堀切</t>
    <rPh sb="11" eb="14">
      <t>ヒガシホリキリ</t>
    </rPh>
    <phoneticPr fontId="32"/>
  </si>
  <si>
    <t>東堀切1-15-21</t>
    <rPh sb="0" eb="3">
      <t>ヒガシホリキリ</t>
    </rPh>
    <phoneticPr fontId="32"/>
  </si>
  <si>
    <t>紋どころ</t>
    <rPh sb="0" eb="1">
      <t>モン</t>
    </rPh>
    <phoneticPr fontId="15"/>
  </si>
  <si>
    <t>認知症高齢者グループホーム</t>
    <rPh sb="0" eb="2">
      <t>ニンチ</t>
    </rPh>
    <rPh sb="2" eb="3">
      <t>ショウ</t>
    </rPh>
    <rPh sb="3" eb="6">
      <t>コウレイシャ</t>
    </rPh>
    <phoneticPr fontId="15"/>
  </si>
  <si>
    <t>人情柴又</t>
    <rPh sb="0" eb="2">
      <t>ニンジョウ</t>
    </rPh>
    <rPh sb="2" eb="4">
      <t>シバマタ</t>
    </rPh>
    <phoneticPr fontId="15"/>
  </si>
  <si>
    <t>セントケアお花茶屋</t>
    <rPh sb="6" eb="7">
      <t>ハナ</t>
    </rPh>
    <rPh sb="7" eb="9">
      <t>チャヤ</t>
    </rPh>
    <phoneticPr fontId="15"/>
  </si>
  <si>
    <t>奥戸7-16-15</t>
    <rPh sb="0" eb="2">
      <t>オクド</t>
    </rPh>
    <phoneticPr fontId="15"/>
  </si>
  <si>
    <t>コンフォートエルバ堀切</t>
    <rPh sb="9" eb="11">
      <t>ホリキリ</t>
    </rPh>
    <phoneticPr fontId="15"/>
  </si>
  <si>
    <t>堀切7-17-10</t>
    <rPh sb="0" eb="2">
      <t>ホリキリ</t>
    </rPh>
    <phoneticPr fontId="15"/>
  </si>
  <si>
    <t>ふれあ看護小規模
多機能型居宅介護事業所</t>
  </si>
  <si>
    <t>青戸5-30-15</t>
    <rPh sb="0" eb="2">
      <t>アオト</t>
    </rPh>
    <phoneticPr fontId="15"/>
  </si>
  <si>
    <t>訪問看護</t>
    <rPh sb="0" eb="2">
      <t>ホウモン</t>
    </rPh>
    <rPh sb="2" eb="4">
      <t>カンゴ</t>
    </rPh>
    <phoneticPr fontId="15"/>
  </si>
  <si>
    <t>ケアハウス葛飾敬寿園</t>
    <rPh sb="7" eb="9">
      <t>タカトシ</t>
    </rPh>
    <rPh sb="9" eb="10">
      <t>エン</t>
    </rPh>
    <phoneticPr fontId="15"/>
  </si>
  <si>
    <t>新宿3-19-19</t>
    <rPh sb="0" eb="2">
      <t>シンジュク</t>
    </rPh>
    <phoneticPr fontId="15"/>
  </si>
  <si>
    <t>特別養護老人ホーム、短期入所生活介護、老人デイサービスセンター</t>
    <rPh sb="0" eb="2">
      <t>トクベツ</t>
    </rPh>
    <rPh sb="2" eb="4">
      <t>ヨウゴ</t>
    </rPh>
    <rPh sb="4" eb="6">
      <t>ロウジン</t>
    </rPh>
    <rPh sb="10" eb="12">
      <t>タンキ</t>
    </rPh>
    <rPh sb="12" eb="14">
      <t>ニュウショ</t>
    </rPh>
    <rPh sb="14" eb="16">
      <t>セイカツ</t>
    </rPh>
    <rPh sb="16" eb="18">
      <t>カイゴ</t>
    </rPh>
    <rPh sb="19" eb="21">
      <t>ロウジン</t>
    </rPh>
    <phoneticPr fontId="15"/>
  </si>
  <si>
    <t>中川園</t>
    <rPh sb="0" eb="2">
      <t>ナカガワ</t>
    </rPh>
    <rPh sb="2" eb="3">
      <t>エン</t>
    </rPh>
    <phoneticPr fontId="15"/>
  </si>
  <si>
    <t>特別養護老人ホーム、老人デイサービスセンター、高齢者総合相談センター</t>
    <rPh sb="0" eb="2">
      <t>トクベツ</t>
    </rPh>
    <rPh sb="2" eb="4">
      <t>ヨウゴ</t>
    </rPh>
    <rPh sb="4" eb="6">
      <t>ロウジン</t>
    </rPh>
    <rPh sb="10" eb="12">
      <t>ロウジン</t>
    </rPh>
    <rPh sb="23" eb="26">
      <t>コウレイシャ</t>
    </rPh>
    <rPh sb="26" eb="28">
      <t>ソウゴウ</t>
    </rPh>
    <rPh sb="28" eb="30">
      <t>ソウダン</t>
    </rPh>
    <phoneticPr fontId="15"/>
  </si>
  <si>
    <t>特別養護老人ホーム、老人デイサービスセンター</t>
    <rPh sb="10" eb="12">
      <t>ロウジン</t>
    </rPh>
    <phoneticPr fontId="15"/>
  </si>
  <si>
    <t>特別養護老人ホーム、高齢者総合相談センター</t>
    <rPh sb="10" eb="13">
      <t>コウレイシャ</t>
    </rPh>
    <rPh sb="13" eb="15">
      <t>ソウゴウ</t>
    </rPh>
    <rPh sb="15" eb="17">
      <t>ソウダン</t>
    </rPh>
    <phoneticPr fontId="15"/>
  </si>
  <si>
    <t>特別養護老人ホーム、老人デイサービスセンター、西水元地区図書館</t>
    <rPh sb="10" eb="12">
      <t>ロウジン</t>
    </rPh>
    <rPh sb="23" eb="24">
      <t>ニシ</t>
    </rPh>
    <rPh sb="24" eb="26">
      <t>ミズモト</t>
    </rPh>
    <rPh sb="26" eb="28">
      <t>チク</t>
    </rPh>
    <rPh sb="28" eb="31">
      <t>トショカン</t>
    </rPh>
    <phoneticPr fontId="15"/>
  </si>
  <si>
    <t>西水元ナーシングホーム</t>
    <rPh sb="0" eb="1">
      <t>ニシ</t>
    </rPh>
    <rPh sb="1" eb="3">
      <t>ミズモト</t>
    </rPh>
    <phoneticPr fontId="15"/>
  </si>
  <si>
    <t>西水元6-12-2</t>
    <rPh sb="0" eb="1">
      <t>ニシ</t>
    </rPh>
    <rPh sb="1" eb="3">
      <t>ミズモト</t>
    </rPh>
    <phoneticPr fontId="15"/>
  </si>
  <si>
    <t>葛飾やすらぎの郷</t>
    <rPh sb="7" eb="8">
      <t>サト</t>
    </rPh>
    <phoneticPr fontId="15"/>
  </si>
  <si>
    <t>新宿3-4-10</t>
    <rPh sb="0" eb="2">
      <t>シンジュク</t>
    </rPh>
    <phoneticPr fontId="15"/>
  </si>
  <si>
    <t>介護老人保健施設、短期入所療養介護</t>
    <rPh sb="0" eb="2">
      <t>カイゴ</t>
    </rPh>
    <rPh sb="2" eb="4">
      <t>ロウジン</t>
    </rPh>
    <rPh sb="4" eb="6">
      <t>ホケン</t>
    </rPh>
    <rPh sb="6" eb="8">
      <t>シセツ</t>
    </rPh>
    <rPh sb="9" eb="11">
      <t>タンキ</t>
    </rPh>
    <rPh sb="11" eb="13">
      <t>ニュウショ</t>
    </rPh>
    <rPh sb="13" eb="15">
      <t>リョウヨウ</t>
    </rPh>
    <rPh sb="15" eb="17">
      <t>カイゴ</t>
    </rPh>
    <phoneticPr fontId="15"/>
  </si>
  <si>
    <t>飾敬寿園</t>
    <rPh sb="0" eb="2">
      <t>カツシカ</t>
    </rPh>
    <rPh sb="2" eb="4">
      <t>タカトシ</t>
    </rPh>
    <rPh sb="4" eb="5">
      <t>エン</t>
    </rPh>
    <phoneticPr fontId="15"/>
  </si>
  <si>
    <t>ケアハウス（介護専用型）</t>
    <rPh sb="6" eb="8">
      <t>カイゴ</t>
    </rPh>
    <rPh sb="8" eb="11">
      <t>センヨウガタ</t>
    </rPh>
    <phoneticPr fontId="15"/>
  </si>
  <si>
    <t>特別養護老人ホーム、老人デイサービスセンター、ケアハウス(介護専用型)</t>
    <rPh sb="10" eb="12">
      <t>ロウジン</t>
    </rPh>
    <rPh sb="29" eb="31">
      <t>カイゴ</t>
    </rPh>
    <rPh sb="31" eb="34">
      <t>センヨウガタ</t>
    </rPh>
    <phoneticPr fontId="15"/>
  </si>
  <si>
    <t>特別養護老人ホーム、認可保育所</t>
    <rPh sb="10" eb="12">
      <t>ニンカ</t>
    </rPh>
    <rPh sb="12" eb="14">
      <t>ホイク</t>
    </rPh>
    <rPh sb="14" eb="15">
      <t>ジョ</t>
    </rPh>
    <phoneticPr fontId="15"/>
  </si>
  <si>
    <t>スマイルホーム西井堀</t>
    <rPh sb="7" eb="8">
      <t>ニシ</t>
    </rPh>
    <rPh sb="8" eb="9">
      <t>イ</t>
    </rPh>
    <rPh sb="9" eb="10">
      <t>ホリ</t>
    </rPh>
    <phoneticPr fontId="15"/>
  </si>
  <si>
    <t>奥戸3-24-15</t>
    <rPh sb="0" eb="2">
      <t>オクド</t>
    </rPh>
    <phoneticPr fontId="15"/>
  </si>
  <si>
    <t>R元.10</t>
    <rPh sb="1" eb="2">
      <t>モト</t>
    </rPh>
    <phoneticPr fontId="32"/>
  </si>
  <si>
    <t>癒しの里西亀有</t>
    <rPh sb="0" eb="1">
      <t>イヤ</t>
    </rPh>
    <rPh sb="3" eb="4">
      <t>サト</t>
    </rPh>
    <rPh sb="4" eb="7">
      <t>ニシカメアリ</t>
    </rPh>
    <phoneticPr fontId="8"/>
  </si>
  <si>
    <t>10-38(10)(11)</t>
    <phoneticPr fontId="7"/>
  </si>
  <si>
    <t>高齢者総合相談センター水元</t>
    <rPh sb="0" eb="3">
      <t>コウレイシャ</t>
    </rPh>
    <rPh sb="3" eb="5">
      <t>ソウゴウ</t>
    </rPh>
    <rPh sb="5" eb="7">
      <t>ソウダン</t>
    </rPh>
    <rPh sb="11" eb="13">
      <t>ミズモト</t>
    </rPh>
    <phoneticPr fontId="15"/>
  </si>
  <si>
    <t>水元1-26-20 特別養護老人ホーム水元ふれあいの家内</t>
    <rPh sb="0" eb="2">
      <t>ミズモト</t>
    </rPh>
    <rPh sb="10" eb="12">
      <t>トクベツ</t>
    </rPh>
    <rPh sb="12" eb="14">
      <t>ヨウゴ</t>
    </rPh>
    <rPh sb="14" eb="16">
      <t>ロウジン</t>
    </rPh>
    <rPh sb="19" eb="21">
      <t>ミズモト</t>
    </rPh>
    <rPh sb="26" eb="27">
      <t>イエ</t>
    </rPh>
    <rPh sb="27" eb="28">
      <t>ナイ</t>
    </rPh>
    <phoneticPr fontId="15"/>
  </si>
  <si>
    <t>高齢者総合相談センター水元公園</t>
    <rPh sb="0" eb="3">
      <t>コウレイシャ</t>
    </rPh>
    <rPh sb="3" eb="5">
      <t>ソウゴウ</t>
    </rPh>
    <rPh sb="5" eb="7">
      <t>ソウダン</t>
    </rPh>
    <rPh sb="11" eb="13">
      <t>ミズモト</t>
    </rPh>
    <rPh sb="13" eb="15">
      <t>コウエン</t>
    </rPh>
    <phoneticPr fontId="15"/>
  </si>
  <si>
    <t>南水元4-27-13 藤屋ビル1階</t>
    <rPh sb="0" eb="3">
      <t>ミナミミズモト</t>
    </rPh>
    <rPh sb="11" eb="12">
      <t>フジ</t>
    </rPh>
    <rPh sb="12" eb="13">
      <t>ヤ</t>
    </rPh>
    <rPh sb="16" eb="17">
      <t>カイ</t>
    </rPh>
    <phoneticPr fontId="15"/>
  </si>
  <si>
    <t>高齢者総合相談センター新宿</t>
    <rPh sb="0" eb="3">
      <t>コウレイシャ</t>
    </rPh>
    <rPh sb="3" eb="5">
      <t>ソウゴウ</t>
    </rPh>
    <rPh sb="5" eb="7">
      <t>ソウダン</t>
    </rPh>
    <rPh sb="11" eb="13">
      <t>シンジュク</t>
    </rPh>
    <phoneticPr fontId="15"/>
  </si>
  <si>
    <t>新宿2-16-4 介護老人保健施設花の木内</t>
    <rPh sb="0" eb="1">
      <t>シン</t>
    </rPh>
    <rPh sb="1" eb="2">
      <t>ヤド</t>
    </rPh>
    <rPh sb="9" eb="11">
      <t>カイゴ</t>
    </rPh>
    <rPh sb="11" eb="13">
      <t>ロウジン</t>
    </rPh>
    <rPh sb="13" eb="15">
      <t>ホケン</t>
    </rPh>
    <rPh sb="15" eb="17">
      <t>シセツ</t>
    </rPh>
    <rPh sb="17" eb="18">
      <t>ハナ</t>
    </rPh>
    <rPh sb="19" eb="20">
      <t>キ</t>
    </rPh>
    <rPh sb="20" eb="21">
      <t>ナイ</t>
    </rPh>
    <phoneticPr fontId="15"/>
  </si>
  <si>
    <t>高齢者総合相談センター金町</t>
    <rPh sb="0" eb="3">
      <t>コウレイシャ</t>
    </rPh>
    <rPh sb="3" eb="5">
      <t>ソウゴウ</t>
    </rPh>
    <rPh sb="5" eb="7">
      <t>ソウダン</t>
    </rPh>
    <rPh sb="11" eb="13">
      <t>カナマチ</t>
    </rPh>
    <phoneticPr fontId="15"/>
  </si>
  <si>
    <t>東金町1-36-1-108 ＵＲ都市機構金町駅前団地１号棟内</t>
    <rPh sb="0" eb="1">
      <t>ヒガシ</t>
    </rPh>
    <rPh sb="1" eb="3">
      <t>カナマチ</t>
    </rPh>
    <rPh sb="16" eb="18">
      <t>トシ</t>
    </rPh>
    <rPh sb="18" eb="20">
      <t>キコウ</t>
    </rPh>
    <rPh sb="20" eb="22">
      <t>カナマチ</t>
    </rPh>
    <rPh sb="22" eb="24">
      <t>エキマエ</t>
    </rPh>
    <rPh sb="24" eb="26">
      <t>ダンチ</t>
    </rPh>
    <rPh sb="27" eb="29">
      <t>ゴウトウ</t>
    </rPh>
    <rPh sb="29" eb="30">
      <t>ナイ</t>
    </rPh>
    <phoneticPr fontId="15"/>
  </si>
  <si>
    <t>高齢者総合相談センター高砂</t>
    <rPh sb="0" eb="3">
      <t>コウレイシャ</t>
    </rPh>
    <rPh sb="3" eb="5">
      <t>ソウゴウ</t>
    </rPh>
    <rPh sb="5" eb="7">
      <t>ソウダン</t>
    </rPh>
    <rPh sb="11" eb="13">
      <t>タカサゴ</t>
    </rPh>
    <phoneticPr fontId="15"/>
  </si>
  <si>
    <t>高砂3-27-12</t>
    <rPh sb="0" eb="2">
      <t>タカサゴ</t>
    </rPh>
    <phoneticPr fontId="15"/>
  </si>
  <si>
    <t>高齢者総合相談センター柴又</t>
    <rPh sb="0" eb="3">
      <t>コウレイシャ</t>
    </rPh>
    <rPh sb="3" eb="5">
      <t>ソウゴウ</t>
    </rPh>
    <rPh sb="5" eb="7">
      <t>ソウダン</t>
    </rPh>
    <rPh sb="11" eb="13">
      <t>シバマタ</t>
    </rPh>
    <phoneticPr fontId="15"/>
  </si>
  <si>
    <t>柴又1-47-7-102</t>
    <rPh sb="0" eb="2">
      <t>シバマタ</t>
    </rPh>
    <phoneticPr fontId="15"/>
  </si>
  <si>
    <t>高齢者総合相談センター青戸</t>
    <rPh sb="0" eb="3">
      <t>コウレイシャ</t>
    </rPh>
    <rPh sb="3" eb="5">
      <t>ソウゴウ</t>
    </rPh>
    <rPh sb="5" eb="7">
      <t>ソウダン</t>
    </rPh>
    <rPh sb="11" eb="13">
      <t>アオト</t>
    </rPh>
    <phoneticPr fontId="15"/>
  </si>
  <si>
    <t>青戸3-13-19 グループホーム青戸併設</t>
    <rPh sb="0" eb="2">
      <t>アオト</t>
    </rPh>
    <rPh sb="17" eb="19">
      <t>アオト</t>
    </rPh>
    <rPh sb="19" eb="21">
      <t>ヘイセツ</t>
    </rPh>
    <phoneticPr fontId="15"/>
  </si>
  <si>
    <t>高齢者総合相談センター亀有</t>
    <rPh sb="0" eb="3">
      <t>コウレイシャ</t>
    </rPh>
    <rPh sb="3" eb="5">
      <t>ソウゴウ</t>
    </rPh>
    <rPh sb="5" eb="7">
      <t>ソウダン</t>
    </rPh>
    <rPh sb="11" eb="12">
      <t>カメ</t>
    </rPh>
    <rPh sb="12" eb="13">
      <t>ア</t>
    </rPh>
    <phoneticPr fontId="15"/>
  </si>
  <si>
    <t>亀有4-31-18 ケイハイツⅠ105</t>
    <rPh sb="0" eb="2">
      <t>カメアリ</t>
    </rPh>
    <phoneticPr fontId="15"/>
  </si>
  <si>
    <t>高齢者総合相談センター堀切</t>
    <rPh sb="0" eb="3">
      <t>コウレイシャ</t>
    </rPh>
    <rPh sb="3" eb="5">
      <t>ソウゴウ</t>
    </rPh>
    <rPh sb="5" eb="7">
      <t>ソウダン</t>
    </rPh>
    <rPh sb="11" eb="13">
      <t>ホリキリ</t>
    </rPh>
    <phoneticPr fontId="15"/>
  </si>
  <si>
    <t>堀切2-66-17 介護老人保健施設葛飾ロイヤルケアセンター内</t>
    <rPh sb="0" eb="2">
      <t>ホリキリ</t>
    </rPh>
    <rPh sb="10" eb="12">
      <t>カイゴ</t>
    </rPh>
    <rPh sb="12" eb="14">
      <t>ロウジン</t>
    </rPh>
    <rPh sb="14" eb="16">
      <t>ホケン</t>
    </rPh>
    <rPh sb="16" eb="18">
      <t>シセツ</t>
    </rPh>
    <rPh sb="18" eb="20">
      <t>カツシカ</t>
    </rPh>
    <rPh sb="30" eb="31">
      <t>ナイ</t>
    </rPh>
    <phoneticPr fontId="15"/>
  </si>
  <si>
    <t>高齢者総合相談センターお花茶屋</t>
    <rPh sb="0" eb="3">
      <t>コウレイシャ</t>
    </rPh>
    <rPh sb="3" eb="5">
      <t>ソウゴウ</t>
    </rPh>
    <rPh sb="5" eb="7">
      <t>ソウダン</t>
    </rPh>
    <rPh sb="12" eb="13">
      <t>ハナ</t>
    </rPh>
    <rPh sb="13" eb="15">
      <t>チャヤ</t>
    </rPh>
    <phoneticPr fontId="15"/>
  </si>
  <si>
    <t>高齢者総合相談センター東四つ木</t>
    <rPh sb="0" eb="3">
      <t>コウレイシャ</t>
    </rPh>
    <rPh sb="3" eb="5">
      <t>ソウゴウ</t>
    </rPh>
    <rPh sb="5" eb="7">
      <t>ソウダン</t>
    </rPh>
    <rPh sb="11" eb="12">
      <t>ヒガシ</t>
    </rPh>
    <rPh sb="12" eb="13">
      <t>ヨ</t>
    </rPh>
    <rPh sb="14" eb="15">
      <t>キ</t>
    </rPh>
    <phoneticPr fontId="15"/>
  </si>
  <si>
    <t>東四つ木2-27-1 特別養護老人ホーム東四つ木ほほえみの里向かい</t>
    <rPh sb="0" eb="1">
      <t>ヒガシ</t>
    </rPh>
    <rPh sb="1" eb="2">
      <t>ヨ</t>
    </rPh>
    <rPh sb="3" eb="4">
      <t>キ</t>
    </rPh>
    <rPh sb="11" eb="13">
      <t>トクベツ</t>
    </rPh>
    <rPh sb="13" eb="15">
      <t>ヨウゴ</t>
    </rPh>
    <rPh sb="15" eb="17">
      <t>ロウジン</t>
    </rPh>
    <rPh sb="20" eb="22">
      <t>ヒガシヨ</t>
    </rPh>
    <rPh sb="23" eb="24">
      <t>ギ</t>
    </rPh>
    <rPh sb="29" eb="30">
      <t>サト</t>
    </rPh>
    <rPh sb="30" eb="31">
      <t>ム</t>
    </rPh>
    <phoneticPr fontId="15"/>
  </si>
  <si>
    <t>高齢者総合相談センター立石</t>
    <rPh sb="0" eb="3">
      <t>コウレイシャ</t>
    </rPh>
    <rPh sb="3" eb="5">
      <t>ソウゴウ</t>
    </rPh>
    <rPh sb="5" eb="7">
      <t>ソウダン</t>
    </rPh>
    <rPh sb="11" eb="13">
      <t>タテイシ</t>
    </rPh>
    <phoneticPr fontId="15"/>
  </si>
  <si>
    <t>立石6-19-10 Ｓ・Ｋビル1階</t>
    <rPh sb="0" eb="2">
      <t>タテイシ</t>
    </rPh>
    <rPh sb="16" eb="17">
      <t>カイ</t>
    </rPh>
    <phoneticPr fontId="15"/>
  </si>
  <si>
    <t>高齢者総合相談センター奥戸</t>
    <rPh sb="0" eb="3">
      <t>コウレイシャ</t>
    </rPh>
    <rPh sb="3" eb="5">
      <t>ソウゴウ</t>
    </rPh>
    <rPh sb="5" eb="7">
      <t>ソウダン</t>
    </rPh>
    <rPh sb="11" eb="13">
      <t>オクド</t>
    </rPh>
    <phoneticPr fontId="15"/>
  </si>
  <si>
    <t>奥戸3-25-1 特別養護老人ホーム奥戸くつろぎの郷内</t>
    <rPh sb="0" eb="2">
      <t>オクド</t>
    </rPh>
    <rPh sb="9" eb="11">
      <t>トクベツ</t>
    </rPh>
    <rPh sb="11" eb="13">
      <t>ヨウゴ</t>
    </rPh>
    <rPh sb="13" eb="15">
      <t>ロウジン</t>
    </rPh>
    <rPh sb="18" eb="20">
      <t>オクド</t>
    </rPh>
    <rPh sb="25" eb="26">
      <t>サト</t>
    </rPh>
    <rPh sb="26" eb="27">
      <t>ナイ</t>
    </rPh>
    <phoneticPr fontId="15"/>
  </si>
  <si>
    <t>高齢者総合相談センター新小岩</t>
    <rPh sb="0" eb="3">
      <t>コウレイシャ</t>
    </rPh>
    <rPh sb="3" eb="5">
      <t>ソウゴウ</t>
    </rPh>
    <rPh sb="5" eb="7">
      <t>ソウダン</t>
    </rPh>
    <rPh sb="11" eb="12">
      <t>シン</t>
    </rPh>
    <rPh sb="12" eb="14">
      <t>コイワ</t>
    </rPh>
    <phoneticPr fontId="15"/>
  </si>
  <si>
    <t>新小岩1-49-10 第5デリカビル1階</t>
    <rPh sb="0" eb="1">
      <t>シン</t>
    </rPh>
    <rPh sb="1" eb="3">
      <t>コイワ</t>
    </rPh>
    <rPh sb="11" eb="12">
      <t>ダイ</t>
    </rPh>
    <rPh sb="19" eb="20">
      <t>カイ</t>
    </rPh>
    <phoneticPr fontId="15"/>
  </si>
  <si>
    <t>9-6（２）</t>
    <phoneticPr fontId="7"/>
  </si>
  <si>
    <t>令和7年度</t>
    <rPh sb="0" eb="2">
      <t>レイワ</t>
    </rPh>
    <rPh sb="3" eb="5">
      <t>ネンド</t>
    </rPh>
    <phoneticPr fontId="30"/>
  </si>
  <si>
    <t>令和7年度</t>
    <rPh sb="0" eb="2">
      <t>レイワ</t>
    </rPh>
    <rPh sb="3" eb="5">
      <t>ネンド</t>
    </rPh>
    <phoneticPr fontId="7"/>
  </si>
  <si>
    <t>10-39</t>
    <phoneticPr fontId="7"/>
  </si>
  <si>
    <t>令和7年度
利用者数</t>
    <rPh sb="0" eb="2">
      <t>レイワ</t>
    </rPh>
    <rPh sb="3" eb="5">
      <t>ネンド</t>
    </rPh>
    <phoneticPr fontId="9"/>
  </si>
  <si>
    <t>9-6(2)</t>
    <phoneticPr fontId="7"/>
  </si>
  <si>
    <t>葛飾しょうぶ園</t>
    <rPh sb="0" eb="2">
      <t>カツシカ</t>
    </rPh>
    <rPh sb="6" eb="7">
      <t>エン</t>
    </rPh>
    <phoneticPr fontId="15"/>
  </si>
  <si>
    <t>高砂2-8-1</t>
    <rPh sb="0" eb="2">
      <t>タカサゴ</t>
    </rPh>
    <phoneticPr fontId="15"/>
  </si>
  <si>
    <t>生活介護、就労継続支援Ｂ型</t>
    <rPh sb="0" eb="2">
      <t>セイカツ</t>
    </rPh>
    <rPh sb="2" eb="4">
      <t>カイゴ</t>
    </rPh>
    <phoneticPr fontId="15"/>
  </si>
  <si>
    <t>青戸しょうぶ</t>
    <rPh sb="0" eb="2">
      <t>アオト</t>
    </rPh>
    <phoneticPr fontId="15"/>
  </si>
  <si>
    <t>青戸5-20-6</t>
    <rPh sb="0" eb="2">
      <t>アオト</t>
    </rPh>
    <phoneticPr fontId="15"/>
  </si>
  <si>
    <t>奥戸1-1-1</t>
    <rPh sb="0" eb="2">
      <t>オクド</t>
    </rPh>
    <phoneticPr fontId="15"/>
  </si>
  <si>
    <t>就労移行支援、就労定着支援、
就労継続支援Ｂ型</t>
    <rPh sb="7" eb="9">
      <t>シュウロウ</t>
    </rPh>
    <rPh sb="9" eb="11">
      <t>テイチャク</t>
    </rPh>
    <rPh sb="11" eb="13">
      <t>シエン</t>
    </rPh>
    <phoneticPr fontId="15"/>
  </si>
  <si>
    <t>青戸8-24-27</t>
    <rPh sb="0" eb="2">
      <t>アオト</t>
    </rPh>
    <phoneticPr fontId="15"/>
  </si>
  <si>
    <t>生活介護、自立訓練（生活訓練）、就労継続支援Ｂ型</t>
    <rPh sb="5" eb="7">
      <t>ジリツ</t>
    </rPh>
    <rPh sb="7" eb="9">
      <t>クンレン</t>
    </rPh>
    <rPh sb="10" eb="12">
      <t>セイカツ</t>
    </rPh>
    <rPh sb="12" eb="14">
      <t>クンレン</t>
    </rPh>
    <rPh sb="16" eb="18">
      <t>シュウロウ</t>
    </rPh>
    <rPh sb="18" eb="20">
      <t>ケイゾク</t>
    </rPh>
    <rPh sb="20" eb="22">
      <t>シエン</t>
    </rPh>
    <rPh sb="23" eb="24">
      <t>ガタ</t>
    </rPh>
    <phoneticPr fontId="15"/>
  </si>
  <si>
    <t>細田3-5-3</t>
    <rPh sb="0" eb="2">
      <t>ホソダ</t>
    </rPh>
    <phoneticPr fontId="15"/>
  </si>
  <si>
    <t>生活介護</t>
    <rPh sb="0" eb="2">
      <t>セイカツ</t>
    </rPh>
    <rPh sb="2" eb="4">
      <t>カイゴ</t>
    </rPh>
    <phoneticPr fontId="15"/>
  </si>
  <si>
    <t>新宿1-1-15</t>
    <rPh sb="0" eb="2">
      <t>ニイジュク</t>
    </rPh>
    <phoneticPr fontId="15"/>
  </si>
  <si>
    <t>生活介護事業所アンジュ</t>
    <rPh sb="0" eb="2">
      <t>セイカツ</t>
    </rPh>
    <rPh sb="2" eb="4">
      <t>カイゴ</t>
    </rPh>
    <rPh sb="4" eb="7">
      <t>ジギョウショ</t>
    </rPh>
    <phoneticPr fontId="15"/>
  </si>
  <si>
    <t>立石1-7-29</t>
    <rPh sb="0" eb="2">
      <t>タテイシ</t>
    </rPh>
    <phoneticPr fontId="15"/>
  </si>
  <si>
    <t>立石5-10-10　３階</t>
    <rPh sb="0" eb="2">
      <t>タテイシ</t>
    </rPh>
    <rPh sb="11" eb="12">
      <t>カイ</t>
    </rPh>
    <phoneticPr fontId="15"/>
  </si>
  <si>
    <t>就労移行支援、自立訓練(生活訓練)、就労選択支援</t>
    <rPh sb="18" eb="20">
      <t>シュウロウ</t>
    </rPh>
    <rPh sb="20" eb="24">
      <t>センタクシエン</t>
    </rPh>
    <phoneticPr fontId="31"/>
  </si>
  <si>
    <t>奥戸2-1-8</t>
    <rPh sb="0" eb="2">
      <t>オクド</t>
    </rPh>
    <phoneticPr fontId="15"/>
  </si>
  <si>
    <t>東堀切1-16-22</t>
    <rPh sb="0" eb="1">
      <t>ヒガシ</t>
    </rPh>
    <rPh sb="1" eb="3">
      <t>ホリキリ</t>
    </rPh>
    <phoneticPr fontId="15"/>
  </si>
  <si>
    <t>就労継続支援Ｂ型、生活介護、就労定着支援</t>
    <rPh sb="9" eb="11">
      <t>セイカツ</t>
    </rPh>
    <rPh sb="11" eb="13">
      <t>カイゴ</t>
    </rPh>
    <rPh sb="14" eb="16">
      <t>シュウロウ</t>
    </rPh>
    <rPh sb="16" eb="18">
      <t>テイチャク</t>
    </rPh>
    <rPh sb="18" eb="20">
      <t>シエン</t>
    </rPh>
    <phoneticPr fontId="32"/>
  </si>
  <si>
    <t>生活介護事業所シャングリラ</t>
    <rPh sb="0" eb="2">
      <t>セイカツ</t>
    </rPh>
    <rPh sb="2" eb="4">
      <t>カイゴ</t>
    </rPh>
    <rPh sb="4" eb="6">
      <t>ジギョウ</t>
    </rPh>
    <rPh sb="6" eb="7">
      <t>ショ</t>
    </rPh>
    <phoneticPr fontId="15"/>
  </si>
  <si>
    <t>東四つ木3-49-10</t>
    <rPh sb="0" eb="2">
      <t>ヒガシヨ</t>
    </rPh>
    <rPh sb="3" eb="4">
      <t>ギ</t>
    </rPh>
    <phoneticPr fontId="15"/>
  </si>
  <si>
    <t>就労支援センターファンタジア</t>
    <rPh sb="0" eb="2">
      <t>シュウロウ</t>
    </rPh>
    <rPh sb="2" eb="4">
      <t>シエン</t>
    </rPh>
    <phoneticPr fontId="15"/>
  </si>
  <si>
    <t>かがやき夢工場</t>
    <rPh sb="4" eb="5">
      <t>ユメ</t>
    </rPh>
    <rPh sb="5" eb="7">
      <t>コウジョウ</t>
    </rPh>
    <phoneticPr fontId="15"/>
  </si>
  <si>
    <t>小菅4-8-6　2,3,5,6階</t>
    <rPh sb="0" eb="2">
      <t>コスゲ</t>
    </rPh>
    <rPh sb="15" eb="16">
      <t>カイ</t>
    </rPh>
    <phoneticPr fontId="15"/>
  </si>
  <si>
    <t>東京都葛飾福祉工場</t>
    <rPh sb="0" eb="3">
      <t>トウキョウト</t>
    </rPh>
    <rPh sb="3" eb="5">
      <t>カツシカ</t>
    </rPh>
    <rPh sb="5" eb="7">
      <t>フクシ</t>
    </rPh>
    <rPh sb="7" eb="9">
      <t>コウジョウ</t>
    </rPh>
    <phoneticPr fontId="15"/>
  </si>
  <si>
    <t>金町2-8-20(金町工場)
立石3-10-18(立石工場)</t>
    <rPh sb="0" eb="2">
      <t>カナマチ</t>
    </rPh>
    <rPh sb="9" eb="11">
      <t>カナマチ</t>
    </rPh>
    <rPh sb="11" eb="13">
      <t>コウジョウ</t>
    </rPh>
    <rPh sb="15" eb="17">
      <t>タテイシ</t>
    </rPh>
    <rPh sb="25" eb="27">
      <t>タテイシ</t>
    </rPh>
    <phoneticPr fontId="15"/>
  </si>
  <si>
    <t>東京都立東大和療育センター分園
よつぎ療育園</t>
    <rPh sb="0" eb="2">
      <t>トウキョウ</t>
    </rPh>
    <rPh sb="2" eb="4">
      <t>トリツ</t>
    </rPh>
    <rPh sb="4" eb="7">
      <t>ヒガシヤマト</t>
    </rPh>
    <rPh sb="7" eb="9">
      <t>リョウイク</t>
    </rPh>
    <rPh sb="13" eb="14">
      <t>ブン</t>
    </rPh>
    <rPh sb="14" eb="15">
      <t>エン</t>
    </rPh>
    <rPh sb="19" eb="21">
      <t>リョウイク</t>
    </rPh>
    <rPh sb="21" eb="22">
      <t>エン</t>
    </rPh>
    <phoneticPr fontId="15"/>
  </si>
  <si>
    <t>東四つ木4-44-1-101</t>
    <rPh sb="0" eb="1">
      <t>ヒガシ</t>
    </rPh>
    <rPh sb="1" eb="2">
      <t>ヨ</t>
    </rPh>
    <rPh sb="3" eb="4">
      <t>ギ</t>
    </rPh>
    <phoneticPr fontId="15"/>
  </si>
  <si>
    <t>堀切2-6-4 ３階</t>
    <rPh sb="0" eb="2">
      <t>ホリキリ</t>
    </rPh>
    <rPh sb="9" eb="10">
      <t>カイ</t>
    </rPh>
    <phoneticPr fontId="14"/>
  </si>
  <si>
    <t>就労支援施設すずかぜ・新宿</t>
    <rPh sb="0" eb="2">
      <t>シュウロウ</t>
    </rPh>
    <rPh sb="2" eb="4">
      <t>シエン</t>
    </rPh>
    <rPh sb="4" eb="6">
      <t>シセツ</t>
    </rPh>
    <rPh sb="11" eb="13">
      <t>ニイジュク</t>
    </rPh>
    <phoneticPr fontId="15"/>
  </si>
  <si>
    <t>新宿2-15-10</t>
    <rPh sb="0" eb="2">
      <t>シンジュク</t>
    </rPh>
    <phoneticPr fontId="14"/>
  </si>
  <si>
    <t>就労継続支援Ｂ型、自立訓練（生活訓練）</t>
    <rPh sb="9" eb="11">
      <t>ジリツ</t>
    </rPh>
    <rPh sb="11" eb="13">
      <t>クンレン</t>
    </rPh>
    <rPh sb="14" eb="16">
      <t>セイカツ</t>
    </rPh>
    <rPh sb="16" eb="18">
      <t>クンレン</t>
    </rPh>
    <phoneticPr fontId="15"/>
  </si>
  <si>
    <t>新小岩1-5-2</t>
    <rPh sb="0" eb="3">
      <t>シンコイワ</t>
    </rPh>
    <phoneticPr fontId="14"/>
  </si>
  <si>
    <t>東金町1-42-10 ３階</t>
    <rPh sb="0" eb="1">
      <t>ヒガシ</t>
    </rPh>
    <rPh sb="1" eb="3">
      <t>カナマチ</t>
    </rPh>
    <rPh sb="12" eb="13">
      <t>カイ</t>
    </rPh>
    <phoneticPr fontId="14"/>
  </si>
  <si>
    <t>金町6-5-8</t>
    <rPh sb="0" eb="2">
      <t>カナマチ</t>
    </rPh>
    <phoneticPr fontId="14"/>
  </si>
  <si>
    <t>就労移行支援、就労定着支援、
就労継続支援Ｂ型</t>
    <rPh sb="0" eb="2">
      <t>シュウロウ</t>
    </rPh>
    <rPh sb="2" eb="4">
      <t>イコウ</t>
    </rPh>
    <rPh sb="4" eb="6">
      <t>シエン</t>
    </rPh>
    <rPh sb="7" eb="13">
      <t>シュウロウテイチャクシエン</t>
    </rPh>
    <phoneticPr fontId="15"/>
  </si>
  <si>
    <t>柴又6-12-18 ２階</t>
    <rPh sb="0" eb="2">
      <t>シバマタ</t>
    </rPh>
    <rPh sb="11" eb="12">
      <t>カイ</t>
    </rPh>
    <phoneticPr fontId="14"/>
  </si>
  <si>
    <t>叶夢</t>
    <rPh sb="0" eb="2">
      <t>カナン</t>
    </rPh>
    <phoneticPr fontId="15"/>
  </si>
  <si>
    <t>南水元2-23-20</t>
    <rPh sb="0" eb="1">
      <t>ミナミ</t>
    </rPh>
    <rPh sb="1" eb="3">
      <t>ミズモト</t>
    </rPh>
    <phoneticPr fontId="15"/>
  </si>
  <si>
    <t>西新小岩1-3-11　５階</t>
    <rPh sb="12" eb="13">
      <t>カイ</t>
    </rPh>
    <phoneticPr fontId="32"/>
  </si>
  <si>
    <t>はつね立石</t>
    <rPh sb="3" eb="5">
      <t>タテイシ</t>
    </rPh>
    <phoneticPr fontId="15"/>
  </si>
  <si>
    <t>奥戸2-32-5
(りmix studio とら)
新小岩2-9-5-0001
(りmix store ゆきひょう)</t>
    <rPh sb="0" eb="2">
      <t>オクド</t>
    </rPh>
    <rPh sb="26" eb="29">
      <t>シンコイワ</t>
    </rPh>
    <phoneticPr fontId="8"/>
  </si>
  <si>
    <t>テイクハート　金町</t>
    <rPh sb="7" eb="9">
      <t>カナマチ</t>
    </rPh>
    <phoneticPr fontId="32"/>
  </si>
  <si>
    <t>東金町1-42-5　６階</t>
    <rPh sb="0" eb="3">
      <t>ヒガシカナマチ</t>
    </rPh>
    <rPh sb="11" eb="12">
      <t>カイ</t>
    </rPh>
    <phoneticPr fontId="32"/>
  </si>
  <si>
    <t>就労移行支援、就労定着支援</t>
    <rPh sb="0" eb="2">
      <t>シュウロウ</t>
    </rPh>
    <rPh sb="2" eb="4">
      <t>イコウ</t>
    </rPh>
    <rPh sb="4" eb="6">
      <t>シエン</t>
    </rPh>
    <rPh sb="7" eb="9">
      <t>シュウロウ</t>
    </rPh>
    <rPh sb="9" eb="11">
      <t>テイチャク</t>
    </rPh>
    <rPh sb="11" eb="13">
      <t>シエン</t>
    </rPh>
    <phoneticPr fontId="15"/>
  </si>
  <si>
    <t>テイクハート　青戸</t>
    <rPh sb="7" eb="9">
      <t>アオト</t>
    </rPh>
    <phoneticPr fontId="32"/>
  </si>
  <si>
    <t>青戸3-27-11　６階</t>
    <rPh sb="0" eb="2">
      <t>アオト</t>
    </rPh>
    <rPh sb="11" eb="12">
      <t>カイ</t>
    </rPh>
    <phoneticPr fontId="32"/>
  </si>
  <si>
    <t>就労移行支援、就労定着支援</t>
    <rPh sb="0" eb="2">
      <t>シュウロウ</t>
    </rPh>
    <rPh sb="2" eb="4">
      <t>イコウ</t>
    </rPh>
    <rPh sb="4" eb="6">
      <t>シエン</t>
    </rPh>
    <phoneticPr fontId="15"/>
  </si>
  <si>
    <t>新小岩1-49-2　３階</t>
    <rPh sb="0" eb="3">
      <t>シンコイワ</t>
    </rPh>
    <rPh sb="11" eb="12">
      <t>カイ</t>
    </rPh>
    <phoneticPr fontId="32"/>
  </si>
  <si>
    <t>柴又6-36-14</t>
    <rPh sb="0" eb="2">
      <t>シバマタ</t>
    </rPh>
    <phoneticPr fontId="8"/>
  </si>
  <si>
    <t>生活介護</t>
    <rPh sb="0" eb="4">
      <t>セイカツカイゴ</t>
    </rPh>
    <phoneticPr fontId="8"/>
  </si>
  <si>
    <t>東金町3-41-27</t>
    <rPh sb="0" eb="1">
      <t>ヒガシ</t>
    </rPh>
    <rPh sb="1" eb="3">
      <t>カナマチ</t>
    </rPh>
    <phoneticPr fontId="32"/>
  </si>
  <si>
    <t>生活介護</t>
    <rPh sb="0" eb="4">
      <t>セイカツカイゴ</t>
    </rPh>
    <phoneticPr fontId="32"/>
  </si>
  <si>
    <t>アレーズ秋桜生活介護サービス</t>
    <rPh sb="4" eb="6">
      <t>コスモス</t>
    </rPh>
    <rPh sb="6" eb="10">
      <t>セイカツカイゴ</t>
    </rPh>
    <phoneticPr fontId="32"/>
  </si>
  <si>
    <t>水元2-20-10</t>
    <rPh sb="0" eb="2">
      <t>ミズモト</t>
    </rPh>
    <phoneticPr fontId="32"/>
  </si>
  <si>
    <t>生活介護</t>
    <rPh sb="0" eb="2">
      <t>セイカツ</t>
    </rPh>
    <rPh sb="2" eb="4">
      <t>カイゴ</t>
    </rPh>
    <phoneticPr fontId="32"/>
  </si>
  <si>
    <t>亀有2-34-5　２階</t>
    <rPh sb="10" eb="11">
      <t>カイ</t>
    </rPh>
    <phoneticPr fontId="32"/>
  </si>
  <si>
    <t>原町成年寮就労定着支援センター</t>
    <rPh sb="0" eb="5">
      <t>ハラマチセイネンリョウ</t>
    </rPh>
    <rPh sb="5" eb="7">
      <t>シュウロウ</t>
    </rPh>
    <rPh sb="7" eb="9">
      <t>テイチャク</t>
    </rPh>
    <rPh sb="9" eb="11">
      <t>シエン</t>
    </rPh>
    <phoneticPr fontId="32"/>
  </si>
  <si>
    <t>立石5-10-10　３階</t>
    <rPh sb="0" eb="2">
      <t>タテイシ</t>
    </rPh>
    <rPh sb="11" eb="12">
      <t>カイ</t>
    </rPh>
    <phoneticPr fontId="32"/>
  </si>
  <si>
    <t>就労定着支援</t>
    <rPh sb="0" eb="2">
      <t>シュウロウ</t>
    </rPh>
    <rPh sb="2" eb="4">
      <t>テイチャク</t>
    </rPh>
    <rPh sb="4" eb="6">
      <t>シエン</t>
    </rPh>
    <phoneticPr fontId="32"/>
  </si>
  <si>
    <t>LITALICOワークス亀有</t>
  </si>
  <si>
    <t>亀有3-29-1-203</t>
  </si>
  <si>
    <t>LITALICOワークス新小岩</t>
  </si>
  <si>
    <t>新小岩1-25-14 ２階</t>
    <rPh sb="12" eb="13">
      <t>カイ</t>
    </rPh>
    <phoneticPr fontId="32"/>
  </si>
  <si>
    <t>株式会社ＬＩＴＡＬＩＣＯパートナーズ</t>
    <phoneticPr fontId="7"/>
  </si>
  <si>
    <t>株式会社ツバサ</t>
    <phoneticPr fontId="7"/>
  </si>
  <si>
    <t>のぞみ発達支援室たかさご</t>
    <rPh sb="5" eb="7">
      <t>シエン</t>
    </rPh>
    <rPh sb="7" eb="8">
      <t>シツ</t>
    </rPh>
    <phoneticPr fontId="14"/>
  </si>
  <si>
    <t>児童発達支援、放課後等デイサービス</t>
    <rPh sb="0" eb="2">
      <t>ジドウ</t>
    </rPh>
    <rPh sb="2" eb="4">
      <t>ハッタツ</t>
    </rPh>
    <rPh sb="4" eb="6">
      <t>シエン</t>
    </rPh>
    <rPh sb="7" eb="11">
      <t>ホウカゴトウ</t>
    </rPh>
    <phoneticPr fontId="14"/>
  </si>
  <si>
    <t>【児童発達支援センター】
のぞみ学園かめあり</t>
    <rPh sb="1" eb="3">
      <t>ジドウ</t>
    </rPh>
    <rPh sb="3" eb="5">
      <t>ハッタツ</t>
    </rPh>
    <rPh sb="5" eb="7">
      <t>シエン</t>
    </rPh>
    <rPh sb="16" eb="18">
      <t>ガクエン</t>
    </rPh>
    <phoneticPr fontId="14"/>
  </si>
  <si>
    <t>亀有2-22-11</t>
    <rPh sb="0" eb="2">
      <t>カメアリ</t>
    </rPh>
    <phoneticPr fontId="14"/>
  </si>
  <si>
    <t>風の子キッズ</t>
    <rPh sb="0" eb="1">
      <t>カゼ</t>
    </rPh>
    <rPh sb="2" eb="3">
      <t>コ</t>
    </rPh>
    <phoneticPr fontId="14"/>
  </si>
  <si>
    <t>児童発達支援</t>
    <rPh sb="0" eb="2">
      <t>ジドウ</t>
    </rPh>
    <rPh sb="2" eb="4">
      <t>ハッタツ</t>
    </rPh>
    <rPh sb="4" eb="6">
      <t>シエン</t>
    </rPh>
    <phoneticPr fontId="14"/>
  </si>
  <si>
    <t>葛飾幼児グループ</t>
    <rPh sb="0" eb="2">
      <t>カツシカ</t>
    </rPh>
    <rPh sb="2" eb="4">
      <t>ヨウジ</t>
    </rPh>
    <phoneticPr fontId="14"/>
  </si>
  <si>
    <t>四つ木5-6-7</t>
    <rPh sb="0" eb="1">
      <t>ヨ</t>
    </rPh>
    <rPh sb="2" eb="3">
      <t>キ</t>
    </rPh>
    <phoneticPr fontId="14"/>
  </si>
  <si>
    <t>【児童発達支援センター】
高砂発達支援センター</t>
    <rPh sb="1" eb="7">
      <t>ジドウハッタツシエン</t>
    </rPh>
    <rPh sb="13" eb="15">
      <t>タカサゴ</t>
    </rPh>
    <rPh sb="15" eb="19">
      <t>ハッタツシエン</t>
    </rPh>
    <phoneticPr fontId="14"/>
  </si>
  <si>
    <t>高砂3-26-9</t>
    <rPh sb="0" eb="2">
      <t>タカサゴ</t>
    </rPh>
    <phoneticPr fontId="14"/>
  </si>
  <si>
    <t>東京都立東大和療育センター分園
よつぎ療育園</t>
    <rPh sb="0" eb="2">
      <t>トウキョウ</t>
    </rPh>
    <rPh sb="2" eb="4">
      <t>トリツ</t>
    </rPh>
    <rPh sb="4" eb="7">
      <t>ヒガシヤマト</t>
    </rPh>
    <rPh sb="7" eb="9">
      <t>リョウイク</t>
    </rPh>
    <rPh sb="13" eb="14">
      <t>ブン</t>
    </rPh>
    <rPh sb="14" eb="15">
      <t>エン</t>
    </rPh>
    <rPh sb="19" eb="21">
      <t>リョウイク</t>
    </rPh>
    <rPh sb="21" eb="22">
      <t>エン</t>
    </rPh>
    <phoneticPr fontId="14"/>
  </si>
  <si>
    <t>東四つ木4-44-1-101</t>
    <rPh sb="0" eb="1">
      <t>ヒガシ</t>
    </rPh>
    <rPh sb="1" eb="2">
      <t>ヨ</t>
    </rPh>
    <rPh sb="3" eb="4">
      <t>ギ</t>
    </rPh>
    <phoneticPr fontId="14"/>
  </si>
  <si>
    <t>児童発達支援・放課後等デイサービス
つばさクラブ青砥</t>
    <rPh sb="0" eb="1">
      <t>ジドウ</t>
    </rPh>
    <rPh sb="1" eb="3">
      <t>ハッタツ</t>
    </rPh>
    <rPh sb="3" eb="5">
      <t>シエン</t>
    </rPh>
    <rPh sb="6" eb="10">
      <t>ホウカゴトウ</t>
    </rPh>
    <rPh sb="23" eb="25">
      <t>アオト</t>
    </rPh>
    <phoneticPr fontId="14"/>
  </si>
  <si>
    <t>青戸6-4-25-102</t>
    <rPh sb="0" eb="2">
      <t>アオト</t>
    </rPh>
    <phoneticPr fontId="14"/>
  </si>
  <si>
    <t>放課後等デイサービス
つばさクラブ青砥駅前</t>
    <rPh sb="0" eb="3">
      <t>ホウカゴ</t>
    </rPh>
    <rPh sb="3" eb="4">
      <t>トウ</t>
    </rPh>
    <rPh sb="17" eb="19">
      <t>アオト</t>
    </rPh>
    <rPh sb="19" eb="21">
      <t>エキマエ</t>
    </rPh>
    <phoneticPr fontId="31"/>
  </si>
  <si>
    <t>青戸3-27-11　２階</t>
    <rPh sb="0" eb="2">
      <t>アオト</t>
    </rPh>
    <rPh sb="11" eb="12">
      <t>カイ</t>
    </rPh>
    <phoneticPr fontId="31"/>
  </si>
  <si>
    <t>放課後等デイサービス</t>
    <rPh sb="0" eb="4">
      <t>ホウカゴトウ</t>
    </rPh>
    <phoneticPr fontId="14"/>
  </si>
  <si>
    <t>ＬＤサポート・療育ソラアルＳＳＥ</t>
    <rPh sb="7" eb="9">
      <t>リョウイク</t>
    </rPh>
    <phoneticPr fontId="14"/>
  </si>
  <si>
    <t>亀有5-34-10-201</t>
    <rPh sb="0" eb="2">
      <t>カメアリ</t>
    </rPh>
    <phoneticPr fontId="14"/>
  </si>
  <si>
    <t>ＬＤサポート・療育ソラアルＰＩＡ</t>
    <rPh sb="7" eb="9">
      <t>リョウイク</t>
    </rPh>
    <phoneticPr fontId="14"/>
  </si>
  <si>
    <t>亀有5-27-8-201</t>
    <rPh sb="0" eb="2">
      <t>カメアリ</t>
    </rPh>
    <phoneticPr fontId="14"/>
  </si>
  <si>
    <t>ぷれゾンクラブ金町</t>
    <rPh sb="7" eb="9">
      <t>カナマチ</t>
    </rPh>
    <phoneticPr fontId="14"/>
  </si>
  <si>
    <t>東金町3-41-18</t>
    <rPh sb="0" eb="1">
      <t>ヒガシ</t>
    </rPh>
    <rPh sb="1" eb="3">
      <t>カナマチ</t>
    </rPh>
    <phoneticPr fontId="14"/>
  </si>
  <si>
    <t>南水元4-12-21　１階</t>
    <rPh sb="0" eb="1">
      <t>ミナミ</t>
    </rPh>
    <rPh sb="1" eb="3">
      <t>ミズモト</t>
    </rPh>
    <rPh sb="12" eb="13">
      <t>カイ</t>
    </rPh>
    <phoneticPr fontId="14"/>
  </si>
  <si>
    <t>児童デイサービス「優」</t>
    <rPh sb="0" eb="2">
      <t>ジドウ</t>
    </rPh>
    <rPh sb="9" eb="10">
      <t>ユウ</t>
    </rPh>
    <phoneticPr fontId="14"/>
  </si>
  <si>
    <t>西水元1-21-6 ２階B</t>
    <rPh sb="0" eb="1">
      <t>ニシ</t>
    </rPh>
    <rPh sb="1" eb="3">
      <t>ミズモト</t>
    </rPh>
    <rPh sb="11" eb="12">
      <t>カイ</t>
    </rPh>
    <phoneticPr fontId="13"/>
  </si>
  <si>
    <t>かつしか風の子クラブ</t>
    <rPh sb="4" eb="5">
      <t>カゼ</t>
    </rPh>
    <rPh sb="6" eb="7">
      <t>コ</t>
    </rPh>
    <phoneticPr fontId="14"/>
  </si>
  <si>
    <t>児童デイサービスにじいろ立石</t>
    <rPh sb="0" eb="2">
      <t>ジドウ</t>
    </rPh>
    <rPh sb="12" eb="14">
      <t>タテイシ</t>
    </rPh>
    <phoneticPr fontId="14"/>
  </si>
  <si>
    <t>児童デイサービスにじいろ柴又</t>
    <rPh sb="0" eb="2">
      <t>ジドウ</t>
    </rPh>
    <rPh sb="12" eb="14">
      <t>シバマタ</t>
    </rPh>
    <phoneticPr fontId="14"/>
  </si>
  <si>
    <t>スマートキッズプラス亀有</t>
    <rPh sb="10" eb="12">
      <t>カメアリ</t>
    </rPh>
    <phoneticPr fontId="14"/>
  </si>
  <si>
    <t>広伸会東新小岩教室</t>
    <rPh sb="0" eb="1">
      <t>ヒロ</t>
    </rPh>
    <rPh sb="1" eb="2">
      <t>ノ</t>
    </rPh>
    <rPh sb="2" eb="3">
      <t>カイ</t>
    </rPh>
    <rPh sb="3" eb="7">
      <t>ヒガシシンコイワ</t>
    </rPh>
    <rPh sb="7" eb="9">
      <t>キョウシツ</t>
    </rPh>
    <phoneticPr fontId="14"/>
  </si>
  <si>
    <t>広伸会西新小岩教室</t>
    <rPh sb="0" eb="1">
      <t>ヒロ</t>
    </rPh>
    <rPh sb="1" eb="2">
      <t>ノ</t>
    </rPh>
    <rPh sb="2" eb="3">
      <t>カイ</t>
    </rPh>
    <rPh sb="3" eb="7">
      <t>ニシシンコイワ</t>
    </rPh>
    <rPh sb="7" eb="9">
      <t>キョウシツ</t>
    </rPh>
    <phoneticPr fontId="14"/>
  </si>
  <si>
    <t>広伸会奥戸教室</t>
    <rPh sb="0" eb="1">
      <t>ヒロ</t>
    </rPh>
    <rPh sb="1" eb="2">
      <t>ノ</t>
    </rPh>
    <rPh sb="2" eb="3">
      <t>カイ</t>
    </rPh>
    <rPh sb="3" eb="5">
      <t>オクド</t>
    </rPh>
    <rPh sb="5" eb="7">
      <t>キョウシツ</t>
    </rPh>
    <phoneticPr fontId="14"/>
  </si>
  <si>
    <t>広伸会白鳥教室</t>
    <rPh sb="0" eb="1">
      <t>ヒロ</t>
    </rPh>
    <rPh sb="1" eb="2">
      <t>ノ</t>
    </rPh>
    <rPh sb="2" eb="3">
      <t>カイ</t>
    </rPh>
    <rPh sb="3" eb="5">
      <t>シラトリ</t>
    </rPh>
    <rPh sb="5" eb="7">
      <t>キョウシツ</t>
    </rPh>
    <phoneticPr fontId="14"/>
  </si>
  <si>
    <t>広伸会亀有教室</t>
    <rPh sb="0" eb="1">
      <t>ヒロ</t>
    </rPh>
    <rPh sb="1" eb="2">
      <t>ノ</t>
    </rPh>
    <rPh sb="2" eb="3">
      <t>カイ</t>
    </rPh>
    <rPh sb="3" eb="5">
      <t>カメアリ</t>
    </rPh>
    <rPh sb="5" eb="7">
      <t>キョウシツ</t>
    </rPh>
    <phoneticPr fontId="14"/>
  </si>
  <si>
    <t>あしたも笑顔金町</t>
    <rPh sb="4" eb="6">
      <t>エガオ</t>
    </rPh>
    <rPh sb="6" eb="8">
      <t>カナマチ</t>
    </rPh>
    <phoneticPr fontId="14"/>
  </si>
  <si>
    <t>柴又4-11-7 １階</t>
    <rPh sb="10" eb="11">
      <t>カイ</t>
    </rPh>
    <phoneticPr fontId="30"/>
  </si>
  <si>
    <t>アポロキッズクラブ東堀切</t>
    <rPh sb="9" eb="10">
      <t>ヒガシ</t>
    </rPh>
    <rPh sb="10" eb="12">
      <t>ホリキリ</t>
    </rPh>
    <phoneticPr fontId="14"/>
  </si>
  <si>
    <t>アポロキッズクラブお花茶屋</t>
    <rPh sb="10" eb="11">
      <t>ハナ</t>
    </rPh>
    <rPh sb="11" eb="13">
      <t>チャヤ</t>
    </rPh>
    <phoneticPr fontId="14"/>
  </si>
  <si>
    <t>放課後等デイサービスつぼみ</t>
    <rPh sb="0" eb="3">
      <t>ホウカゴ</t>
    </rPh>
    <rPh sb="3" eb="4">
      <t>ナド</t>
    </rPh>
    <phoneticPr fontId="14"/>
  </si>
  <si>
    <t>放課後等デイサービスゆめ</t>
    <rPh sb="0" eb="3">
      <t>ホウカゴ</t>
    </rPh>
    <rPh sb="3" eb="4">
      <t>ナド</t>
    </rPh>
    <phoneticPr fontId="14"/>
  </si>
  <si>
    <t>ハッピーテラス葛飾高砂</t>
    <rPh sb="7" eb="9">
      <t>カツシカ</t>
    </rPh>
    <phoneticPr fontId="14"/>
  </si>
  <si>
    <t>ハッピーテラスキッズ葛飾金町ルーム</t>
    <rPh sb="10" eb="12">
      <t>カツシカ</t>
    </rPh>
    <phoneticPr fontId="14"/>
  </si>
  <si>
    <t>このこのリーフ葛飾</t>
    <rPh sb="7" eb="9">
      <t>カツシカ</t>
    </rPh>
    <phoneticPr fontId="14"/>
  </si>
  <si>
    <t>東金町1-40-4 ２階</t>
    <rPh sb="0" eb="1">
      <t>ヒガシ</t>
    </rPh>
    <rPh sb="1" eb="3">
      <t>カナマチ</t>
    </rPh>
    <phoneticPr fontId="13"/>
  </si>
  <si>
    <t>東金町3-41-27</t>
    <rPh sb="0" eb="3">
      <t>ヒガシカナマチ</t>
    </rPh>
    <phoneticPr fontId="31"/>
  </si>
  <si>
    <t>宝町2-6-14　１階</t>
    <rPh sb="10" eb="11">
      <t>カイ</t>
    </rPh>
    <phoneticPr fontId="31"/>
  </si>
  <si>
    <t>デイサービスｄａｓｈ新小岩</t>
    <rPh sb="10" eb="13">
      <t>シンコイワ</t>
    </rPh>
    <phoneticPr fontId="31"/>
  </si>
  <si>
    <t>東新小岩5-17-11-102</t>
    <rPh sb="0" eb="1">
      <t>ヒガシ</t>
    </rPh>
    <rPh sb="1" eb="4">
      <t>シンコイワ</t>
    </rPh>
    <phoneticPr fontId="31"/>
  </si>
  <si>
    <t>児童発達支援はぐちるランド水元</t>
    <rPh sb="0" eb="6">
      <t>ジドウハッタツシエン</t>
    </rPh>
    <rPh sb="13" eb="15">
      <t>ミズモト</t>
    </rPh>
    <phoneticPr fontId="31"/>
  </si>
  <si>
    <t>水元1-26-8-201</t>
    <rPh sb="0" eb="2">
      <t>ミズモト</t>
    </rPh>
    <phoneticPr fontId="31"/>
  </si>
  <si>
    <t>児童発達支援はぐちるランド綾瀬</t>
    <rPh sb="0" eb="6">
      <t>ジドウハッタツシエン</t>
    </rPh>
    <rPh sb="13" eb="15">
      <t>アヤセ</t>
    </rPh>
    <phoneticPr fontId="31"/>
  </si>
  <si>
    <t>西亀有2-20-5　２階</t>
    <rPh sb="0" eb="1">
      <t>ニシ</t>
    </rPh>
    <rPh sb="1" eb="3">
      <t>カメアリ</t>
    </rPh>
    <rPh sb="11" eb="12">
      <t>カイ</t>
    </rPh>
    <phoneticPr fontId="31"/>
  </si>
  <si>
    <t>児童発達支援はぐちるランド西水元</t>
    <rPh sb="0" eb="6">
      <t>ジドウハッタツシエン</t>
    </rPh>
    <rPh sb="13" eb="16">
      <t>ニシミズモト</t>
    </rPh>
    <phoneticPr fontId="31"/>
  </si>
  <si>
    <t>西水元1-21-6 ２階A</t>
    <rPh sb="11" eb="12">
      <t>カイ</t>
    </rPh>
    <phoneticPr fontId="31"/>
  </si>
  <si>
    <t>ジュガール放課後デイ
（児童発達支援併設）西新小岩</t>
    <rPh sb="5" eb="8">
      <t>ホウカゴ</t>
    </rPh>
    <rPh sb="12" eb="14">
      <t>ジドウ</t>
    </rPh>
    <rPh sb="14" eb="16">
      <t>ハッタツ</t>
    </rPh>
    <rPh sb="16" eb="18">
      <t>シエン</t>
    </rPh>
    <rPh sb="18" eb="20">
      <t>ヘイセツ</t>
    </rPh>
    <rPh sb="21" eb="25">
      <t>ニシシンコイワ</t>
    </rPh>
    <phoneticPr fontId="31"/>
  </si>
  <si>
    <t>西新小岩3-26-5</t>
    <rPh sb="0" eb="1">
      <t>ニシ</t>
    </rPh>
    <rPh sb="1" eb="4">
      <t>シンコイワ</t>
    </rPh>
    <phoneticPr fontId="31"/>
  </si>
  <si>
    <t>(一社)ＥｍＧａＷａ</t>
    <phoneticPr fontId="30"/>
  </si>
  <si>
    <t>リールスメイト新小岩</t>
    <rPh sb="7" eb="10">
      <t>シンコイワ</t>
    </rPh>
    <phoneticPr fontId="31"/>
  </si>
  <si>
    <t>東新小岩5-17-11-101</t>
    <rPh sb="0" eb="1">
      <t>ヒガシ</t>
    </rPh>
    <rPh sb="1" eb="4">
      <t>シンコイワ</t>
    </rPh>
    <phoneticPr fontId="31"/>
  </si>
  <si>
    <t>立石7-10-21-101</t>
    <rPh sb="0" eb="2">
      <t>タテイシ</t>
    </rPh>
    <phoneticPr fontId="31"/>
  </si>
  <si>
    <t>コペルプラス　金町教室</t>
    <rPh sb="7" eb="9">
      <t>カナマチ</t>
    </rPh>
    <rPh sb="9" eb="11">
      <t>キョウシツ</t>
    </rPh>
    <phoneticPr fontId="31"/>
  </si>
  <si>
    <t>キッズの森金町</t>
  </si>
  <si>
    <t>新宿3-11-14</t>
  </si>
  <si>
    <t>ＮＰＯ法人あいある</t>
    <phoneticPr fontId="7"/>
  </si>
  <si>
    <t>令和3年度</t>
    <rPh sb="0" eb="2">
      <t>レイワ</t>
    </rPh>
    <rPh sb="3" eb="4">
      <t>ネン</t>
    </rPh>
    <rPh sb="4" eb="5">
      <t>ド</t>
    </rPh>
    <phoneticPr fontId="31"/>
  </si>
  <si>
    <t>令和4年度</t>
    <rPh sb="0" eb="2">
      <t>レイワ</t>
    </rPh>
    <rPh sb="3" eb="4">
      <t>ネン</t>
    </rPh>
    <rPh sb="4" eb="5">
      <t>ド</t>
    </rPh>
    <phoneticPr fontId="31"/>
  </si>
  <si>
    <t>令和5年度</t>
    <rPh sb="0" eb="2">
      <t>レイワ</t>
    </rPh>
    <rPh sb="3" eb="4">
      <t>ネン</t>
    </rPh>
    <rPh sb="4" eb="5">
      <t>ド</t>
    </rPh>
    <phoneticPr fontId="31"/>
  </si>
  <si>
    <t>令和6年度</t>
    <rPh sb="0" eb="2">
      <t>レイワ</t>
    </rPh>
    <rPh sb="3" eb="4">
      <t>ネン</t>
    </rPh>
    <rPh sb="4" eb="5">
      <t>ド</t>
    </rPh>
    <phoneticPr fontId="31"/>
  </si>
  <si>
    <t>令和7年度</t>
    <rPh sb="0" eb="2">
      <t>レイワ</t>
    </rPh>
    <rPh sb="3" eb="4">
      <t>ネン</t>
    </rPh>
    <rPh sb="4" eb="5">
      <t>ド</t>
    </rPh>
    <phoneticPr fontId="31"/>
  </si>
  <si>
    <t>注：施設は、パランしょうぶ、エタンセール、
    西水元あやめ園。</t>
    <phoneticPr fontId="7"/>
  </si>
  <si>
    <t>令和3年</t>
    <rPh sb="0" eb="2">
      <t>レイワ</t>
    </rPh>
    <rPh sb="3" eb="4">
      <t>ネン</t>
    </rPh>
    <phoneticPr fontId="31"/>
  </si>
  <si>
    <t>10-6(1)</t>
    <phoneticPr fontId="7"/>
  </si>
  <si>
    <t>令和3</t>
    <rPh sb="0" eb="2">
      <t>レイワ</t>
    </rPh>
    <phoneticPr fontId="7"/>
  </si>
  <si>
    <t>-</t>
    <phoneticPr fontId="7"/>
  </si>
  <si>
    <t>学童保育クラブ</t>
  </si>
  <si>
    <t>R元.8</t>
    <rPh sb="1" eb="2">
      <t>モト</t>
    </rPh>
    <phoneticPr fontId="31"/>
  </si>
  <si>
    <t>西亀有1-18-6</t>
    <rPh sb="0" eb="3">
      <t>ニシカメアリ</t>
    </rPh>
    <phoneticPr fontId="120"/>
  </si>
  <si>
    <t>S55</t>
  </si>
  <si>
    <t>H4.4</t>
  </si>
  <si>
    <t>注４：白鳥児童館は令和5年7月18日から仮施設で運営。建築延べ面積は同仮施設内の白鳥保育園の面積を含む。</t>
    <phoneticPr fontId="8"/>
  </si>
  <si>
    <t>注５：宝町児童館の建築年月は建築月が不明のため、建築年のみ掲載。</t>
    <phoneticPr fontId="7"/>
  </si>
  <si>
    <t>1年～6年</t>
    <rPh sb="1" eb="2">
      <t>ネン</t>
    </rPh>
    <rPh sb="4" eb="5">
      <t>ネン</t>
    </rPh>
    <phoneticPr fontId="33"/>
  </si>
  <si>
    <t>3年～6年</t>
    <rPh sb="1" eb="2">
      <t>ネン</t>
    </rPh>
    <rPh sb="4" eb="5">
      <t>ネン</t>
    </rPh>
    <phoneticPr fontId="33"/>
  </si>
  <si>
    <t>2年～6年</t>
    <rPh sb="1" eb="2">
      <t>ネン</t>
    </rPh>
    <rPh sb="4" eb="5">
      <t>ネン</t>
    </rPh>
    <phoneticPr fontId="33"/>
  </si>
  <si>
    <t>(指)国語科</t>
    <rPh sb="1" eb="2">
      <t>シ</t>
    </rPh>
    <rPh sb="3" eb="6">
      <t>コクゴカ</t>
    </rPh>
    <phoneticPr fontId="35"/>
  </si>
  <si>
    <t>(指)体育科、(都)体育健康教育推進校</t>
    <rPh sb="1" eb="2">
      <t>ユビ</t>
    </rPh>
    <rPh sb="3" eb="5">
      <t>タイイク</t>
    </rPh>
    <rPh sb="5" eb="6">
      <t>カ</t>
    </rPh>
    <rPh sb="8" eb="9">
      <t>ミヤコ</t>
    </rPh>
    <rPh sb="10" eb="12">
      <t>タイイク</t>
    </rPh>
    <rPh sb="12" eb="14">
      <t>ケンコウ</t>
    </rPh>
    <rPh sb="14" eb="16">
      <t>キョウイク</t>
    </rPh>
    <rPh sb="16" eb="18">
      <t>スイシン</t>
    </rPh>
    <rPh sb="18" eb="19">
      <t>コウ</t>
    </rPh>
    <phoneticPr fontId="32"/>
  </si>
  <si>
    <t>(指)国語科</t>
    <rPh sb="1" eb="2">
      <t>ユビ</t>
    </rPh>
    <rPh sb="3" eb="5">
      <t>コクゴ</t>
    </rPh>
    <rPh sb="5" eb="6">
      <t>カ</t>
    </rPh>
    <phoneticPr fontId="32"/>
  </si>
  <si>
    <t>(指)国語科</t>
  </si>
  <si>
    <t>(指)生活科・社会科</t>
    <rPh sb="1" eb="2">
      <t>シ</t>
    </rPh>
    <rPh sb="3" eb="6">
      <t>セイカツカ</t>
    </rPh>
    <rPh sb="7" eb="10">
      <t>シャカイカ</t>
    </rPh>
    <phoneticPr fontId="35"/>
  </si>
  <si>
    <t>(指)算数科</t>
    <rPh sb="3" eb="5">
      <t>サンスウ</t>
    </rPh>
    <phoneticPr fontId="32"/>
  </si>
  <si>
    <t>(指)体育科</t>
    <rPh sb="3" eb="5">
      <t>タイイク</t>
    </rPh>
    <rPh sb="5" eb="6">
      <t>カ</t>
    </rPh>
    <phoneticPr fontId="35"/>
  </si>
  <si>
    <t>(指)全教科</t>
    <rPh sb="3" eb="6">
      <t>ゼンキョウカ</t>
    </rPh>
    <phoneticPr fontId="35"/>
  </si>
  <si>
    <t>(指)理科・生活科</t>
    <rPh sb="3" eb="5">
      <t>リカ</t>
    </rPh>
    <rPh sb="6" eb="9">
      <t>セイカツカ</t>
    </rPh>
    <phoneticPr fontId="32"/>
  </si>
  <si>
    <t>葛飾</t>
    <rPh sb="0" eb="2">
      <t>カツシカ</t>
    </rPh>
    <phoneticPr fontId="10"/>
  </si>
  <si>
    <t>R8.2</t>
  </si>
  <si>
    <t>R7.2</t>
  </si>
  <si>
    <t>R7.7</t>
  </si>
  <si>
    <t>川端</t>
    <rPh sb="0" eb="1">
      <t>カワ</t>
    </rPh>
    <phoneticPr fontId="10"/>
  </si>
  <si>
    <t>東立石1-2-1</t>
    <rPh sb="0" eb="1">
      <t>ヒガシ</t>
    </rPh>
    <phoneticPr fontId="10"/>
  </si>
  <si>
    <t>小菅1-25-1</t>
    <rPh sb="0" eb="2">
      <t>コスゲ</t>
    </rPh>
    <phoneticPr fontId="10"/>
  </si>
  <si>
    <t>東四つ木</t>
    <rPh sb="0" eb="2">
      <t>ヒガシヨ</t>
    </rPh>
    <rPh sb="3" eb="4">
      <t>ギ</t>
    </rPh>
    <phoneticPr fontId="34"/>
  </si>
  <si>
    <t>東四つ木2-13-1</t>
    <rPh sb="1" eb="2">
      <t>ヨ</t>
    </rPh>
    <rPh sb="3" eb="4">
      <t>ギ</t>
    </rPh>
    <phoneticPr fontId="11"/>
  </si>
  <si>
    <t>(指)自立活動・体育科</t>
    <rPh sb="3" eb="7">
      <t>ジリツカツドウ</t>
    </rPh>
    <rPh sb="8" eb="11">
      <t>タイイクカ</t>
    </rPh>
    <phoneticPr fontId="83"/>
  </si>
  <si>
    <t>　　　</t>
    <phoneticPr fontId="7"/>
  </si>
  <si>
    <t>　　　ただし、宝木塚小学校は、現在改築中のため、使用中の所有校舎・屋内運動場の建築年月及び面積とする。</t>
    <phoneticPr fontId="7"/>
  </si>
  <si>
    <t>注２：保有面積は、令和8年度公立学校施設台帳の校舎及び屋内運動場の</t>
    <rPh sb="0" eb="1">
      <t>チュウ</t>
    </rPh>
    <rPh sb="27" eb="32">
      <t>オクナイウンドウジョウ</t>
    </rPh>
    <phoneticPr fontId="9"/>
  </si>
  <si>
    <t>(指)全教科</t>
    <rPh sb="1" eb="2">
      <t>ユビ</t>
    </rPh>
    <rPh sb="3" eb="6">
      <t>ゼンキョウカ</t>
    </rPh>
    <phoneticPr fontId="33"/>
  </si>
  <si>
    <t>(指)人権教育、(都)人権尊重教育推進校</t>
    <rPh sb="3" eb="7">
      <t>ジンケンキョウイク</t>
    </rPh>
    <rPh sb="9" eb="10">
      <t>ト</t>
    </rPh>
    <rPh sb="11" eb="17">
      <t>ジンケンソンチョウキョウイク</t>
    </rPh>
    <rPh sb="17" eb="20">
      <t>スイシンコウ</t>
    </rPh>
    <phoneticPr fontId="32"/>
  </si>
  <si>
    <t>水元3-20-1</t>
    <rPh sb="1" eb="2">
      <t>モト</t>
    </rPh>
    <phoneticPr fontId="10"/>
  </si>
  <si>
    <t>中川</t>
    <rPh sb="1" eb="2">
      <t>カワ</t>
    </rPh>
    <phoneticPr fontId="10"/>
  </si>
  <si>
    <t>葛美</t>
    <rPh sb="0" eb="1">
      <t>クズ</t>
    </rPh>
    <rPh sb="1" eb="2">
      <t>ビ</t>
    </rPh>
    <phoneticPr fontId="10"/>
  </si>
  <si>
    <t>約6.9</t>
    <rPh sb="0" eb="1">
      <t>ヤク</t>
    </rPh>
    <phoneticPr fontId="14"/>
  </si>
  <si>
    <t>約8.8</t>
    <rPh sb="0" eb="1">
      <t>ヤク</t>
    </rPh>
    <phoneticPr fontId="14"/>
  </si>
  <si>
    <t>約2.5</t>
    <rPh sb="0" eb="1">
      <t>ヤク</t>
    </rPh>
    <phoneticPr fontId="14"/>
  </si>
  <si>
    <t>約33.3</t>
    <rPh sb="0" eb="1">
      <t>ヤク</t>
    </rPh>
    <phoneticPr fontId="14"/>
  </si>
  <si>
    <t>約33.0</t>
    <rPh sb="0" eb="1">
      <t>ヤク</t>
    </rPh>
    <phoneticPr fontId="14"/>
  </si>
  <si>
    <t>約13.8</t>
    <rPh sb="0" eb="1">
      <t>ヤク</t>
    </rPh>
    <phoneticPr fontId="14"/>
  </si>
  <si>
    <t>約21.4</t>
    <rPh sb="0" eb="1">
      <t>ヤク</t>
    </rPh>
    <phoneticPr fontId="14"/>
  </si>
  <si>
    <t>約5.5</t>
    <rPh sb="0" eb="1">
      <t>ヤク</t>
    </rPh>
    <phoneticPr fontId="14"/>
  </si>
  <si>
    <t>約21.7</t>
    <rPh sb="0" eb="1">
      <t>ヤク</t>
    </rPh>
    <phoneticPr fontId="14"/>
  </si>
  <si>
    <t>約26.1</t>
    <rPh sb="0" eb="1">
      <t>ヤク</t>
    </rPh>
    <phoneticPr fontId="14"/>
  </si>
  <si>
    <t>約68.2</t>
    <rPh sb="0" eb="1">
      <t>ヤク</t>
    </rPh>
    <phoneticPr fontId="14"/>
  </si>
  <si>
    <t>約4.5</t>
    <rPh sb="0" eb="1">
      <t>ヤク</t>
    </rPh>
    <phoneticPr fontId="14"/>
  </si>
  <si>
    <t>約1.0</t>
    <rPh sb="0" eb="1">
      <t>ヤク</t>
    </rPh>
    <phoneticPr fontId="14"/>
  </si>
  <si>
    <t>約7.6</t>
    <rPh sb="0" eb="1">
      <t>ヤク</t>
    </rPh>
    <phoneticPr fontId="14"/>
  </si>
  <si>
    <t>約1.3</t>
    <rPh sb="0" eb="1">
      <t>ヤク</t>
    </rPh>
    <phoneticPr fontId="31"/>
  </si>
  <si>
    <t>約22.4</t>
    <rPh sb="0" eb="1">
      <t>ヤク</t>
    </rPh>
    <phoneticPr fontId="31"/>
  </si>
  <si>
    <t>昭和62年度～令和2年度</t>
    <rPh sb="0" eb="2">
      <t>ショウワ</t>
    </rPh>
    <rPh sb="4" eb="5">
      <t>ネン</t>
    </rPh>
    <rPh sb="5" eb="6">
      <t>ド</t>
    </rPh>
    <rPh sb="7" eb="9">
      <t>レイワ</t>
    </rPh>
    <rPh sb="10" eb="12">
      <t>ネンド</t>
    </rPh>
    <rPh sb="11" eb="12">
      <t>ド</t>
    </rPh>
    <phoneticPr fontId="28"/>
  </si>
  <si>
    <t>イ　住み替え支援相談件数</t>
    <rPh sb="2" eb="3">
      <t>ス</t>
    </rPh>
    <rPh sb="4" eb="5">
      <t>カ</t>
    </rPh>
    <rPh sb="6" eb="8">
      <t>シエン</t>
    </rPh>
    <rPh sb="8" eb="10">
      <t>ソウダン</t>
    </rPh>
    <rPh sb="10" eb="12">
      <t>ケンスウ</t>
    </rPh>
    <phoneticPr fontId="9"/>
  </si>
  <si>
    <t>白鳥四丁目公園</t>
    <rPh sb="2" eb="5">
      <t>ヨンチョウメ</t>
    </rPh>
    <rPh sb="5" eb="7">
      <t>コウエン</t>
    </rPh>
    <phoneticPr fontId="29"/>
  </si>
  <si>
    <t>白鳥4-16-4</t>
  </si>
  <si>
    <t>R7</t>
  </si>
  <si>
    <t>令和3年度</t>
    <rPh sb="0" eb="2">
      <t>レイワ</t>
    </rPh>
    <phoneticPr fontId="31"/>
  </si>
  <si>
    <t>令和4年度</t>
    <rPh sb="0" eb="2">
      <t>レイワ</t>
    </rPh>
    <phoneticPr fontId="31"/>
  </si>
  <si>
    <t>令和5年度</t>
    <rPh sb="0" eb="2">
      <t>レイワ</t>
    </rPh>
    <phoneticPr fontId="31"/>
  </si>
  <si>
    <t>令和6年度</t>
    <rPh sb="0" eb="2">
      <t>レイワ</t>
    </rPh>
    <phoneticPr fontId="31"/>
  </si>
  <si>
    <t>令和7年度</t>
    <rPh sb="0" eb="2">
      <t>レイワ</t>
    </rPh>
    <phoneticPr fontId="31"/>
  </si>
  <si>
    <t>令和4年</t>
    <rPh sb="0" eb="2">
      <t>レイワ</t>
    </rPh>
    <rPh sb="3" eb="4">
      <t>ネン</t>
    </rPh>
    <phoneticPr fontId="31"/>
  </si>
  <si>
    <t>令和5年</t>
    <rPh sb="0" eb="2">
      <t>レイワ</t>
    </rPh>
    <rPh sb="3" eb="4">
      <t>ネン</t>
    </rPh>
    <phoneticPr fontId="31"/>
  </si>
  <si>
    <t>令和6年</t>
    <rPh sb="0" eb="2">
      <t>レイワ</t>
    </rPh>
    <rPh sb="3" eb="4">
      <t>ネン</t>
    </rPh>
    <phoneticPr fontId="31"/>
  </si>
  <si>
    <t>令和7年</t>
    <rPh sb="0" eb="2">
      <t>レイワ</t>
    </rPh>
    <rPh sb="3" eb="4">
      <t>ネン</t>
    </rPh>
    <phoneticPr fontId="31"/>
  </si>
  <si>
    <t>20-14(その１)</t>
    <phoneticPr fontId="7"/>
  </si>
  <si>
    <t>中川右岸緑道</t>
    <rPh sb="1" eb="2">
      <t>カワ</t>
    </rPh>
    <phoneticPr fontId="7"/>
  </si>
  <si>
    <t>水元スポーツセンター</t>
    <rPh sb="0" eb="2">
      <t>ミズモト</t>
    </rPh>
    <phoneticPr fontId="7"/>
  </si>
  <si>
    <t>柴又3-24-1</t>
  </si>
  <si>
    <t>東立石3-3-1</t>
    <rPh sb="0" eb="1">
      <t>ヒガシ</t>
    </rPh>
    <phoneticPr fontId="7"/>
  </si>
  <si>
    <t>高砂6-9-2</t>
  </si>
  <si>
    <t>お花茶屋1-22-1</t>
  </si>
  <si>
    <t>堀切1-27-10</t>
  </si>
  <si>
    <t>西亀有4-15-8</t>
  </si>
  <si>
    <t>西亀有3-11-1</t>
  </si>
  <si>
    <t>白鳥2-18-18</t>
  </si>
  <si>
    <t>小菅4-15-1</t>
  </si>
  <si>
    <t>小菅4-2-25</t>
  </si>
  <si>
    <t>西亀有3-16-1</t>
  </si>
  <si>
    <t>西亀有3-3-8</t>
  </si>
  <si>
    <t>高砂4-1-7</t>
  </si>
  <si>
    <t>西亀有1-27-1、西亀有1-18-8</t>
    <rPh sb="10" eb="11">
      <t>ニシ</t>
    </rPh>
    <rPh sb="11" eb="13">
      <t>カメアリ</t>
    </rPh>
    <phoneticPr fontId="7"/>
  </si>
  <si>
    <t>西亀有3-29-1</t>
  </si>
  <si>
    <t>奥戸7-13-1</t>
  </si>
  <si>
    <t>奥戸5-14-1</t>
  </si>
  <si>
    <t>奥戸8-17-1</t>
  </si>
  <si>
    <t>新宿3-23-19</t>
  </si>
  <si>
    <t>四つ木1-16-24</t>
  </si>
  <si>
    <t>四つ木4-13-3</t>
  </si>
  <si>
    <t>高砂1-27-1</t>
  </si>
  <si>
    <t>高砂1-7-12</t>
  </si>
  <si>
    <t>奥戸6-6-15</t>
  </si>
  <si>
    <t>青戸8-16-8</t>
  </si>
  <si>
    <t>白鳥3-32-5</t>
  </si>
  <si>
    <t>細田2-4-1</t>
  </si>
  <si>
    <t>亀有2-51-8</t>
  </si>
  <si>
    <t>宝町2-8-2</t>
  </si>
  <si>
    <t>立石3-4-13</t>
    <rPh sb="0" eb="1">
      <t>タ</t>
    </rPh>
    <phoneticPr fontId="7"/>
  </si>
  <si>
    <t>西新小岩4-21-10</t>
  </si>
  <si>
    <t>堀切2-19-1</t>
  </si>
  <si>
    <t>立石2-29-1</t>
  </si>
  <si>
    <t>高砂1-26地先から西新小岩5-1地先まで</t>
    <rPh sb="0" eb="2">
      <t>タカサゴ</t>
    </rPh>
    <rPh sb="6" eb="7">
      <t>チ</t>
    </rPh>
    <rPh sb="7" eb="8">
      <t>サキ</t>
    </rPh>
    <phoneticPr fontId="7"/>
  </si>
  <si>
    <t>奥戸5-15-3</t>
  </si>
  <si>
    <t>青戸2-20地先から東四つ木1-1地先まで</t>
    <rPh sb="0" eb="2">
      <t>アオト</t>
    </rPh>
    <rPh sb="6" eb="7">
      <t>チ</t>
    </rPh>
    <rPh sb="7" eb="8">
      <t>サキ</t>
    </rPh>
    <rPh sb="10" eb="12">
      <t>ヒガシヨ</t>
    </rPh>
    <rPh sb="13" eb="14">
      <t>ギ</t>
    </rPh>
    <rPh sb="17" eb="18">
      <t>チ</t>
    </rPh>
    <rPh sb="18" eb="19">
      <t>サキ</t>
    </rPh>
    <phoneticPr fontId="7"/>
  </si>
  <si>
    <t>東新小岩3-12-4</t>
  </si>
  <si>
    <t>高砂7-18-13</t>
  </si>
  <si>
    <t>柴又1-38-8</t>
  </si>
  <si>
    <t>亀有4-12-5</t>
  </si>
  <si>
    <t>堀切3-31-18</t>
  </si>
  <si>
    <t>小菅3-6-21</t>
  </si>
  <si>
    <t>新小岩3-27-2</t>
  </si>
  <si>
    <t>西亀有1-10-1地先</t>
    <rPh sb="9" eb="10">
      <t>チ</t>
    </rPh>
    <phoneticPr fontId="7"/>
  </si>
  <si>
    <t>東水元2-8-6</t>
  </si>
  <si>
    <t>東水元5-11-1</t>
  </si>
  <si>
    <t>お花茶屋3-1-3</t>
  </si>
  <si>
    <t>東新小岩二丁目</t>
    <rPh sb="4" eb="7">
      <t>ニチョウメ</t>
    </rPh>
    <phoneticPr fontId="7"/>
  </si>
  <si>
    <t>小松川境川親水</t>
    <rPh sb="2" eb="3">
      <t>カワ</t>
    </rPh>
    <phoneticPr fontId="7"/>
  </si>
  <si>
    <t>東水元1-7-19</t>
  </si>
  <si>
    <t>東新小岩2-10-1</t>
  </si>
  <si>
    <t>新小岩4-28地先から新小岩3-28地先まで</t>
    <rPh sb="11" eb="14">
      <t>シンコイワ</t>
    </rPh>
    <rPh sb="18" eb="19">
      <t>チ</t>
    </rPh>
    <rPh sb="19" eb="20">
      <t>サキ</t>
    </rPh>
    <phoneticPr fontId="7"/>
  </si>
  <si>
    <t>東水元5-40-7</t>
  </si>
  <si>
    <t>江戸川堤さくら</t>
    <rPh sb="0" eb="4">
      <t>エドガワツツミ</t>
    </rPh>
    <phoneticPr fontId="7"/>
  </si>
  <si>
    <t>東金町7-27-1</t>
    <rPh sb="0" eb="3">
      <t>ヒガシカナマチ</t>
    </rPh>
    <phoneticPr fontId="7"/>
  </si>
  <si>
    <t>昭和58年度～
令和2年度</t>
    <rPh sb="0" eb="2">
      <t>ショウワ</t>
    </rPh>
    <rPh sb="4" eb="5">
      <t>ネン</t>
    </rPh>
    <rPh sb="5" eb="6">
      <t>ド</t>
    </rPh>
    <rPh sb="8" eb="10">
      <t>レイワ</t>
    </rPh>
    <rPh sb="11" eb="13">
      <t>ネンド</t>
    </rPh>
    <rPh sb="12" eb="13">
      <t>ド</t>
    </rPh>
    <phoneticPr fontId="30"/>
  </si>
  <si>
    <t>令和7年度</t>
    <rPh sb="0" eb="2">
      <t>レイワ</t>
    </rPh>
    <rPh sb="3" eb="4">
      <t>ネン</t>
    </rPh>
    <rPh sb="4" eb="5">
      <t>ド</t>
    </rPh>
    <phoneticPr fontId="30"/>
  </si>
  <si>
    <t>令和7年度</t>
  </si>
  <si>
    <t>令和3年度</t>
    <rPh sb="0" eb="2">
      <t>レイワ</t>
    </rPh>
    <rPh sb="3" eb="5">
      <t>ネンド</t>
    </rPh>
    <phoneticPr fontId="31"/>
  </si>
  <si>
    <t>令和4年度</t>
    <rPh sb="0" eb="2">
      <t>レイワ</t>
    </rPh>
    <rPh sb="3" eb="5">
      <t>ネンド</t>
    </rPh>
    <phoneticPr fontId="31"/>
  </si>
  <si>
    <t>令和5年度</t>
    <rPh sb="0" eb="2">
      <t>レイワ</t>
    </rPh>
    <rPh sb="3" eb="5">
      <t>ネンド</t>
    </rPh>
    <phoneticPr fontId="31"/>
  </si>
  <si>
    <t>令和6年度</t>
    <rPh sb="0" eb="2">
      <t>レイワ</t>
    </rPh>
    <rPh sb="3" eb="5">
      <t>ネンド</t>
    </rPh>
    <phoneticPr fontId="31"/>
  </si>
  <si>
    <t>令和7年度</t>
    <rPh sb="0" eb="2">
      <t>レイワ</t>
    </rPh>
    <rPh sb="3" eb="5">
      <t>ネンド</t>
    </rPh>
    <phoneticPr fontId="31"/>
  </si>
  <si>
    <t>びん類</t>
    <rPh sb="2" eb="3">
      <t>ルイ</t>
    </rPh>
    <phoneticPr fontId="31"/>
  </si>
  <si>
    <t>食品トレイ</t>
    <rPh sb="0" eb="2">
      <t>ショクヒン</t>
    </rPh>
    <phoneticPr fontId="31"/>
  </si>
  <si>
    <t>プラスチック製
容器包装</t>
    <rPh sb="6" eb="7">
      <t>セイ</t>
    </rPh>
    <rPh sb="8" eb="10">
      <t>ヨウキ</t>
    </rPh>
    <rPh sb="10" eb="12">
      <t>ホウソウ</t>
    </rPh>
    <phoneticPr fontId="31"/>
  </si>
  <si>
    <t>燃やさないごみの資源化</t>
    <rPh sb="0" eb="1">
      <t>モ</t>
    </rPh>
    <rPh sb="8" eb="11">
      <t>シゲンカ</t>
    </rPh>
    <phoneticPr fontId="31"/>
  </si>
  <si>
    <t>製品
プラスチック</t>
    <rPh sb="0" eb="2">
      <t>セイヒン</t>
    </rPh>
    <phoneticPr fontId="31"/>
  </si>
  <si>
    <t>令和3年度</t>
    <rPh sb="0" eb="1">
      <t>レイ</t>
    </rPh>
    <rPh sb="1" eb="2">
      <t>ワ</t>
    </rPh>
    <rPh sb="3" eb="4">
      <t>ネン</t>
    </rPh>
    <rPh sb="4" eb="5">
      <t>ド</t>
    </rPh>
    <phoneticPr fontId="31"/>
  </si>
  <si>
    <t>令和3年</t>
    <rPh sb="0" eb="1">
      <t>レイ</t>
    </rPh>
    <rPh sb="1" eb="2">
      <t>ワ</t>
    </rPh>
    <rPh sb="3" eb="4">
      <t>ネン</t>
    </rPh>
    <phoneticPr fontId="31"/>
  </si>
  <si>
    <t>9-9～19</t>
    <phoneticPr fontId="7"/>
  </si>
  <si>
    <t>S62.7</t>
  </si>
  <si>
    <t>S62.11</t>
  </si>
  <si>
    <t>H5.7</t>
  </si>
  <si>
    <t>H8.2</t>
  </si>
  <si>
    <t>H9.1</t>
  </si>
  <si>
    <t>H9.2</t>
  </si>
  <si>
    <t>H13.3</t>
  </si>
  <si>
    <t>S53.5</t>
  </si>
  <si>
    <t>S56.7</t>
  </si>
  <si>
    <t>S58.10</t>
  </si>
  <si>
    <t>H12.4.1</t>
  </si>
  <si>
    <t>立石3-12-1</t>
    <rPh sb="0" eb="2">
      <t>タテイシ</t>
    </rPh>
    <phoneticPr fontId="31"/>
  </si>
  <si>
    <t>堀切7-8-22</t>
  </si>
  <si>
    <t>S49.5</t>
  </si>
  <si>
    <t>S56.11.4</t>
  </si>
  <si>
    <t>S56.11</t>
  </si>
  <si>
    <t>S57.6</t>
  </si>
  <si>
    <t>S59.3.24</t>
  </si>
  <si>
    <t>S59.10.15</t>
  </si>
  <si>
    <t>S59.9</t>
  </si>
  <si>
    <t>S60.5.1</t>
  </si>
  <si>
    <t>S60.3</t>
  </si>
  <si>
    <t>S62.4.1</t>
  </si>
  <si>
    <t>S63.9.6</t>
  </si>
  <si>
    <t>S63.9</t>
  </si>
  <si>
    <t>H2.4.14</t>
  </si>
  <si>
    <t>H2.3</t>
  </si>
  <si>
    <t>東四つ木1-8-4</t>
    <rPh sb="1" eb="2">
      <t>ヨ</t>
    </rPh>
    <rPh sb="3" eb="4">
      <t>ギ</t>
    </rPh>
    <phoneticPr fontId="7"/>
  </si>
  <si>
    <t>H2.4.20</t>
  </si>
  <si>
    <t>H3.4.14</t>
  </si>
  <si>
    <t>H3.3</t>
  </si>
  <si>
    <t>H3.10.26</t>
  </si>
  <si>
    <t>H3.9</t>
  </si>
  <si>
    <t>H4.10.19</t>
  </si>
  <si>
    <t>H4.9</t>
  </si>
  <si>
    <t>H5.4.12</t>
  </si>
  <si>
    <t>H5.3</t>
  </si>
  <si>
    <t>H5.7.1</t>
  </si>
  <si>
    <t>H5.5</t>
  </si>
  <si>
    <t>H6.3.17</t>
  </si>
  <si>
    <t>H7.3.13</t>
  </si>
  <si>
    <t>H7.3</t>
  </si>
  <si>
    <t>H7.11.6</t>
  </si>
  <si>
    <t>H7.10</t>
  </si>
  <si>
    <t>白鳥4-16-5</t>
    <rPh sb="0" eb="1">
      <t>シロ</t>
    </rPh>
    <phoneticPr fontId="7"/>
  </si>
  <si>
    <t>H8.3.14</t>
  </si>
  <si>
    <t>H8.4.1</t>
  </si>
  <si>
    <t>H7.11</t>
  </si>
  <si>
    <t>H8.6.1</t>
  </si>
  <si>
    <t>H8.6</t>
  </si>
  <si>
    <t>H8.11.20</t>
  </si>
  <si>
    <t>H8.10</t>
  </si>
  <si>
    <t>H9.7.25</t>
  </si>
  <si>
    <t>H12.3</t>
  </si>
  <si>
    <t>南水元1-20-8</t>
    <rPh sb="0" eb="3">
      <t>ミナミミズモト</t>
    </rPh>
    <phoneticPr fontId="7"/>
  </si>
  <si>
    <t>H18.3</t>
  </si>
  <si>
    <t>9-5</t>
    <phoneticPr fontId="7"/>
  </si>
  <si>
    <t>9-6(1)</t>
    <phoneticPr fontId="7"/>
  </si>
  <si>
    <t>S54.9.1</t>
  </si>
  <si>
    <t>S54.9</t>
  </si>
  <si>
    <t>令和
3年度</t>
    <rPh sb="0" eb="2">
      <t>レイワ</t>
    </rPh>
    <rPh sb="4" eb="6">
      <t>ネンド</t>
    </rPh>
    <phoneticPr fontId="31"/>
  </si>
  <si>
    <t>令和
4年度</t>
    <rPh sb="0" eb="2">
      <t>レイワ</t>
    </rPh>
    <rPh sb="4" eb="6">
      <t>ネンド</t>
    </rPh>
    <phoneticPr fontId="31"/>
  </si>
  <si>
    <t>令和
5年度</t>
    <rPh sb="0" eb="2">
      <t>レイワ</t>
    </rPh>
    <rPh sb="4" eb="6">
      <t>ネンド</t>
    </rPh>
    <phoneticPr fontId="31"/>
  </si>
  <si>
    <t>令和
6年度</t>
    <rPh sb="0" eb="2">
      <t>レイワ</t>
    </rPh>
    <rPh sb="4" eb="6">
      <t>ネンド</t>
    </rPh>
    <phoneticPr fontId="31"/>
  </si>
  <si>
    <t>令和
7年度</t>
    <rPh sb="0" eb="2">
      <t>レイワ</t>
    </rPh>
    <rPh sb="4" eb="6">
      <t>ネンド</t>
    </rPh>
    <phoneticPr fontId="31"/>
  </si>
  <si>
    <t>不登校などの
教育相談</t>
    <rPh sb="0" eb="3">
      <t>フトウコウ</t>
    </rPh>
    <rPh sb="7" eb="9">
      <t>キョウイク</t>
    </rPh>
    <phoneticPr fontId="32"/>
  </si>
  <si>
    <t>注３：大気の調査地点は鎌倉。</t>
    <rPh sb="0" eb="1">
      <t>チュウ</t>
    </rPh>
    <rPh sb="3" eb="5">
      <t>タイキ</t>
    </rPh>
    <rPh sb="6" eb="10">
      <t>チョウサチテン</t>
    </rPh>
    <rPh sb="11" eb="13">
      <t>カマクラ</t>
    </rPh>
    <phoneticPr fontId="31"/>
  </si>
  <si>
    <t>1日の
利用者数</t>
    <rPh sb="1" eb="2">
      <t>ヒ</t>
    </rPh>
    <rPh sb="4" eb="6">
      <t>リヨウ</t>
    </rPh>
    <rPh sb="6" eb="7">
      <t>モノ</t>
    </rPh>
    <rPh sb="7" eb="8">
      <t>スウ</t>
    </rPh>
    <phoneticPr fontId="9"/>
  </si>
  <si>
    <t>（４）基本健康診査</t>
    <phoneticPr fontId="9"/>
  </si>
  <si>
    <t>　　　　　　　 　  　   年度
 区分</t>
    <rPh sb="15" eb="17">
      <t>ネンド</t>
    </rPh>
    <phoneticPr fontId="9"/>
  </si>
  <si>
    <t>　　　　　　　　　　　　　　　　年度
区分</t>
    <rPh sb="16" eb="18">
      <t>ネンド</t>
    </rPh>
    <phoneticPr fontId="9"/>
  </si>
  <si>
    <t>病床数(床)</t>
    <rPh sb="4" eb="5">
      <t>ユカ</t>
    </rPh>
    <phoneticPr fontId="7"/>
  </si>
  <si>
    <t>１室５人</t>
    <rPh sb="1" eb="2">
      <t>シツ</t>
    </rPh>
    <rPh sb="3" eb="4">
      <t>ニン</t>
    </rPh>
    <phoneticPr fontId="9"/>
  </si>
  <si>
    <t>Ｃｏｃｏｒｐｏｒｔ新小岩駅前
Ｏｆｆｉｃｅ</t>
    <rPh sb="9" eb="12">
      <t>シンコイワ</t>
    </rPh>
    <rPh sb="12" eb="13">
      <t>エキ</t>
    </rPh>
    <rPh sb="13" eb="14">
      <t>マエ</t>
    </rPh>
    <phoneticPr fontId="15"/>
  </si>
  <si>
    <t>障がい者生活介護事業所
スプラウト柴又</t>
    <rPh sb="0" eb="1">
      <t>ショウ</t>
    </rPh>
    <rPh sb="3" eb="4">
      <t>シャ</t>
    </rPh>
    <rPh sb="4" eb="6">
      <t>セイカツ</t>
    </rPh>
    <rPh sb="6" eb="8">
      <t>カイゴ</t>
    </rPh>
    <rPh sb="8" eb="11">
      <t>ジギョウショ</t>
    </rPh>
    <rPh sb="17" eb="19">
      <t>シバマタ</t>
    </rPh>
    <phoneticPr fontId="8"/>
  </si>
  <si>
    <t>細田5-16-11
(ﾌｧﾝﾀｼﾞｱ）
柴又7-9-16
(柴又まちの駅）</t>
    <rPh sb="0" eb="2">
      <t>ホソダ</t>
    </rPh>
    <rPh sb="20" eb="22">
      <t>シバマタ</t>
    </rPh>
    <rPh sb="30" eb="32">
      <t>シバマタ</t>
    </rPh>
    <rPh sb="35" eb="36">
      <t>エキ</t>
    </rPh>
    <phoneticPr fontId="14"/>
  </si>
  <si>
    <t>柴又6-7-4　１階</t>
    <rPh sb="9" eb="10">
      <t>カイ</t>
    </rPh>
    <phoneticPr fontId="31"/>
  </si>
  <si>
    <t>注３：小合保育園・住吉保育園・中青戸保育園・たつみ保育園・小谷野しょうぶ保育園は公設民営の保育園。</t>
    <rPh sb="0" eb="1">
      <t>チュウ</t>
    </rPh>
    <phoneticPr fontId="31"/>
  </si>
  <si>
    <t>注１：小菅保育園は、令和元年10月15日から建替えのため仮園舎で運営。</t>
    <rPh sb="0" eb="1">
      <t>チュウ</t>
    </rPh>
    <rPh sb="3" eb="5">
      <t>コスガ</t>
    </rPh>
    <rPh sb="5" eb="8">
      <t>ホイクエン</t>
    </rPh>
    <rPh sb="10" eb="12">
      <t>レイワ</t>
    </rPh>
    <rPh sb="12" eb="14">
      <t>ガンネン</t>
    </rPh>
    <rPh sb="16" eb="17">
      <t>ガツ</t>
    </rPh>
    <rPh sb="19" eb="20">
      <t>ニチ</t>
    </rPh>
    <rPh sb="22" eb="24">
      <t>タテカ</t>
    </rPh>
    <rPh sb="28" eb="29">
      <t>カリ</t>
    </rPh>
    <rPh sb="29" eb="31">
      <t>エンシャ</t>
    </rPh>
    <rPh sb="32" eb="34">
      <t>ウンエイ</t>
    </rPh>
    <phoneticPr fontId="9"/>
  </si>
  <si>
    <t>注２：白鳥保育園は、令和5年7月18日から建替えのため仮園舎で運営。</t>
    <rPh sb="0" eb="1">
      <t>チュウ</t>
    </rPh>
    <phoneticPr fontId="9"/>
  </si>
  <si>
    <t>注２：（）内は特別支援学級・日本語学級の再掲（通級学級を含む。特別支援教室は含まない）。</t>
    <phoneticPr fontId="7"/>
  </si>
  <si>
    <t>注５：保有面積は、令和8年度公立学校施設台帳の校舎及び屋内運動場の保有面積（給食室、プール専用付属室等を除く）。</t>
    <rPh sb="27" eb="29">
      <t>オクナイ</t>
    </rPh>
    <rPh sb="29" eb="32">
      <t>ウンドウジョウ</t>
    </rPh>
    <rPh sb="50" eb="51">
      <t>トウ</t>
    </rPh>
    <phoneticPr fontId="7"/>
  </si>
  <si>
    <t>H11.4.1</t>
    <phoneticPr fontId="7"/>
  </si>
  <si>
    <t>R7.4.1</t>
    <phoneticPr fontId="7"/>
  </si>
  <si>
    <t>　　　ただし、四ツ木中学校・常盤中学校は、現在改築中のため、使用中の所有校舎の建築年月及び面積とする。</t>
    <phoneticPr fontId="7"/>
  </si>
  <si>
    <t>（子育て施設支援課）</t>
    <phoneticPr fontId="7"/>
  </si>
  <si>
    <t>視聴覚
資料</t>
    <rPh sb="0" eb="3">
      <t>シチョウカク</t>
    </rPh>
    <rPh sb="4" eb="6">
      <t>シリョウ</t>
    </rPh>
    <phoneticPr fontId="9"/>
  </si>
  <si>
    <t>視聴覚資料
貸出数
(点)</t>
    <rPh sb="0" eb="5">
      <t>シチョウカクシリョウ</t>
    </rPh>
    <phoneticPr fontId="9"/>
  </si>
  <si>
    <t>こすげ地区図書館</t>
    <rPh sb="3" eb="5">
      <t>チク</t>
    </rPh>
    <rPh sb="5" eb="8">
      <t>トショカン</t>
    </rPh>
    <phoneticPr fontId="10"/>
  </si>
  <si>
    <t>奥戸地区図書館</t>
    <rPh sb="0" eb="2">
      <t>オクド</t>
    </rPh>
    <rPh sb="2" eb="4">
      <t>チク</t>
    </rPh>
    <rPh sb="4" eb="7">
      <t>トショカン</t>
    </rPh>
    <phoneticPr fontId="10"/>
  </si>
  <si>
    <t>にいじゅく地区図書館</t>
    <rPh sb="5" eb="7">
      <t>チク</t>
    </rPh>
    <rPh sb="7" eb="10">
      <t>トショカン</t>
    </rPh>
    <phoneticPr fontId="10"/>
  </si>
  <si>
    <t>新小岩図書
サービスカウンター</t>
    <rPh sb="0" eb="3">
      <t>シンコイワ</t>
    </rPh>
    <rPh sb="3" eb="5">
      <t>トショ</t>
    </rPh>
    <phoneticPr fontId="10"/>
  </si>
  <si>
    <t>中央
図書館</t>
    <rPh sb="0" eb="2">
      <t>チュウオウ</t>
    </rPh>
    <phoneticPr fontId="31"/>
  </si>
  <si>
    <t>立石
図書館</t>
    <rPh sb="0" eb="2">
      <t>タテイシ</t>
    </rPh>
    <phoneticPr fontId="31"/>
  </si>
  <si>
    <t>鎌倉
図書館</t>
    <rPh sb="0" eb="2">
      <t>カマクラ</t>
    </rPh>
    <phoneticPr fontId="31"/>
  </si>
  <si>
    <t>奥戸
地区
図書館</t>
    <rPh sb="0" eb="2">
      <t>オクド</t>
    </rPh>
    <phoneticPr fontId="10"/>
  </si>
  <si>
    <t>青戸
地区
図書館</t>
    <rPh sb="0" eb="2">
      <t>アオト</t>
    </rPh>
    <phoneticPr fontId="10"/>
  </si>
  <si>
    <t xml:space="preserve">      令和６年４月から６か所測定に変更。</t>
    <phoneticPr fontId="7"/>
  </si>
  <si>
    <t>法律相談
（女性対象）</t>
    <rPh sb="6" eb="8">
      <t>ジョセイ</t>
    </rPh>
    <rPh sb="8" eb="10">
      <t>タイショウ</t>
    </rPh>
    <phoneticPr fontId="31"/>
  </si>
  <si>
    <t>学識経験者3名、区議会議員5名、区民7名</t>
    <rPh sb="8" eb="9">
      <t>ク</t>
    </rPh>
    <rPh sb="9" eb="11">
      <t>ギカイ</t>
    </rPh>
    <rPh sb="11" eb="13">
      <t>ギイン</t>
    </rPh>
    <rPh sb="14" eb="15">
      <t>メイ</t>
    </rPh>
    <rPh sb="16" eb="18">
      <t>クミン</t>
    </rPh>
    <rPh sb="19" eb="20">
      <t>メイ</t>
    </rPh>
    <phoneticPr fontId="13"/>
  </si>
  <si>
    <t>学識経験者4名、区民1名</t>
    <rPh sb="0" eb="5">
      <t>ガクシキケイケンシャ</t>
    </rPh>
    <rPh sb="6" eb="7">
      <t>メイ</t>
    </rPh>
    <rPh sb="8" eb="10">
      <t>クミン</t>
    </rPh>
    <rPh sb="11" eb="12">
      <t>メイ</t>
    </rPh>
    <phoneticPr fontId="0"/>
  </si>
  <si>
    <t>指定公共機関及び指定地方公共機関の役員又は職員､区議会議員､医療関係団体の代表､自主防災組織を構成する者又は学識経験のある者</t>
    <phoneticPr fontId="7"/>
  </si>
  <si>
    <t>注１：職種の区分は、職員の職名に関する規則に規定する職務名による。</t>
    <rPh sb="0" eb="1">
      <t>チュウ</t>
    </rPh>
    <phoneticPr fontId="31"/>
  </si>
  <si>
    <t>注２：人事・厚生事務組合、清掃一部事務組合等への派遣職員を除く。暫定再任用職員（フルタイム）を含む。</t>
    <rPh sb="0" eb="1">
      <t>チュウ</t>
    </rPh>
    <phoneticPr fontId="31"/>
  </si>
  <si>
    <t>（５）がん検診</t>
  </si>
  <si>
    <t>（４）基本健康診査</t>
    <phoneticPr fontId="7"/>
  </si>
  <si>
    <t>（５）がん検診</t>
    <phoneticPr fontId="9"/>
  </si>
  <si>
    <t>［６］１（５）がん検診</t>
    <phoneticPr fontId="7"/>
  </si>
  <si>
    <t xml:space="preserve">［６］１（４）基本健康診査 </t>
    <phoneticPr fontId="7"/>
  </si>
  <si>
    <t>［２］９　令和８年度組織別事務分掌一覧</t>
    <rPh sb="5" eb="7">
      <t>レイワ</t>
    </rPh>
    <rPh sb="8" eb="10">
      <t>ネンド</t>
    </rPh>
    <rPh sb="10" eb="12">
      <t>ソシキ</t>
    </rPh>
    <rPh sb="12" eb="13">
      <t>ベツ</t>
    </rPh>
    <rPh sb="13" eb="15">
      <t>ジム</t>
    </rPh>
    <rPh sb="15" eb="17">
      <t>ブンショウ</t>
    </rPh>
    <rPh sb="17" eb="19">
      <t>イチラン</t>
    </rPh>
    <phoneticPr fontId="9"/>
  </si>
  <si>
    <t>［３］１　令和８年度当初予算</t>
    <rPh sb="5" eb="7">
      <t>レイワ</t>
    </rPh>
    <rPh sb="8" eb="10">
      <t>ネンド</t>
    </rPh>
    <phoneticPr fontId="9"/>
  </si>
  <si>
    <t>１　令和８年度当初予算</t>
    <rPh sb="2" eb="4">
      <t>レイワ</t>
    </rPh>
    <rPh sb="5" eb="7">
      <t>ネンド</t>
    </rPh>
    <phoneticPr fontId="7"/>
  </si>
  <si>
    <t>９　令和８年度組織別事務分掌一覧</t>
    <rPh sb="2" eb="4">
      <t>レイワ</t>
    </rPh>
    <rPh sb="5" eb="7">
      <t>ネンド</t>
    </rPh>
    <phoneticPr fontId="7"/>
  </si>
  <si>
    <t>55
以内</t>
    <rPh sb="3" eb="5">
      <t>イナイ</t>
    </rPh>
    <phoneticPr fontId="7"/>
  </si>
  <si>
    <t>街づくり担当
部長</t>
    <phoneticPr fontId="9"/>
  </si>
  <si>
    <t>学校教育担当
部長</t>
    <rPh sb="0" eb="2">
      <t>ガッコウ</t>
    </rPh>
    <rPh sb="2" eb="4">
      <t>キョウイク</t>
    </rPh>
    <rPh sb="4" eb="6">
      <t>タントウ</t>
    </rPh>
    <rPh sb="7" eb="9">
      <t>ブチョウ</t>
    </rPh>
    <phoneticPr fontId="9"/>
  </si>
  <si>
    <t>◎新小岩保健センター
   保健サービス係</t>
    <rPh sb="1" eb="4">
      <t>シンコイワ</t>
    </rPh>
    <rPh sb="4" eb="6">
      <t>ホケン</t>
    </rPh>
    <rPh sb="14" eb="16">
      <t>ホケン</t>
    </rPh>
    <rPh sb="20" eb="21">
      <t>カカリ</t>
    </rPh>
    <phoneticPr fontId="1"/>
  </si>
  <si>
    <t>◎水元保健センター
　 保健サービス係</t>
    <rPh sb="1" eb="3">
      <t>ミズモト</t>
    </rPh>
    <rPh sb="3" eb="5">
      <t>ホケン</t>
    </rPh>
    <rPh sb="12" eb="14">
      <t>ホケン</t>
    </rPh>
    <rPh sb="18" eb="19">
      <t>カカリ</t>
    </rPh>
    <phoneticPr fontId="9"/>
  </si>
  <si>
    <t>-</t>
    <phoneticPr fontId="26"/>
  </si>
  <si>
    <t>項目</t>
    <phoneticPr fontId="9"/>
  </si>
  <si>
    <t>大気</t>
    <phoneticPr fontId="9"/>
  </si>
  <si>
    <t>注１：新小岩北集い交流館は令和7年3月31日に閉館。</t>
    <rPh sb="0" eb="1">
      <t>チュウ</t>
    </rPh>
    <rPh sb="3" eb="7">
      <t>シンコイワキタ</t>
    </rPh>
    <rPh sb="7" eb="8">
      <t>ツド</t>
    </rPh>
    <rPh sb="9" eb="11">
      <t>コウリュウ</t>
    </rPh>
    <rPh sb="11" eb="12">
      <t>カン</t>
    </rPh>
    <rPh sb="13" eb="15">
      <t>レイワ</t>
    </rPh>
    <rPh sb="16" eb="17">
      <t>ネン</t>
    </rPh>
    <rPh sb="18" eb="19">
      <t>ガツ</t>
    </rPh>
    <rPh sb="21" eb="22">
      <t>ニチ</t>
    </rPh>
    <rPh sb="23" eb="25">
      <t>ヘイカン</t>
    </rPh>
    <phoneticPr fontId="9"/>
  </si>
  <si>
    <t>注：同一団体が複数枠利用の場合、件数・人員とも延べ数で集計。</t>
    <rPh sb="0" eb="1">
      <t>チュウ</t>
    </rPh>
    <rPh sb="2" eb="4">
      <t>ドウイツ</t>
    </rPh>
    <rPh sb="4" eb="6">
      <t>ダンタイ</t>
    </rPh>
    <rPh sb="7" eb="9">
      <t>フクスウ</t>
    </rPh>
    <rPh sb="9" eb="10">
      <t>ワク</t>
    </rPh>
    <rPh sb="10" eb="12">
      <t>リヨウ</t>
    </rPh>
    <rPh sb="13" eb="15">
      <t>バアイ</t>
    </rPh>
    <rPh sb="19" eb="21">
      <t>ジンイン</t>
    </rPh>
    <rPh sb="23" eb="24">
      <t>ノ</t>
    </rPh>
    <rPh sb="25" eb="26">
      <t>カズ</t>
    </rPh>
    <rPh sb="27" eb="29">
      <t>シュウケイ</t>
    </rPh>
    <phoneticPr fontId="9"/>
  </si>
  <si>
    <t>注：（）内は区外農地面積。</t>
    <rPh sb="0" eb="1">
      <t>チュウ</t>
    </rPh>
    <phoneticPr fontId="9"/>
  </si>
  <si>
    <t>注：西新小岩あや第二は休止中。</t>
    <rPh sb="11" eb="13">
      <t>キュウシ</t>
    </rPh>
    <rPh sb="13" eb="14">
      <t>チュウ</t>
    </rPh>
    <phoneticPr fontId="9"/>
  </si>
  <si>
    <t>訪問（受発注）相談</t>
    <rPh sb="3" eb="6">
      <t>ジュハッチュウ</t>
    </rPh>
    <phoneticPr fontId="9"/>
  </si>
  <si>
    <t>訪問(受発注)相談
(窓口)</t>
    <rPh sb="3" eb="6">
      <t>ジュハッチュウ</t>
    </rPh>
    <rPh sb="11" eb="13">
      <t>マドグチ</t>
    </rPh>
    <phoneticPr fontId="30"/>
  </si>
  <si>
    <t>訪問(受発注)相談
(巡回)</t>
    <rPh sb="3" eb="6">
      <t>ジュハッチュウ</t>
    </rPh>
    <rPh sb="11" eb="13">
      <t>ジュンカイ</t>
    </rPh>
    <phoneticPr fontId="30"/>
  </si>
  <si>
    <t>水元に含む</t>
    <rPh sb="0" eb="2">
      <t>ミズモト</t>
    </rPh>
    <rPh sb="3" eb="4">
      <t>フク</t>
    </rPh>
    <phoneticPr fontId="32"/>
  </si>
  <si>
    <t>新宿に含む</t>
    <rPh sb="0" eb="2">
      <t>ニイジュク</t>
    </rPh>
    <rPh sb="3" eb="4">
      <t>フク</t>
    </rPh>
    <phoneticPr fontId="32"/>
  </si>
  <si>
    <t>高砂に含む</t>
    <rPh sb="0" eb="2">
      <t>タカサゴ</t>
    </rPh>
    <rPh sb="3" eb="4">
      <t>フク</t>
    </rPh>
    <phoneticPr fontId="32"/>
  </si>
  <si>
    <t>青戸に含む</t>
    <rPh sb="0" eb="2">
      <t>アオト</t>
    </rPh>
    <rPh sb="3" eb="4">
      <t>フク</t>
    </rPh>
    <phoneticPr fontId="32"/>
  </si>
  <si>
    <t>堀切に含む</t>
    <rPh sb="0" eb="2">
      <t>ホリキリ</t>
    </rPh>
    <rPh sb="3" eb="4">
      <t>フク</t>
    </rPh>
    <phoneticPr fontId="32"/>
  </si>
  <si>
    <t>東四つ木に含む</t>
    <rPh sb="0" eb="2">
      <t>ヒガシヨ</t>
    </rPh>
    <rPh sb="3" eb="4">
      <t>ギ</t>
    </rPh>
    <rPh sb="5" eb="6">
      <t>フク</t>
    </rPh>
    <phoneticPr fontId="32"/>
  </si>
  <si>
    <t>奥戸に含む</t>
    <rPh sb="0" eb="2">
      <t>オクド</t>
    </rPh>
    <rPh sb="3" eb="4">
      <t>フク</t>
    </rPh>
    <phoneticPr fontId="32"/>
  </si>
  <si>
    <t>注４：中央図書館の貸出数には、男女平等推進センター図書資料室分（図書・雑誌6,971冊、視聴覚資料401点）を含む。</t>
    <phoneticPr fontId="7"/>
  </si>
  <si>
    <t>注３：中央図書館の登録者には、男女平等推進センター図書資料室分（139人）を含む。</t>
    <phoneticPr fontId="7"/>
  </si>
  <si>
    <t>注１：登録者数及び貸出数には、団体貸出、協力貸出の数を含む。</t>
    <phoneticPr fontId="7"/>
  </si>
  <si>
    <t>注５：複合施設における建築延面積は、図書館部分。</t>
    <phoneticPr fontId="7"/>
  </si>
  <si>
    <t>注６：新小岩図書サービスカウンター及びリリオ亀有図書サービスカウンターは、連携施設。</t>
    <phoneticPr fontId="7"/>
  </si>
  <si>
    <t>注２：視聴覚資料とは、ＣＤ・カセット・ビデオテープ・ＤＶＤなど。</t>
    <phoneticPr fontId="7"/>
  </si>
  <si>
    <t>医師4名</t>
    <rPh sb="0" eb="2">
      <t>イシ</t>
    </rPh>
    <rPh sb="3" eb="4">
      <t>メイ</t>
    </rPh>
    <phoneticPr fontId="30"/>
  </si>
  <si>
    <t>（国保年金課）</t>
    <phoneticPr fontId="7"/>
  </si>
  <si>
    <t>注１：受診率＝受診者数÷対象者数×100</t>
    <rPh sb="0" eb="1">
      <t>チュウ</t>
    </rPh>
    <rPh sb="3" eb="5">
      <t>ジュシン</t>
    </rPh>
    <rPh sb="5" eb="6">
      <t>リツ</t>
    </rPh>
    <rPh sb="7" eb="10">
      <t>ジュシンシャ</t>
    </rPh>
    <rPh sb="10" eb="11">
      <t>スウ</t>
    </rPh>
    <rPh sb="12" eb="14">
      <t>タイショウ</t>
    </rPh>
    <rPh sb="14" eb="15">
      <t>シャ</t>
    </rPh>
    <rPh sb="15" eb="16">
      <t>スウ</t>
    </rPh>
    <phoneticPr fontId="31"/>
  </si>
  <si>
    <t>　　　なお、対象者数は対象年齢の住民基本台帳に基づく人数に対象人口率を乗じたもの。</t>
    <phoneticPr fontId="7"/>
  </si>
  <si>
    <t>　　</t>
    <phoneticPr fontId="7"/>
  </si>
  <si>
    <t>注：令和３年度～６年度は法定報告値（年度末現在）、令和７年度は実績値（令和８年６月25日現在）。</t>
    <rPh sb="0" eb="1">
      <t>チュウ</t>
    </rPh>
    <phoneticPr fontId="31"/>
  </si>
  <si>
    <t>　　受診者数②はその他の受診者数。</t>
    <rPh sb="2" eb="4">
      <t>ジュシン</t>
    </rPh>
    <rPh sb="4" eb="5">
      <t>シャ</t>
    </rPh>
    <rPh sb="5" eb="6">
      <t>スウ</t>
    </rPh>
    <rPh sb="15" eb="16">
      <t>スウ</t>
    </rPh>
    <phoneticPr fontId="9"/>
  </si>
  <si>
    <t>注：葛飾区基本健診のうち、受診者数①は生活保護受給者及び中国残留邦人等支援給付者受診者数。</t>
    <rPh sb="0" eb="1">
      <t>チュウ</t>
    </rPh>
    <rPh sb="2" eb="4">
      <t>カツシカ</t>
    </rPh>
    <rPh sb="4" eb="5">
      <t>ク</t>
    </rPh>
    <rPh sb="5" eb="7">
      <t>キホン</t>
    </rPh>
    <rPh sb="7" eb="9">
      <t>ケンシン</t>
    </rPh>
    <rPh sb="19" eb="21">
      <t>セイカツ</t>
    </rPh>
    <rPh sb="21" eb="23">
      <t>ホゴ</t>
    </rPh>
    <rPh sb="23" eb="26">
      <t>ジュキュウシャ</t>
    </rPh>
    <rPh sb="26" eb="27">
      <t>オヨ</t>
    </rPh>
    <phoneticPr fontId="9"/>
  </si>
  <si>
    <t>注２：総数にはイベント等参加者（214人）を含む。</t>
    <rPh sb="3" eb="5">
      <t>ソウスウ</t>
    </rPh>
    <rPh sb="11" eb="15">
      <t>トウサンカシャ</t>
    </rPh>
    <rPh sb="19" eb="20">
      <t>ニン</t>
    </rPh>
    <rPh sb="22" eb="23">
      <t>フク</t>
    </rPh>
    <phoneticPr fontId="7"/>
  </si>
  <si>
    <t>水元小学校内（面積は第四含む）</t>
    <rPh sb="0" eb="2">
      <t>ミズモト</t>
    </rPh>
    <rPh sb="2" eb="3">
      <t>ショウ</t>
    </rPh>
    <rPh sb="3" eb="5">
      <t>ガッコウ</t>
    </rPh>
    <rPh sb="5" eb="6">
      <t>ナイ</t>
    </rPh>
    <rPh sb="11" eb="12">
      <t>4</t>
    </rPh>
    <phoneticPr fontId="3"/>
  </si>
  <si>
    <t>水元小学校内（面積は第三含む）</t>
    <rPh sb="0" eb="2">
      <t>ミズモト</t>
    </rPh>
    <rPh sb="2" eb="3">
      <t>ショウ</t>
    </rPh>
    <rPh sb="3" eb="5">
      <t>ガッコウ</t>
    </rPh>
    <rPh sb="5" eb="6">
      <t>ナイ</t>
    </rPh>
    <rPh sb="11" eb="12">
      <t>3</t>
    </rPh>
    <phoneticPr fontId="3"/>
  </si>
  <si>
    <t>学識経験者3名、区内関係団体の代表11名、大学代表2名、公募区民3名</t>
    <rPh sb="0" eb="2">
      <t>ガクシキ</t>
    </rPh>
    <rPh sb="2" eb="5">
      <t>ケイケンシャ</t>
    </rPh>
    <rPh sb="6" eb="7">
      <t>メイ</t>
    </rPh>
    <rPh sb="8" eb="10">
      <t>クナイ</t>
    </rPh>
    <rPh sb="10" eb="12">
      <t>カンケイ</t>
    </rPh>
    <rPh sb="12" eb="14">
      <t>ダンタイ</t>
    </rPh>
    <rPh sb="15" eb="17">
      <t>ダイヒョウ</t>
    </rPh>
    <rPh sb="19" eb="20">
      <t>メイ</t>
    </rPh>
    <rPh sb="21" eb="23">
      <t>ダイガク</t>
    </rPh>
    <rPh sb="23" eb="25">
      <t>ダイヒョウ</t>
    </rPh>
    <rPh sb="26" eb="27">
      <t>メイ</t>
    </rPh>
    <rPh sb="28" eb="30">
      <t>コウボ</t>
    </rPh>
    <rPh sb="30" eb="32">
      <t>クミン</t>
    </rPh>
    <rPh sb="33" eb="34">
      <t>メイ</t>
    </rPh>
    <phoneticPr fontId="2"/>
  </si>
  <si>
    <t>注４：土壌の調査地点は令和３年度が白鳥、令和６年度が新宿、令和４・５・７年度は調査対象外。</t>
    <phoneticPr fontId="31"/>
  </si>
  <si>
    <t>総計</t>
    <rPh sb="0" eb="2">
      <t>ソウケイ</t>
    </rPh>
    <phoneticPr fontId="31"/>
  </si>
  <si>
    <t>葛飾小学校</t>
    <rPh sb="2" eb="5">
      <t>ショウガッコウ</t>
    </rPh>
    <phoneticPr fontId="31"/>
  </si>
  <si>
    <t>梅田小学校</t>
    <rPh sb="0" eb="2">
      <t>ウメダ</t>
    </rPh>
    <phoneticPr fontId="31"/>
  </si>
  <si>
    <t>南綾瀬小学校</t>
    <rPh sb="0" eb="1">
      <t>ミナミ</t>
    </rPh>
    <rPh sb="1" eb="3">
      <t>アヤセ</t>
    </rPh>
    <rPh sb="3" eb="6">
      <t>ショウガッコウ</t>
    </rPh>
    <phoneticPr fontId="31"/>
  </si>
  <si>
    <t>上千葉小学校</t>
    <rPh sb="0" eb="1">
      <t>カミ</t>
    </rPh>
    <rPh sb="1" eb="3">
      <t>チバ</t>
    </rPh>
    <phoneticPr fontId="31"/>
  </si>
  <si>
    <t>堀切小学校</t>
    <rPh sb="0" eb="2">
      <t>ホリキリ</t>
    </rPh>
    <phoneticPr fontId="31"/>
  </si>
  <si>
    <t>奥戸小学校</t>
    <rPh sb="0" eb="2">
      <t>オクド</t>
    </rPh>
    <rPh sb="2" eb="5">
      <t>ショウガッコウ</t>
    </rPh>
    <phoneticPr fontId="31"/>
  </si>
  <si>
    <t>二上小学校</t>
    <rPh sb="0" eb="2">
      <t>フタガミ</t>
    </rPh>
    <rPh sb="2" eb="5">
      <t>ショウガッコウ</t>
    </rPh>
    <phoneticPr fontId="31"/>
  </si>
  <si>
    <t>小松南小学校</t>
    <rPh sb="0" eb="2">
      <t>コマツ</t>
    </rPh>
    <rPh sb="2" eb="3">
      <t>ミナミ</t>
    </rPh>
    <phoneticPr fontId="31"/>
  </si>
  <si>
    <t>高砂小学校</t>
    <rPh sb="0" eb="2">
      <t>タカサゴ</t>
    </rPh>
    <phoneticPr fontId="31"/>
  </si>
  <si>
    <t>新宿小学校</t>
    <rPh sb="0" eb="2">
      <t>ニイジュク</t>
    </rPh>
    <phoneticPr fontId="31"/>
  </si>
  <si>
    <t>住吉小学校</t>
    <rPh sb="0" eb="2">
      <t>スミヨシ</t>
    </rPh>
    <rPh sb="2" eb="5">
      <t>ショウガッコウ</t>
    </rPh>
    <phoneticPr fontId="31"/>
  </si>
  <si>
    <t>亀青小学校</t>
    <rPh sb="0" eb="1">
      <t>カメ</t>
    </rPh>
    <rPh sb="1" eb="2">
      <t>アオ</t>
    </rPh>
    <phoneticPr fontId="31"/>
  </si>
  <si>
    <t>道上小学校</t>
    <rPh sb="0" eb="1">
      <t>ミチ</t>
    </rPh>
    <rPh sb="1" eb="2">
      <t>ウエ</t>
    </rPh>
    <rPh sb="2" eb="5">
      <t>ショウガッコウ</t>
    </rPh>
    <phoneticPr fontId="31"/>
  </si>
  <si>
    <t>金町小学校</t>
    <rPh sb="0" eb="2">
      <t>カナマチ</t>
    </rPh>
    <rPh sb="2" eb="5">
      <t>ショウガッコウ</t>
    </rPh>
    <phoneticPr fontId="31"/>
  </si>
  <si>
    <t>柴又小学校</t>
    <rPh sb="0" eb="2">
      <t>シバマタ</t>
    </rPh>
    <rPh sb="2" eb="5">
      <t>ショウガッコウ</t>
    </rPh>
    <phoneticPr fontId="31"/>
  </si>
  <si>
    <t>鎌倉小学校</t>
    <rPh sb="0" eb="2">
      <t>カマクラ</t>
    </rPh>
    <rPh sb="2" eb="3">
      <t>ショウ</t>
    </rPh>
    <rPh sb="3" eb="5">
      <t>ガッコウ</t>
    </rPh>
    <phoneticPr fontId="31"/>
  </si>
  <si>
    <t>半田小学校</t>
    <rPh sb="0" eb="2">
      <t>ハンダ</t>
    </rPh>
    <rPh sb="2" eb="5">
      <t>ショウガッコウ</t>
    </rPh>
    <phoneticPr fontId="31"/>
  </si>
  <si>
    <t>宝木塚小学校</t>
    <rPh sb="0" eb="1">
      <t>タカラ</t>
    </rPh>
    <rPh sb="1" eb="2">
      <t>キ</t>
    </rPh>
    <rPh sb="2" eb="3">
      <t>ツカ</t>
    </rPh>
    <rPh sb="3" eb="6">
      <t>ショウガッコウ</t>
    </rPh>
    <phoneticPr fontId="31"/>
  </si>
  <si>
    <t>青戸小学校</t>
    <rPh sb="0" eb="2">
      <t>アオト</t>
    </rPh>
    <rPh sb="2" eb="3">
      <t>ショウ</t>
    </rPh>
    <rPh sb="3" eb="5">
      <t>ガッコウ</t>
    </rPh>
    <phoneticPr fontId="31"/>
  </si>
  <si>
    <t>清和小学校</t>
    <rPh sb="0" eb="2">
      <t>セイワ</t>
    </rPh>
    <rPh sb="2" eb="5">
      <t>ショウガッコウ</t>
    </rPh>
    <phoneticPr fontId="31"/>
  </si>
  <si>
    <t>中之台小学校</t>
    <rPh sb="0" eb="1">
      <t>ナカ</t>
    </rPh>
    <rPh sb="1" eb="2">
      <t>ノ</t>
    </rPh>
    <rPh sb="2" eb="3">
      <t>ダイ</t>
    </rPh>
    <rPh sb="3" eb="6">
      <t>ショウガッコウ</t>
    </rPh>
    <phoneticPr fontId="31"/>
  </si>
  <si>
    <t>綾南小学校</t>
    <rPh sb="0" eb="2">
      <t>リョウナン</t>
    </rPh>
    <rPh sb="2" eb="5">
      <t>ショウガッコウ</t>
    </rPh>
    <phoneticPr fontId="31"/>
  </si>
  <si>
    <t>川端小学校</t>
    <rPh sb="0" eb="2">
      <t>カワバタ</t>
    </rPh>
    <rPh sb="2" eb="5">
      <t>ショウガッコウ</t>
    </rPh>
    <phoneticPr fontId="31"/>
  </si>
  <si>
    <t>白鳥小学校</t>
    <rPh sb="0" eb="2">
      <t>シラトリ</t>
    </rPh>
    <phoneticPr fontId="31"/>
  </si>
  <si>
    <t>松上小学校</t>
    <rPh sb="0" eb="1">
      <t>マツ</t>
    </rPh>
    <rPh sb="1" eb="2">
      <t>ウエ</t>
    </rPh>
    <rPh sb="2" eb="5">
      <t>ショウガッコウ</t>
    </rPh>
    <phoneticPr fontId="31"/>
  </si>
  <si>
    <t>西小菅小学校</t>
    <rPh sb="0" eb="1">
      <t>ニシ</t>
    </rPh>
    <rPh sb="1" eb="3">
      <t>コスゲ</t>
    </rPh>
    <rPh sb="3" eb="6">
      <t>ショウガッコウ</t>
    </rPh>
    <phoneticPr fontId="31"/>
  </si>
  <si>
    <t>柴原小学校</t>
    <rPh sb="0" eb="2">
      <t>シバハラ</t>
    </rPh>
    <rPh sb="2" eb="5">
      <t>ショウガッコウ</t>
    </rPh>
    <phoneticPr fontId="31"/>
  </si>
  <si>
    <t>東綾瀬小学校</t>
    <rPh sb="0" eb="3">
      <t>ヒガシアヤセ</t>
    </rPh>
    <rPh sb="3" eb="4">
      <t>ショウ</t>
    </rPh>
    <rPh sb="4" eb="6">
      <t>ガッコウ</t>
    </rPh>
    <phoneticPr fontId="31"/>
  </si>
  <si>
    <t>原田小学校</t>
    <rPh sb="0" eb="2">
      <t>ハラダ</t>
    </rPh>
    <phoneticPr fontId="31"/>
  </si>
  <si>
    <t>飯塚小学校</t>
    <rPh sb="0" eb="2">
      <t>イイヅカ</t>
    </rPh>
    <rPh sb="2" eb="5">
      <t>ショウガッコウ</t>
    </rPh>
    <phoneticPr fontId="31"/>
  </si>
  <si>
    <t>上小松小学校</t>
    <rPh sb="0" eb="1">
      <t>カミ</t>
    </rPh>
    <rPh sb="1" eb="3">
      <t>コマツ</t>
    </rPh>
    <rPh sb="3" eb="6">
      <t>ショウガッコウ</t>
    </rPh>
    <phoneticPr fontId="31"/>
  </si>
  <si>
    <t>幸田小学校</t>
    <rPh sb="0" eb="2">
      <t>コウダ</t>
    </rPh>
    <phoneticPr fontId="31"/>
  </si>
  <si>
    <t>細田小学校</t>
    <rPh sb="0" eb="2">
      <t>ホソダ</t>
    </rPh>
    <rPh sb="2" eb="5">
      <t>ショウガッコウ</t>
    </rPh>
    <phoneticPr fontId="31"/>
  </si>
  <si>
    <t>東金町小学校</t>
    <rPh sb="0" eb="3">
      <t>ヒガシカナマチ</t>
    </rPh>
    <phoneticPr fontId="31"/>
  </si>
  <si>
    <t>東水元小学校</t>
    <rPh sb="0" eb="3">
      <t>ヒガシミズモト</t>
    </rPh>
    <rPh sb="3" eb="6">
      <t>ショウガッコウ</t>
    </rPh>
    <phoneticPr fontId="31"/>
  </si>
  <si>
    <t>よつぎ小学校</t>
    <rPh sb="3" eb="6">
      <t>ショウガッコウ</t>
    </rPh>
    <phoneticPr fontId="31"/>
  </si>
  <si>
    <t>東四つ木小学校</t>
    <rPh sb="0" eb="1">
      <t>ヒガシ</t>
    </rPh>
    <rPh sb="1" eb="2">
      <t>ヨ</t>
    </rPh>
    <rPh sb="3" eb="4">
      <t>ギ</t>
    </rPh>
    <rPh sb="4" eb="7">
      <t>ショウガッコウ</t>
    </rPh>
    <phoneticPr fontId="31"/>
  </si>
  <si>
    <t>注：摩耶幼稚園は現在休園中。</t>
    <rPh sb="0" eb="1">
      <t>チュウ</t>
    </rPh>
    <phoneticPr fontId="9"/>
  </si>
  <si>
    <t>金町2-15-8</t>
    <rPh sb="0" eb="2">
      <t>カナマチ</t>
    </rPh>
    <phoneticPr fontId="31"/>
  </si>
  <si>
    <t>東金町3-31-4
1,2階Ａ</t>
    <rPh sb="0" eb="1">
      <t>ヒガシ</t>
    </rPh>
    <rPh sb="1" eb="3">
      <t>カナマチ</t>
    </rPh>
    <phoneticPr fontId="31"/>
  </si>
  <si>
    <t>令和4年</t>
    <rPh sb="0" eb="2">
      <t>レイワ</t>
    </rPh>
    <rPh sb="3" eb="4">
      <t>ネン</t>
    </rPh>
    <phoneticPr fontId="7"/>
  </si>
  <si>
    <r>
      <t>庶務係</t>
    </r>
    <r>
      <rPr>
        <sz val="12"/>
        <rFont val="ＭＳ Ｐゴシック"/>
        <family val="3"/>
        <charset val="128"/>
      </rPr>
      <t>、地域医療係</t>
    </r>
    <rPh sb="0" eb="2">
      <t>ショム</t>
    </rPh>
    <rPh sb="2" eb="3">
      <t>カカリ</t>
    </rPh>
    <phoneticPr fontId="9"/>
  </si>
  <si>
    <r>
      <rPr>
        <u val="double"/>
        <sz val="12"/>
        <rFont val="ＭＳ Ｐゴシック"/>
        <family val="3"/>
        <charset val="128"/>
      </rPr>
      <t>生活衛生係</t>
    </r>
    <r>
      <rPr>
        <sz val="12"/>
        <rFont val="ＭＳ Ｐゴシック"/>
        <family val="3"/>
        <charset val="128"/>
      </rPr>
      <t>、</t>
    </r>
    <r>
      <rPr>
        <u val="double"/>
        <sz val="12"/>
        <rFont val="ＭＳ Ｐゴシック"/>
        <family val="3"/>
        <charset val="128"/>
      </rPr>
      <t>医薬担当係</t>
    </r>
    <r>
      <rPr>
        <sz val="12"/>
        <rFont val="ＭＳ Ｐゴシック"/>
        <family val="3"/>
        <charset val="128"/>
      </rPr>
      <t>、</t>
    </r>
    <r>
      <rPr>
        <u val="double"/>
        <sz val="12"/>
        <rFont val="ＭＳ Ｐゴシック"/>
        <family val="3"/>
        <charset val="128"/>
      </rPr>
      <t>環境衛生担当係</t>
    </r>
    <r>
      <rPr>
        <sz val="12"/>
        <rFont val="ＭＳ Ｐゴシック"/>
        <family val="3"/>
        <charset val="128"/>
      </rPr>
      <t>、</t>
    </r>
    <r>
      <rPr>
        <u val="double"/>
        <sz val="12"/>
        <rFont val="ＭＳ Ｐゴシック"/>
        <family val="3"/>
        <charset val="128"/>
      </rPr>
      <t>食品衛生担当係（４）</t>
    </r>
    <rPh sb="0" eb="2">
      <t>セイカツ</t>
    </rPh>
    <rPh sb="2" eb="4">
      <t>エイセイ</t>
    </rPh>
    <rPh sb="4" eb="5">
      <t>カカリ</t>
    </rPh>
    <phoneticPr fontId="9"/>
  </si>
  <si>
    <r>
      <rPr>
        <u val="double"/>
        <sz val="12"/>
        <rFont val="ＭＳ Ｐゴシック"/>
        <family val="3"/>
        <charset val="128"/>
      </rPr>
      <t>健康推進係</t>
    </r>
    <r>
      <rPr>
        <sz val="12"/>
        <rFont val="ＭＳ Ｐゴシック"/>
        <family val="3"/>
        <charset val="128"/>
      </rPr>
      <t>、</t>
    </r>
    <r>
      <rPr>
        <u val="double"/>
        <sz val="12"/>
        <rFont val="ＭＳ Ｐゴシック"/>
        <family val="3"/>
        <charset val="128"/>
      </rPr>
      <t>医務担当係</t>
    </r>
    <r>
      <rPr>
        <sz val="12"/>
        <rFont val="ＭＳ Ｐゴシック"/>
        <family val="3"/>
        <charset val="128"/>
      </rPr>
      <t>、</t>
    </r>
    <r>
      <rPr>
        <u val="double"/>
        <sz val="12"/>
        <rFont val="ＭＳ Ｐゴシック"/>
        <family val="3"/>
        <charset val="128"/>
      </rPr>
      <t>栄養推進担当係</t>
    </r>
    <r>
      <rPr>
        <sz val="12"/>
        <rFont val="ＭＳ Ｐゴシック"/>
        <family val="3"/>
        <charset val="128"/>
      </rPr>
      <t>、</t>
    </r>
    <r>
      <rPr>
        <u val="double"/>
        <sz val="12"/>
        <rFont val="ＭＳ Ｐゴシック"/>
        <family val="3"/>
        <charset val="128"/>
      </rPr>
      <t>歯科保健担当係</t>
    </r>
    <rPh sb="0" eb="2">
      <t>ケンコウ</t>
    </rPh>
    <rPh sb="2" eb="4">
      <t>スイシン</t>
    </rPh>
    <rPh sb="4" eb="5">
      <t>カカリ</t>
    </rPh>
    <phoneticPr fontId="9"/>
  </si>
  <si>
    <r>
      <rPr>
        <u val="double"/>
        <sz val="12"/>
        <rFont val="ＭＳ Ｐゴシック"/>
        <family val="3"/>
        <charset val="128"/>
      </rPr>
      <t>保健予防係</t>
    </r>
    <r>
      <rPr>
        <sz val="12"/>
        <rFont val="ＭＳ Ｐゴシック"/>
        <family val="3"/>
        <charset val="128"/>
      </rPr>
      <t>、</t>
    </r>
    <r>
      <rPr>
        <u val="double"/>
        <sz val="12"/>
        <rFont val="ＭＳ Ｐゴシック"/>
        <family val="3"/>
        <charset val="128"/>
      </rPr>
      <t>医務担当係</t>
    </r>
    <r>
      <rPr>
        <sz val="12"/>
        <rFont val="ＭＳ Ｐゴシック"/>
        <family val="3"/>
        <charset val="128"/>
      </rPr>
      <t>、</t>
    </r>
    <r>
      <rPr>
        <u val="double"/>
        <sz val="12"/>
        <rFont val="ＭＳ Ｐゴシック"/>
        <family val="3"/>
        <charset val="128"/>
      </rPr>
      <t>感染症対策係</t>
    </r>
    <r>
      <rPr>
        <sz val="12"/>
        <rFont val="ＭＳ Ｐゴシック"/>
        <family val="3"/>
        <charset val="128"/>
      </rPr>
      <t>、</t>
    </r>
    <r>
      <rPr>
        <u val="double"/>
        <sz val="12"/>
        <rFont val="ＭＳ Ｐゴシック"/>
        <family val="3"/>
        <charset val="128"/>
      </rPr>
      <t>感染症予防係</t>
    </r>
    <rPh sb="0" eb="2">
      <t>ホケン</t>
    </rPh>
    <rPh sb="2" eb="4">
      <t>ヨボウ</t>
    </rPh>
    <rPh sb="4" eb="5">
      <t>カカリ</t>
    </rPh>
    <phoneticPr fontId="9"/>
  </si>
  <si>
    <r>
      <rPr>
        <u val="double"/>
        <sz val="12"/>
        <rFont val="ＭＳ Ｐゴシック"/>
        <family val="3"/>
        <charset val="128"/>
      </rPr>
      <t>保健サービス係</t>
    </r>
    <r>
      <rPr>
        <sz val="12"/>
        <rFont val="ＭＳ Ｐゴシック"/>
        <family val="3"/>
        <charset val="128"/>
      </rPr>
      <t>、</t>
    </r>
    <r>
      <rPr>
        <u val="double"/>
        <sz val="12"/>
        <rFont val="ＭＳ Ｐゴシック"/>
        <family val="3"/>
        <charset val="128"/>
      </rPr>
      <t>新小岩保健センター保健サービス係</t>
    </r>
    <r>
      <rPr>
        <sz val="12"/>
        <rFont val="ＭＳ Ｐゴシック"/>
        <family val="3"/>
        <charset val="128"/>
      </rPr>
      <t>、</t>
    </r>
    <r>
      <rPr>
        <u val="double"/>
        <sz val="12"/>
        <rFont val="ＭＳ Ｐゴシック"/>
        <family val="3"/>
        <charset val="128"/>
      </rPr>
      <t>母子保健係</t>
    </r>
    <rPh sb="0" eb="2">
      <t>ホケン</t>
    </rPh>
    <rPh sb="6" eb="7">
      <t>カカリ</t>
    </rPh>
    <phoneticPr fontId="9"/>
  </si>
  <si>
    <r>
      <rPr>
        <u val="double"/>
        <sz val="12"/>
        <rFont val="ＭＳ Ｐゴシック"/>
        <family val="3"/>
        <charset val="128"/>
      </rPr>
      <t>保健サービス係</t>
    </r>
    <r>
      <rPr>
        <sz val="12"/>
        <rFont val="ＭＳ Ｐゴシック"/>
        <family val="3"/>
        <charset val="128"/>
      </rPr>
      <t>、</t>
    </r>
    <r>
      <rPr>
        <u val="double"/>
        <sz val="12"/>
        <rFont val="ＭＳ Ｐゴシック"/>
        <family val="3"/>
        <charset val="128"/>
      </rPr>
      <t>水元保健センター保健サービス係</t>
    </r>
    <rPh sb="0" eb="2">
      <t>ホケン</t>
    </rPh>
    <rPh sb="6" eb="7">
      <t>カカリ</t>
    </rPh>
    <phoneticPr fontId="9"/>
  </si>
  <si>
    <t>管理係、事業係、相談係、援助第一係、援助第二係</t>
    <rPh sb="0" eb="2">
      <t>カンリ</t>
    </rPh>
    <rPh sb="2" eb="3">
      <t>カカリ</t>
    </rPh>
    <phoneticPr fontId="9"/>
  </si>
  <si>
    <t>心理第一係、心理第二係、保護第一係、保護第二係、保護第三係</t>
    <phoneticPr fontId="9"/>
  </si>
  <si>
    <t>ＤＸ推進係</t>
    <phoneticPr fontId="7"/>
  </si>
  <si>
    <t>建築物の建替え等に伴う細街路の拡幅整備・用地処理、細街路の拡幅整備・宅地開発に係る技術管理、私道整備の助成、私道排水設備の助成、水洗便所の助成</t>
    <phoneticPr fontId="9"/>
  </si>
  <si>
    <t>開発行為等、宅地造成及び特定盛土等規制法に基づく宅地造成等に関する工事の許可等、道路位置の指定等、既存道路の調査、集合住宅等の建築指導・優良認定、特定施設に係る高齢者・障害者等に配慮した施設整備の推進、優良宅地の認定、分譲マンションに係る維持管理・建替えの相談、建築紛争調整</t>
    <phoneticPr fontId="2"/>
  </si>
  <si>
    <t>区営住宅、区民住宅、コミュニティ住宅、高齢者・障害者向け住宅の整備、高齢者・障害者の住宅支援事業、区営住宅・区民住宅・コミュニティ住宅に係る使用料等の徴収・滞納整理、都営住宅等の入居者募集、都営住宅の区移管、住宅用家屋証明、葛飾区居住支援協議会</t>
    <phoneticPr fontId="2"/>
  </si>
  <si>
    <t>住宅政策の推進、住宅基本計画、分譲マンションの適正管理の推進等、空き家の相談、空家等対策の推進に関する特別措置法に基づく措置・空家等対策計画の作成、空き家の有効活用、公共住宅の建設に係る協議・調整、課内庶務</t>
    <phoneticPr fontId="7"/>
  </si>
  <si>
    <t>建築に関する各種申請等の受付、住宅用家屋証明を除く諸証明の発行、建築計画概要書の閲覧、住居表示、町区域の変更、建築行政共有データベースシステムの運用管理、指定確認検査機関からの報告、課内庶務</t>
    <phoneticPr fontId="9"/>
  </si>
  <si>
    <t>項　　　目</t>
    <phoneticPr fontId="7"/>
  </si>
  <si>
    <t>-</t>
    <phoneticPr fontId="7"/>
  </si>
  <si>
    <t>特別養護老人ホーム、短期入所生活介護、高齢者総合相談センター</t>
    <rPh sb="0" eb="2">
      <t>トクベツ</t>
    </rPh>
    <rPh sb="2" eb="4">
      <t>ヨウゴ</t>
    </rPh>
    <rPh sb="4" eb="6">
      <t>ロウジン</t>
    </rPh>
    <rPh sb="19" eb="22">
      <t>コウレイシャ</t>
    </rPh>
    <rPh sb="22" eb="24">
      <t>ソウゴウ</t>
    </rPh>
    <rPh sb="24" eb="26">
      <t>ソウダン</t>
    </rPh>
    <phoneticPr fontId="13"/>
  </si>
  <si>
    <t>特別養護老人ホーム、短期入所生活介護、西水元地区図書館</t>
    <rPh sb="0" eb="2">
      <t>トクベツ</t>
    </rPh>
    <rPh sb="2" eb="4">
      <t>ヨウゴ</t>
    </rPh>
    <rPh sb="4" eb="6">
      <t>ロウジン</t>
    </rPh>
    <phoneticPr fontId="13"/>
  </si>
  <si>
    <t>放課後等デイサービス
ウィズ・ユー葛飾区役所前</t>
    <rPh sb="17" eb="20">
      <t>カツシカク</t>
    </rPh>
    <rPh sb="20" eb="22">
      <t>ヤクショ</t>
    </rPh>
    <rPh sb="22" eb="23">
      <t>マエ</t>
    </rPh>
    <phoneticPr fontId="31"/>
  </si>
  <si>
    <t>放課後等デイサービス
ウィズ・ユー柴又駅前</t>
    <rPh sb="17" eb="19">
      <t>シバマタ</t>
    </rPh>
    <rPh sb="19" eb="21">
      <t>エキマエ</t>
    </rPh>
    <phoneticPr fontId="31"/>
  </si>
  <si>
    <t>入館者
総数(人)</t>
    <rPh sb="0" eb="2">
      <t>ニュウカン</t>
    </rPh>
    <rPh sb="4" eb="5">
      <t>ソウ</t>
    </rPh>
    <rPh sb="5" eb="6">
      <t>スウ</t>
    </rPh>
    <rPh sb="7" eb="8">
      <t>ニン</t>
    </rPh>
    <phoneticPr fontId="9"/>
  </si>
  <si>
    <t>　（調整課・　道路管理課）</t>
    <phoneticPr fontId="7"/>
  </si>
  <si>
    <t>グラフデータ</t>
    <phoneticPr fontId="7"/>
  </si>
  <si>
    <t>２(1)ウ　グラフデータ</t>
    <phoneticPr fontId="7"/>
  </si>
  <si>
    <t>２(2)　グラフデータ</t>
    <phoneticPr fontId="7"/>
  </si>
  <si>
    <t>２(3)　グラフデータ</t>
    <phoneticPr fontId="7"/>
  </si>
  <si>
    <t>２(4)　グラフデータ</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</si>
</sst>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6" formatCode="&quot;¥&quot;#,##0;[Red]&quot;¥&quot;\-#,##0"/>
    <numFmt numFmtId="41" formatCode="_ * #,##0_ ;_ * \-#,##0_ ;_ * &quot;-&quot;_ ;_ @_ "/>
    <numFmt numFmtId="176" formatCode="\(0\)"/>
    <numFmt numFmtId="177" formatCode="0_ "/>
    <numFmt numFmtId="178" formatCode="#,##0_ ;[Red]\-#,##0\ "/>
    <numFmt numFmtId="179" formatCode="#,##0_);[Red]\(#,##0\)"/>
    <numFmt numFmtId="180" formatCode="#,##0.0_ "/>
    <numFmt numFmtId="181" formatCode="#,##0.0_);[Red]\(#,##0.0\)"/>
    <numFmt numFmtId="182" formatCode="#,##0.0;&quot;△ &quot;#,##0.0"/>
    <numFmt numFmtId="183" formatCode="#,##0;&quot;△ &quot;#,##0"/>
    <numFmt numFmtId="184" formatCode="#,##0.0;[Red]\-#,##0.0"/>
    <numFmt numFmtId="185" formatCode="#,##0.000000;&quot;△ &quot;#,##0.000000"/>
    <numFmt numFmtId="186" formatCode="#,##0&quot;千円&quot;"/>
    <numFmt numFmtId="187" formatCode="0.0%"/>
    <numFmt numFmtId="188" formatCode="#,##0.00_ ;[Red]\-#,##0.00\ "/>
    <numFmt numFmtId="189" formatCode="#,##0.0000;[Red]\-#,##0.0000"/>
    <numFmt numFmtId="190" formatCode="0.00_ "/>
    <numFmt numFmtId="191" formatCode="0.0"/>
    <numFmt numFmtId="192" formatCode="#,##0.0"/>
    <numFmt numFmtId="193" formatCode="#,##0_ "/>
    <numFmt numFmtId="194" formatCode="0.0_ "/>
    <numFmt numFmtId="195" formatCode="0.00_);[Red]\(0.00\)"/>
    <numFmt numFmtId="196" formatCode="#,##0.00_);[Red]\(#,##0.00\)"/>
    <numFmt numFmtId="197" formatCode="[$-411]ge\.m\.d;@"/>
    <numFmt numFmtId="198" formatCode="0.0;[Red]0.0"/>
    <numFmt numFmtId="199" formatCode="&quot;在籍児童総数 ＝ &quot;#,##0&quot;人&quot;"/>
    <numFmt numFmtId="200" formatCode="&quot;定員総数 ＝ &quot;#,##0&quot;人&quot;"/>
    <numFmt numFmtId="201" formatCode="#,##0.0_ ;[Red]\-#,##0.0\ "/>
    <numFmt numFmtId="202" formatCode="0_);[Red]\(0\)"/>
    <numFmt numFmtId="203" formatCode="&quot;入会児童総数 ＝ &quot;#,##0&quot;人&quot;"/>
    <numFmt numFmtId="204" formatCode="#,##0;[Red]#,##0"/>
    <numFmt numFmtId="205" formatCode="\(#,##0\)"/>
    <numFmt numFmtId="206" formatCode="[$-411]gee\.mm\.dd"/>
    <numFmt numFmtId="207" formatCode="#,##0.0;[Red]#,##0.0"/>
    <numFmt numFmtId="208" formatCode="#,##0.000;[Red]\-#,##0.000"/>
    <numFmt numFmtId="209" formatCode="0.000_ "/>
    <numFmt numFmtId="210" formatCode="0.0_);[Red]\(0.0\)"/>
    <numFmt numFmtId="211" formatCode="#,###,###,##0;&quot; -&quot;###,###,##0"/>
    <numFmt numFmtId="212" formatCode="###,###,###,##0;&quot;-&quot;##,###,###,##0"/>
    <numFmt numFmtId="213" formatCode="#,##0_);\(#,##0\)"/>
    <numFmt numFmtId="214" formatCode="#,##0.00_ "/>
    <numFmt numFmtId="215" formatCode="#,##0.000_);[Red]\(#,##0.000\)"/>
    <numFmt numFmtId="216" formatCode="0.0;&quot;△ &quot;0.0"/>
  </numFmts>
  <fonts count="152">
    <font>
      <sz val="11"/>
      <color theme="1"/>
      <name val="游ゴシック"/>
      <family val="2"/>
      <scheme val="minor"/>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6"/>
      <name val="游ゴシック"/>
      <family val="3"/>
      <charset val="128"/>
      <scheme val="minor"/>
    </font>
    <font>
      <sz val="11"/>
      <name val="ＭＳ Ｐゴシック"/>
      <family val="3"/>
      <charset val="128"/>
    </font>
    <font>
      <sz val="6"/>
      <name val="ＭＳ Ｐゴシック"/>
      <family val="3"/>
      <charset val="128"/>
    </font>
    <font>
      <sz val="10"/>
      <name val="ＭＳ ゴシック"/>
      <family val="3"/>
      <charset val="128"/>
    </font>
    <font>
      <sz val="11"/>
      <name val="ＭＳ ゴシック"/>
      <family val="3"/>
      <charset val="128"/>
    </font>
    <font>
      <sz val="11"/>
      <color theme="1"/>
      <name val="ＭＳ ゴシック"/>
      <family val="3"/>
      <charset val="128"/>
    </font>
    <font>
      <sz val="12"/>
      <name val="ＭＳ ゴシック"/>
      <family val="3"/>
      <charset val="128"/>
    </font>
    <font>
      <sz val="14"/>
      <name val="ＭＳ ゴシック"/>
      <family val="3"/>
      <charset val="128"/>
    </font>
    <font>
      <b/>
      <sz val="16"/>
      <name val="ＭＳ ゴシック"/>
      <family val="3"/>
      <charset val="128"/>
    </font>
    <font>
      <sz val="12"/>
      <color theme="1"/>
      <name val="ＭＳ ゴシック"/>
      <family val="3"/>
      <charset val="128"/>
    </font>
    <font>
      <sz val="9"/>
      <name val="ＭＳ ゴシック"/>
      <family val="3"/>
      <charset val="128"/>
    </font>
    <font>
      <sz val="6"/>
      <name val="ＭＳ ゴシック"/>
      <family val="3"/>
      <charset val="128"/>
    </font>
    <font>
      <sz val="16"/>
      <name val="ＭＳ ゴシック"/>
      <family val="3"/>
      <charset val="128"/>
    </font>
    <font>
      <sz val="8"/>
      <name val="ＭＳ ゴシック"/>
      <family val="3"/>
      <charset val="128"/>
    </font>
    <font>
      <sz val="9"/>
      <color theme="1"/>
      <name val="ＭＳ ゴシック"/>
      <family val="3"/>
      <charset val="128"/>
    </font>
    <font>
      <sz val="10"/>
      <color theme="1"/>
      <name val="ＭＳ ゴシック"/>
      <family val="3"/>
      <charset val="128"/>
    </font>
    <font>
      <sz val="11"/>
      <color theme="1"/>
      <name val="ＭＳ Ｐゴシック"/>
      <family val="3"/>
      <charset val="128"/>
    </font>
    <font>
      <sz val="15"/>
      <color theme="1"/>
      <name val="ＭＳ ゴシック"/>
      <family val="3"/>
      <charset val="128"/>
    </font>
    <font>
      <sz val="14"/>
      <color theme="1"/>
      <name val="ＭＳ ゴシック"/>
      <family val="3"/>
      <charset val="128"/>
    </font>
    <font>
      <sz val="11"/>
      <name val="ＭＳ Ｐ明朝"/>
      <family val="1"/>
      <charset val="128"/>
    </font>
    <font>
      <sz val="7"/>
      <color theme="1"/>
      <name val="ＭＳ ゴシック"/>
      <family val="3"/>
      <charset val="128"/>
    </font>
    <font>
      <sz val="10"/>
      <name val="ＭＳ Ｐゴシック"/>
      <family val="3"/>
      <charset val="128"/>
    </font>
    <font>
      <u/>
      <sz val="11"/>
      <name val="ＭＳ Ｐゴシック"/>
      <family val="3"/>
      <charset val="128"/>
    </font>
    <font>
      <sz val="11"/>
      <color rgb="FFFF0000"/>
      <name val="ＭＳ Ｐゴシック"/>
      <family val="3"/>
      <charset val="128"/>
    </font>
    <font>
      <sz val="8"/>
      <name val="ＭＳ Ｐゴシック"/>
      <family val="3"/>
      <charset val="128"/>
    </font>
    <font>
      <sz val="11"/>
      <color theme="1"/>
      <name val="游ゴシック"/>
      <family val="3"/>
      <charset val="128"/>
      <scheme val="minor"/>
    </font>
    <font>
      <sz val="10"/>
      <color indexed="8"/>
      <name val="ＭＳ 明朝"/>
      <family val="1"/>
      <charset val="128"/>
    </font>
    <font>
      <sz val="11"/>
      <color theme="1"/>
      <name val="游ゴシック"/>
      <family val="2"/>
      <charset val="128"/>
      <scheme val="minor"/>
    </font>
    <font>
      <b/>
      <sz val="9"/>
      <color indexed="81"/>
      <name val="MS P ゴシック"/>
      <family val="3"/>
      <charset val="128"/>
    </font>
    <font>
      <sz val="11"/>
      <color theme="1"/>
      <name val="游ゴシック"/>
      <family val="2"/>
      <scheme val="minor"/>
    </font>
    <font>
      <sz val="10"/>
      <color theme="1"/>
      <name val="ＭＳ Ｐゴシック"/>
      <family val="3"/>
      <charset val="128"/>
    </font>
    <font>
      <sz val="9"/>
      <color indexed="81"/>
      <name val="MS P ゴシック"/>
      <family val="3"/>
      <charset val="128"/>
    </font>
    <font>
      <sz val="14"/>
      <name val="ＭＳ Ｐゴシック"/>
      <family val="3"/>
      <charset val="128"/>
    </font>
    <font>
      <sz val="11"/>
      <color indexed="8"/>
      <name val="ＭＳ ゴシック"/>
      <family val="3"/>
      <charset val="128"/>
    </font>
    <font>
      <b/>
      <sz val="11"/>
      <color rgb="FFFF0000"/>
      <name val="ＭＳ ゴシック"/>
      <family val="3"/>
      <charset val="128"/>
    </font>
    <font>
      <sz val="11"/>
      <color rgb="FFFF0000"/>
      <name val="ＭＳ ゴシック"/>
      <family val="3"/>
      <charset val="128"/>
    </font>
    <font>
      <b/>
      <sz val="11"/>
      <color indexed="8"/>
      <name val="ＭＳ ゴシック"/>
      <family val="3"/>
      <charset val="128"/>
    </font>
    <font>
      <b/>
      <sz val="11"/>
      <name val="ＭＳ ゴシック"/>
      <family val="3"/>
      <charset val="128"/>
    </font>
    <font>
      <sz val="6"/>
      <name val="ＭＳ Ｐゴシック"/>
      <family val="2"/>
      <charset val="128"/>
    </font>
    <font>
      <sz val="11"/>
      <color indexed="20"/>
      <name val="ＭＳ Ｐゴシック"/>
      <family val="3"/>
      <charset val="128"/>
    </font>
    <font>
      <sz val="12"/>
      <color theme="1"/>
      <name val="ＭＳ Ｐゴシック"/>
      <family val="3"/>
      <charset val="128"/>
    </font>
    <font>
      <sz val="12"/>
      <name val="ＭＳ Ｐゴシック"/>
      <family val="3"/>
      <charset val="128"/>
    </font>
    <font>
      <sz val="8"/>
      <color theme="1"/>
      <name val="ＭＳ ゴシック"/>
      <family val="3"/>
      <charset val="128"/>
    </font>
    <font>
      <sz val="10.5"/>
      <name val="ＭＳ ゴシック"/>
      <family val="3"/>
      <charset val="128"/>
    </font>
    <font>
      <sz val="10"/>
      <color rgb="FFFF0000"/>
      <name val="ＭＳ ゴシック"/>
      <family val="3"/>
      <charset val="128"/>
    </font>
    <font>
      <b/>
      <sz val="12"/>
      <name val="ＭＳ ゴシック"/>
      <family val="3"/>
      <charset val="128"/>
    </font>
    <font>
      <strike/>
      <sz val="10"/>
      <color rgb="FFFF0000"/>
      <name val="ＭＳ ゴシック"/>
      <family val="3"/>
      <charset val="128"/>
    </font>
    <font>
      <strike/>
      <sz val="10"/>
      <name val="ＭＳ ゴシック"/>
      <family val="3"/>
      <charset val="128"/>
    </font>
    <font>
      <strike/>
      <sz val="11"/>
      <name val="ＭＳ ゴシック"/>
      <family val="3"/>
      <charset val="128"/>
    </font>
    <font>
      <vertAlign val="superscript"/>
      <sz val="10"/>
      <name val="ＭＳ ゴシック"/>
      <family val="3"/>
      <charset val="128"/>
    </font>
    <font>
      <sz val="9"/>
      <name val="ＭＳ Ｐゴシック"/>
      <family val="3"/>
      <charset val="128"/>
    </font>
    <font>
      <sz val="9"/>
      <color theme="1"/>
      <name val="ＭＳ Ｐゴシック"/>
      <family val="3"/>
      <charset val="128"/>
    </font>
    <font>
      <sz val="11"/>
      <color indexed="8"/>
      <name val="ＭＳ Ｐゴシック"/>
      <family val="3"/>
      <charset val="128"/>
    </font>
    <font>
      <sz val="10"/>
      <color indexed="8"/>
      <name val="ＭＳ ゴシック"/>
      <family val="3"/>
      <charset val="128"/>
    </font>
    <font>
      <sz val="10"/>
      <color indexed="8"/>
      <name val="ＭＳ Ｐゴシック"/>
      <family val="3"/>
      <charset val="128"/>
    </font>
    <font>
      <sz val="9"/>
      <color indexed="8"/>
      <name val="ＭＳ ゴシック"/>
      <family val="3"/>
      <charset val="128"/>
    </font>
    <font>
      <vertAlign val="superscript"/>
      <sz val="11"/>
      <name val="ＭＳ ゴシック"/>
      <family val="3"/>
      <charset val="128"/>
    </font>
    <font>
      <sz val="8"/>
      <color theme="1"/>
      <name val="ＭＳ Ｐゴシック"/>
      <family val="3"/>
      <charset val="128"/>
    </font>
    <font>
      <b/>
      <sz val="11"/>
      <color theme="1"/>
      <name val="ＭＳ ゴシック"/>
      <family val="3"/>
      <charset val="128"/>
    </font>
    <font>
      <b/>
      <sz val="14"/>
      <color theme="1"/>
      <name val="ＭＳ ゴシック"/>
      <family val="3"/>
      <charset val="128"/>
    </font>
    <font>
      <sz val="16"/>
      <color theme="1"/>
      <name val="ＭＳ ゴシック"/>
      <family val="3"/>
      <charset val="128"/>
    </font>
    <font>
      <b/>
      <sz val="16"/>
      <color theme="1"/>
      <name val="ＭＳ ゴシック"/>
      <family val="3"/>
      <charset val="128"/>
    </font>
    <font>
      <sz val="10"/>
      <name val="ＭＳ 明朝"/>
      <family val="1"/>
      <charset val="128"/>
    </font>
    <font>
      <sz val="6"/>
      <name val="ＭＳ Ｐゴシック"/>
      <family val="3"/>
    </font>
    <font>
      <sz val="11"/>
      <name val="ＭＳ Ｐゴシック"/>
      <family val="3"/>
    </font>
    <font>
      <u/>
      <sz val="11"/>
      <color theme="10"/>
      <name val="ＭＳ Ｐゴシック"/>
      <family val="3"/>
    </font>
    <font>
      <sz val="11"/>
      <color indexed="9"/>
      <name val="ＭＳ Ｐゴシック"/>
      <family val="3"/>
      <charset val="128"/>
    </font>
    <font>
      <u/>
      <sz val="11"/>
      <color rgb="FFFF0000"/>
      <name val="ＭＳ Ｐゴシック"/>
      <family val="3"/>
    </font>
    <font>
      <b/>
      <sz val="10"/>
      <color rgb="FFFF0000"/>
      <name val="ＭＳ ゴシック"/>
      <family val="3"/>
      <charset val="128"/>
    </font>
    <font>
      <sz val="20"/>
      <name val="ＭＳ ゴシック"/>
      <family val="3"/>
      <charset val="128"/>
    </font>
    <font>
      <b/>
      <sz val="12"/>
      <color indexed="8"/>
      <name val="ＭＳ ゴシック"/>
      <family val="3"/>
      <charset val="128"/>
    </font>
    <font>
      <sz val="12"/>
      <color indexed="8"/>
      <name val="ＭＳ ゴシック"/>
      <family val="3"/>
      <charset val="128"/>
    </font>
    <font>
      <u/>
      <sz val="12"/>
      <color theme="10"/>
      <name val="ＭＳ Ｐゴシック"/>
      <family val="3"/>
    </font>
    <font>
      <u/>
      <sz val="11"/>
      <color rgb="FFFF0000"/>
      <name val="ＭＳ 明朝"/>
      <family val="1"/>
      <charset val="128"/>
    </font>
    <font>
      <sz val="11"/>
      <color rgb="FFFF0000"/>
      <name val="ＭＳ 明朝"/>
      <family val="1"/>
      <charset val="128"/>
    </font>
    <font>
      <sz val="11"/>
      <color theme="1"/>
      <name val="ＭＳ 明朝"/>
      <family val="1"/>
      <charset val="128"/>
    </font>
    <font>
      <sz val="11"/>
      <name val="ＭＳ 明朝"/>
      <family val="1"/>
      <charset val="128"/>
    </font>
    <font>
      <sz val="10"/>
      <color rgb="FFFF0000"/>
      <name val="ＭＳ 明朝"/>
      <family val="1"/>
      <charset val="128"/>
    </font>
    <font>
      <sz val="12"/>
      <name val="ＭＳ 明朝"/>
      <family val="1"/>
      <charset val="128"/>
    </font>
    <font>
      <u/>
      <sz val="11"/>
      <color rgb="FFFF0000"/>
      <name val="ＭＳ Ｐゴシック"/>
      <family val="3"/>
      <charset val="128"/>
    </font>
    <font>
      <sz val="16"/>
      <color indexed="8"/>
      <name val="ＭＳ Ｐゴシック"/>
      <family val="3"/>
      <charset val="128"/>
    </font>
    <font>
      <b/>
      <sz val="11"/>
      <name val="ＭＳ Ｐゴシック"/>
      <family val="3"/>
      <charset val="128"/>
    </font>
    <font>
      <b/>
      <sz val="11"/>
      <color theme="1"/>
      <name val="ＭＳ Ｐゴシック"/>
      <family val="3"/>
      <charset val="128"/>
    </font>
    <font>
      <b/>
      <sz val="22"/>
      <name val="ＭＳ Ｐゴシック"/>
      <family val="3"/>
      <charset val="128"/>
    </font>
    <font>
      <b/>
      <sz val="10"/>
      <name val="ＭＳ Ｐゴシック"/>
      <family val="3"/>
      <charset val="128"/>
    </font>
    <font>
      <u/>
      <sz val="9"/>
      <color theme="10"/>
      <name val="ＭＳ Ｐゴシック"/>
      <family val="3"/>
      <charset val="128"/>
    </font>
    <font>
      <sz val="8"/>
      <name val="ＭＳ 明朝"/>
      <family val="1"/>
      <charset val="128"/>
    </font>
    <font>
      <sz val="14"/>
      <name val="ＭＳ 明朝"/>
      <family val="1"/>
      <charset val="128"/>
    </font>
    <font>
      <sz val="10"/>
      <color theme="1"/>
      <name val="ＭＳ 明朝"/>
      <family val="1"/>
      <charset val="128"/>
    </font>
    <font>
      <b/>
      <sz val="10"/>
      <name val="ＭＳ 明朝"/>
      <family val="1"/>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9"/>
      <color theme="1"/>
      <name val="ＭＳ 明朝"/>
      <family val="1"/>
      <charset val="128"/>
    </font>
    <font>
      <u/>
      <sz val="10"/>
      <color rgb="FFFF0000"/>
      <name val="ＭＳ 明朝"/>
      <family val="1"/>
      <charset val="128"/>
    </font>
    <font>
      <sz val="10"/>
      <color rgb="FFFFC000"/>
      <name val="ＭＳ 明朝"/>
      <family val="1"/>
      <charset val="128"/>
    </font>
    <font>
      <sz val="11"/>
      <color rgb="FFFFC000"/>
      <name val="ＭＳ 明朝"/>
      <family val="1"/>
      <charset val="128"/>
    </font>
    <font>
      <sz val="10"/>
      <color rgb="FFFFC000"/>
      <name val="ＭＳ ゴシック"/>
      <family val="3"/>
      <charset val="128"/>
    </font>
    <font>
      <sz val="11"/>
      <color rgb="FFFFC000"/>
      <name val="ＭＳ ゴシック"/>
      <family val="3"/>
      <charset val="128"/>
    </font>
    <font>
      <sz val="11"/>
      <color indexed="8"/>
      <name val="ＭＳ 明朝"/>
      <family val="1"/>
      <charset val="128"/>
    </font>
    <font>
      <u/>
      <sz val="10"/>
      <color theme="10"/>
      <name val="ＭＳ Ｐゴシック"/>
      <family val="3"/>
    </font>
    <font>
      <sz val="10"/>
      <color rgb="FFFF0000"/>
      <name val="ＭＳ Ｐゴシック"/>
      <family val="3"/>
      <charset val="128"/>
    </font>
    <font>
      <sz val="10"/>
      <color rgb="FFFFC000"/>
      <name val="ＭＳ Ｐゴシック"/>
      <family val="3"/>
      <charset val="128"/>
    </font>
    <font>
      <u/>
      <sz val="10"/>
      <color theme="10"/>
      <name val="ＭＳ Ｐゴシック"/>
      <family val="3"/>
      <charset val="128"/>
    </font>
    <font>
      <b/>
      <sz val="11"/>
      <color rgb="FFFF0000"/>
      <name val="ＭＳ Ｐゴシック"/>
      <family val="3"/>
      <charset val="128"/>
    </font>
    <font>
      <b/>
      <sz val="10"/>
      <name val="ＭＳ ゴシック"/>
      <family val="3"/>
      <charset val="128"/>
    </font>
    <font>
      <u/>
      <sz val="10"/>
      <color theme="10"/>
      <name val="ＭＳ 明朝"/>
      <family val="1"/>
      <charset val="128"/>
    </font>
    <font>
      <b/>
      <sz val="10"/>
      <color theme="1"/>
      <name val="ＭＳ ゴシック"/>
      <family val="3"/>
      <charset val="128"/>
    </font>
    <font>
      <sz val="8"/>
      <color rgb="FFFFC000"/>
      <name val="ＭＳ 明朝"/>
      <family val="1"/>
      <charset val="128"/>
    </font>
    <font>
      <sz val="8"/>
      <color rgb="FFFFC000"/>
      <name val="ＭＳ ゴシック"/>
      <family val="3"/>
      <charset val="128"/>
    </font>
    <font>
      <vertAlign val="superscript"/>
      <sz val="10"/>
      <name val="ＭＳ 明朝"/>
      <family val="1"/>
      <charset val="128"/>
    </font>
    <font>
      <b/>
      <sz val="8"/>
      <name val="ＭＳ ゴシック"/>
      <family val="3"/>
      <charset val="128"/>
    </font>
    <font>
      <sz val="10"/>
      <color theme="7"/>
      <name val="ＭＳ ゴシック"/>
      <family val="3"/>
      <charset val="128"/>
    </font>
    <font>
      <sz val="7"/>
      <name val="ＭＳ ゴシック"/>
      <family val="3"/>
      <charset val="128"/>
    </font>
    <font>
      <b/>
      <sz val="11"/>
      <color theme="0" tint="-0.249977111117893"/>
      <name val="ＭＳ ゴシック"/>
      <family val="3"/>
      <charset val="128"/>
    </font>
    <font>
      <sz val="11"/>
      <color theme="0" tint="-0.249977111117893"/>
      <name val="ＭＳ ゴシック"/>
      <family val="3"/>
      <charset val="128"/>
    </font>
    <font>
      <sz val="11"/>
      <color rgb="FFFF0000"/>
      <name val="ＭＳ Ｐゴシック"/>
      <family val="3"/>
    </font>
    <font>
      <sz val="10.5"/>
      <name val="ＭＳ Ｐゴシック"/>
      <family val="3"/>
      <charset val="128"/>
    </font>
    <font>
      <sz val="11"/>
      <name val="HG丸ｺﾞｼｯｸM-PRO"/>
      <family val="3"/>
      <charset val="128"/>
    </font>
    <font>
      <sz val="12"/>
      <color rgb="FFFFC000"/>
      <name val="ＭＳ 明朝"/>
      <family val="1"/>
      <charset val="128"/>
    </font>
    <font>
      <b/>
      <sz val="12"/>
      <color rgb="FFFFC000"/>
      <name val="ＭＳ ゴシック"/>
      <family val="3"/>
      <charset val="128"/>
    </font>
    <font>
      <sz val="6"/>
      <color theme="1"/>
      <name val="ＭＳ 明朝"/>
      <family val="1"/>
      <charset val="128"/>
    </font>
    <font>
      <b/>
      <sz val="10"/>
      <color theme="1"/>
      <name val="ＭＳ 明朝"/>
      <family val="1"/>
      <charset val="128"/>
    </font>
    <font>
      <b/>
      <sz val="10"/>
      <color rgb="FFFFC000"/>
      <name val="ＭＳ ゴシック"/>
      <family val="3"/>
      <charset val="128"/>
    </font>
    <font>
      <sz val="7"/>
      <name val="ＭＳ 明朝"/>
      <family val="1"/>
      <charset val="128"/>
    </font>
    <font>
      <u/>
      <sz val="11"/>
      <color theme="11"/>
      <name val="游ゴシック"/>
      <family val="2"/>
      <scheme val="minor"/>
    </font>
    <font>
      <sz val="7"/>
      <color theme="1"/>
      <name val="ＭＳ 明朝"/>
      <family val="1"/>
      <charset val="128"/>
    </font>
    <font>
      <sz val="8"/>
      <color theme="1"/>
      <name val="ＭＳ 明朝"/>
      <family val="1"/>
      <charset val="128"/>
    </font>
    <font>
      <u/>
      <sz val="12"/>
      <name val="ＭＳ Ｐゴシック"/>
      <family val="3"/>
      <charset val="128"/>
    </font>
    <font>
      <sz val="12"/>
      <color rgb="FF0070C0"/>
      <name val="ＭＳ Ｐゴシック"/>
      <family val="3"/>
      <charset val="128"/>
    </font>
    <font>
      <sz val="12"/>
      <color indexed="30"/>
      <name val="ＭＳ Ｐゴシック"/>
      <family val="3"/>
      <charset val="128"/>
    </font>
    <font>
      <u val="double"/>
      <sz val="12"/>
      <name val="ＭＳ Ｐゴシック"/>
      <family val="3"/>
      <charset val="128"/>
    </font>
    <font>
      <b/>
      <sz val="11"/>
      <name val="ＭＳ Ｐ明朝"/>
      <family val="1"/>
      <charset val="128"/>
    </font>
  </fonts>
  <fills count="30">
    <fill>
      <patternFill patternType="none"/>
    </fill>
    <fill>
      <patternFill patternType="gray125"/>
    </fill>
    <fill>
      <patternFill patternType="solid">
        <fgColor theme="0"/>
        <bgColor indexed="64"/>
      </patternFill>
    </fill>
    <fill>
      <patternFill patternType="solid">
        <fgColor rgb="FF5D9FFF"/>
        <bgColor indexed="64"/>
      </patternFill>
    </fill>
    <fill>
      <patternFill patternType="solid">
        <fgColor rgb="FFFFFF00"/>
        <bgColor indexed="64"/>
      </patternFill>
    </fill>
    <fill>
      <patternFill patternType="solid">
        <fgColor theme="0" tint="-0.249977111117893"/>
        <bgColor indexed="64"/>
      </patternFill>
    </fill>
    <fill>
      <patternFill patternType="solid">
        <fgColor rgb="FF92D05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66FFFF"/>
        <bgColor indexed="64"/>
      </patternFill>
    </fill>
  </fills>
  <borders count="296">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otted">
        <color indexed="64"/>
      </top>
      <bottom/>
      <diagonal/>
    </border>
    <border>
      <left style="thin">
        <color indexed="64"/>
      </left>
      <right/>
      <top style="dotted">
        <color indexed="64"/>
      </top>
      <bottom/>
      <diagonal/>
    </border>
    <border>
      <left/>
      <right style="dotted">
        <color indexed="64"/>
      </right>
      <top/>
      <bottom/>
      <diagonal/>
    </border>
    <border>
      <left style="dotted">
        <color indexed="64"/>
      </left>
      <right/>
      <top style="dotted">
        <color indexed="64"/>
      </top>
      <bottom/>
      <diagonal/>
    </border>
    <border>
      <left/>
      <right/>
      <top style="double">
        <color indexed="64"/>
      </top>
      <bottom/>
      <diagonal/>
    </border>
    <border>
      <left style="dotted">
        <color indexed="64"/>
      </left>
      <right style="thin">
        <color indexed="64"/>
      </right>
      <top/>
      <bottom/>
      <diagonal/>
    </border>
    <border>
      <left style="dotted">
        <color indexed="64"/>
      </left>
      <right/>
      <top/>
      <bottom style="dotted">
        <color indexed="64"/>
      </bottom>
      <diagonal/>
    </border>
    <border>
      <left style="dotted">
        <color indexed="64"/>
      </left>
      <right/>
      <top/>
      <bottom/>
      <diagonal/>
    </border>
    <border>
      <left style="dotted">
        <color indexed="64"/>
      </left>
      <right/>
      <top style="dotted">
        <color indexed="64"/>
      </top>
      <bottom style="thin">
        <color indexed="64"/>
      </bottom>
      <diagonal/>
    </border>
    <border>
      <left/>
      <right style="dotted">
        <color indexed="64"/>
      </right>
      <top style="dotted">
        <color indexed="64"/>
      </top>
      <bottom/>
      <diagonal/>
    </border>
    <border>
      <left/>
      <right/>
      <top/>
      <bottom style="dotted">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dotted">
        <color indexed="64"/>
      </left>
      <right/>
      <top/>
      <bottom style="thin">
        <color indexed="64"/>
      </bottom>
      <diagonal/>
    </border>
    <border>
      <left/>
      <right style="dotted">
        <color indexed="64"/>
      </right>
      <top/>
      <bottom style="dotted">
        <color indexed="64"/>
      </bottom>
      <diagonal/>
    </border>
    <border>
      <left style="thick">
        <color indexed="64"/>
      </left>
      <right/>
      <top style="thick">
        <color indexed="64"/>
      </top>
      <bottom style="thick">
        <color indexed="64"/>
      </bottom>
      <diagonal/>
    </border>
    <border>
      <left style="thick">
        <color indexed="64"/>
      </left>
      <right style="thick">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diagonalUp="1">
      <left style="thin">
        <color indexed="64"/>
      </left>
      <right style="thin">
        <color indexed="64"/>
      </right>
      <top style="thin">
        <color indexed="64"/>
      </top>
      <bottom style="thick">
        <color indexed="64"/>
      </bottom>
      <diagonal style="thin">
        <color indexed="64"/>
      </diagonal>
    </border>
    <border>
      <left style="thick">
        <color indexed="64"/>
      </left>
      <right style="thin">
        <color indexed="64"/>
      </right>
      <top style="thin">
        <color indexed="64"/>
      </top>
      <bottom style="thick">
        <color indexed="64"/>
      </bottom>
      <diagonal/>
    </border>
    <border>
      <left style="thick">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ck">
        <color indexed="64"/>
      </left>
      <right style="thin">
        <color indexed="64"/>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right style="thin">
        <color indexed="64"/>
      </right>
      <top style="thin">
        <color indexed="64"/>
      </top>
      <bottom/>
      <diagonal/>
    </border>
    <border diagonalUp="1">
      <left style="thin">
        <color indexed="64"/>
      </left>
      <right style="thick">
        <color indexed="64"/>
      </right>
      <top style="thin">
        <color indexed="64"/>
      </top>
      <bottom style="thin">
        <color indexed="64"/>
      </bottom>
      <diagonal style="thin">
        <color indexed="64"/>
      </diagonal>
    </border>
    <border diagonalUp="1">
      <left style="thin">
        <color indexed="64"/>
      </left>
      <right style="thick">
        <color indexed="64"/>
      </right>
      <top style="thick">
        <color indexed="64"/>
      </top>
      <bottom style="thin">
        <color indexed="64"/>
      </bottom>
      <diagonal style="thin">
        <color indexed="64"/>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8"/>
      </left>
      <right style="thin">
        <color indexed="8"/>
      </right>
      <top/>
      <bottom style="thin">
        <color indexed="8"/>
      </bottom>
      <diagonal/>
    </border>
    <border>
      <left/>
      <right style="thin">
        <color indexed="8"/>
      </right>
      <top/>
      <bottom style="thin">
        <color indexed="8"/>
      </bottom>
      <diagonal/>
    </border>
    <border diagonalDown="1">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right style="thin">
        <color indexed="64"/>
      </right>
      <top/>
      <bottom style="thin">
        <color indexed="64"/>
      </bottom>
      <diagonal/>
    </border>
    <border>
      <left/>
      <right style="thin">
        <color indexed="64"/>
      </right>
      <top style="thin">
        <color indexed="8"/>
      </top>
      <bottom style="thin">
        <color indexed="8"/>
      </bottom>
      <diagonal/>
    </border>
    <border>
      <left/>
      <right style="thin">
        <color indexed="8"/>
      </right>
      <top style="thin">
        <color indexed="64"/>
      </top>
      <bottom style="thin">
        <color indexed="8"/>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top style="thin">
        <color indexed="8"/>
      </top>
      <bottom style="thin">
        <color indexed="8"/>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top style="thin">
        <color indexed="64"/>
      </top>
      <bottom style="thin">
        <color indexed="8"/>
      </bottom>
      <diagonal/>
    </border>
    <border>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style="thin">
        <color indexed="8"/>
      </right>
      <top/>
      <bottom style="thin">
        <color indexed="64"/>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style="thin">
        <color indexed="64"/>
      </top>
      <bottom/>
      <diagonal/>
    </border>
    <border>
      <left style="thin">
        <color indexed="64"/>
      </left>
      <right style="thin">
        <color indexed="64"/>
      </right>
      <top style="thin">
        <color indexed="64"/>
      </top>
      <bottom style="thin">
        <color indexed="8"/>
      </bottom>
      <diagonal/>
    </border>
    <border>
      <left/>
      <right style="thin">
        <color indexed="8"/>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bottom style="thin">
        <color indexed="8"/>
      </bottom>
      <diagonal/>
    </border>
    <border>
      <left/>
      <right/>
      <top style="thin">
        <color indexed="8"/>
      </top>
      <bottom/>
      <diagonal/>
    </border>
    <border diagonalDown="1">
      <left/>
      <right/>
      <top style="thin">
        <color indexed="64"/>
      </top>
      <bottom style="thin">
        <color indexed="64"/>
      </bottom>
      <diagonal style="thin">
        <color indexed="64"/>
      </diagonal>
    </border>
    <border>
      <left style="thin">
        <color indexed="8"/>
      </left>
      <right/>
      <top/>
      <bottom style="thin">
        <color indexed="64"/>
      </bottom>
      <diagonal/>
    </border>
    <border>
      <left style="thin">
        <color indexed="8"/>
      </left>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thin">
        <color indexed="64"/>
      </left>
      <right style="thin">
        <color indexed="8"/>
      </right>
      <top/>
      <bottom/>
      <diagonal/>
    </border>
    <border>
      <left style="thin">
        <color indexed="64"/>
      </left>
      <right style="thin">
        <color indexed="8"/>
      </right>
      <top/>
      <bottom style="thin">
        <color indexed="8"/>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8"/>
      </right>
      <top style="thin">
        <color indexed="64"/>
      </top>
      <bottom style="thin">
        <color indexed="8"/>
      </bottom>
      <diagonal/>
    </border>
    <border>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top style="thin">
        <color indexed="64"/>
      </top>
      <bottom style="thin">
        <color indexed="64"/>
      </bottom>
      <diagonal/>
    </border>
    <border>
      <left style="thin">
        <color indexed="64"/>
      </left>
      <right/>
      <top/>
      <bottom style="thin">
        <color indexed="8"/>
      </bottom>
      <diagonal/>
    </border>
    <border diagonalDown="1">
      <left style="thin">
        <color indexed="64"/>
      </left>
      <right style="thin">
        <color indexed="64"/>
      </right>
      <top style="thin">
        <color indexed="8"/>
      </top>
      <bottom style="thin">
        <color indexed="8"/>
      </bottom>
      <diagonal style="thin">
        <color indexed="64"/>
      </diagonal>
    </border>
    <border diagonalDown="1">
      <left style="thin">
        <color indexed="64"/>
      </left>
      <right style="thin">
        <color indexed="64"/>
      </right>
      <top style="thin">
        <color indexed="64"/>
      </top>
      <bottom style="thin">
        <color indexed="8"/>
      </bottom>
      <diagonal style="thin">
        <color indexed="64"/>
      </diagonal>
    </border>
    <border>
      <left style="thin">
        <color indexed="64"/>
      </left>
      <right style="thin">
        <color indexed="64"/>
      </right>
      <top/>
      <bottom style="thin">
        <color indexed="8"/>
      </bottom>
      <diagonal/>
    </border>
    <border>
      <left style="thin">
        <color indexed="8"/>
      </left>
      <right style="thin">
        <color indexed="64"/>
      </right>
      <top/>
      <bottom style="thin">
        <color indexed="64"/>
      </bottom>
      <diagonal/>
    </border>
    <border>
      <left style="thin">
        <color indexed="8"/>
      </left>
      <right style="thin">
        <color indexed="64"/>
      </right>
      <top/>
      <bottom/>
      <diagonal/>
    </border>
    <border>
      <left style="thin">
        <color indexed="64"/>
      </left>
      <right style="thin">
        <color indexed="64"/>
      </right>
      <top style="thin">
        <color indexed="64"/>
      </top>
      <bottom style="thin">
        <color indexed="8"/>
      </bottom>
      <diagonal/>
    </border>
    <border>
      <left/>
      <right style="thin">
        <color indexed="64"/>
      </right>
      <top style="thin">
        <color indexed="64"/>
      </top>
      <bottom style="thin">
        <color auto="1"/>
      </bottom>
      <diagonal/>
    </border>
    <border>
      <left style="thin">
        <color indexed="64"/>
      </left>
      <right/>
      <top style="thin">
        <color indexed="64"/>
      </top>
      <bottom style="thin">
        <color auto="1"/>
      </bottom>
      <diagonal/>
    </border>
    <border>
      <left style="thin">
        <color indexed="8"/>
      </left>
      <right style="thin">
        <color indexed="64"/>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style="thin">
        <color indexed="8"/>
      </top>
      <bottom style="thin">
        <color indexed="64"/>
      </bottom>
      <diagonal/>
    </border>
    <border>
      <left style="thin">
        <color indexed="8"/>
      </left>
      <right/>
      <top/>
      <bottom/>
      <diagonal/>
    </border>
    <border diagonalDown="1">
      <left/>
      <right style="thin">
        <color indexed="64"/>
      </right>
      <top/>
      <bottom style="thin">
        <color indexed="64"/>
      </bottom>
      <diagonal style="thin">
        <color indexed="8"/>
      </diagonal>
    </border>
    <border diagonalDown="1">
      <left/>
      <right/>
      <top/>
      <bottom style="thin">
        <color indexed="64"/>
      </bottom>
      <diagonal style="thin">
        <color indexed="8"/>
      </diagonal>
    </border>
    <border diagonalDown="1">
      <left style="thin">
        <color indexed="64"/>
      </left>
      <right/>
      <top/>
      <bottom style="thin">
        <color indexed="64"/>
      </bottom>
      <diagonal style="thin">
        <color indexed="8"/>
      </diagonal>
    </border>
    <border diagonalDown="1">
      <left/>
      <right style="thin">
        <color indexed="64"/>
      </right>
      <top style="thin">
        <color indexed="64"/>
      </top>
      <bottom/>
      <diagonal style="thin">
        <color indexed="8"/>
      </diagonal>
    </border>
    <border diagonalDown="1">
      <left/>
      <right/>
      <top style="thin">
        <color indexed="64"/>
      </top>
      <bottom/>
      <diagonal style="thin">
        <color indexed="8"/>
      </diagonal>
    </border>
    <border diagonalDown="1">
      <left style="thin">
        <color indexed="64"/>
      </left>
      <right/>
      <top style="thin">
        <color indexed="64"/>
      </top>
      <bottom/>
      <diagonal style="thin">
        <color indexed="8"/>
      </diagonal>
    </border>
    <border diagonalDown="1">
      <left/>
      <right style="thin">
        <color indexed="64"/>
      </right>
      <top style="thin">
        <color indexed="64"/>
      </top>
      <bottom/>
      <diagonal style="thin">
        <color indexed="64"/>
      </diagonal>
    </border>
    <border>
      <left style="thin">
        <color indexed="64"/>
      </left>
      <right style="thin">
        <color indexed="8"/>
      </right>
      <top/>
      <bottom style="thin">
        <color indexed="64"/>
      </bottom>
      <diagonal/>
    </border>
    <border>
      <left/>
      <right style="thin">
        <color indexed="8"/>
      </right>
      <top/>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style="thin">
        <color indexed="64"/>
      </right>
      <top/>
      <bottom style="thin">
        <color auto="1"/>
      </bottom>
      <diagonal/>
    </border>
    <border>
      <left style="thin">
        <color indexed="64"/>
      </left>
      <right/>
      <top/>
      <bottom style="thin">
        <color auto="1"/>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64"/>
      </left>
      <right style="thin">
        <color indexed="8"/>
      </right>
      <top style="thin">
        <color indexed="8"/>
      </top>
      <bottom style="thin">
        <color indexed="8"/>
      </bottom>
      <diagonal/>
    </border>
    <border>
      <left style="thin">
        <color indexed="8"/>
      </left>
      <right style="thin">
        <color indexed="64"/>
      </right>
      <top style="thin">
        <color indexed="8"/>
      </top>
      <bottom style="thin">
        <color indexed="64"/>
      </bottom>
      <diagonal/>
    </border>
    <border>
      <left style="thin">
        <color indexed="8"/>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8"/>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double">
        <color indexed="64"/>
      </right>
      <top style="thin">
        <color indexed="64"/>
      </top>
      <bottom style="thin">
        <color auto="1"/>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right style="thin">
        <color indexed="64"/>
      </right>
      <top style="thin">
        <color indexed="64"/>
      </top>
      <bottom style="thin">
        <color auto="1"/>
      </bottom>
      <diagonal/>
    </border>
    <border>
      <left/>
      <right/>
      <top style="thin">
        <color indexed="64"/>
      </top>
      <bottom style="thin">
        <color indexed="64"/>
      </bottom>
      <diagonal/>
    </border>
    <border>
      <left/>
      <right/>
      <top style="thin">
        <color auto="1"/>
      </top>
      <bottom/>
      <diagonal/>
    </border>
    <border>
      <left/>
      <right/>
      <top/>
      <bottom style="thin">
        <color indexed="64"/>
      </bottom>
      <diagonal/>
    </border>
    <border>
      <left style="thin">
        <color indexed="8"/>
      </left>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double">
        <color indexed="64"/>
      </left>
      <right style="thin">
        <color indexed="64"/>
      </right>
      <top style="thin">
        <color indexed="64"/>
      </top>
      <bottom style="thin">
        <color indexed="64"/>
      </bottom>
      <diagonal/>
    </border>
    <border>
      <left style="thin">
        <color indexed="8"/>
      </left>
      <right style="thin">
        <color auto="1"/>
      </right>
      <top style="thin">
        <color indexed="8"/>
      </top>
      <bottom style="thin">
        <color indexed="8"/>
      </bottom>
      <diagonal/>
    </border>
    <border diagonalDown="1">
      <left style="thin">
        <color indexed="8"/>
      </left>
      <right/>
      <top style="thin">
        <color indexed="8"/>
      </top>
      <bottom/>
      <diagonal style="thin">
        <color indexed="8"/>
      </diagonal>
    </border>
    <border diagonalDown="1">
      <left/>
      <right/>
      <top style="thin">
        <color indexed="8"/>
      </top>
      <bottom/>
      <diagonal style="thin">
        <color indexed="8"/>
      </diagonal>
    </border>
    <border>
      <left style="thin">
        <color indexed="64"/>
      </left>
      <right/>
      <top style="thin">
        <color indexed="64"/>
      </top>
      <bottom style="thin">
        <color auto="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auto="1"/>
      </left>
      <right/>
      <top style="double">
        <color auto="1"/>
      </top>
      <bottom style="thin">
        <color auto="1"/>
      </bottom>
      <diagonal/>
    </border>
    <border>
      <left/>
      <right/>
      <top style="double">
        <color indexed="64"/>
      </top>
      <bottom style="thin">
        <color indexed="64"/>
      </bottom>
      <diagonal/>
    </border>
    <border>
      <left/>
      <right style="thin">
        <color auto="1"/>
      </right>
      <top style="double">
        <color auto="1"/>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8"/>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style="double">
        <color indexed="64"/>
      </right>
      <top style="thin">
        <color indexed="64"/>
      </top>
      <bottom style="thin">
        <color auto="1"/>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diagonal/>
    </border>
    <border>
      <left/>
      <right style="thin">
        <color indexed="64"/>
      </right>
      <top style="thin">
        <color indexed="64"/>
      </top>
      <bottom/>
      <diagonal/>
    </border>
    <border>
      <left style="thick">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left style="thin">
        <color indexed="64"/>
      </left>
      <right style="thick">
        <color indexed="64"/>
      </right>
      <top style="thin">
        <color indexed="64"/>
      </top>
      <bottom/>
      <diagonal/>
    </border>
    <border>
      <left style="thick">
        <color indexed="64"/>
      </left>
      <right style="thick">
        <color indexed="64"/>
      </right>
      <top style="thin">
        <color indexed="64"/>
      </top>
      <bottom/>
      <diagonal/>
    </border>
    <border>
      <left style="thick">
        <color indexed="64"/>
      </left>
      <right style="thin">
        <color indexed="64"/>
      </right>
      <top style="double">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thick">
        <color indexed="64"/>
      </right>
      <top style="double">
        <color indexed="64"/>
      </top>
      <bottom style="thin">
        <color indexed="64"/>
      </bottom>
      <diagonal/>
    </border>
    <border>
      <left style="thick">
        <color indexed="64"/>
      </left>
      <right style="thick">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style="double">
        <color indexed="64"/>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double">
        <color indexed="64"/>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64"/>
      </top>
      <bottom/>
      <diagonal/>
    </border>
    <border>
      <left style="thin">
        <color indexed="8"/>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double">
        <color indexed="64"/>
      </top>
      <bottom style="thin">
        <color indexed="64"/>
      </bottom>
      <diagonal/>
    </border>
    <border>
      <left style="thin">
        <color indexed="8"/>
      </left>
      <right style="thin">
        <color indexed="64"/>
      </right>
      <top/>
      <bottom style="thin">
        <color indexed="8"/>
      </bottom>
      <diagonal/>
    </border>
    <border>
      <left/>
      <right/>
      <top style="thin">
        <color auto="1"/>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8"/>
      </left>
      <right/>
      <top/>
      <bottom style="thin">
        <color indexed="8"/>
      </bottom>
      <diagonal/>
    </border>
    <border>
      <left style="thin">
        <color indexed="8"/>
      </left>
      <right/>
      <top style="thin">
        <color indexed="64"/>
      </top>
      <bottom style="thin">
        <color indexed="64"/>
      </bottom>
      <diagonal/>
    </border>
    <border>
      <left style="medium">
        <color indexed="64"/>
      </left>
      <right/>
      <top/>
      <bottom/>
      <diagonal/>
    </border>
    <border>
      <left/>
      <right/>
      <top/>
      <bottom style="thin">
        <color indexed="64"/>
      </bottom>
      <diagonal/>
    </border>
    <border>
      <left/>
      <right/>
      <top/>
      <bottom style="dashed">
        <color indexed="64"/>
      </bottom>
      <diagonal/>
    </border>
    <border>
      <left/>
      <right/>
      <top style="dashed">
        <color indexed="64"/>
      </top>
      <bottom/>
      <diagonal/>
    </border>
    <border>
      <left/>
      <right style="thin">
        <color indexed="8"/>
      </right>
      <top style="thin">
        <color indexed="64"/>
      </top>
      <bottom style="thin">
        <color indexed="64"/>
      </bottom>
      <diagonal/>
    </border>
    <border>
      <left style="thin">
        <color indexed="64"/>
      </left>
      <right style="thin">
        <color indexed="64"/>
      </right>
      <top/>
      <bottom style="thin">
        <color auto="1"/>
      </bottom>
      <diagonal/>
    </border>
    <border>
      <left style="thin">
        <color indexed="8"/>
      </left>
      <right style="thin">
        <color indexed="8"/>
      </right>
      <top/>
      <bottom style="thin">
        <color indexed="8"/>
      </bottom>
      <diagonal/>
    </border>
    <border>
      <left/>
      <right style="thin">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bottom style="thin">
        <color auto="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8"/>
      </right>
      <top style="thin">
        <color indexed="8"/>
      </top>
      <bottom/>
      <diagonal/>
    </border>
    <border>
      <left/>
      <right style="thin">
        <color indexed="8"/>
      </right>
      <top/>
      <bottom style="thin">
        <color indexed="8"/>
      </bottom>
      <diagonal/>
    </border>
    <border>
      <left style="thin">
        <color auto="1"/>
      </left>
      <right style="thin">
        <color indexed="64"/>
      </right>
      <top style="thin">
        <color auto="1"/>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8"/>
      </bottom>
      <diagonal/>
    </border>
    <border>
      <left/>
      <right style="thin">
        <color indexed="64"/>
      </right>
      <top/>
      <bottom style="thin">
        <color indexed="64"/>
      </bottom>
      <diagonal/>
    </border>
    <border>
      <left style="thin">
        <color indexed="64"/>
      </left>
      <right/>
      <top/>
      <bottom style="thin">
        <color auto="1"/>
      </bottom>
      <diagonal/>
    </border>
    <border>
      <left/>
      <right/>
      <top/>
      <bottom style="thin">
        <color indexed="64"/>
      </bottom>
      <diagonal/>
    </border>
    <border>
      <left/>
      <right/>
      <top style="thin">
        <color indexed="64"/>
      </top>
      <bottom style="thin">
        <color indexed="64"/>
      </bottom>
      <diagonal/>
    </border>
    <border>
      <left style="thin">
        <color indexed="64"/>
      </left>
      <right/>
      <top style="double">
        <color indexed="64"/>
      </top>
      <bottom/>
      <diagonal/>
    </border>
    <border>
      <left style="thin">
        <color indexed="64"/>
      </left>
      <right/>
      <top style="thin">
        <color indexed="64"/>
      </top>
      <bottom/>
      <diagonal/>
    </border>
    <border>
      <left/>
      <right style="double">
        <color indexed="64"/>
      </right>
      <top style="double">
        <color indexed="64"/>
      </top>
      <bottom/>
      <diagonal/>
    </border>
    <border>
      <left style="double">
        <color indexed="64"/>
      </left>
      <right/>
      <top style="double">
        <color indexed="64"/>
      </top>
      <bottom/>
      <diagonal/>
    </border>
    <border>
      <left/>
      <right style="double">
        <color indexed="64"/>
      </right>
      <top/>
      <bottom style="thin">
        <color indexed="64"/>
      </bottom>
      <diagonal/>
    </border>
    <border>
      <left style="double">
        <color indexed="64"/>
      </left>
      <right/>
      <top/>
      <bottom style="thin">
        <color auto="1"/>
      </bottom>
      <diagonal/>
    </border>
    <border>
      <left/>
      <right/>
      <top style="thin">
        <color indexed="64"/>
      </top>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right/>
      <top/>
      <bottom style="thin">
        <color indexed="64"/>
      </bottom>
      <diagonal/>
    </border>
    <border>
      <left style="thin">
        <color indexed="8"/>
      </left>
      <right style="thin">
        <color indexed="64"/>
      </right>
      <top/>
      <bottom style="thin">
        <color indexed="64"/>
      </bottom>
      <diagonal/>
    </border>
    <border>
      <left style="double">
        <color indexed="64"/>
      </left>
      <right style="thin">
        <color indexed="64"/>
      </right>
      <top/>
      <bottom style="thin">
        <color indexed="64"/>
      </bottom>
      <diagonal/>
    </border>
    <border>
      <left/>
      <right/>
      <top style="thin">
        <color indexed="64"/>
      </top>
      <bottom style="double">
        <color indexed="64"/>
      </bottom>
      <diagonal/>
    </border>
    <border>
      <left style="thin">
        <color indexed="64"/>
      </left>
      <right style="double">
        <color indexed="64"/>
      </right>
      <top style="double">
        <color indexed="64"/>
      </top>
      <bottom/>
      <diagonal/>
    </border>
    <border>
      <left style="thin">
        <color indexed="64"/>
      </left>
      <right style="thin">
        <color indexed="64"/>
      </right>
      <top/>
      <bottom style="thin">
        <color indexed="64"/>
      </bottom>
      <diagonal/>
    </border>
    <border>
      <left/>
      <right/>
      <top/>
      <bottom style="thin">
        <color auto="1"/>
      </bottom>
      <diagonal/>
    </border>
    <border>
      <left/>
      <right style="dotted">
        <color indexed="64"/>
      </right>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8"/>
      </right>
      <top/>
      <bottom style="thin">
        <color indexed="8"/>
      </bottom>
      <diagonal/>
    </border>
    <border>
      <left style="thin">
        <color indexed="8"/>
      </left>
      <right/>
      <top/>
      <bottom style="thin">
        <color indexed="64"/>
      </bottom>
      <diagonal/>
    </border>
    <border>
      <left/>
      <right style="thin">
        <color indexed="8"/>
      </right>
      <top/>
      <bottom style="thin">
        <color indexed="64"/>
      </bottom>
      <diagonal/>
    </border>
    <border>
      <left/>
      <right/>
      <top/>
      <bottom style="thin">
        <color indexed="8"/>
      </bottom>
      <diagonal/>
    </border>
    <border diagonalDown="1">
      <left style="thin">
        <color indexed="64"/>
      </left>
      <right/>
      <top style="thin">
        <color indexed="64"/>
      </top>
      <bottom style="thin">
        <color indexed="8"/>
      </bottom>
      <diagonal style="thin">
        <color indexed="64"/>
      </diagonal>
    </border>
    <border diagonalDown="1">
      <left/>
      <right/>
      <top style="thin">
        <color indexed="64"/>
      </top>
      <bottom style="thin">
        <color indexed="8"/>
      </bottom>
      <diagonal style="thin">
        <color indexed="64"/>
      </diagonal>
    </border>
    <border diagonalDown="1">
      <left/>
      <right style="thin">
        <color indexed="64"/>
      </right>
      <top style="thin">
        <color indexed="64"/>
      </top>
      <bottom style="thin">
        <color indexed="8"/>
      </bottom>
      <diagonal style="thin">
        <color indexed="64"/>
      </diagonal>
    </border>
    <border>
      <left/>
      <right style="thin">
        <color indexed="64"/>
      </right>
      <top style="double">
        <color indexed="64"/>
      </top>
      <bottom style="thin">
        <color indexed="64"/>
      </bottom>
      <diagonal/>
    </border>
    <border>
      <left style="dotted">
        <color indexed="64"/>
      </left>
      <right/>
      <top style="dotted">
        <color indexed="64"/>
      </top>
      <bottom style="dotted">
        <color indexed="64"/>
      </bottom>
      <diagonal/>
    </border>
    <border>
      <left/>
      <right style="thin">
        <color indexed="64"/>
      </right>
      <top/>
      <bottom style="thin">
        <color indexed="8"/>
      </bottom>
      <diagonal/>
    </border>
    <border>
      <left/>
      <right/>
      <top style="thin">
        <color indexed="64"/>
      </top>
      <bottom style="thin">
        <color indexed="64"/>
      </bottom>
      <diagonal/>
    </border>
  </borders>
  <cellStyleXfs count="96">
    <xf numFmtId="0" fontId="0" fillId="0" borderId="0"/>
    <xf numFmtId="0" fontId="8" fillId="0" borderId="0"/>
    <xf numFmtId="38" fontId="8" fillId="0" borderId="0" applyFont="0" applyFill="0" applyBorder="0" applyAlignment="0" applyProtection="0"/>
    <xf numFmtId="9" fontId="8" fillId="0" borderId="0" applyFont="0" applyFill="0" applyBorder="0" applyAlignment="0" applyProtection="0"/>
    <xf numFmtId="6" fontId="8" fillId="0" borderId="0" applyFont="0" applyFill="0" applyBorder="0" applyAlignment="0" applyProtection="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6" fontId="8" fillId="0" borderId="0" applyFont="0" applyFill="0" applyBorder="0" applyAlignment="0" applyProtection="0"/>
    <xf numFmtId="38" fontId="8" fillId="0" borderId="0" applyFont="0" applyFill="0" applyBorder="0" applyAlignment="0" applyProtection="0">
      <alignment vertical="center"/>
    </xf>
    <xf numFmtId="0" fontId="32" fillId="0" borderId="0">
      <alignment vertical="center"/>
    </xf>
    <xf numFmtId="0" fontId="33" fillId="0" borderId="0">
      <alignment vertical="center"/>
    </xf>
    <xf numFmtId="0" fontId="34" fillId="0" borderId="0">
      <alignment vertical="center"/>
    </xf>
    <xf numFmtId="38" fontId="36" fillId="0" borderId="0" applyFont="0" applyFill="0" applyBorder="0" applyAlignment="0" applyProtection="0">
      <alignment vertical="center"/>
    </xf>
    <xf numFmtId="0" fontId="8" fillId="0" borderId="0"/>
    <xf numFmtId="0" fontId="8" fillId="0" borderId="0">
      <alignment vertical="center"/>
    </xf>
    <xf numFmtId="0" fontId="36" fillId="0" borderId="0">
      <alignment vertical="center"/>
    </xf>
    <xf numFmtId="0" fontId="71" fillId="0" borderId="0"/>
    <xf numFmtId="0" fontId="72" fillId="0" borderId="0" applyNumberFormat="0" applyFill="0" applyBorder="0" applyAlignment="0" applyProtection="0"/>
    <xf numFmtId="0" fontId="59" fillId="7" borderId="0" applyNumberFormat="0" applyBorder="0" applyAlignment="0" applyProtection="0">
      <alignment vertical="center"/>
    </xf>
    <xf numFmtId="0" fontId="59" fillId="8" borderId="0" applyNumberFormat="0" applyBorder="0" applyAlignment="0" applyProtection="0">
      <alignment vertical="center"/>
    </xf>
    <xf numFmtId="0" fontId="59" fillId="9" borderId="0" applyNumberFormat="0" applyBorder="0" applyAlignment="0" applyProtection="0">
      <alignment vertical="center"/>
    </xf>
    <xf numFmtId="0" fontId="59" fillId="10" borderId="0" applyNumberFormat="0" applyBorder="0" applyAlignment="0" applyProtection="0">
      <alignment vertical="center"/>
    </xf>
    <xf numFmtId="0" fontId="59" fillId="11" borderId="0" applyNumberFormat="0" applyBorder="0" applyAlignment="0" applyProtection="0">
      <alignment vertical="center"/>
    </xf>
    <xf numFmtId="0" fontId="59" fillId="12" borderId="0" applyNumberFormat="0" applyBorder="0" applyAlignment="0" applyProtection="0">
      <alignment vertical="center"/>
    </xf>
    <xf numFmtId="0" fontId="59" fillId="13" borderId="0" applyNumberFormat="0" applyBorder="0" applyAlignment="0" applyProtection="0">
      <alignment vertical="center"/>
    </xf>
    <xf numFmtId="0" fontId="59" fillId="14" borderId="0" applyNumberFormat="0" applyBorder="0" applyAlignment="0" applyProtection="0">
      <alignment vertical="center"/>
    </xf>
    <xf numFmtId="0" fontId="59" fillId="15" borderId="0" applyNumberFormat="0" applyBorder="0" applyAlignment="0" applyProtection="0">
      <alignment vertical="center"/>
    </xf>
    <xf numFmtId="0" fontId="59" fillId="10" borderId="0" applyNumberFormat="0" applyBorder="0" applyAlignment="0" applyProtection="0">
      <alignment vertical="center"/>
    </xf>
    <xf numFmtId="0" fontId="59" fillId="13" borderId="0" applyNumberFormat="0" applyBorder="0" applyAlignment="0" applyProtection="0">
      <alignment vertical="center"/>
    </xf>
    <xf numFmtId="0" fontId="59" fillId="16" borderId="0" applyNumberFormat="0" applyBorder="0" applyAlignment="0" applyProtection="0">
      <alignment vertical="center"/>
    </xf>
    <xf numFmtId="0" fontId="73" fillId="17" borderId="0" applyNumberFormat="0" applyBorder="0" applyAlignment="0" applyProtection="0">
      <alignment vertical="center"/>
    </xf>
    <xf numFmtId="0" fontId="73" fillId="14" borderId="0" applyNumberFormat="0" applyBorder="0" applyAlignment="0" applyProtection="0">
      <alignment vertical="center"/>
    </xf>
    <xf numFmtId="0" fontId="73" fillId="15" borderId="0" applyNumberFormat="0" applyBorder="0" applyAlignment="0" applyProtection="0">
      <alignment vertical="center"/>
    </xf>
    <xf numFmtId="0" fontId="73" fillId="18" borderId="0" applyNumberFormat="0" applyBorder="0" applyAlignment="0" applyProtection="0">
      <alignment vertical="center"/>
    </xf>
    <xf numFmtId="0" fontId="73" fillId="19" borderId="0" applyNumberFormat="0" applyBorder="0" applyAlignment="0" applyProtection="0">
      <alignment vertical="center"/>
    </xf>
    <xf numFmtId="0" fontId="73" fillId="20" borderId="0" applyNumberFormat="0" applyBorder="0" applyAlignment="0" applyProtection="0">
      <alignment vertical="center"/>
    </xf>
    <xf numFmtId="0" fontId="73" fillId="21" borderId="0" applyNumberFormat="0" applyBorder="0" applyAlignment="0" applyProtection="0">
      <alignment vertical="center"/>
    </xf>
    <xf numFmtId="0" fontId="73" fillId="22" borderId="0" applyNumberFormat="0" applyBorder="0" applyAlignment="0" applyProtection="0">
      <alignment vertical="center"/>
    </xf>
    <xf numFmtId="0" fontId="73" fillId="23" borderId="0" applyNumberFormat="0" applyBorder="0" applyAlignment="0" applyProtection="0">
      <alignment vertical="center"/>
    </xf>
    <xf numFmtId="0" fontId="73" fillId="18" borderId="0" applyNumberFormat="0" applyBorder="0" applyAlignment="0" applyProtection="0">
      <alignment vertical="center"/>
    </xf>
    <xf numFmtId="0" fontId="73" fillId="19" borderId="0" applyNumberFormat="0" applyBorder="0" applyAlignment="0" applyProtection="0">
      <alignment vertical="center"/>
    </xf>
    <xf numFmtId="0" fontId="73" fillId="24" borderId="0" applyNumberFormat="0" applyBorder="0" applyAlignment="0" applyProtection="0">
      <alignment vertical="center"/>
    </xf>
    <xf numFmtId="0" fontId="97" fillId="0" borderId="0" applyNumberFormat="0" applyFill="0" applyBorder="0" applyAlignment="0" applyProtection="0">
      <alignment vertical="center"/>
    </xf>
    <xf numFmtId="0" fontId="98" fillId="25" borderId="161" applyNumberFormat="0" applyAlignment="0" applyProtection="0">
      <alignment vertical="center"/>
    </xf>
    <xf numFmtId="0" fontId="99" fillId="26" borderId="0" applyNumberFormat="0" applyBorder="0" applyAlignment="0" applyProtection="0">
      <alignment vertical="center"/>
    </xf>
    <xf numFmtId="0" fontId="8" fillId="27" borderId="162" applyNumberFormat="0" applyFont="0" applyAlignment="0" applyProtection="0">
      <alignment vertical="center"/>
    </xf>
    <xf numFmtId="0" fontId="100" fillId="0" borderId="163" applyNumberFormat="0" applyFill="0" applyAlignment="0" applyProtection="0">
      <alignment vertical="center"/>
    </xf>
    <xf numFmtId="0" fontId="46" fillId="8" borderId="0" applyNumberFormat="0" applyBorder="0" applyAlignment="0" applyProtection="0">
      <alignment vertical="center"/>
    </xf>
    <xf numFmtId="0" fontId="101" fillId="28" borderId="164" applyNumberFormat="0" applyAlignment="0" applyProtection="0">
      <alignment vertical="center"/>
    </xf>
    <xf numFmtId="0" fontId="102" fillId="0" borderId="0" applyNumberFormat="0" applyFill="0" applyBorder="0" applyAlignment="0" applyProtection="0">
      <alignment vertical="center"/>
    </xf>
    <xf numFmtId="0" fontId="103" fillId="0" borderId="165" applyNumberFormat="0" applyFill="0" applyAlignment="0" applyProtection="0">
      <alignment vertical="center"/>
    </xf>
    <xf numFmtId="0" fontId="104" fillId="0" borderId="166" applyNumberFormat="0" applyFill="0" applyAlignment="0" applyProtection="0">
      <alignment vertical="center"/>
    </xf>
    <xf numFmtId="0" fontId="105" fillId="0" borderId="167" applyNumberFormat="0" applyFill="0" applyAlignment="0" applyProtection="0">
      <alignment vertical="center"/>
    </xf>
    <xf numFmtId="0" fontId="105" fillId="0" borderId="0" applyNumberFormat="0" applyFill="0" applyBorder="0" applyAlignment="0" applyProtection="0">
      <alignment vertical="center"/>
    </xf>
    <xf numFmtId="0" fontId="106" fillId="0" borderId="168" applyNumberFormat="0" applyFill="0" applyAlignment="0" applyProtection="0">
      <alignment vertical="center"/>
    </xf>
    <xf numFmtId="0" fontId="107" fillId="28" borderId="169" applyNumberFormat="0" applyAlignment="0" applyProtection="0">
      <alignment vertical="center"/>
    </xf>
    <xf numFmtId="0" fontId="108" fillId="0" borderId="0" applyNumberFormat="0" applyFill="0" applyBorder="0" applyAlignment="0" applyProtection="0">
      <alignment vertical="center"/>
    </xf>
    <xf numFmtId="0" fontId="109" fillId="12" borderId="164" applyNumberFormat="0" applyAlignment="0" applyProtection="0">
      <alignment vertical="center"/>
    </xf>
    <xf numFmtId="0" fontId="110" fillId="9" borderId="0" applyNumberFormat="0" applyBorder="0" applyAlignment="0" applyProtection="0">
      <alignment vertical="center"/>
    </xf>
    <xf numFmtId="0" fontId="36" fillId="0" borderId="0"/>
    <xf numFmtId="38" fontId="8" fillId="0" borderId="0" applyFont="0" applyFill="0" applyBorder="0" applyAlignment="0" applyProtection="0">
      <alignment vertical="center"/>
    </xf>
    <xf numFmtId="38" fontId="36" fillId="0" borderId="0" applyFont="0" applyFill="0" applyBorder="0" applyAlignment="0" applyProtection="0">
      <alignment vertical="center"/>
    </xf>
    <xf numFmtId="38" fontId="8" fillId="0" borderId="0" applyFont="0" applyFill="0" applyBorder="0" applyAlignment="0" applyProtection="0"/>
    <xf numFmtId="0" fontId="8" fillId="0" borderId="0"/>
    <xf numFmtId="38" fontId="34" fillId="0" borderId="0" applyFont="0" applyFill="0" applyBorder="0" applyAlignment="0" applyProtection="0">
      <alignment vertical="center"/>
    </xf>
    <xf numFmtId="0" fontId="83" fillId="0" borderId="0"/>
    <xf numFmtId="38" fontId="83" fillId="0" borderId="0" applyFont="0" applyFill="0" applyBorder="0" applyAlignment="0" applyProtection="0">
      <alignment vertical="center"/>
    </xf>
    <xf numFmtId="38" fontId="8" fillId="0" borderId="0" applyFont="0" applyFill="0" applyBorder="0" applyAlignment="0" applyProtection="0"/>
    <xf numFmtId="0" fontId="6" fillId="0" borderId="0">
      <alignment vertical="center"/>
    </xf>
    <xf numFmtId="0" fontId="34" fillId="0" borderId="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32" fillId="0" borderId="0">
      <alignment vertical="center"/>
    </xf>
    <xf numFmtId="0" fontId="8" fillId="0" borderId="0">
      <alignment vertical="center"/>
    </xf>
    <xf numFmtId="0" fontId="36" fillId="0" borderId="0"/>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32" fillId="0" borderId="0">
      <alignment vertical="center"/>
    </xf>
    <xf numFmtId="0" fontId="34" fillId="0" borderId="0">
      <alignment vertical="center"/>
    </xf>
    <xf numFmtId="0" fontId="71" fillId="0" borderId="0"/>
    <xf numFmtId="0" fontId="98" fillId="25" borderId="246" applyNumberFormat="0" applyAlignment="0" applyProtection="0">
      <alignment vertical="center"/>
    </xf>
    <xf numFmtId="0" fontId="8" fillId="27" borderId="247" applyNumberFormat="0" applyFont="0" applyAlignment="0" applyProtection="0">
      <alignment vertical="center"/>
    </xf>
    <xf numFmtId="0" fontId="101" fillId="28" borderId="248" applyNumberFormat="0" applyAlignment="0" applyProtection="0">
      <alignment vertical="center"/>
    </xf>
    <xf numFmtId="0" fontId="106" fillId="0" borderId="249" applyNumberFormat="0" applyFill="0" applyAlignment="0" applyProtection="0">
      <alignment vertical="center"/>
    </xf>
    <xf numFmtId="0" fontId="107" fillId="28" borderId="250" applyNumberFormat="0" applyAlignment="0" applyProtection="0">
      <alignment vertical="center"/>
    </xf>
    <xf numFmtId="0" fontId="109" fillId="12" borderId="248" applyNumberFormat="0" applyAlignment="0" applyProtection="0">
      <alignment vertical="center"/>
    </xf>
    <xf numFmtId="0" fontId="2" fillId="0" borderId="0">
      <alignment vertical="center"/>
    </xf>
    <xf numFmtId="0" fontId="2" fillId="0" borderId="0">
      <alignment vertical="center"/>
    </xf>
  </cellStyleXfs>
  <cellXfs count="4349">
    <xf numFmtId="0" fontId="0" fillId="0" borderId="0" xfId="0"/>
    <xf numFmtId="0" fontId="11" fillId="0" borderId="0" xfId="1" applyFont="1" applyAlignment="1">
      <alignment horizontal="left" vertical="center"/>
    </xf>
    <xf numFmtId="0" fontId="11" fillId="0" borderId="0" xfId="1" applyFont="1" applyAlignment="1">
      <alignment vertical="center"/>
    </xf>
    <xf numFmtId="38" fontId="15" fillId="0" borderId="0" xfId="2" applyFont="1" applyFill="1" applyBorder="1" applyAlignment="1">
      <alignment vertical="center"/>
    </xf>
    <xf numFmtId="0" fontId="11" fillId="0" borderId="0" xfId="1" applyFont="1" applyAlignment="1">
      <alignment horizontal="right" vertical="center"/>
    </xf>
    <xf numFmtId="0" fontId="11" fillId="0" borderId="0" xfId="1" applyFont="1" applyAlignment="1">
      <alignment horizontal="distributed" vertical="center"/>
    </xf>
    <xf numFmtId="0" fontId="11" fillId="0" borderId="0" xfId="1" applyFont="1" applyAlignment="1">
      <alignment horizontal="center" vertical="center"/>
    </xf>
    <xf numFmtId="0" fontId="12" fillId="0" borderId="0" xfId="1" applyFont="1" applyAlignment="1">
      <alignment vertical="center"/>
    </xf>
    <xf numFmtId="0" fontId="11" fillId="0" borderId="10" xfId="1" applyFont="1" applyBorder="1" applyAlignment="1">
      <alignment vertical="center"/>
    </xf>
    <xf numFmtId="0" fontId="11" fillId="0" borderId="0" xfId="1" applyFont="1" applyAlignment="1">
      <alignment horizontal="center" vertical="center" wrapText="1"/>
    </xf>
    <xf numFmtId="0" fontId="11" fillId="0" borderId="0" xfId="1" applyFont="1" applyAlignment="1">
      <alignment vertical="center" wrapText="1"/>
    </xf>
    <xf numFmtId="0" fontId="10" fillId="0" borderId="0" xfId="1" applyFont="1" applyAlignment="1">
      <alignment vertical="center"/>
    </xf>
    <xf numFmtId="0" fontId="10" fillId="0" borderId="4" xfId="1" applyFont="1" applyBorder="1" applyAlignment="1">
      <alignment horizontal="center" vertical="center" wrapText="1"/>
    </xf>
    <xf numFmtId="0" fontId="20" fillId="0" borderId="4" xfId="1" applyFont="1" applyBorder="1" applyAlignment="1">
      <alignment horizontal="distributed" vertical="center" wrapText="1"/>
    </xf>
    <xf numFmtId="0" fontId="21" fillId="0" borderId="4" xfId="1" applyFont="1" applyBorder="1" applyAlignment="1">
      <alignment vertical="center" wrapText="1"/>
    </xf>
    <xf numFmtId="0" fontId="21" fillId="0" borderId="4" xfId="1" applyFont="1" applyBorder="1" applyAlignment="1">
      <alignment horizontal="center" vertical="center" wrapText="1"/>
    </xf>
    <xf numFmtId="0" fontId="21" fillId="0" borderId="4" xfId="1" applyFont="1" applyBorder="1" applyAlignment="1">
      <alignment horizontal="distributed" vertical="center" wrapText="1"/>
    </xf>
    <xf numFmtId="0" fontId="20" fillId="0" borderId="4" xfId="1" applyFont="1" applyBorder="1" applyAlignment="1">
      <alignment horizontal="center" vertical="center" wrapText="1" shrinkToFit="1"/>
    </xf>
    <xf numFmtId="0" fontId="17" fillId="0" borderId="4" xfId="1" applyFont="1" applyBorder="1" applyAlignment="1">
      <alignment horizontal="center" vertical="center" shrinkToFit="1"/>
    </xf>
    <xf numFmtId="0" fontId="12" fillId="0" borderId="0" xfId="1" applyFont="1" applyAlignment="1">
      <alignment horizontal="right" vertical="center"/>
    </xf>
    <xf numFmtId="0" fontId="12" fillId="0" borderId="4" xfId="1" applyFont="1" applyBorder="1" applyAlignment="1">
      <alignment horizontal="distributed" vertical="center" justifyLastLine="1"/>
    </xf>
    <xf numFmtId="0" fontId="13" fillId="0" borderId="0" xfId="1" applyFont="1" applyAlignment="1">
      <alignment vertical="center"/>
    </xf>
    <xf numFmtId="0" fontId="16" fillId="0" borderId="0" xfId="1" applyFont="1" applyAlignment="1">
      <alignment vertical="center"/>
    </xf>
    <xf numFmtId="0" fontId="24" fillId="0" borderId="0" xfId="1" applyFont="1" applyAlignment="1">
      <alignment vertical="center"/>
    </xf>
    <xf numFmtId="0" fontId="25" fillId="0" borderId="0" xfId="1" applyFont="1" applyAlignment="1">
      <alignment vertical="center"/>
    </xf>
    <xf numFmtId="0" fontId="26" fillId="0" borderId="0" xfId="1" applyFont="1" applyAlignment="1">
      <alignment vertical="center" wrapText="1"/>
    </xf>
    <xf numFmtId="0" fontId="12" fillId="0" borderId="0" xfId="1" applyFont="1" applyAlignment="1">
      <alignment horizontal="distributed" vertical="center"/>
    </xf>
    <xf numFmtId="0" fontId="12" fillId="0" borderId="0" xfId="1" applyFont="1" applyAlignment="1">
      <alignment horizontal="left" vertical="center"/>
    </xf>
    <xf numFmtId="0" fontId="12" fillId="0" borderId="4" xfId="1" applyFont="1" applyBorder="1" applyAlignment="1">
      <alignment horizontal="distributed" vertical="center" shrinkToFit="1"/>
    </xf>
    <xf numFmtId="0" fontId="12" fillId="0" borderId="0" xfId="1" applyFont="1" applyAlignment="1">
      <alignment horizontal="left" vertical="center" indent="1"/>
    </xf>
    <xf numFmtId="0" fontId="21" fillId="0" borderId="4" xfId="1" applyFont="1" applyBorder="1" applyAlignment="1">
      <alignment horizontal="distributed" vertical="center" wrapText="1" shrinkToFit="1"/>
    </xf>
    <xf numFmtId="0" fontId="8" fillId="0" borderId="0" xfId="5">
      <alignment vertical="center"/>
    </xf>
    <xf numFmtId="0" fontId="10" fillId="0" borderId="4" xfId="1" applyFont="1" applyBorder="1" applyAlignment="1">
      <alignment horizontal="center" vertical="center" shrinkToFit="1"/>
    </xf>
    <xf numFmtId="0" fontId="10" fillId="0" borderId="4" xfId="1" applyFont="1" applyBorder="1" applyAlignment="1">
      <alignment horizontal="distributed" vertical="center" wrapText="1"/>
    </xf>
    <xf numFmtId="0" fontId="17" fillId="0" borderId="4" xfId="1" applyFont="1" applyBorder="1" applyAlignment="1">
      <alignment horizontal="distributed" vertical="center" wrapText="1"/>
    </xf>
    <xf numFmtId="0" fontId="21" fillId="0" borderId="3" xfId="1" applyFont="1" applyBorder="1" applyAlignment="1">
      <alignment horizontal="distributed" vertical="center"/>
    </xf>
    <xf numFmtId="0" fontId="14" fillId="0" borderId="0" xfId="1" applyFont="1" applyAlignment="1">
      <alignment vertical="center"/>
    </xf>
    <xf numFmtId="0" fontId="10" fillId="2" borderId="4" xfId="1" applyFont="1" applyFill="1" applyBorder="1" applyAlignment="1">
      <alignment horizontal="distributed" vertical="center" wrapText="1"/>
    </xf>
    <xf numFmtId="0" fontId="22" fillId="0" borderId="0" xfId="1" applyFont="1" applyAlignment="1">
      <alignment horizontal="left" vertical="center"/>
    </xf>
    <xf numFmtId="0" fontId="22" fillId="0" borderId="4" xfId="1" applyFont="1" applyBorder="1" applyAlignment="1">
      <alignment horizontal="distributed" vertical="center" shrinkToFit="1"/>
    </xf>
    <xf numFmtId="0" fontId="22" fillId="0" borderId="4" xfId="1" applyFont="1" applyBorder="1" applyAlignment="1">
      <alignment horizontal="center" vertical="center"/>
    </xf>
    <xf numFmtId="0" fontId="11" fillId="0" borderId="4" xfId="1" applyFont="1" applyBorder="1" applyAlignment="1">
      <alignment horizontal="distributed" vertical="center"/>
    </xf>
    <xf numFmtId="0" fontId="17" fillId="0" borderId="3" xfId="1" applyFont="1" applyBorder="1" applyAlignment="1">
      <alignment horizontal="distributed" vertical="center" wrapText="1"/>
    </xf>
    <xf numFmtId="0" fontId="22" fillId="0" borderId="4" xfId="1" applyFont="1" applyBorder="1" applyAlignment="1">
      <alignment horizontal="center" vertical="center" wrapText="1"/>
    </xf>
    <xf numFmtId="0" fontId="17" fillId="0" borderId="4" xfId="1" applyFont="1" applyBorder="1" applyAlignment="1">
      <alignment vertical="center" wrapText="1"/>
    </xf>
    <xf numFmtId="0" fontId="10" fillId="0" borderId="4" xfId="1" applyFont="1" applyBorder="1" applyAlignment="1">
      <alignment horizontal="distributed" vertical="center" wrapText="1" justifyLastLine="1"/>
    </xf>
    <xf numFmtId="0" fontId="17" fillId="0" borderId="4" xfId="1" applyFont="1" applyBorder="1" applyAlignment="1">
      <alignment horizontal="left" vertical="center" wrapText="1"/>
    </xf>
    <xf numFmtId="0" fontId="21" fillId="0" borderId="4" xfId="1" applyFont="1" applyBorder="1" applyAlignment="1">
      <alignment horizontal="distributed" vertical="center" shrinkToFit="1"/>
    </xf>
    <xf numFmtId="179" fontId="12" fillId="0" borderId="4" xfId="2" applyNumberFormat="1" applyFont="1" applyFill="1" applyBorder="1" applyAlignment="1">
      <alignment horizontal="right" vertical="center"/>
    </xf>
    <xf numFmtId="0" fontId="11" fillId="0" borderId="3" xfId="1" applyFont="1" applyBorder="1" applyAlignment="1">
      <alignment horizontal="distributed" vertical="center" justifyLastLine="1"/>
    </xf>
    <xf numFmtId="0" fontId="11" fillId="0" borderId="3" xfId="1" applyFont="1" applyBorder="1" applyAlignment="1">
      <alignment horizontal="distributed" vertical="center"/>
    </xf>
    <xf numFmtId="0" fontId="17" fillId="0" borderId="3" xfId="1" applyFont="1" applyBorder="1" applyAlignment="1">
      <alignment horizontal="distributed" vertical="center"/>
    </xf>
    <xf numFmtId="0" fontId="10" fillId="0" borderId="3" xfId="1" applyFont="1" applyBorder="1" applyAlignment="1">
      <alignment horizontal="distributed" vertical="center" wrapText="1"/>
    </xf>
    <xf numFmtId="0" fontId="11" fillId="0" borderId="4" xfId="1" applyFont="1" applyBorder="1" applyAlignment="1">
      <alignment horizontal="center" vertical="center"/>
    </xf>
    <xf numFmtId="0" fontId="11" fillId="0" borderId="4" xfId="1" applyFont="1" applyBorder="1" applyAlignment="1">
      <alignment horizontal="distributed" vertical="center" justifyLastLine="1"/>
    </xf>
    <xf numFmtId="0" fontId="22" fillId="0" borderId="4" xfId="1" applyFont="1" applyBorder="1" applyAlignment="1">
      <alignment horizontal="distributed" vertical="center"/>
    </xf>
    <xf numFmtId="0" fontId="22" fillId="0" borderId="4" xfId="1" applyFont="1" applyBorder="1" applyAlignment="1">
      <alignment horizontal="distributed" vertical="center" wrapText="1" justifyLastLine="1"/>
    </xf>
    <xf numFmtId="0" fontId="22" fillId="0" borderId="4" xfId="1" applyFont="1" applyBorder="1" applyAlignment="1">
      <alignment horizontal="distributed" vertical="center" justifyLastLine="1"/>
    </xf>
    <xf numFmtId="0" fontId="22" fillId="0" borderId="4" xfId="1" applyFont="1" applyBorder="1" applyAlignment="1">
      <alignment horizontal="distributed" vertical="center" wrapText="1" justifyLastLine="1" shrinkToFit="1"/>
    </xf>
    <xf numFmtId="0" fontId="23" fillId="0" borderId="0" xfId="1" applyFont="1" applyAlignment="1">
      <alignment vertical="center"/>
    </xf>
    <xf numFmtId="38" fontId="11" fillId="0" borderId="0" xfId="2" applyFont="1" applyAlignment="1">
      <alignment vertical="center"/>
    </xf>
    <xf numFmtId="38" fontId="11" fillId="2" borderId="0" xfId="2" applyFont="1" applyFill="1" applyAlignment="1">
      <alignment horizontal="right" vertical="center"/>
    </xf>
    <xf numFmtId="38" fontId="11" fillId="2" borderId="0" xfId="2" applyFont="1" applyFill="1" applyAlignment="1">
      <alignment vertical="center"/>
    </xf>
    <xf numFmtId="38" fontId="11" fillId="0" borderId="0" xfId="2" applyFont="1" applyFill="1" applyAlignment="1">
      <alignment vertical="center"/>
    </xf>
    <xf numFmtId="38" fontId="10" fillId="0" borderId="4" xfId="2" applyFont="1" applyFill="1" applyBorder="1" applyAlignment="1">
      <alignment vertical="center" shrinkToFit="1"/>
    </xf>
    <xf numFmtId="38" fontId="10" fillId="0" borderId="4" xfId="2" applyFont="1" applyBorder="1" applyAlignment="1">
      <alignment horizontal="distributed" vertical="center" justifyLastLine="1" shrinkToFit="1"/>
    </xf>
    <xf numFmtId="38" fontId="10" fillId="0" borderId="4" xfId="2" applyFont="1" applyBorder="1" applyAlignment="1">
      <alignment horizontal="distributed" vertical="center"/>
    </xf>
    <xf numFmtId="38" fontId="10" fillId="0" borderId="4" xfId="2" applyFont="1" applyFill="1" applyBorder="1" applyAlignment="1">
      <alignment horizontal="distributed" vertical="center" justifyLastLine="1" shrinkToFit="1"/>
    </xf>
    <xf numFmtId="38" fontId="11" fillId="0" borderId="0" xfId="2" applyFont="1" applyFill="1" applyAlignment="1">
      <alignment horizontal="right" vertical="center"/>
    </xf>
    <xf numFmtId="38" fontId="11" fillId="0" borderId="0" xfId="2" applyFont="1" applyFill="1" applyAlignment="1">
      <alignment horizontal="left" vertical="center"/>
    </xf>
    <xf numFmtId="38" fontId="11" fillId="0" borderId="0" xfId="2" applyFont="1" applyAlignment="1">
      <alignment horizontal="left" vertical="center" indent="1"/>
    </xf>
    <xf numFmtId="38" fontId="10" fillId="0" borderId="4" xfId="2" applyFont="1" applyBorder="1" applyAlignment="1">
      <alignment horizontal="distributed" vertical="center" shrinkToFit="1"/>
    </xf>
    <xf numFmtId="38" fontId="20" fillId="0" borderId="0" xfId="2" applyFont="1" applyFill="1" applyAlignment="1">
      <alignment vertical="center"/>
    </xf>
    <xf numFmtId="0" fontId="8" fillId="0" borderId="0" xfId="1" applyAlignment="1">
      <alignment vertical="center"/>
    </xf>
    <xf numFmtId="38" fontId="13" fillId="0" borderId="0" xfId="2" applyFont="1" applyAlignment="1">
      <alignment vertical="center"/>
    </xf>
    <xf numFmtId="38" fontId="14" fillId="0" borderId="0" xfId="2" applyFont="1" applyAlignment="1">
      <alignment vertical="center"/>
    </xf>
    <xf numFmtId="0" fontId="39" fillId="0" borderId="0" xfId="1" applyFont="1" applyAlignment="1">
      <alignment vertical="center"/>
    </xf>
    <xf numFmtId="38" fontId="14" fillId="0" borderId="0" xfId="2" applyFont="1" applyFill="1" applyAlignment="1">
      <alignment horizontal="right" vertical="center"/>
    </xf>
    <xf numFmtId="38" fontId="14" fillId="0" borderId="0" xfId="2" applyFont="1" applyFill="1" applyAlignment="1">
      <alignment vertical="center"/>
    </xf>
    <xf numFmtId="182" fontId="10" fillId="0" borderId="4" xfId="2" applyNumberFormat="1" applyFont="1" applyFill="1" applyBorder="1" applyAlignment="1">
      <alignment horizontal="right" vertical="center" shrinkToFit="1"/>
    </xf>
    <xf numFmtId="185" fontId="11" fillId="2" borderId="0" xfId="2" applyNumberFormat="1" applyFont="1" applyFill="1" applyBorder="1" applyAlignment="1">
      <alignment horizontal="right" vertical="center" shrinkToFit="1"/>
    </xf>
    <xf numFmtId="182" fontId="11" fillId="0" borderId="0" xfId="2" applyNumberFormat="1" applyFont="1" applyFill="1" applyAlignment="1">
      <alignment horizontal="right" vertical="center"/>
    </xf>
    <xf numFmtId="38" fontId="19" fillId="0" borderId="0" xfId="2" applyFont="1" applyAlignment="1">
      <alignment vertical="center"/>
    </xf>
    <xf numFmtId="38" fontId="19" fillId="0" borderId="0" xfId="2" applyFont="1" applyFill="1" applyAlignment="1">
      <alignment horizontal="right" vertical="center"/>
    </xf>
    <xf numFmtId="38" fontId="19" fillId="0" borderId="0" xfId="2" applyFont="1" applyFill="1" applyAlignment="1">
      <alignment vertical="center"/>
    </xf>
    <xf numFmtId="38" fontId="15" fillId="0" borderId="0" xfId="2" applyFont="1" applyAlignment="1">
      <alignment vertical="center"/>
    </xf>
    <xf numFmtId="0" fontId="40" fillId="0" borderId="0" xfId="1" applyFont="1" applyAlignment="1">
      <alignment vertical="center"/>
    </xf>
    <xf numFmtId="38" fontId="40" fillId="0" borderId="0" xfId="2" applyFont="1" applyFill="1" applyBorder="1" applyAlignment="1">
      <alignment vertical="center"/>
    </xf>
    <xf numFmtId="0" fontId="40" fillId="0" borderId="0" xfId="1" applyFont="1" applyAlignment="1">
      <alignment horizontal="center" vertical="center"/>
    </xf>
    <xf numFmtId="0" fontId="40" fillId="0" borderId="4" xfId="1" applyFont="1" applyBorder="1" applyAlignment="1">
      <alignment horizontal="center" vertical="center"/>
    </xf>
    <xf numFmtId="184" fontId="40" fillId="0" borderId="0" xfId="1" applyNumberFormat="1" applyFont="1" applyAlignment="1">
      <alignment vertical="center"/>
    </xf>
    <xf numFmtId="38" fontId="40" fillId="0" borderId="0" xfId="1" applyNumberFormat="1" applyFont="1" applyAlignment="1">
      <alignment vertical="center"/>
    </xf>
    <xf numFmtId="0" fontId="40" fillId="0" borderId="4" xfId="1" applyFont="1" applyBorder="1" applyAlignment="1">
      <alignment horizontal="center" vertical="center" wrapText="1"/>
    </xf>
    <xf numFmtId="0" fontId="40" fillId="0" borderId="39" xfId="1" applyFont="1" applyBorder="1" applyAlignment="1">
      <alignment horizontal="center" vertical="center"/>
    </xf>
    <xf numFmtId="0" fontId="43" fillId="0" borderId="0" xfId="1" applyFont="1" applyAlignment="1">
      <alignment vertical="center"/>
    </xf>
    <xf numFmtId="0" fontId="40" fillId="0" borderId="0" xfId="1" applyFont="1" applyAlignment="1">
      <alignment vertical="center" wrapText="1"/>
    </xf>
    <xf numFmtId="0" fontId="40" fillId="0" borderId="44" xfId="1" applyFont="1" applyBorder="1" applyAlignment="1">
      <alignment horizontal="center" vertical="center" wrapText="1"/>
    </xf>
    <xf numFmtId="0" fontId="40" fillId="0" borderId="44" xfId="1" applyFont="1" applyBorder="1" applyAlignment="1">
      <alignment horizontal="center" vertical="center"/>
    </xf>
    <xf numFmtId="0" fontId="11" fillId="0" borderId="0" xfId="1" applyFont="1" applyAlignment="1">
      <alignment horizontal="left" vertical="center" indent="1"/>
    </xf>
    <xf numFmtId="38" fontId="40" fillId="0" borderId="0" xfId="2" applyFont="1" applyAlignment="1">
      <alignment vertical="center"/>
    </xf>
    <xf numFmtId="38" fontId="40" fillId="0" borderId="0" xfId="2" applyFont="1" applyFill="1" applyAlignment="1">
      <alignment vertical="center"/>
    </xf>
    <xf numFmtId="38" fontId="11" fillId="0" borderId="0" xfId="2" applyFont="1" applyAlignment="1">
      <alignment horizontal="right" vertical="center"/>
    </xf>
    <xf numFmtId="38" fontId="11" fillId="0" borderId="0" xfId="2" applyFont="1" applyAlignment="1">
      <alignment vertical="center" shrinkToFit="1"/>
    </xf>
    <xf numFmtId="38" fontId="11" fillId="0" borderId="4" xfId="2" applyFont="1" applyFill="1" applyBorder="1" applyAlignment="1">
      <alignment vertical="center"/>
    </xf>
    <xf numFmtId="38" fontId="11" fillId="0" borderId="4" xfId="2" applyFont="1" applyFill="1" applyBorder="1" applyAlignment="1">
      <alignment horizontal="center" vertical="center"/>
    </xf>
    <xf numFmtId="38" fontId="10" fillId="0" borderId="4" xfId="2" applyFont="1" applyFill="1" applyBorder="1" applyAlignment="1">
      <alignment vertical="center"/>
    </xf>
    <xf numFmtId="38" fontId="10" fillId="0" borderId="0" xfId="2" applyFont="1" applyAlignment="1">
      <alignment vertical="center"/>
    </xf>
    <xf numFmtId="38" fontId="11" fillId="0" borderId="4" xfId="2" applyFont="1" applyFill="1" applyBorder="1" applyAlignment="1">
      <alignment horizontal="center" vertical="center" shrinkToFit="1"/>
    </xf>
    <xf numFmtId="38" fontId="10" fillId="0" borderId="0" xfId="2" applyFont="1" applyAlignment="1">
      <alignment horizontal="left" vertical="center" indent="1"/>
    </xf>
    <xf numFmtId="38" fontId="42" fillId="0" borderId="0" xfId="2" applyFont="1" applyFill="1" applyAlignment="1">
      <alignment vertical="center"/>
    </xf>
    <xf numFmtId="38" fontId="13" fillId="0" borderId="0" xfId="2" applyFont="1" applyFill="1" applyAlignment="1">
      <alignment vertical="center"/>
    </xf>
    <xf numFmtId="38" fontId="11" fillId="0" borderId="0" xfId="2" applyFont="1" applyFill="1" applyAlignment="1">
      <alignment horizontal="center" vertical="center"/>
    </xf>
    <xf numFmtId="38" fontId="11" fillId="0" borderId="46" xfId="13" applyFont="1" applyFill="1" applyBorder="1" applyAlignment="1">
      <alignment vertical="center" shrinkToFit="1"/>
    </xf>
    <xf numFmtId="189" fontId="11" fillId="0" borderId="0" xfId="2" applyNumberFormat="1" applyFont="1" applyFill="1" applyAlignment="1">
      <alignment vertical="center"/>
    </xf>
    <xf numFmtId="38" fontId="11" fillId="0" borderId="3" xfId="13" applyFont="1" applyFill="1" applyBorder="1" applyAlignment="1">
      <alignment vertical="center" shrinkToFit="1"/>
    </xf>
    <xf numFmtId="38" fontId="11" fillId="0" borderId="49" xfId="2" applyFont="1" applyFill="1" applyBorder="1" applyAlignment="1">
      <alignment vertical="center"/>
    </xf>
    <xf numFmtId="178" fontId="11" fillId="0" borderId="7" xfId="2" applyNumberFormat="1" applyFont="1" applyFill="1" applyBorder="1" applyAlignment="1">
      <alignment vertical="center"/>
    </xf>
    <xf numFmtId="38" fontId="11" fillId="0" borderId="8" xfId="2" applyFont="1" applyFill="1" applyBorder="1" applyAlignment="1">
      <alignment vertical="center"/>
    </xf>
    <xf numFmtId="38" fontId="11" fillId="0" borderId="9" xfId="2" applyFont="1" applyFill="1" applyBorder="1" applyAlignment="1">
      <alignment vertical="center"/>
    </xf>
    <xf numFmtId="0" fontId="8" fillId="0" borderId="0" xfId="1" applyAlignment="1">
      <alignment vertical="center" wrapText="1"/>
    </xf>
    <xf numFmtId="38" fontId="11" fillId="0" borderId="50" xfId="2" applyFont="1" applyFill="1" applyBorder="1" applyAlignment="1">
      <alignment horizontal="distributed" vertical="center" shrinkToFit="1"/>
    </xf>
    <xf numFmtId="38" fontId="11" fillId="0" borderId="51" xfId="13" applyFont="1" applyFill="1" applyBorder="1" applyAlignment="1">
      <alignment vertical="center" shrinkToFit="1"/>
    </xf>
    <xf numFmtId="38" fontId="11" fillId="0" borderId="39" xfId="2" applyFont="1" applyFill="1" applyBorder="1" applyAlignment="1">
      <alignment vertical="center"/>
    </xf>
    <xf numFmtId="178" fontId="11" fillId="0" borderId="11" xfId="2" applyNumberFormat="1" applyFont="1" applyFill="1" applyBorder="1" applyAlignment="1">
      <alignment vertical="center"/>
    </xf>
    <xf numFmtId="38" fontId="11" fillId="0" borderId="5" xfId="13" applyFont="1" applyFill="1" applyBorder="1" applyAlignment="1">
      <alignment vertical="center" shrinkToFit="1"/>
    </xf>
    <xf numFmtId="38" fontId="11" fillId="0" borderId="55" xfId="13" applyFont="1" applyFill="1" applyBorder="1" applyAlignment="1">
      <alignment vertical="center" shrinkToFit="1"/>
    </xf>
    <xf numFmtId="38" fontId="11" fillId="0" borderId="1" xfId="2" applyFont="1" applyFill="1" applyBorder="1" applyAlignment="1">
      <alignment vertical="center"/>
    </xf>
    <xf numFmtId="178" fontId="11" fillId="0" borderId="3" xfId="2" applyNumberFormat="1" applyFont="1" applyFill="1" applyBorder="1" applyAlignment="1">
      <alignment vertical="center"/>
    </xf>
    <xf numFmtId="38" fontId="11" fillId="0" borderId="56" xfId="13" applyFont="1" applyFill="1" applyBorder="1" applyAlignment="1">
      <alignment vertical="center" shrinkToFit="1"/>
    </xf>
    <xf numFmtId="38" fontId="11" fillId="0" borderId="3" xfId="2" applyFont="1" applyFill="1" applyBorder="1" applyAlignment="1">
      <alignment horizontal="right" vertical="center"/>
    </xf>
    <xf numFmtId="188" fontId="11" fillId="0" borderId="3" xfId="2" applyNumberFormat="1" applyFont="1" applyFill="1" applyBorder="1" applyAlignment="1">
      <alignment vertical="center"/>
    </xf>
    <xf numFmtId="38" fontId="11" fillId="0" borderId="4" xfId="2" applyFont="1" applyFill="1" applyBorder="1" applyAlignment="1">
      <alignment horizontal="distributed" vertical="center" justifyLastLine="1" shrinkToFit="1"/>
    </xf>
    <xf numFmtId="38" fontId="11" fillId="0" borderId="58" xfId="2" applyFont="1" applyFill="1" applyBorder="1" applyAlignment="1">
      <alignment horizontal="distributed" vertical="center" justifyLastLine="1"/>
    </xf>
    <xf numFmtId="38" fontId="10" fillId="0" borderId="59" xfId="2" applyFont="1" applyFill="1" applyBorder="1" applyAlignment="1">
      <alignment vertical="center"/>
    </xf>
    <xf numFmtId="190" fontId="11" fillId="0" borderId="60" xfId="2" applyNumberFormat="1" applyFont="1" applyFill="1" applyBorder="1" applyAlignment="1">
      <alignment horizontal="right" vertical="center"/>
    </xf>
    <xf numFmtId="178" fontId="11" fillId="0" borderId="56" xfId="2" applyNumberFormat="1" applyFont="1" applyFill="1" applyBorder="1" applyAlignment="1">
      <alignment vertical="center"/>
    </xf>
    <xf numFmtId="38" fontId="10" fillId="0" borderId="61" xfId="2" applyFont="1" applyFill="1" applyBorder="1" applyAlignment="1">
      <alignment vertical="center"/>
    </xf>
    <xf numFmtId="38" fontId="11" fillId="0" borderId="3" xfId="2" applyFont="1" applyFill="1" applyBorder="1" applyAlignment="1">
      <alignment vertical="center"/>
    </xf>
    <xf numFmtId="38" fontId="10" fillId="0" borderId="61" xfId="2" applyFont="1" applyFill="1" applyBorder="1" applyAlignment="1">
      <alignment vertical="center" shrinkToFit="1"/>
    </xf>
    <xf numFmtId="38" fontId="10" fillId="0" borderId="62" xfId="2" applyFont="1" applyFill="1" applyBorder="1" applyAlignment="1">
      <alignment horizontal="left" vertical="center" wrapText="1" shrinkToFit="1"/>
    </xf>
    <xf numFmtId="38" fontId="11" fillId="0" borderId="10" xfId="2" applyFont="1" applyFill="1" applyBorder="1" applyAlignment="1">
      <alignment vertical="center"/>
    </xf>
    <xf numFmtId="38" fontId="11" fillId="0" borderId="39" xfId="2" applyFont="1" applyFill="1" applyBorder="1" applyAlignment="1">
      <alignment horizontal="distributed" vertical="center"/>
    </xf>
    <xf numFmtId="38" fontId="10" fillId="0" borderId="62" xfId="2" applyFont="1" applyFill="1" applyBorder="1" applyAlignment="1">
      <alignment vertical="center"/>
    </xf>
    <xf numFmtId="38" fontId="11" fillId="0" borderId="64" xfId="2" applyFont="1" applyFill="1" applyBorder="1" applyAlignment="1">
      <alignment horizontal="distributed" vertical="center" justifyLastLine="1"/>
    </xf>
    <xf numFmtId="38" fontId="11" fillId="0" borderId="60" xfId="2" applyFont="1" applyFill="1" applyBorder="1" applyAlignment="1">
      <alignment horizontal="distributed" vertical="center"/>
    </xf>
    <xf numFmtId="38" fontId="11" fillId="0" borderId="67" xfId="2" applyFont="1" applyFill="1" applyBorder="1" applyAlignment="1">
      <alignment horizontal="distributed" vertical="center"/>
    </xf>
    <xf numFmtId="38" fontId="11" fillId="0" borderId="69" xfId="2" applyFont="1" applyFill="1" applyBorder="1" applyAlignment="1">
      <alignment horizontal="distributed" vertical="center" justifyLastLine="1"/>
    </xf>
    <xf numFmtId="38" fontId="11" fillId="0" borderId="60" xfId="2" applyFont="1" applyFill="1" applyBorder="1" applyAlignment="1">
      <alignment horizontal="distributed" vertical="center" justifyLastLine="1"/>
    </xf>
    <xf numFmtId="38" fontId="11" fillId="0" borderId="56" xfId="2" applyFont="1" applyFill="1" applyBorder="1" applyAlignment="1">
      <alignment horizontal="distributed" vertical="center" justifyLastLine="1"/>
    </xf>
    <xf numFmtId="38" fontId="11" fillId="0" borderId="0" xfId="2" applyFont="1" applyFill="1" applyBorder="1" applyAlignment="1">
      <alignment vertical="center" shrinkToFit="1"/>
    </xf>
    <xf numFmtId="0" fontId="10" fillId="0" borderId="0" xfId="1" applyFont="1" applyAlignment="1">
      <alignment horizontal="distributed" vertical="center"/>
    </xf>
    <xf numFmtId="38" fontId="11" fillId="0" borderId="0" xfId="2" applyFont="1" applyFill="1" applyBorder="1" applyAlignment="1">
      <alignment horizontal="left" vertical="center"/>
    </xf>
    <xf numFmtId="38" fontId="11" fillId="0" borderId="4" xfId="2" applyFont="1" applyFill="1" applyBorder="1" applyAlignment="1">
      <alignment vertical="center" shrinkToFit="1"/>
    </xf>
    <xf numFmtId="38" fontId="11" fillId="0" borderId="74" xfId="2" applyFont="1" applyFill="1" applyBorder="1" applyAlignment="1">
      <alignment vertical="center" shrinkToFit="1"/>
    </xf>
    <xf numFmtId="38" fontId="11" fillId="0" borderId="56" xfId="2" applyFont="1" applyFill="1" applyBorder="1" applyAlignment="1">
      <alignment vertical="center" shrinkToFit="1"/>
    </xf>
    <xf numFmtId="38" fontId="11" fillId="0" borderId="4" xfId="2" applyFont="1" applyFill="1" applyBorder="1" applyAlignment="1">
      <alignment horizontal="distributed" vertical="center"/>
    </xf>
    <xf numFmtId="38" fontId="12" fillId="0" borderId="4" xfId="2" applyFont="1" applyFill="1" applyBorder="1" applyAlignment="1">
      <alignment vertical="center" shrinkToFit="1"/>
    </xf>
    <xf numFmtId="38" fontId="11" fillId="0" borderId="75" xfId="2" applyFont="1" applyFill="1" applyBorder="1" applyAlignment="1">
      <alignment horizontal="center" vertical="center"/>
    </xf>
    <xf numFmtId="38" fontId="11" fillId="0" borderId="6" xfId="2" applyFont="1" applyFill="1" applyBorder="1" applyAlignment="1">
      <alignment horizontal="right" vertical="center"/>
    </xf>
    <xf numFmtId="38" fontId="11" fillId="0" borderId="6" xfId="2" applyFont="1" applyFill="1" applyBorder="1" applyAlignment="1">
      <alignment vertical="center"/>
    </xf>
    <xf numFmtId="38" fontId="11" fillId="0" borderId="0" xfId="2" applyFont="1" applyFill="1" applyBorder="1" applyAlignment="1">
      <alignment horizontal="right" vertical="center"/>
    </xf>
    <xf numFmtId="38" fontId="11" fillId="0" borderId="0" xfId="2" applyFont="1" applyFill="1" applyBorder="1" applyAlignment="1">
      <alignment vertical="center"/>
    </xf>
    <xf numFmtId="38" fontId="11" fillId="0" borderId="0" xfId="2" applyFont="1" applyFill="1" applyBorder="1" applyAlignment="1">
      <alignment horizontal="center" vertical="center"/>
    </xf>
    <xf numFmtId="38" fontId="11" fillId="0" borderId="0" xfId="2" applyFont="1" applyFill="1" applyAlignment="1">
      <alignment horizontal="left" vertical="center" indent="1"/>
    </xf>
    <xf numFmtId="188" fontId="11" fillId="0" borderId="0" xfId="2" applyNumberFormat="1" applyFont="1" applyFill="1" applyBorder="1" applyAlignment="1">
      <alignment vertical="center"/>
    </xf>
    <xf numFmtId="188" fontId="11" fillId="0" borderId="9" xfId="2" applyNumberFormat="1" applyFont="1" applyFill="1" applyBorder="1" applyAlignment="1">
      <alignment vertical="center"/>
    </xf>
    <xf numFmtId="38" fontId="10" fillId="0" borderId="0" xfId="2" applyFont="1" applyFill="1" applyBorder="1" applyAlignment="1">
      <alignment vertical="center" justifyLastLine="1" shrinkToFit="1"/>
    </xf>
    <xf numFmtId="38" fontId="10" fillId="0" borderId="9" xfId="2" applyFont="1" applyFill="1" applyBorder="1" applyAlignment="1">
      <alignment vertical="center" justifyLastLine="1" shrinkToFit="1"/>
    </xf>
    <xf numFmtId="38" fontId="15" fillId="0" borderId="0" xfId="2" applyFont="1" applyFill="1" applyAlignment="1">
      <alignment vertical="center"/>
    </xf>
    <xf numFmtId="0" fontId="11" fillId="0" borderId="0" xfId="1" applyFont="1"/>
    <xf numFmtId="0" fontId="10" fillId="0" borderId="4" xfId="1" applyFont="1" applyBorder="1" applyAlignment="1">
      <alignment horizontal="distributed" vertical="center"/>
    </xf>
    <xf numFmtId="0" fontId="8" fillId="0" borderId="0" xfId="1"/>
    <xf numFmtId="38" fontId="11" fillId="0" borderId="0" xfId="2" applyFont="1" applyFill="1" applyAlignment="1">
      <alignment vertical="center" shrinkToFit="1"/>
    </xf>
    <xf numFmtId="184" fontId="11" fillId="0" borderId="4" xfId="2" applyNumberFormat="1" applyFont="1" applyFill="1" applyBorder="1" applyAlignment="1">
      <alignment horizontal="right" vertical="center" shrinkToFit="1"/>
    </xf>
    <xf numFmtId="184" fontId="11" fillId="0" borderId="60" xfId="2" applyNumberFormat="1" applyFont="1" applyFill="1" applyBorder="1" applyAlignment="1">
      <alignment vertical="center" shrinkToFit="1"/>
    </xf>
    <xf numFmtId="0" fontId="11" fillId="0" borderId="74" xfId="14" applyFont="1" applyBorder="1" applyAlignment="1">
      <alignment horizontal="center" vertical="center" shrinkToFit="1"/>
    </xf>
    <xf numFmtId="38" fontId="11" fillId="0" borderId="4" xfId="2" applyFont="1" applyFill="1" applyBorder="1" applyAlignment="1">
      <alignment horizontal="right" vertical="center" shrinkToFit="1"/>
    </xf>
    <xf numFmtId="38" fontId="11" fillId="0" borderId="3" xfId="2" applyFont="1" applyFill="1" applyBorder="1" applyAlignment="1">
      <alignment vertical="center" shrinkToFit="1"/>
    </xf>
    <xf numFmtId="38" fontId="11" fillId="0" borderId="60" xfId="2" applyFont="1" applyFill="1" applyBorder="1" applyAlignment="1">
      <alignment vertical="center" shrinkToFit="1"/>
    </xf>
    <xf numFmtId="38" fontId="11" fillId="0" borderId="74" xfId="2" applyFont="1" applyFill="1" applyBorder="1" applyAlignment="1">
      <alignment horizontal="center" vertical="center" shrinkToFit="1"/>
    </xf>
    <xf numFmtId="184" fontId="11" fillId="0" borderId="4" xfId="2" applyNumberFormat="1" applyFont="1" applyFill="1" applyBorder="1" applyAlignment="1">
      <alignment vertical="center" shrinkToFit="1"/>
    </xf>
    <xf numFmtId="184" fontId="11" fillId="0" borderId="76" xfId="2" applyNumberFormat="1" applyFont="1" applyFill="1" applyBorder="1" applyAlignment="1">
      <alignment vertical="center" shrinkToFit="1"/>
    </xf>
    <xf numFmtId="184" fontId="11" fillId="0" borderId="74" xfId="2" applyNumberFormat="1" applyFont="1" applyFill="1" applyBorder="1" applyAlignment="1">
      <alignment vertical="center" shrinkToFit="1"/>
    </xf>
    <xf numFmtId="0" fontId="42" fillId="0" borderId="0" xfId="1" applyFont="1" applyAlignment="1">
      <alignment vertical="center"/>
    </xf>
    <xf numFmtId="38" fontId="11" fillId="0" borderId="0" xfId="2" applyFont="1" applyFill="1" applyBorder="1" applyAlignment="1">
      <alignment vertical="center" wrapText="1"/>
    </xf>
    <xf numFmtId="38" fontId="11" fillId="0" borderId="13" xfId="2" applyFont="1" applyFill="1" applyBorder="1" applyAlignment="1">
      <alignment vertical="center" shrinkToFit="1"/>
    </xf>
    <xf numFmtId="38" fontId="11" fillId="0" borderId="45" xfId="2" applyFont="1" applyFill="1" applyBorder="1" applyAlignment="1">
      <alignment vertical="center" shrinkToFit="1"/>
    </xf>
    <xf numFmtId="38" fontId="11" fillId="0" borderId="4" xfId="2" applyFont="1" applyFill="1" applyBorder="1" applyAlignment="1">
      <alignment horizontal="distributed" vertical="center" justifyLastLine="1"/>
    </xf>
    <xf numFmtId="0" fontId="11" fillId="0" borderId="0" xfId="14" applyFont="1" applyAlignment="1">
      <alignment vertical="center"/>
    </xf>
    <xf numFmtId="38" fontId="12" fillId="0" borderId="0" xfId="2" applyFont="1" applyFill="1" applyAlignment="1">
      <alignment vertical="center"/>
    </xf>
    <xf numFmtId="0" fontId="11" fillId="0" borderId="0" xfId="2" applyNumberFormat="1" applyFont="1" applyFill="1" applyAlignment="1">
      <alignment vertical="center"/>
    </xf>
    <xf numFmtId="38" fontId="12" fillId="0" borderId="5" xfId="2" applyFont="1" applyFill="1" applyBorder="1" applyAlignment="1">
      <alignment horizontal="center" vertical="center"/>
    </xf>
    <xf numFmtId="38" fontId="16" fillId="0" borderId="0" xfId="2" applyFont="1" applyFill="1" applyAlignment="1">
      <alignment vertical="center"/>
    </xf>
    <xf numFmtId="0" fontId="47" fillId="0" borderId="0" xfId="1" applyFont="1" applyAlignment="1">
      <alignment vertical="center"/>
    </xf>
    <xf numFmtId="0" fontId="10" fillId="0" borderId="0" xfId="1" applyFont="1" applyAlignment="1">
      <alignment horizontal="left" vertical="center"/>
    </xf>
    <xf numFmtId="0" fontId="12" fillId="0" borderId="0" xfId="1" applyFont="1" applyAlignment="1">
      <alignment horizontal="left" vertical="center" shrinkToFit="1"/>
    </xf>
    <xf numFmtId="38" fontId="12" fillId="0" borderId="0" xfId="2" applyFont="1" applyFill="1" applyAlignment="1">
      <alignment horizontal="right" vertical="center"/>
    </xf>
    <xf numFmtId="38" fontId="22" fillId="0" borderId="0" xfId="2" applyFont="1" applyFill="1" applyAlignment="1">
      <alignment vertical="center"/>
    </xf>
    <xf numFmtId="38" fontId="11" fillId="0" borderId="0" xfId="2" applyFont="1" applyFill="1" applyAlignment="1">
      <alignment vertical="center" wrapText="1"/>
    </xf>
    <xf numFmtId="38" fontId="10" fillId="0" borderId="0" xfId="2" applyFont="1" applyFill="1" applyAlignment="1">
      <alignment vertical="center"/>
    </xf>
    <xf numFmtId="38" fontId="22" fillId="0" borderId="1" xfId="2" applyFont="1" applyFill="1" applyBorder="1" applyAlignment="1">
      <alignment horizontal="distributed" vertical="center"/>
    </xf>
    <xf numFmtId="38" fontId="22" fillId="0" borderId="55" xfId="2" applyFont="1" applyFill="1" applyBorder="1" applyAlignment="1">
      <alignment horizontal="distributed" vertical="center"/>
    </xf>
    <xf numFmtId="38" fontId="22" fillId="0" borderId="75" xfId="2" applyFont="1" applyFill="1" applyBorder="1" applyAlignment="1">
      <alignment horizontal="distributed" vertical="center"/>
    </xf>
    <xf numFmtId="38" fontId="22" fillId="0" borderId="74" xfId="2" applyFont="1" applyFill="1" applyBorder="1" applyAlignment="1">
      <alignment horizontal="distributed" vertical="center"/>
    </xf>
    <xf numFmtId="38" fontId="12" fillId="0" borderId="0" xfId="2" applyFont="1" applyFill="1" applyAlignment="1">
      <alignment horizontal="left" vertical="center" indent="1"/>
    </xf>
    <xf numFmtId="0" fontId="11" fillId="0" borderId="4" xfId="1" applyFont="1" applyBorder="1" applyAlignment="1">
      <alignment horizontal="distributed" vertical="center" shrinkToFit="1"/>
    </xf>
    <xf numFmtId="0" fontId="11" fillId="0" borderId="74" xfId="1" applyFont="1" applyBorder="1" applyAlignment="1">
      <alignment horizontal="distributed" vertical="center" justifyLastLine="1"/>
    </xf>
    <xf numFmtId="0" fontId="13" fillId="0" borderId="0" xfId="1" applyFont="1" applyAlignment="1">
      <alignment horizontal="left" vertical="center"/>
    </xf>
    <xf numFmtId="0" fontId="11" fillId="0" borderId="10" xfId="1" applyFont="1" applyBorder="1" applyAlignment="1">
      <alignment horizontal="right" vertical="center"/>
    </xf>
    <xf numFmtId="0" fontId="17" fillId="0" borderId="74" xfId="1" applyFont="1" applyBorder="1" applyAlignment="1">
      <alignment horizontal="distributed" vertical="center" wrapText="1" justifyLastLine="1" shrinkToFit="1"/>
    </xf>
    <xf numFmtId="0" fontId="17" fillId="0" borderId="74" xfId="1" applyFont="1" applyBorder="1" applyAlignment="1">
      <alignment horizontal="distributed" vertical="center" justifyLastLine="1" shrinkToFit="1"/>
    </xf>
    <xf numFmtId="0" fontId="17" fillId="0" borderId="56" xfId="1" applyFont="1" applyBorder="1" applyAlignment="1">
      <alignment horizontal="distributed" vertical="center" justifyLastLine="1" shrinkToFit="1"/>
    </xf>
    <xf numFmtId="0" fontId="12" fillId="0" borderId="10" xfId="1" applyFont="1" applyBorder="1" applyAlignment="1">
      <alignment horizontal="right" vertical="center"/>
    </xf>
    <xf numFmtId="3" fontId="12" fillId="0" borderId="0" xfId="1" applyNumberFormat="1" applyFont="1" applyAlignment="1">
      <alignment vertical="center"/>
    </xf>
    <xf numFmtId="0" fontId="12" fillId="0" borderId="4" xfId="1" applyFont="1" applyBorder="1" applyAlignment="1">
      <alignment horizontal="distributed" vertical="center" wrapText="1" justifyLastLine="1" shrinkToFit="1"/>
    </xf>
    <xf numFmtId="0" fontId="48" fillId="0" borderId="0" xfId="1" applyFont="1" applyAlignment="1">
      <alignment vertical="center"/>
    </xf>
    <xf numFmtId="0" fontId="12" fillId="0" borderId="0" xfId="1" applyFont="1" applyAlignment="1">
      <alignment vertical="center" shrinkToFit="1"/>
    </xf>
    <xf numFmtId="193" fontId="12" fillId="0" borderId="0" xfId="1" applyNumberFormat="1" applyFont="1" applyAlignment="1">
      <alignment vertical="center" wrapText="1"/>
    </xf>
    <xf numFmtId="0" fontId="12" fillId="0" borderId="0" xfId="1" applyFont="1" applyAlignment="1">
      <alignment horizontal="center" vertical="center"/>
    </xf>
    <xf numFmtId="0" fontId="12" fillId="0" borderId="9" xfId="1" applyFont="1" applyBorder="1" applyAlignment="1">
      <alignment vertical="center"/>
    </xf>
    <xf numFmtId="0" fontId="12" fillId="0" borderId="0" xfId="1" applyFont="1" applyAlignment="1">
      <alignment horizontal="center" vertical="center" wrapText="1"/>
    </xf>
    <xf numFmtId="0" fontId="12" fillId="0" borderId="10" xfId="1" applyFont="1" applyBorder="1" applyAlignment="1">
      <alignment vertical="center" shrinkToFit="1"/>
    </xf>
    <xf numFmtId="3" fontId="12" fillId="0" borderId="4" xfId="1" applyNumberFormat="1" applyFont="1" applyBorder="1" applyAlignment="1">
      <alignment vertical="center" shrinkToFit="1"/>
    </xf>
    <xf numFmtId="0" fontId="12" fillId="0" borderId="1" xfId="1" applyFont="1" applyBorder="1" applyAlignment="1">
      <alignment vertical="center" shrinkToFit="1"/>
    </xf>
    <xf numFmtId="193" fontId="12" fillId="0" borderId="4" xfId="1" applyNumberFormat="1" applyFont="1" applyBorder="1" applyAlignment="1">
      <alignment vertical="center" wrapText="1"/>
    </xf>
    <xf numFmtId="0" fontId="12" fillId="0" borderId="39" xfId="1" applyFont="1" applyBorder="1" applyAlignment="1">
      <alignment horizontal="center" vertical="center" wrapText="1"/>
    </xf>
    <xf numFmtId="0" fontId="12" fillId="0" borderId="0" xfId="1" applyFont="1" applyAlignment="1">
      <alignment horizontal="center" vertical="center" shrinkToFit="1"/>
    </xf>
    <xf numFmtId="3" fontId="12" fillId="0" borderId="0" xfId="1" applyNumberFormat="1" applyFont="1" applyAlignment="1">
      <alignment horizontal="right" vertical="center"/>
    </xf>
    <xf numFmtId="10" fontId="12" fillId="0" borderId="0" xfId="1" applyNumberFormat="1" applyFont="1" applyAlignment="1">
      <alignment vertical="center"/>
    </xf>
    <xf numFmtId="0" fontId="12" fillId="0" borderId="1" xfId="1" applyFont="1" applyBorder="1" applyAlignment="1">
      <alignment horizontal="center" vertical="center" shrinkToFit="1"/>
    </xf>
    <xf numFmtId="38" fontId="12" fillId="0" borderId="4" xfId="2" applyFont="1" applyFill="1" applyBorder="1" applyAlignment="1">
      <alignment vertical="center"/>
    </xf>
    <xf numFmtId="0" fontId="12" fillId="0" borderId="1" xfId="1" applyFont="1" applyBorder="1" applyAlignment="1">
      <alignment vertical="center"/>
    </xf>
    <xf numFmtId="3" fontId="12" fillId="0" borderId="4" xfId="1" applyNumberFormat="1" applyFont="1" applyBorder="1" applyAlignment="1">
      <alignment horizontal="right" vertical="center"/>
    </xf>
    <xf numFmtId="3" fontId="12" fillId="0" borderId="4" xfId="1" applyNumberFormat="1" applyFont="1" applyBorder="1" applyAlignment="1">
      <alignment vertical="center"/>
    </xf>
    <xf numFmtId="0" fontId="8" fillId="0" borderId="0" xfId="1" applyAlignment="1">
      <alignment horizontal="right" vertical="center"/>
    </xf>
    <xf numFmtId="38" fontId="12" fillId="0" borderId="0" xfId="2" applyFont="1" applyFill="1" applyAlignment="1">
      <alignment horizontal="left" vertical="center"/>
    </xf>
    <xf numFmtId="178" fontId="12" fillId="0" borderId="4" xfId="2" applyNumberFormat="1" applyFont="1" applyFill="1" applyBorder="1" applyAlignment="1">
      <alignment horizontal="right" vertical="center"/>
    </xf>
    <xf numFmtId="38" fontId="12" fillId="0" borderId="9" xfId="2" applyFont="1" applyFill="1" applyBorder="1" applyAlignment="1">
      <alignment horizontal="center" vertical="center" wrapText="1" shrinkToFit="1"/>
    </xf>
    <xf numFmtId="38" fontId="22" fillId="0" borderId="4" xfId="2" applyFont="1" applyFill="1" applyBorder="1" applyAlignment="1">
      <alignment horizontal="center" vertical="center" wrapText="1" shrinkToFit="1"/>
    </xf>
    <xf numFmtId="38" fontId="22" fillId="0" borderId="4" xfId="2" applyFont="1" applyFill="1" applyBorder="1" applyAlignment="1">
      <alignment horizontal="center" vertical="center" wrapText="1"/>
    </xf>
    <xf numFmtId="178" fontId="11" fillId="0" borderId="4" xfId="2" applyNumberFormat="1" applyFont="1" applyFill="1" applyBorder="1" applyAlignment="1">
      <alignment horizontal="right" vertical="center"/>
    </xf>
    <xf numFmtId="178" fontId="12" fillId="0" borderId="3" xfId="2" applyNumberFormat="1" applyFont="1" applyFill="1" applyBorder="1" applyAlignment="1">
      <alignment vertical="center"/>
    </xf>
    <xf numFmtId="38" fontId="49" fillId="0" borderId="4" xfId="2" applyFont="1" applyFill="1" applyBorder="1" applyAlignment="1">
      <alignment horizontal="center" vertical="center" wrapText="1"/>
    </xf>
    <xf numFmtId="38" fontId="49" fillId="0" borderId="4" xfId="2" applyFont="1" applyFill="1" applyBorder="1" applyAlignment="1">
      <alignment horizontal="center" vertical="center" wrapText="1" shrinkToFit="1"/>
    </xf>
    <xf numFmtId="38" fontId="22" fillId="0" borderId="3" xfId="2" applyFont="1" applyFill="1" applyBorder="1" applyAlignment="1">
      <alignment horizontal="center" vertical="center" wrapText="1"/>
    </xf>
    <xf numFmtId="38" fontId="11" fillId="0" borderId="2" xfId="2" applyFont="1" applyFill="1" applyBorder="1" applyAlignment="1">
      <alignment horizontal="right" vertical="center"/>
    </xf>
    <xf numFmtId="38" fontId="12" fillId="0" borderId="2" xfId="2" applyFont="1" applyFill="1" applyBorder="1" applyAlignment="1">
      <alignment horizontal="right" vertical="center"/>
    </xf>
    <xf numFmtId="38" fontId="12" fillId="0" borderId="2" xfId="2" applyFont="1" applyFill="1" applyBorder="1" applyAlignment="1">
      <alignment vertical="center"/>
    </xf>
    <xf numFmtId="38" fontId="11" fillId="0" borderId="0" xfId="2" applyFont="1" applyFill="1" applyBorder="1" applyAlignment="1">
      <alignment horizontal="center" vertical="center" wrapText="1" shrinkToFit="1"/>
    </xf>
    <xf numFmtId="38" fontId="12" fillId="0" borderId="4" xfId="2" applyFont="1" applyFill="1" applyBorder="1" applyAlignment="1">
      <alignment horizontal="distributed" vertical="center"/>
    </xf>
    <xf numFmtId="38" fontId="11" fillId="0" borderId="75" xfId="2" applyFont="1" applyFill="1" applyBorder="1" applyAlignment="1">
      <alignment horizontal="distributed" vertical="center" justifyLastLine="1" shrinkToFit="1"/>
    </xf>
    <xf numFmtId="38" fontId="22" fillId="0" borderId="4" xfId="2" applyFont="1" applyFill="1" applyBorder="1" applyAlignment="1">
      <alignment horizontal="center" vertical="center" shrinkToFit="1"/>
    </xf>
    <xf numFmtId="38" fontId="12" fillId="0" borderId="60" xfId="2" applyFont="1" applyFill="1" applyBorder="1" applyAlignment="1">
      <alignment horizontal="distributed" vertical="center"/>
    </xf>
    <xf numFmtId="38" fontId="12" fillId="0" borderId="74" xfId="2" applyFont="1" applyFill="1" applyBorder="1" applyAlignment="1">
      <alignment horizontal="center" vertical="center" shrinkToFit="1"/>
    </xf>
    <xf numFmtId="38" fontId="12" fillId="0" borderId="60" xfId="2" applyFont="1" applyFill="1" applyBorder="1" applyAlignment="1">
      <alignment horizontal="center" vertical="center" shrinkToFit="1"/>
    </xf>
    <xf numFmtId="38" fontId="12" fillId="0" borderId="0" xfId="2" applyFont="1" applyFill="1" applyBorder="1" applyAlignment="1">
      <alignment horizontal="center" vertical="center"/>
    </xf>
    <xf numFmtId="38" fontId="12" fillId="0" borderId="0" xfId="2" applyFont="1" applyFill="1" applyBorder="1" applyAlignment="1">
      <alignment horizontal="distributed" vertical="center"/>
    </xf>
    <xf numFmtId="0" fontId="8" fillId="0" borderId="77" xfId="1" applyBorder="1" applyAlignment="1">
      <alignment vertical="center"/>
    </xf>
    <xf numFmtId="0" fontId="23" fillId="0" borderId="77" xfId="1" applyFont="1" applyBorder="1" applyAlignment="1">
      <alignment vertical="center"/>
    </xf>
    <xf numFmtId="38" fontId="12" fillId="0" borderId="0" xfId="2" applyFont="1" applyFill="1" applyBorder="1" applyAlignment="1">
      <alignment horizontal="right" vertical="center"/>
    </xf>
    <xf numFmtId="0" fontId="23" fillId="0" borderId="78" xfId="1" applyFont="1" applyBorder="1" applyAlignment="1">
      <alignment vertical="center" shrinkToFit="1"/>
    </xf>
    <xf numFmtId="38" fontId="12" fillId="0" borderId="78" xfId="2" applyFont="1" applyFill="1" applyBorder="1" applyAlignment="1">
      <alignment vertical="center"/>
    </xf>
    <xf numFmtId="178" fontId="11" fillId="0" borderId="4" xfId="2" applyNumberFormat="1" applyFont="1" applyFill="1" applyBorder="1" applyAlignment="1">
      <alignment horizontal="right" vertical="center" shrinkToFit="1"/>
    </xf>
    <xf numFmtId="38" fontId="22" fillId="0" borderId="60" xfId="2" applyFont="1" applyFill="1" applyBorder="1" applyAlignment="1">
      <alignment horizontal="distributed" vertical="center"/>
    </xf>
    <xf numFmtId="38" fontId="12" fillId="0" borderId="75" xfId="2" applyFont="1" applyFill="1" applyBorder="1" applyAlignment="1">
      <alignment horizontal="center" vertical="center" shrinkToFit="1"/>
    </xf>
    <xf numFmtId="38" fontId="11" fillId="0" borderId="75" xfId="2" applyFont="1" applyFill="1" applyBorder="1" applyAlignment="1">
      <alignment horizontal="center" vertical="center" shrinkToFit="1"/>
    </xf>
    <xf numFmtId="38" fontId="12" fillId="0" borderId="58" xfId="2" applyFont="1" applyFill="1" applyBorder="1" applyAlignment="1">
      <alignment horizontal="right" vertical="center" shrinkToFit="1"/>
    </xf>
    <xf numFmtId="38" fontId="22" fillId="0" borderId="58" xfId="2" applyFont="1" applyFill="1" applyBorder="1" applyAlignment="1">
      <alignment horizontal="distributed" vertical="center"/>
    </xf>
    <xf numFmtId="38" fontId="12" fillId="0" borderId="77" xfId="2" applyFont="1" applyFill="1" applyBorder="1" applyAlignment="1">
      <alignment horizontal="right" vertical="center"/>
    </xf>
    <xf numFmtId="38" fontId="25" fillId="0" borderId="0" xfId="2" applyFont="1" applyFill="1" applyAlignment="1">
      <alignment vertical="center"/>
    </xf>
    <xf numFmtId="195" fontId="11" fillId="0" borderId="0" xfId="2" applyNumberFormat="1" applyFont="1" applyFill="1" applyBorder="1" applyAlignment="1">
      <alignment vertical="center" shrinkToFit="1"/>
    </xf>
    <xf numFmtId="38" fontId="10" fillId="0" borderId="0" xfId="2" applyFont="1" applyFill="1" applyBorder="1" applyAlignment="1">
      <alignment horizontal="distributed" vertical="center"/>
    </xf>
    <xf numFmtId="38" fontId="10" fillId="0" borderId="0" xfId="2" applyFont="1" applyFill="1" applyBorder="1" applyAlignment="1">
      <alignment vertical="center"/>
    </xf>
    <xf numFmtId="195" fontId="11" fillId="0" borderId="10" xfId="2" applyNumberFormat="1" applyFont="1" applyFill="1" applyBorder="1" applyAlignment="1">
      <alignment vertical="center" shrinkToFit="1"/>
    </xf>
    <xf numFmtId="38" fontId="10" fillId="0" borderId="4" xfId="2" applyFont="1" applyFill="1" applyBorder="1" applyAlignment="1">
      <alignment horizontal="left" vertical="center" shrinkToFit="1"/>
    </xf>
    <xf numFmtId="4" fontId="10" fillId="0" borderId="4" xfId="2" applyNumberFormat="1" applyFont="1" applyFill="1" applyBorder="1" applyAlignment="1">
      <alignment horizontal="right" vertical="center" shrinkToFit="1"/>
    </xf>
    <xf numFmtId="38" fontId="10" fillId="0" borderId="4" xfId="2" applyFont="1" applyFill="1" applyBorder="1" applyAlignment="1">
      <alignment horizontal="center" vertical="center"/>
    </xf>
    <xf numFmtId="38" fontId="20" fillId="0" borderId="4" xfId="2" applyFont="1" applyFill="1" applyBorder="1" applyAlignment="1">
      <alignment horizontal="left" vertical="center" wrapText="1" shrinkToFit="1"/>
    </xf>
    <xf numFmtId="38" fontId="17" fillId="0" borderId="1" xfId="2" applyFont="1" applyFill="1" applyBorder="1" applyAlignment="1">
      <alignment horizontal="distributed" vertical="center" wrapText="1" justifyLastLine="1" shrinkToFit="1"/>
    </xf>
    <xf numFmtId="38" fontId="11" fillId="0" borderId="4" xfId="2" applyFont="1" applyFill="1" applyBorder="1" applyAlignment="1">
      <alignment horizontal="distributed" vertical="center" wrapText="1" justifyLastLine="1" shrinkToFit="1"/>
    </xf>
    <xf numFmtId="38" fontId="11" fillId="0" borderId="6" xfId="2" applyFont="1" applyFill="1" applyBorder="1" applyAlignment="1">
      <alignment vertical="center" shrinkToFit="1"/>
    </xf>
    <xf numFmtId="38" fontId="13" fillId="0" borderId="0" xfId="2" applyFont="1" applyFill="1" applyAlignment="1">
      <alignment vertical="center" shrinkToFit="1"/>
    </xf>
    <xf numFmtId="49" fontId="11" fillId="0" borderId="4" xfId="2" applyNumberFormat="1" applyFont="1" applyFill="1" applyBorder="1" applyAlignment="1">
      <alignment horizontal="distributed" vertical="center" wrapText="1" justifyLastLine="1"/>
    </xf>
    <xf numFmtId="38" fontId="11" fillId="0" borderId="3" xfId="2" applyFont="1" applyFill="1" applyBorder="1" applyAlignment="1">
      <alignment horizontal="left" vertical="center" shrinkToFit="1"/>
    </xf>
    <xf numFmtId="38" fontId="11" fillId="0" borderId="3" xfId="2" applyFont="1" applyFill="1" applyBorder="1" applyAlignment="1">
      <alignment horizontal="distributed" vertical="center"/>
    </xf>
    <xf numFmtId="178" fontId="11" fillId="0" borderId="4" xfId="2" applyNumberFormat="1" applyFont="1" applyFill="1" applyBorder="1" applyAlignment="1">
      <alignment vertical="center"/>
    </xf>
    <xf numFmtId="38" fontId="11" fillId="0" borderId="3" xfId="2" applyFont="1" applyFill="1" applyBorder="1" applyAlignment="1">
      <alignment horizontal="distributed" vertical="center" shrinkToFit="1"/>
    </xf>
    <xf numFmtId="38" fontId="12" fillId="0" borderId="4" xfId="2" applyFont="1" applyFill="1" applyBorder="1" applyAlignment="1">
      <alignment horizontal="distributed" vertical="center" justifyLastLine="1"/>
    </xf>
    <xf numFmtId="38" fontId="17" fillId="0" borderId="4" xfId="2" applyFont="1" applyFill="1" applyBorder="1" applyAlignment="1">
      <alignment horizontal="distributed" vertical="center" justifyLastLine="1"/>
    </xf>
    <xf numFmtId="38" fontId="11" fillId="0" borderId="81" xfId="2" applyFont="1" applyFill="1" applyBorder="1" applyAlignment="1">
      <alignment horizontal="distributed" vertical="center" justifyLastLine="1"/>
    </xf>
    <xf numFmtId="38" fontId="11" fillId="0" borderId="75" xfId="2" applyFont="1" applyFill="1" applyBorder="1" applyAlignment="1">
      <alignment horizontal="distributed" vertical="center" justifyLastLine="1"/>
    </xf>
    <xf numFmtId="38" fontId="11" fillId="0" borderId="0" xfId="2" applyFont="1" applyFill="1" applyAlignment="1">
      <alignment horizontal="distributed" vertical="center" justifyLastLine="1"/>
    </xf>
    <xf numFmtId="49" fontId="11" fillId="0" borderId="3" xfId="2" quotePrefix="1" applyNumberFormat="1" applyFont="1" applyFill="1" applyBorder="1" applyAlignment="1">
      <alignment horizontal="distributed" vertical="center" justifyLastLine="1"/>
    </xf>
    <xf numFmtId="38" fontId="11" fillId="0" borderId="4" xfId="2" applyFont="1" applyFill="1" applyBorder="1" applyAlignment="1">
      <alignment horizontal="left" vertical="center" shrinkToFit="1"/>
    </xf>
    <xf numFmtId="38" fontId="11" fillId="0" borderId="0" xfId="2" quotePrefix="1" applyFont="1" applyFill="1" applyBorder="1" applyAlignment="1">
      <alignment horizontal="left" vertical="center"/>
    </xf>
    <xf numFmtId="38" fontId="10" fillId="0" borderId="3" xfId="2" applyFont="1" applyFill="1" applyBorder="1" applyAlignment="1">
      <alignment horizontal="distributed" vertical="center" shrinkToFit="1"/>
    </xf>
    <xf numFmtId="38" fontId="11" fillId="0" borderId="82" xfId="2" applyFont="1" applyFill="1" applyBorder="1" applyAlignment="1">
      <alignment horizontal="distributed" vertical="center" shrinkToFit="1"/>
    </xf>
    <xf numFmtId="38" fontId="11" fillId="0" borderId="60" xfId="2" applyFont="1" applyFill="1" applyBorder="1" applyAlignment="1">
      <alignment horizontal="distributed" vertical="center" shrinkToFit="1"/>
    </xf>
    <xf numFmtId="38" fontId="11" fillId="0" borderId="74" xfId="2" applyFont="1" applyFill="1" applyBorder="1" applyAlignment="1">
      <alignment horizontal="center" vertical="center"/>
    </xf>
    <xf numFmtId="38" fontId="11" fillId="0" borderId="83" xfId="2" applyFont="1" applyFill="1" applyBorder="1" applyAlignment="1">
      <alignment horizontal="distributed" vertical="center" shrinkToFit="1"/>
    </xf>
    <xf numFmtId="38" fontId="11" fillId="0" borderId="3" xfId="2" applyFont="1" applyFill="1" applyBorder="1" applyAlignment="1">
      <alignment horizontal="distributed" vertical="center" justifyLastLine="1"/>
    </xf>
    <xf numFmtId="38" fontId="11" fillId="0" borderId="74" xfId="2" applyFont="1" applyFill="1" applyBorder="1" applyAlignment="1">
      <alignment horizontal="distributed" vertical="center" justifyLastLine="1"/>
    </xf>
    <xf numFmtId="38" fontId="11" fillId="0" borderId="0" xfId="2" applyFont="1" applyFill="1" applyBorder="1" applyAlignment="1">
      <alignment horizontal="distributed" vertical="center" justifyLastLine="1"/>
    </xf>
    <xf numFmtId="38" fontId="11" fillId="0" borderId="0" xfId="2" applyFont="1" applyFill="1" applyBorder="1" applyAlignment="1">
      <alignment horizontal="left" vertical="center" shrinkToFit="1"/>
    </xf>
    <xf numFmtId="38" fontId="11" fillId="0" borderId="0" xfId="2" applyFont="1" applyFill="1" applyBorder="1" applyAlignment="1">
      <alignment horizontal="distributed" vertical="center" shrinkToFit="1"/>
    </xf>
    <xf numFmtId="0" fontId="11" fillId="0" borderId="3" xfId="2" quotePrefix="1" applyNumberFormat="1" applyFont="1" applyFill="1" applyBorder="1" applyAlignment="1">
      <alignment horizontal="distributed" vertical="center" justifyLastLine="1"/>
    </xf>
    <xf numFmtId="0" fontId="12" fillId="0" borderId="3" xfId="2" quotePrefix="1" applyNumberFormat="1" applyFont="1" applyFill="1" applyBorder="1" applyAlignment="1">
      <alignment horizontal="distributed" vertical="center" justifyLastLine="1"/>
    </xf>
    <xf numFmtId="38" fontId="12" fillId="0" borderId="4" xfId="2" applyFont="1" applyFill="1" applyBorder="1" applyAlignment="1">
      <alignment horizontal="left" vertical="center" shrinkToFit="1"/>
    </xf>
    <xf numFmtId="38" fontId="12" fillId="0" borderId="3" xfId="2" applyFont="1" applyFill="1" applyBorder="1" applyAlignment="1">
      <alignment horizontal="distributed" vertical="center" shrinkToFit="1"/>
    </xf>
    <xf numFmtId="38" fontId="12" fillId="0" borderId="4" xfId="2" applyFont="1" applyFill="1" applyBorder="1" applyAlignment="1">
      <alignment horizontal="center" vertical="center"/>
    </xf>
    <xf numFmtId="38" fontId="12" fillId="0" borderId="3" xfId="2" applyFont="1" applyFill="1" applyBorder="1" applyAlignment="1">
      <alignment horizontal="left" vertical="center" shrinkToFit="1"/>
    </xf>
    <xf numFmtId="38" fontId="12" fillId="0" borderId="4" xfId="2" applyFont="1" applyFill="1" applyBorder="1" applyAlignment="1">
      <alignment horizontal="distributed" vertical="center" shrinkToFit="1"/>
    </xf>
    <xf numFmtId="38" fontId="21" fillId="0" borderId="4" xfId="2" applyFont="1" applyFill="1" applyBorder="1" applyAlignment="1">
      <alignment horizontal="distributed" vertical="center" justifyLastLine="1"/>
    </xf>
    <xf numFmtId="38" fontId="12" fillId="0" borderId="4" xfId="2" applyFont="1" applyFill="1" applyBorder="1" applyAlignment="1">
      <alignment horizontal="distributed" vertical="center" justifyLastLine="1" shrinkToFit="1"/>
    </xf>
    <xf numFmtId="38" fontId="12" fillId="0" borderId="0" xfId="2" applyFont="1" applyFill="1" applyAlignment="1">
      <alignment vertical="center" shrinkToFit="1"/>
    </xf>
    <xf numFmtId="4" fontId="10" fillId="0" borderId="0" xfId="2" applyNumberFormat="1" applyFont="1" applyFill="1" applyBorder="1" applyAlignment="1">
      <alignment horizontal="right" vertical="center" shrinkToFit="1"/>
    </xf>
    <xf numFmtId="38" fontId="10" fillId="0" borderId="0" xfId="2" applyFont="1" applyFill="1" applyBorder="1" applyAlignment="1">
      <alignment horizontal="center" vertical="center"/>
    </xf>
    <xf numFmtId="38" fontId="17" fillId="0" borderId="0" xfId="2" applyFont="1" applyFill="1" applyBorder="1" applyAlignment="1">
      <alignment horizontal="left" vertical="center" shrinkToFit="1"/>
    </xf>
    <xf numFmtId="38" fontId="10" fillId="0" borderId="60" xfId="2" applyFont="1" applyFill="1" applyBorder="1" applyAlignment="1">
      <alignment horizontal="distributed" vertical="center"/>
    </xf>
    <xf numFmtId="38" fontId="17" fillId="0" borderId="60" xfId="2" applyFont="1" applyFill="1" applyBorder="1" applyAlignment="1">
      <alignment horizontal="distributed" vertical="center"/>
    </xf>
    <xf numFmtId="38" fontId="17" fillId="0" borderId="4" xfId="2" applyFont="1" applyFill="1" applyBorder="1" applyAlignment="1">
      <alignment horizontal="distributed" vertical="center" wrapText="1" justifyLastLine="1" shrinkToFit="1"/>
    </xf>
    <xf numFmtId="38" fontId="11" fillId="0" borderId="0" xfId="2" applyFont="1" applyFill="1" applyBorder="1" applyAlignment="1">
      <alignment horizontal="left" vertical="center" indent="1"/>
    </xf>
    <xf numFmtId="38" fontId="11" fillId="0" borderId="10" xfId="2" applyFont="1" applyFill="1" applyBorder="1" applyAlignment="1">
      <alignment horizontal="right" vertical="center"/>
    </xf>
    <xf numFmtId="4" fontId="11" fillId="0" borderId="0" xfId="2" applyNumberFormat="1" applyFont="1" applyFill="1" applyBorder="1" applyAlignment="1">
      <alignment vertical="center" shrinkToFit="1"/>
    </xf>
    <xf numFmtId="38" fontId="11" fillId="0" borderId="0" xfId="2" applyFont="1" applyFill="1" applyBorder="1" applyAlignment="1">
      <alignment horizontal="distributed" vertical="center"/>
    </xf>
    <xf numFmtId="38" fontId="10" fillId="0" borderId="4" xfId="2" applyFont="1" applyFill="1" applyBorder="1" applyAlignment="1">
      <alignment horizontal="distributed" vertical="center"/>
    </xf>
    <xf numFmtId="38" fontId="10" fillId="0" borderId="3" xfId="2" applyFont="1" applyFill="1" applyBorder="1" applyAlignment="1">
      <alignment horizontal="left" vertical="center" shrinkToFit="1"/>
    </xf>
    <xf numFmtId="38" fontId="10" fillId="0" borderId="84" xfId="2" applyFont="1" applyFill="1" applyBorder="1" applyAlignment="1">
      <alignment horizontal="center" vertical="center"/>
    </xf>
    <xf numFmtId="38" fontId="22" fillId="0" borderId="4" xfId="2" applyFont="1" applyFill="1" applyBorder="1" applyAlignment="1">
      <alignment horizontal="left" vertical="center" shrinkToFit="1"/>
    </xf>
    <xf numFmtId="38" fontId="22" fillId="0" borderId="4" xfId="2" applyFont="1" applyFill="1" applyBorder="1" applyAlignment="1">
      <alignment horizontal="distributed" vertical="center"/>
    </xf>
    <xf numFmtId="38" fontId="22" fillId="0" borderId="3" xfId="2" applyFont="1" applyFill="1" applyBorder="1" applyAlignment="1">
      <alignment horizontal="left" vertical="center" shrinkToFit="1"/>
    </xf>
    <xf numFmtId="38" fontId="22" fillId="0" borderId="4" xfId="2" applyFont="1" applyFill="1" applyBorder="1" applyAlignment="1">
      <alignment horizontal="center" vertical="center"/>
    </xf>
    <xf numFmtId="38" fontId="10" fillId="0" borderId="3" xfId="2" applyFont="1" applyFill="1" applyBorder="1" applyAlignment="1">
      <alignment horizontal="center" vertical="center"/>
    </xf>
    <xf numFmtId="38" fontId="10" fillId="0" borderId="6" xfId="2" applyFont="1" applyFill="1" applyBorder="1" applyAlignment="1">
      <alignment horizontal="left" vertical="center" shrinkToFit="1"/>
    </xf>
    <xf numFmtId="38" fontId="10" fillId="0" borderId="76" xfId="2" applyFont="1" applyFill="1" applyBorder="1" applyAlignment="1">
      <alignment horizontal="center" vertical="center"/>
    </xf>
    <xf numFmtId="38" fontId="10" fillId="0" borderId="60" xfId="2" applyFont="1" applyFill="1" applyBorder="1" applyAlignment="1">
      <alignment horizontal="center" vertical="center"/>
    </xf>
    <xf numFmtId="38" fontId="10" fillId="0" borderId="4" xfId="2" applyFont="1" applyFill="1" applyBorder="1" applyAlignment="1">
      <alignment horizontal="distributed" vertical="center" justifyLastLine="1"/>
    </xf>
    <xf numFmtId="38" fontId="20" fillId="0" borderId="4" xfId="2" applyFont="1" applyFill="1" applyBorder="1" applyAlignment="1">
      <alignment horizontal="distributed" vertical="center" wrapText="1" justifyLastLine="1" shrinkToFit="1"/>
    </xf>
    <xf numFmtId="38" fontId="10" fillId="0" borderId="3" xfId="2" applyFont="1" applyFill="1" applyBorder="1" applyAlignment="1">
      <alignment horizontal="distributed" vertical="center" justifyLastLine="1"/>
    </xf>
    <xf numFmtId="38" fontId="10" fillId="0" borderId="76" xfId="2" applyFont="1" applyFill="1" applyBorder="1" applyAlignment="1">
      <alignment horizontal="distributed" vertical="center" justifyLastLine="1"/>
    </xf>
    <xf numFmtId="38" fontId="10" fillId="0" borderId="74" xfId="2" applyFont="1" applyFill="1" applyBorder="1" applyAlignment="1">
      <alignment horizontal="distributed" vertical="center" justifyLastLine="1"/>
    </xf>
    <xf numFmtId="40" fontId="11" fillId="0" borderId="0" xfId="2" applyNumberFormat="1" applyFont="1" applyFill="1" applyBorder="1" applyAlignment="1">
      <alignment vertical="center" shrinkToFit="1"/>
    </xf>
    <xf numFmtId="38" fontId="10" fillId="0" borderId="4" xfId="2" applyFont="1" applyFill="1" applyBorder="1" applyAlignment="1">
      <alignment horizontal="center" vertical="center" shrinkToFit="1"/>
    </xf>
    <xf numFmtId="38" fontId="10" fillId="0" borderId="3" xfId="2" applyFont="1" applyFill="1" applyBorder="1" applyAlignment="1">
      <alignment horizontal="distributed" vertical="center"/>
    </xf>
    <xf numFmtId="38" fontId="10" fillId="0" borderId="46" xfId="2" applyFont="1" applyFill="1" applyBorder="1" applyAlignment="1">
      <alignment horizontal="left" vertical="center" shrinkToFit="1"/>
    </xf>
    <xf numFmtId="38" fontId="11" fillId="0" borderId="1" xfId="2" applyFont="1" applyFill="1" applyBorder="1" applyAlignment="1">
      <alignment horizontal="distributed" vertical="center"/>
    </xf>
    <xf numFmtId="38" fontId="10" fillId="0" borderId="60" xfId="2" applyFont="1" applyFill="1" applyBorder="1" applyAlignment="1">
      <alignment horizontal="distributed" vertical="center" shrinkToFit="1"/>
    </xf>
    <xf numFmtId="38" fontId="11" fillId="0" borderId="0" xfId="2" applyFont="1" applyFill="1" applyAlignment="1">
      <alignment horizontal="distributed" vertical="center"/>
    </xf>
    <xf numFmtId="38" fontId="20" fillId="0" borderId="60" xfId="2" applyFont="1" applyFill="1" applyBorder="1" applyAlignment="1">
      <alignment horizontal="distributed" vertical="center"/>
    </xf>
    <xf numFmtId="38" fontId="17" fillId="0" borderId="0" xfId="2" applyFont="1" applyFill="1" applyBorder="1" applyAlignment="1">
      <alignment horizontal="left" vertical="center"/>
    </xf>
    <xf numFmtId="38" fontId="10" fillId="0" borderId="0" xfId="2" applyFont="1" applyFill="1" applyBorder="1" applyAlignment="1">
      <alignment vertical="center" shrinkToFit="1"/>
    </xf>
    <xf numFmtId="49" fontId="10" fillId="0" borderId="0" xfId="2" applyNumberFormat="1" applyFont="1" applyFill="1" applyBorder="1" applyAlignment="1">
      <alignment horizontal="distributed" vertical="center"/>
    </xf>
    <xf numFmtId="38" fontId="10" fillId="0" borderId="0" xfId="2" applyFont="1" applyFill="1" applyBorder="1" applyAlignment="1">
      <alignment horizontal="left" vertical="center" wrapText="1"/>
    </xf>
    <xf numFmtId="38" fontId="10" fillId="0" borderId="0" xfId="2" applyFont="1" applyFill="1" applyBorder="1" applyAlignment="1">
      <alignment vertical="center" wrapText="1"/>
    </xf>
    <xf numFmtId="38" fontId="17" fillId="0" borderId="60" xfId="2" applyFont="1" applyFill="1" applyBorder="1" applyAlignment="1">
      <alignment horizontal="distributed" vertical="center" wrapText="1"/>
    </xf>
    <xf numFmtId="38" fontId="10" fillId="0" borderId="4" xfId="2" applyFont="1" applyFill="1" applyBorder="1" applyAlignment="1">
      <alignment horizontal="left" vertical="center" wrapText="1" shrinkToFit="1"/>
    </xf>
    <xf numFmtId="38" fontId="10" fillId="0" borderId="60" xfId="2" applyFont="1" applyFill="1" applyBorder="1" applyAlignment="1">
      <alignment horizontal="distributed" vertical="center" wrapText="1"/>
    </xf>
    <xf numFmtId="38" fontId="10" fillId="0" borderId="0" xfId="2" applyFont="1" applyFill="1" applyBorder="1" applyAlignment="1">
      <alignment horizontal="right" vertical="center"/>
    </xf>
    <xf numFmtId="38" fontId="51" fillId="4" borderId="0" xfId="2" applyFont="1" applyFill="1" applyAlignment="1">
      <alignment vertical="center"/>
    </xf>
    <xf numFmtId="0" fontId="12" fillId="0" borderId="0" xfId="1" applyFont="1"/>
    <xf numFmtId="0" fontId="12" fillId="0" borderId="0" xfId="1" applyFont="1" applyAlignment="1">
      <alignment horizontal="right"/>
    </xf>
    <xf numFmtId="0" fontId="11" fillId="0" borderId="0" xfId="1" applyFont="1" applyAlignment="1">
      <alignment horizontal="right" vertical="top"/>
    </xf>
    <xf numFmtId="0" fontId="10" fillId="0" borderId="0" xfId="1" applyFont="1" applyAlignment="1">
      <alignment horizontal="center" vertical="center" wrapText="1" shrinkToFit="1"/>
    </xf>
    <xf numFmtId="4" fontId="11" fillId="0" borderId="0" xfId="1" applyNumberFormat="1" applyFont="1" applyAlignment="1">
      <alignment vertical="center"/>
    </xf>
    <xf numFmtId="0" fontId="11" fillId="0" borderId="0" xfId="1" applyFont="1" applyAlignment="1">
      <alignment horizontal="center" vertical="center" shrinkToFit="1"/>
    </xf>
    <xf numFmtId="0" fontId="11" fillId="0" borderId="0" xfId="1" quotePrefix="1" applyFont="1" applyAlignment="1">
      <alignment horizontal="center" vertical="center"/>
    </xf>
    <xf numFmtId="181" fontId="10" fillId="0" borderId="4" xfId="1" applyNumberFormat="1" applyFont="1" applyBorder="1" applyAlignment="1">
      <alignment vertical="center"/>
    </xf>
    <xf numFmtId="0" fontId="10" fillId="0" borderId="4" xfId="1" quotePrefix="1" applyFont="1" applyBorder="1" applyAlignment="1">
      <alignment horizontal="center" vertical="center"/>
    </xf>
    <xf numFmtId="0" fontId="10" fillId="0" borderId="3" xfId="1" applyFont="1" applyBorder="1" applyAlignment="1">
      <alignment horizontal="distributed" vertical="center" wrapText="1" shrinkToFit="1"/>
    </xf>
    <xf numFmtId="0" fontId="10" fillId="0" borderId="0" xfId="1" applyFont="1" applyAlignment="1">
      <alignment horizontal="center" vertical="center"/>
    </xf>
    <xf numFmtId="0" fontId="20" fillId="0" borderId="4" xfId="1" applyFont="1" applyBorder="1" applyAlignment="1">
      <alignment horizontal="distributed" vertical="center" wrapText="1" justifyLastLine="1" shrinkToFit="1"/>
    </xf>
    <xf numFmtId="0" fontId="10" fillId="0" borderId="4" xfId="1" applyFont="1" applyBorder="1" applyAlignment="1">
      <alignment horizontal="distributed" vertical="center" justifyLastLine="1"/>
    </xf>
    <xf numFmtId="0" fontId="11" fillId="0" borderId="0" xfId="1" applyFont="1" applyAlignment="1">
      <alignment horizontal="right"/>
    </xf>
    <xf numFmtId="38" fontId="11" fillId="0" borderId="0" xfId="2" applyFont="1" applyFill="1"/>
    <xf numFmtId="38" fontId="11" fillId="0" borderId="0" xfId="2" applyFont="1" applyFill="1" applyBorder="1"/>
    <xf numFmtId="38" fontId="11" fillId="0" borderId="0" xfId="2" applyFont="1" applyFill="1" applyAlignment="1">
      <alignment horizontal="right" vertical="top"/>
    </xf>
    <xf numFmtId="179" fontId="10" fillId="0" borderId="4" xfId="2" applyNumberFormat="1" applyFont="1" applyFill="1" applyBorder="1" applyAlignment="1">
      <alignment horizontal="right" vertical="center"/>
    </xf>
    <xf numFmtId="38" fontId="10" fillId="0" borderId="4" xfId="2" applyFont="1" applyFill="1" applyBorder="1" applyAlignment="1">
      <alignment horizontal="distributed" vertical="center" wrapText="1" justifyLastLine="1" shrinkToFit="1"/>
    </xf>
    <xf numFmtId="38" fontId="11" fillId="0" borderId="0" xfId="2" applyFont="1" applyFill="1" applyAlignment="1">
      <alignment horizontal="right"/>
    </xf>
    <xf numFmtId="0" fontId="8" fillId="0" borderId="0" xfId="1" applyAlignment="1">
      <alignment vertical="top"/>
    </xf>
    <xf numFmtId="38" fontId="11" fillId="0" borderId="0" xfId="2" applyFont="1" applyFill="1" applyBorder="1" applyAlignment="1">
      <alignment horizontal="right" vertical="top"/>
    </xf>
    <xf numFmtId="38" fontId="11" fillId="0" borderId="0" xfId="2" applyFont="1" applyFill="1" applyBorder="1" applyAlignment="1">
      <alignment vertical="top" wrapText="1"/>
    </xf>
    <xf numFmtId="38" fontId="11" fillId="0" borderId="0" xfId="2" applyFont="1" applyFill="1" applyBorder="1" applyAlignment="1">
      <alignment vertical="top"/>
    </xf>
    <xf numFmtId="6" fontId="11" fillId="0" borderId="0" xfId="8" applyFont="1" applyFill="1" applyBorder="1" applyAlignment="1">
      <alignment horizontal="left" vertical="center"/>
    </xf>
    <xf numFmtId="179" fontId="10" fillId="0" borderId="4" xfId="2" applyNumberFormat="1" applyFont="1" applyFill="1" applyBorder="1" applyAlignment="1">
      <alignment vertical="center"/>
    </xf>
    <xf numFmtId="38" fontId="10" fillId="0" borderId="58" xfId="2" quotePrefix="1" applyFont="1" applyFill="1" applyBorder="1" applyAlignment="1">
      <alignment horizontal="center" vertical="center"/>
    </xf>
    <xf numFmtId="38" fontId="17" fillId="0" borderId="4" xfId="2" applyFont="1" applyFill="1" applyBorder="1" applyAlignment="1">
      <alignment vertical="center" wrapText="1"/>
    </xf>
    <xf numFmtId="38" fontId="10" fillId="0" borderId="60" xfId="2" applyFont="1" applyFill="1" applyBorder="1" applyAlignment="1">
      <alignment vertical="center" wrapText="1"/>
    </xf>
    <xf numFmtId="38" fontId="11" fillId="0" borderId="0" xfId="2" quotePrefix="1" applyFont="1" applyFill="1" applyBorder="1" applyAlignment="1">
      <alignment horizontal="center" vertical="center"/>
    </xf>
    <xf numFmtId="38" fontId="17" fillId="0" borderId="4" xfId="2" applyFont="1" applyFill="1" applyBorder="1" applyAlignment="1">
      <alignment vertical="center"/>
    </xf>
    <xf numFmtId="179" fontId="10" fillId="0" borderId="13" xfId="2" applyNumberFormat="1" applyFont="1" applyFill="1" applyBorder="1" applyAlignment="1">
      <alignment horizontal="right" vertical="center"/>
    </xf>
    <xf numFmtId="38" fontId="10" fillId="0" borderId="77" xfId="2" quotePrefix="1" applyFont="1" applyFill="1" applyBorder="1" applyAlignment="1">
      <alignment horizontal="center" vertical="center"/>
    </xf>
    <xf numFmtId="38" fontId="17" fillId="0" borderId="13" xfId="2" applyFont="1" applyFill="1" applyBorder="1" applyAlignment="1">
      <alignment vertical="center" wrapText="1"/>
    </xf>
    <xf numFmtId="38" fontId="10" fillId="0" borderId="67" xfId="2" applyFont="1" applyFill="1" applyBorder="1" applyAlignment="1">
      <alignment vertical="center" wrapText="1"/>
    </xf>
    <xf numFmtId="38" fontId="11" fillId="0" borderId="45" xfId="2" applyFont="1" applyFill="1" applyBorder="1" applyAlignment="1">
      <alignment horizontal="center" vertical="center"/>
    </xf>
    <xf numFmtId="38" fontId="11" fillId="0" borderId="0" xfId="2" applyFont="1" applyFill="1" applyBorder="1" applyAlignment="1">
      <alignment horizontal="right"/>
    </xf>
    <xf numFmtId="178" fontId="12" fillId="0" borderId="4" xfId="2" applyNumberFormat="1" applyFont="1" applyFill="1" applyBorder="1" applyAlignment="1">
      <alignment vertical="center"/>
    </xf>
    <xf numFmtId="38" fontId="12" fillId="0" borderId="0" xfId="2" applyFont="1" applyFill="1" applyBorder="1" applyAlignment="1">
      <alignment vertical="center"/>
    </xf>
    <xf numFmtId="38" fontId="12" fillId="0" borderId="0" xfId="2" applyFont="1" applyFill="1" applyBorder="1" applyAlignment="1">
      <alignment vertical="center" wrapText="1"/>
    </xf>
    <xf numFmtId="38" fontId="16" fillId="0" borderId="0" xfId="2" applyFont="1" applyFill="1" applyBorder="1" applyAlignment="1">
      <alignment vertical="center"/>
    </xf>
    <xf numFmtId="178" fontId="11" fillId="2" borderId="4" xfId="2" applyNumberFormat="1" applyFont="1" applyFill="1" applyBorder="1" applyAlignment="1">
      <alignment horizontal="right" vertical="center"/>
    </xf>
    <xf numFmtId="38" fontId="10" fillId="0" borderId="4" xfId="2" applyFont="1" applyFill="1" applyBorder="1" applyAlignment="1">
      <alignment horizontal="distributed" vertical="center" wrapText="1"/>
    </xf>
    <xf numFmtId="38" fontId="13" fillId="0" borderId="0" xfId="2" applyFont="1" applyFill="1" applyAlignment="1">
      <alignment horizontal="right" vertical="center"/>
    </xf>
    <xf numFmtId="38" fontId="17" fillId="0" borderId="4" xfId="2" applyFont="1" applyFill="1" applyBorder="1" applyAlignment="1">
      <alignment horizontal="distributed" vertical="center"/>
    </xf>
    <xf numFmtId="38" fontId="11" fillId="0" borderId="4" xfId="2" applyFont="1" applyFill="1" applyBorder="1" applyAlignment="1">
      <alignment horizontal="right" vertical="center"/>
    </xf>
    <xf numFmtId="40" fontId="12" fillId="0" borderId="0" xfId="2" applyNumberFormat="1" applyFont="1" applyFill="1" applyBorder="1" applyAlignment="1">
      <alignment vertical="center"/>
    </xf>
    <xf numFmtId="0" fontId="12" fillId="0" borderId="0" xfId="1" quotePrefix="1" applyFont="1" applyAlignment="1">
      <alignment vertical="center" shrinkToFit="1"/>
    </xf>
    <xf numFmtId="40" fontId="10" fillId="0" borderId="4" xfId="2" applyNumberFormat="1" applyFont="1" applyFill="1" applyBorder="1" applyAlignment="1">
      <alignment vertical="center" shrinkToFit="1"/>
    </xf>
    <xf numFmtId="0" fontId="10" fillId="0" borderId="4" xfId="1" quotePrefix="1" applyFont="1" applyBorder="1" applyAlignment="1">
      <alignment horizontal="center" vertical="center" shrinkToFit="1"/>
    </xf>
    <xf numFmtId="0" fontId="10" fillId="0" borderId="3" xfId="1" applyFont="1" applyBorder="1" applyAlignment="1">
      <alignment vertical="center" shrinkToFit="1"/>
    </xf>
    <xf numFmtId="0" fontId="10" fillId="0" borderId="3" xfId="1" applyFont="1" applyBorder="1" applyAlignment="1">
      <alignment horizontal="distributed" vertical="center"/>
    </xf>
    <xf numFmtId="4" fontId="10" fillId="0" borderId="4" xfId="1" applyNumberFormat="1" applyFont="1" applyBorder="1" applyAlignment="1">
      <alignment vertical="center" shrinkToFit="1"/>
    </xf>
    <xf numFmtId="0" fontId="10" fillId="0" borderId="4" xfId="1" applyFont="1" applyBorder="1" applyAlignment="1">
      <alignment vertical="center" shrinkToFit="1"/>
    </xf>
    <xf numFmtId="0" fontId="44" fillId="0" borderId="0" xfId="1" applyFont="1" applyAlignment="1">
      <alignment horizontal="right" vertical="center"/>
    </xf>
    <xf numFmtId="0" fontId="12" fillId="0" borderId="6" xfId="1" applyFont="1" applyBorder="1" applyAlignment="1">
      <alignment horizontal="left" vertical="center" indent="1"/>
    </xf>
    <xf numFmtId="0" fontId="13" fillId="0" borderId="0" xfId="1" applyFont="1" applyAlignment="1">
      <alignment horizontal="center" vertical="center"/>
    </xf>
    <xf numFmtId="3" fontId="16" fillId="0" borderId="0" xfId="1" applyNumberFormat="1" applyFont="1" applyAlignment="1">
      <alignment horizontal="center" vertical="center"/>
    </xf>
    <xf numFmtId="0" fontId="16" fillId="0" borderId="0" xfId="1" applyFont="1" applyAlignment="1">
      <alignment horizontal="center" vertical="center"/>
    </xf>
    <xf numFmtId="0" fontId="16" fillId="0" borderId="0" xfId="1" quotePrefix="1" applyFont="1" applyAlignment="1">
      <alignment horizontal="center" vertical="center"/>
    </xf>
    <xf numFmtId="2" fontId="16" fillId="0" borderId="0" xfId="1" applyNumberFormat="1" applyFont="1" applyAlignment="1">
      <alignment horizontal="right" vertical="center"/>
    </xf>
    <xf numFmtId="0" fontId="12" fillId="0" borderId="0" xfId="1" quotePrefix="1" applyFont="1" applyAlignment="1">
      <alignment horizontal="center" vertical="center"/>
    </xf>
    <xf numFmtId="2" fontId="12" fillId="0" borderId="0" xfId="1" applyNumberFormat="1" applyFont="1" applyAlignment="1">
      <alignment horizontal="right" vertical="center"/>
    </xf>
    <xf numFmtId="0" fontId="12" fillId="0" borderId="0" xfId="1" applyFont="1" applyAlignment="1">
      <alignment horizontal="distributed" vertical="center" wrapText="1" shrinkToFit="1"/>
    </xf>
    <xf numFmtId="0" fontId="12" fillId="0" borderId="10" xfId="1" quotePrefix="1" applyFont="1" applyBorder="1" applyAlignment="1">
      <alignment horizontal="center" vertical="center"/>
    </xf>
    <xf numFmtId="2" fontId="12" fillId="0" borderId="10" xfId="1" applyNumberFormat="1" applyFont="1" applyBorder="1" applyAlignment="1">
      <alignment horizontal="right" vertical="center"/>
    </xf>
    <xf numFmtId="0" fontId="12" fillId="0" borderId="10" xfId="1" applyFont="1" applyBorder="1" applyAlignment="1">
      <alignment vertical="center"/>
    </xf>
    <xf numFmtId="0" fontId="12" fillId="0" borderId="10" xfId="1" applyFont="1" applyBorder="1" applyAlignment="1">
      <alignment horizontal="distributed" vertical="center" wrapText="1" shrinkToFit="1"/>
    </xf>
    <xf numFmtId="0" fontId="22" fillId="0" borderId="9" xfId="1" applyFont="1" applyBorder="1" applyAlignment="1">
      <alignment vertical="center"/>
    </xf>
    <xf numFmtId="0" fontId="10" fillId="2" borderId="74" xfId="1" applyFont="1" applyFill="1" applyBorder="1" applyAlignment="1">
      <alignment horizontal="right" vertical="center"/>
    </xf>
    <xf numFmtId="2" fontId="22" fillId="0" borderId="3" xfId="1" applyNumberFormat="1" applyFont="1" applyBorder="1" applyAlignment="1">
      <alignment vertical="center"/>
    </xf>
    <xf numFmtId="0" fontId="22" fillId="0" borderId="4" xfId="1" quotePrefix="1" applyFont="1" applyBorder="1" applyAlignment="1">
      <alignment horizontal="center" vertical="center"/>
    </xf>
    <xf numFmtId="0" fontId="22" fillId="0" borderId="4" xfId="1" quotePrefix="1" applyFont="1" applyBorder="1" applyAlignment="1">
      <alignment horizontal="center" vertical="center" shrinkToFit="1"/>
    </xf>
    <xf numFmtId="0" fontId="22" fillId="0" borderId="4" xfId="1" applyFont="1" applyBorder="1" applyAlignment="1">
      <alignment vertical="center" shrinkToFit="1"/>
    </xf>
    <xf numFmtId="0" fontId="22" fillId="0" borderId="4" xfId="1" applyFont="1" applyBorder="1" applyAlignment="1">
      <alignment horizontal="distributed" vertical="center" wrapText="1" shrinkToFit="1"/>
    </xf>
    <xf numFmtId="177" fontId="22" fillId="0" borderId="4" xfId="1" applyNumberFormat="1" applyFont="1" applyBorder="1" applyAlignment="1">
      <alignment horizontal="right" vertical="center"/>
    </xf>
    <xf numFmtId="178" fontId="22" fillId="0" borderId="4" xfId="2" applyNumberFormat="1" applyFont="1" applyFill="1" applyBorder="1" applyAlignment="1">
      <alignment horizontal="right" vertical="center"/>
    </xf>
    <xf numFmtId="0" fontId="22" fillId="0" borderId="4" xfId="1" applyFont="1" applyBorder="1" applyAlignment="1">
      <alignment horizontal="right" vertical="center"/>
    </xf>
    <xf numFmtId="0" fontId="22" fillId="0" borderId="4" xfId="1" applyFont="1" applyBorder="1" applyAlignment="1">
      <alignment vertical="center" wrapText="1"/>
    </xf>
    <xf numFmtId="0" fontId="22" fillId="0" borderId="4" xfId="1" applyFont="1" applyBorder="1" applyAlignment="1">
      <alignment horizontal="distributed" vertical="center" wrapText="1"/>
    </xf>
    <xf numFmtId="0" fontId="22" fillId="0" borderId="9" xfId="1" applyFont="1" applyBorder="1" applyAlignment="1">
      <alignment vertical="center" wrapText="1" justifyLastLine="1"/>
    </xf>
    <xf numFmtId="0" fontId="49" fillId="0" borderId="4" xfId="1" applyFont="1" applyBorder="1" applyAlignment="1">
      <alignment horizontal="distributed" vertical="center" wrapText="1" justifyLastLine="1"/>
    </xf>
    <xf numFmtId="4" fontId="12" fillId="0" borderId="0" xfId="1" applyNumberFormat="1" applyFont="1" applyAlignment="1">
      <alignment vertical="center"/>
    </xf>
    <xf numFmtId="0" fontId="12" fillId="0" borderId="0" xfId="1" quotePrefix="1" applyFont="1" applyAlignment="1">
      <alignment horizontal="center" vertical="center" shrinkToFit="1"/>
    </xf>
    <xf numFmtId="0" fontId="12" fillId="0" borderId="0" xfId="1" applyFont="1" applyAlignment="1">
      <alignment vertical="center" wrapText="1"/>
    </xf>
    <xf numFmtId="4" fontId="22" fillId="0" borderId="4" xfId="1" applyNumberFormat="1" applyFont="1" applyBorder="1" applyAlignment="1">
      <alignment vertical="center" wrapText="1"/>
    </xf>
    <xf numFmtId="57" fontId="22" fillId="0" borderId="4" xfId="1" quotePrefix="1" applyNumberFormat="1" applyFont="1" applyBorder="1" applyAlignment="1">
      <alignment horizontal="center" vertical="center" shrinkToFit="1"/>
    </xf>
    <xf numFmtId="4" fontId="22" fillId="0" borderId="3" xfId="1" applyNumberFormat="1" applyFont="1" applyBorder="1" applyAlignment="1">
      <alignment vertical="center" wrapText="1"/>
    </xf>
    <xf numFmtId="177" fontId="10" fillId="0" borderId="4" xfId="1" applyNumberFormat="1" applyFont="1" applyBorder="1" applyAlignment="1">
      <alignment horizontal="right" vertical="center"/>
    </xf>
    <xf numFmtId="4" fontId="10" fillId="0" borderId="4" xfId="1" applyNumberFormat="1" applyFont="1" applyBorder="1" applyAlignment="1">
      <alignment vertical="center"/>
    </xf>
    <xf numFmtId="4" fontId="22" fillId="0" borderId="4" xfId="1" applyNumberFormat="1" applyFont="1" applyBorder="1" applyAlignment="1">
      <alignment vertical="center" shrinkToFit="1"/>
    </xf>
    <xf numFmtId="0" fontId="11" fillId="0" borderId="0" xfId="0" applyFont="1" applyAlignment="1">
      <alignment vertical="center"/>
    </xf>
    <xf numFmtId="0" fontId="10" fillId="0" borderId="4" xfId="0" applyFont="1" applyBorder="1" applyAlignment="1">
      <alignment vertical="center" shrinkToFit="1"/>
    </xf>
    <xf numFmtId="0" fontId="22" fillId="0" borderId="4" xfId="0" applyFont="1" applyBorder="1" applyAlignment="1">
      <alignment horizontal="left" vertical="center" wrapText="1"/>
    </xf>
    <xf numFmtId="0" fontId="22" fillId="0" borderId="3" xfId="0" applyFont="1" applyBorder="1" applyAlignment="1">
      <alignment vertical="center" shrinkToFit="1"/>
    </xf>
    <xf numFmtId="0" fontId="22" fillId="0" borderId="4" xfId="0" applyFont="1" applyBorder="1" applyAlignment="1">
      <alignment horizontal="distributed" vertical="center" shrinkToFit="1"/>
    </xf>
    <xf numFmtId="0" fontId="21" fillId="0" borderId="4" xfId="0" applyFont="1" applyBorder="1" applyAlignment="1">
      <alignment horizontal="distributed" vertical="center" shrinkToFit="1"/>
    </xf>
    <xf numFmtId="0" fontId="11" fillId="0" borderId="0" xfId="0" applyFont="1" applyAlignment="1">
      <alignment horizontal="left" indent="1"/>
    </xf>
    <xf numFmtId="0" fontId="12" fillId="0" borderId="0" xfId="0" applyFont="1" applyAlignment="1">
      <alignment horizontal="left" vertical="center" indent="1"/>
    </xf>
    <xf numFmtId="0" fontId="10" fillId="0" borderId="4" xfId="1" applyFont="1" applyBorder="1" applyAlignment="1">
      <alignment horizontal="left" vertical="center" shrinkToFit="1"/>
    </xf>
    <xf numFmtId="0" fontId="10" fillId="0" borderId="4" xfId="1" applyFont="1" applyBorder="1" applyAlignment="1">
      <alignment horizontal="left" vertical="center" wrapText="1"/>
    </xf>
    <xf numFmtId="0" fontId="17" fillId="0" borderId="3" xfId="1" applyFont="1" applyBorder="1" applyAlignment="1">
      <alignment horizontal="distributed" vertical="center" wrapText="1" shrinkToFit="1"/>
    </xf>
    <xf numFmtId="0" fontId="22" fillId="0" borderId="4" xfId="1" applyFont="1" applyBorder="1" applyAlignment="1">
      <alignment horizontal="left" vertical="center" shrinkToFit="1"/>
    </xf>
    <xf numFmtId="0" fontId="22" fillId="0" borderId="3" xfId="1" applyFont="1" applyBorder="1" applyAlignment="1">
      <alignment horizontal="left" vertical="center" shrinkToFit="1"/>
    </xf>
    <xf numFmtId="0" fontId="22" fillId="0" borderId="3" xfId="1" applyFont="1" applyBorder="1" applyAlignment="1">
      <alignment vertical="center" shrinkToFit="1"/>
    </xf>
    <xf numFmtId="0" fontId="22" fillId="0" borderId="3" xfId="1" applyFont="1" applyBorder="1" applyAlignment="1">
      <alignment horizontal="distributed" vertical="center" wrapText="1" shrinkToFit="1"/>
    </xf>
    <xf numFmtId="0" fontId="22" fillId="0" borderId="4" xfId="1" applyFont="1" applyBorder="1" applyAlignment="1">
      <alignment horizontal="left" vertical="center" wrapText="1"/>
    </xf>
    <xf numFmtId="0" fontId="21" fillId="0" borderId="4" xfId="1" applyFont="1" applyBorder="1" applyAlignment="1">
      <alignment horizontal="left" vertical="center" wrapText="1"/>
    </xf>
    <xf numFmtId="0" fontId="17" fillId="0" borderId="4" xfId="1" applyFont="1" applyBorder="1" applyAlignment="1">
      <alignment horizontal="distributed" vertical="center" wrapText="1" shrinkToFit="1"/>
    </xf>
    <xf numFmtId="0" fontId="22" fillId="0" borderId="3" xfId="1" applyFont="1" applyBorder="1" applyAlignment="1">
      <alignment horizontal="left" vertical="center" wrapText="1" shrinkToFit="1"/>
    </xf>
    <xf numFmtId="0" fontId="21" fillId="0" borderId="3" xfId="1" applyFont="1" applyBorder="1" applyAlignment="1">
      <alignment horizontal="distributed" vertical="center" wrapText="1" shrinkToFit="1"/>
    </xf>
    <xf numFmtId="0" fontId="21" fillId="0" borderId="3" xfId="1" applyFont="1" applyBorder="1" applyAlignment="1">
      <alignment vertical="center" wrapText="1" shrinkToFit="1"/>
    </xf>
    <xf numFmtId="0" fontId="10" fillId="0" borderId="3" xfId="1" applyFont="1" applyBorder="1" applyAlignment="1">
      <alignment horizontal="left" vertical="center" shrinkToFit="1"/>
    </xf>
    <xf numFmtId="0" fontId="21" fillId="0" borderId="4" xfId="1" applyFont="1" applyBorder="1" applyAlignment="1">
      <alignment horizontal="left" vertical="center" wrapText="1" shrinkToFit="1"/>
    </xf>
    <xf numFmtId="0" fontId="22" fillId="0" borderId="3" xfId="1" applyFont="1" applyBorder="1" applyAlignment="1">
      <alignment vertical="center" wrapText="1" shrinkToFit="1"/>
    </xf>
    <xf numFmtId="0" fontId="12" fillId="0" borderId="3" xfId="1" applyFont="1" applyBorder="1" applyAlignment="1">
      <alignment horizontal="distributed" vertical="center" justifyLastLine="1"/>
    </xf>
    <xf numFmtId="0" fontId="52" fillId="0" borderId="0" xfId="1" applyFont="1" applyAlignment="1">
      <alignment horizontal="right" vertical="center"/>
    </xf>
    <xf numFmtId="40" fontId="16" fillId="0" borderId="0" xfId="2" applyNumberFormat="1" applyFont="1" applyFill="1" applyBorder="1" applyAlignment="1">
      <alignment vertical="center"/>
    </xf>
    <xf numFmtId="0" fontId="10" fillId="0" borderId="4" xfId="1" applyFont="1" applyBorder="1" applyAlignment="1">
      <alignment horizontal="distributed" vertical="center" shrinkToFit="1"/>
    </xf>
    <xf numFmtId="0" fontId="17" fillId="0" borderId="4" xfId="1" applyFont="1" applyBorder="1" applyAlignment="1">
      <alignment horizontal="left" vertical="center" wrapText="1" shrinkToFit="1"/>
    </xf>
    <xf numFmtId="38" fontId="12" fillId="0" borderId="9" xfId="2" applyFont="1" applyFill="1" applyBorder="1" applyAlignment="1">
      <alignment vertical="center"/>
    </xf>
    <xf numFmtId="38" fontId="12" fillId="0" borderId="3" xfId="2" applyFont="1" applyFill="1" applyBorder="1" applyAlignment="1">
      <alignment horizontal="distributed" vertical="center"/>
    </xf>
    <xf numFmtId="0" fontId="12" fillId="0" borderId="3" xfId="2" applyNumberFormat="1" applyFont="1" applyFill="1" applyBorder="1" applyAlignment="1">
      <alignment horizontal="distributed" vertical="center"/>
    </xf>
    <xf numFmtId="38" fontId="16" fillId="0" borderId="0" xfId="2" applyFont="1" applyFill="1" applyAlignment="1">
      <alignment horizontal="left" vertical="center"/>
    </xf>
    <xf numFmtId="0" fontId="10" fillId="0" borderId="0" xfId="1" applyFont="1" applyAlignment="1">
      <alignment horizontal="left" vertical="center" shrinkToFit="1"/>
    </xf>
    <xf numFmtId="0" fontId="10" fillId="0" borderId="0" xfId="1" applyFont="1" applyAlignment="1">
      <alignment vertical="center" shrinkToFit="1"/>
    </xf>
    <xf numFmtId="0" fontId="12" fillId="0" borderId="0" xfId="1" applyFont="1" applyAlignment="1">
      <alignment horizontal="distributed" vertical="center" shrinkToFit="1"/>
    </xf>
    <xf numFmtId="0" fontId="12" fillId="0" borderId="3" xfId="1" applyFont="1" applyBorder="1" applyAlignment="1">
      <alignment horizontal="distributed" vertical="center" shrinkToFit="1"/>
    </xf>
    <xf numFmtId="0" fontId="53" fillId="0" borderId="46" xfId="1" applyFont="1" applyBorder="1" applyAlignment="1">
      <alignment horizontal="center" vertical="center" shrinkToFit="1"/>
    </xf>
    <xf numFmtId="178" fontId="10" fillId="0" borderId="4" xfId="9" applyNumberFormat="1" applyFont="1" applyFill="1" applyBorder="1" applyAlignment="1">
      <alignment vertical="center"/>
    </xf>
    <xf numFmtId="178" fontId="10" fillId="0" borderId="4" xfId="2" applyNumberFormat="1" applyFont="1" applyFill="1" applyBorder="1" applyAlignment="1">
      <alignment horizontal="right" vertical="center"/>
    </xf>
    <xf numFmtId="0" fontId="10" fillId="0" borderId="74" xfId="1" applyFont="1" applyBorder="1" applyAlignment="1">
      <alignment vertical="center" shrinkToFit="1"/>
    </xf>
    <xf numFmtId="0" fontId="10" fillId="0" borderId="74" xfId="1" applyFont="1" applyBorder="1" applyAlignment="1">
      <alignment horizontal="distributed" vertical="center"/>
    </xf>
    <xf numFmtId="0" fontId="10" fillId="0" borderId="74" xfId="1" applyFont="1" applyBorder="1" applyAlignment="1">
      <alignment horizontal="center" vertical="center"/>
    </xf>
    <xf numFmtId="0" fontId="10" fillId="0" borderId="61" xfId="1" applyFont="1" applyBorder="1" applyAlignment="1">
      <alignment horizontal="left" vertical="center" shrinkToFit="1"/>
    </xf>
    <xf numFmtId="0" fontId="10" fillId="0" borderId="60" xfId="1" applyFont="1" applyBorder="1" applyAlignment="1">
      <alignment vertical="center" shrinkToFit="1"/>
    </xf>
    <xf numFmtId="0" fontId="10" fillId="0" borderId="55" xfId="1" applyFont="1" applyBorder="1" applyAlignment="1">
      <alignment horizontal="left" vertical="center" shrinkToFit="1"/>
    </xf>
    <xf numFmtId="178" fontId="10" fillId="0" borderId="5" xfId="9" applyNumberFormat="1" applyFont="1" applyFill="1" applyBorder="1" applyAlignment="1">
      <alignment vertical="center" shrinkToFit="1"/>
    </xf>
    <xf numFmtId="0" fontId="10" fillId="0" borderId="76" xfId="1" applyFont="1" applyBorder="1" applyAlignment="1">
      <alignment vertical="center" shrinkToFit="1"/>
    </xf>
    <xf numFmtId="0" fontId="10" fillId="0" borderId="75" xfId="1" applyFont="1" applyBorder="1" applyAlignment="1">
      <alignment horizontal="distributed" vertical="center"/>
    </xf>
    <xf numFmtId="0" fontId="10" fillId="0" borderId="56" xfId="1" applyFont="1" applyBorder="1" applyAlignment="1">
      <alignment horizontal="left" vertical="center" shrinkToFit="1"/>
    </xf>
    <xf numFmtId="0" fontId="10" fillId="0" borderId="75" xfId="1" applyFont="1" applyBorder="1" applyAlignment="1">
      <alignment horizontal="center" vertical="center" shrinkToFit="1"/>
    </xf>
    <xf numFmtId="0" fontId="10" fillId="0" borderId="75" xfId="1" quotePrefix="1" applyFont="1" applyBorder="1" applyAlignment="1">
      <alignment horizontal="center" vertical="center" shrinkToFit="1"/>
    </xf>
    <xf numFmtId="0" fontId="10" fillId="0" borderId="75" xfId="1" applyFont="1" applyBorder="1" applyAlignment="1">
      <alignment vertical="center" shrinkToFit="1"/>
    </xf>
    <xf numFmtId="0" fontId="10" fillId="0" borderId="74" xfId="1" applyFont="1" applyBorder="1" applyAlignment="1">
      <alignment horizontal="center" vertical="center" shrinkToFit="1"/>
    </xf>
    <xf numFmtId="0" fontId="10" fillId="0" borderId="74" xfId="1" quotePrefix="1" applyFont="1" applyBorder="1" applyAlignment="1">
      <alignment horizontal="center" vertical="center" shrinkToFit="1"/>
    </xf>
    <xf numFmtId="0" fontId="10" fillId="0" borderId="56" xfId="1" applyFont="1" applyBorder="1" applyAlignment="1">
      <alignment horizontal="center" vertical="center" shrinkToFit="1"/>
    </xf>
    <xf numFmtId="0" fontId="54" fillId="0" borderId="56" xfId="1" applyFont="1" applyBorder="1" applyAlignment="1">
      <alignment horizontal="center" vertical="center" shrinkToFit="1"/>
    </xf>
    <xf numFmtId="0" fontId="10" fillId="2" borderId="74" xfId="1" applyFont="1" applyFill="1" applyBorder="1" applyAlignment="1">
      <alignment vertical="center" shrinkToFit="1"/>
    </xf>
    <xf numFmtId="0" fontId="10" fillId="2" borderId="74" xfId="1" applyFont="1" applyFill="1" applyBorder="1" applyAlignment="1">
      <alignment horizontal="center" vertical="center" shrinkToFit="1"/>
    </xf>
    <xf numFmtId="178" fontId="10" fillId="0" borderId="13" xfId="9" applyNumberFormat="1" applyFont="1" applyFill="1" applyBorder="1" applyAlignment="1">
      <alignment vertical="center"/>
    </xf>
    <xf numFmtId="184" fontId="10" fillId="0" borderId="45" xfId="2" applyNumberFormat="1" applyFont="1" applyFill="1" applyBorder="1" applyAlignment="1">
      <alignment vertical="center"/>
    </xf>
    <xf numFmtId="0" fontId="10" fillId="0" borderId="45" xfId="2" quotePrefix="1" applyNumberFormat="1" applyFont="1" applyFill="1" applyBorder="1" applyAlignment="1">
      <alignment horizontal="center" vertical="center" shrinkToFit="1"/>
    </xf>
    <xf numFmtId="0" fontId="10" fillId="0" borderId="45" xfId="1" quotePrefix="1" applyFont="1" applyBorder="1" applyAlignment="1">
      <alignment horizontal="center" vertical="center" shrinkToFit="1"/>
    </xf>
    <xf numFmtId="0" fontId="10" fillId="2" borderId="45" xfId="1" applyFont="1" applyFill="1" applyBorder="1" applyAlignment="1">
      <alignment vertical="center" shrinkToFit="1"/>
    </xf>
    <xf numFmtId="0" fontId="10" fillId="0" borderId="45" xfId="1" applyFont="1" applyBorder="1" applyAlignment="1">
      <alignment horizontal="distributed" vertical="center"/>
    </xf>
    <xf numFmtId="0" fontId="10" fillId="0" borderId="45" xfId="1" applyFont="1" applyBorder="1" applyAlignment="1">
      <alignment horizontal="center" vertical="center"/>
    </xf>
    <xf numFmtId="0" fontId="14" fillId="0" borderId="0" xfId="1" applyFont="1" applyAlignment="1">
      <alignment horizontal="center" vertical="center"/>
    </xf>
    <xf numFmtId="0" fontId="10" fillId="0" borderId="4" xfId="2" applyNumberFormat="1" applyFont="1" applyFill="1" applyBorder="1" applyAlignment="1">
      <alignment vertical="center" shrinkToFit="1"/>
    </xf>
    <xf numFmtId="178" fontId="10" fillId="0" borderId="4" xfId="1" applyNumberFormat="1" applyFont="1" applyBorder="1" applyAlignment="1">
      <alignment vertical="center" shrinkToFit="1"/>
    </xf>
    <xf numFmtId="57" fontId="10" fillId="0" borderId="4" xfId="1" quotePrefix="1" applyNumberFormat="1" applyFont="1" applyBorder="1" applyAlignment="1">
      <alignment horizontal="center" vertical="center" shrinkToFit="1"/>
    </xf>
    <xf numFmtId="0" fontId="10" fillId="0" borderId="60" xfId="1" applyFont="1" applyBorder="1" applyAlignment="1">
      <alignment horizontal="center" vertical="center"/>
    </xf>
    <xf numFmtId="0" fontId="20" fillId="0" borderId="3" xfId="1" applyFont="1" applyBorder="1" applyAlignment="1">
      <alignment horizontal="distributed" vertical="center" wrapText="1" shrinkToFit="1"/>
    </xf>
    <xf numFmtId="191" fontId="10" fillId="0" borderId="4" xfId="1" applyNumberFormat="1" applyFont="1" applyBorder="1" applyAlignment="1">
      <alignment vertical="center" shrinkToFit="1"/>
    </xf>
    <xf numFmtId="198" fontId="10" fillId="0" borderId="4" xfId="1" applyNumberFormat="1" applyFont="1" applyBorder="1" applyAlignment="1">
      <alignment horizontal="right" vertical="center" shrinkToFit="1"/>
    </xf>
    <xf numFmtId="192" fontId="10" fillId="0" borderId="4" xfId="1" applyNumberFormat="1" applyFont="1" applyBorder="1" applyAlignment="1">
      <alignment vertical="center" shrinkToFit="1"/>
    </xf>
    <xf numFmtId="0" fontId="10" fillId="0" borderId="5" xfId="1" applyFont="1" applyBorder="1" applyAlignment="1">
      <alignment horizontal="distributed" vertical="center" wrapText="1" justifyLastLine="1"/>
    </xf>
    <xf numFmtId="0" fontId="18" fillId="0" borderId="5" xfId="1" applyFont="1" applyBorder="1" applyAlignment="1">
      <alignment horizontal="distributed" vertical="center" wrapText="1" justifyLastLine="1" shrinkToFit="1"/>
    </xf>
    <xf numFmtId="0" fontId="10" fillId="0" borderId="5" xfId="1" applyFont="1" applyBorder="1" applyAlignment="1">
      <alignment horizontal="distributed" vertical="center" wrapText="1" justifyLastLine="1" shrinkToFit="1"/>
    </xf>
    <xf numFmtId="0" fontId="17" fillId="0" borderId="5" xfId="1" applyFont="1" applyBorder="1" applyAlignment="1">
      <alignment horizontal="distributed" vertical="center" wrapText="1" justifyLastLine="1"/>
    </xf>
    <xf numFmtId="0" fontId="10" fillId="0" borderId="76" xfId="1" applyFont="1" applyBorder="1" applyAlignment="1">
      <alignment horizontal="distributed" vertical="center" wrapText="1" justifyLastLine="1"/>
    </xf>
    <xf numFmtId="0" fontId="11" fillId="0" borderId="6" xfId="1" applyFont="1" applyBorder="1" applyAlignment="1">
      <alignment horizontal="right" vertical="center"/>
    </xf>
    <xf numFmtId="0" fontId="8" fillId="0" borderId="6" xfId="1" applyBorder="1" applyAlignment="1">
      <alignment vertical="center"/>
    </xf>
    <xf numFmtId="0" fontId="13" fillId="0" borderId="0" xfId="1" applyFont="1" applyAlignment="1">
      <alignment horizontal="right" vertical="center"/>
    </xf>
    <xf numFmtId="0" fontId="10" fillId="0" borderId="0" xfId="1" applyFont="1" applyAlignment="1">
      <alignment horizontal="center" vertical="center" wrapText="1"/>
    </xf>
    <xf numFmtId="0" fontId="10" fillId="0" borderId="0" xfId="1" applyFont="1" applyAlignment="1">
      <alignment vertical="center" wrapText="1"/>
    </xf>
    <xf numFmtId="4" fontId="10" fillId="0" borderId="0" xfId="1" applyNumberFormat="1" applyFont="1" applyAlignment="1">
      <alignment vertical="center" shrinkToFit="1"/>
    </xf>
    <xf numFmtId="0" fontId="10" fillId="0" borderId="4" xfId="1" applyFont="1" applyBorder="1" applyAlignment="1">
      <alignment vertical="center" wrapText="1"/>
    </xf>
    <xf numFmtId="57" fontId="10" fillId="0" borderId="0" xfId="1" quotePrefix="1" applyNumberFormat="1" applyFont="1" applyAlignment="1">
      <alignment vertical="center" shrinkToFit="1"/>
    </xf>
    <xf numFmtId="0" fontId="10" fillId="0" borderId="0" xfId="1" applyFont="1" applyAlignment="1">
      <alignment vertical="center" justifyLastLine="1" shrinkToFit="1"/>
    </xf>
    <xf numFmtId="0" fontId="17" fillId="0" borderId="4" xfId="1" applyFont="1" applyBorder="1" applyAlignment="1">
      <alignment horizontal="distributed" vertical="center" wrapText="1" justifyLastLine="1"/>
    </xf>
    <xf numFmtId="38" fontId="12" fillId="0" borderId="0" xfId="2" applyFont="1" applyFill="1" applyAlignment="1">
      <alignment horizontal="center" vertical="center"/>
    </xf>
    <xf numFmtId="184" fontId="12" fillId="0" borderId="0" xfId="2" applyNumberFormat="1" applyFont="1" applyFill="1" applyAlignment="1">
      <alignment vertical="center"/>
    </xf>
    <xf numFmtId="38" fontId="10" fillId="0" borderId="74" xfId="2" applyFont="1" applyFill="1" applyBorder="1" applyAlignment="1">
      <alignment horizontal="center" vertical="center" shrinkToFit="1"/>
    </xf>
    <xf numFmtId="38" fontId="22" fillId="0" borderId="69" xfId="2" applyFont="1" applyFill="1" applyBorder="1" applyAlignment="1">
      <alignment horizontal="center" vertical="center" shrinkToFit="1"/>
    </xf>
    <xf numFmtId="38" fontId="22" fillId="0" borderId="74" xfId="2" applyFont="1" applyFill="1" applyBorder="1" applyAlignment="1">
      <alignment horizontal="center" vertical="center" shrinkToFit="1"/>
    </xf>
    <xf numFmtId="178" fontId="10" fillId="0" borderId="69" xfId="2" applyNumberFormat="1" applyFont="1" applyFill="1" applyBorder="1" applyAlignment="1">
      <alignment horizontal="right" vertical="center" shrinkToFit="1"/>
    </xf>
    <xf numFmtId="184" fontId="22" fillId="0" borderId="69" xfId="2" applyNumberFormat="1" applyFont="1" applyFill="1" applyBorder="1" applyAlignment="1">
      <alignment vertical="center" shrinkToFit="1"/>
    </xf>
    <xf numFmtId="197" fontId="22" fillId="0" borderId="69" xfId="2" quotePrefix="1" applyNumberFormat="1" applyFont="1" applyFill="1" applyBorder="1" applyAlignment="1">
      <alignment horizontal="center" vertical="center" shrinkToFit="1"/>
    </xf>
    <xf numFmtId="0" fontId="37" fillId="0" borderId="57" xfId="1" applyFont="1" applyBorder="1" applyAlignment="1">
      <alignment horizontal="left" vertical="center" shrinkToFit="1"/>
    </xf>
    <xf numFmtId="38" fontId="22" fillId="0" borderId="57" xfId="2" applyFont="1" applyFill="1" applyBorder="1" applyAlignment="1">
      <alignment horizontal="distributed" vertical="center"/>
    </xf>
    <xf numFmtId="38" fontId="22" fillId="0" borderId="74" xfId="2" applyFont="1" applyFill="1" applyBorder="1" applyAlignment="1">
      <alignment horizontal="center" vertical="center"/>
    </xf>
    <xf numFmtId="38" fontId="22" fillId="0" borderId="57" xfId="2" applyFont="1" applyFill="1" applyBorder="1" applyAlignment="1">
      <alignment horizontal="distributed" vertical="center" wrapText="1"/>
    </xf>
    <xf numFmtId="179" fontId="10" fillId="0" borderId="4" xfId="2" applyNumberFormat="1" applyFont="1" applyFill="1" applyBorder="1" applyAlignment="1">
      <alignment horizontal="right" vertical="center" shrinkToFit="1"/>
    </xf>
    <xf numFmtId="178" fontId="10" fillId="0" borderId="4" xfId="2" applyNumberFormat="1" applyFont="1" applyFill="1" applyBorder="1" applyAlignment="1">
      <alignment horizontal="right" vertical="center" shrinkToFit="1"/>
    </xf>
    <xf numFmtId="184" fontId="22" fillId="0" borderId="4" xfId="2" applyNumberFormat="1" applyFont="1" applyFill="1" applyBorder="1" applyAlignment="1">
      <alignment vertical="center" shrinkToFit="1"/>
    </xf>
    <xf numFmtId="197" fontId="22" fillId="0" borderId="4" xfId="2" quotePrefix="1" applyNumberFormat="1" applyFont="1" applyFill="1" applyBorder="1" applyAlignment="1">
      <alignment horizontal="center" vertical="center" shrinkToFit="1"/>
    </xf>
    <xf numFmtId="0" fontId="37" fillId="0" borderId="4" xfId="1" applyFont="1" applyBorder="1" applyAlignment="1">
      <alignment horizontal="left" vertical="center" shrinkToFit="1"/>
    </xf>
    <xf numFmtId="38" fontId="21" fillId="0" borderId="4" xfId="2" applyFont="1" applyFill="1" applyBorder="1" applyAlignment="1">
      <alignment horizontal="distributed" vertical="center"/>
    </xf>
    <xf numFmtId="38" fontId="22" fillId="0" borderId="4" xfId="2" applyFont="1" applyFill="1" applyBorder="1" applyAlignment="1">
      <alignment vertical="center" shrinkToFit="1"/>
    </xf>
    <xf numFmtId="38" fontId="22" fillId="0" borderId="4" xfId="2" applyFont="1" applyFill="1" applyBorder="1" applyAlignment="1">
      <alignment horizontal="distributed" vertical="center" justifyLastLine="1" shrinkToFit="1"/>
    </xf>
    <xf numFmtId="38" fontId="22" fillId="0" borderId="4" xfId="2" applyFont="1" applyFill="1" applyBorder="1" applyAlignment="1">
      <alignment horizontal="distributed" vertical="center" wrapText="1" justifyLastLine="1" shrinkToFit="1"/>
    </xf>
    <xf numFmtId="184" fontId="21" fillId="0" borderId="4" xfId="2" applyNumberFormat="1" applyFont="1" applyFill="1" applyBorder="1" applyAlignment="1">
      <alignment horizontal="distributed" vertical="center" justifyLastLine="1" shrinkToFit="1"/>
    </xf>
    <xf numFmtId="0" fontId="12" fillId="0" borderId="0" xfId="2" applyNumberFormat="1" applyFont="1" applyFill="1" applyBorder="1" applyAlignment="1">
      <alignment horizontal="right" vertical="center"/>
    </xf>
    <xf numFmtId="38" fontId="12" fillId="0" borderId="0" xfId="2" quotePrefix="1" applyFont="1" applyFill="1" applyAlignment="1">
      <alignment horizontal="center" vertical="center"/>
    </xf>
    <xf numFmtId="184" fontId="10" fillId="0" borderId="4" xfId="2" applyNumberFormat="1" applyFont="1" applyFill="1" applyBorder="1" applyAlignment="1">
      <alignment vertical="center" shrinkToFit="1"/>
    </xf>
    <xf numFmtId="197" fontId="10" fillId="0" borderId="4" xfId="2" quotePrefix="1" applyNumberFormat="1" applyFont="1" applyFill="1" applyBorder="1" applyAlignment="1">
      <alignment horizontal="center" vertical="center" shrinkToFit="1"/>
    </xf>
    <xf numFmtId="38" fontId="22" fillId="0" borderId="4" xfId="2" applyFont="1" applyFill="1" applyBorder="1" applyAlignment="1">
      <alignment horizontal="distributed" vertical="center" wrapText="1"/>
    </xf>
    <xf numFmtId="178" fontId="10" fillId="0" borderId="4" xfId="2" applyNumberFormat="1" applyFont="1" applyFill="1" applyBorder="1" applyAlignment="1">
      <alignment vertical="center" shrinkToFit="1"/>
    </xf>
    <xf numFmtId="0" fontId="22" fillId="0" borderId="4" xfId="1" quotePrefix="1" applyFont="1" applyBorder="1" applyAlignment="1">
      <alignment horizontal="left" vertical="center" shrinkToFit="1"/>
    </xf>
    <xf numFmtId="38" fontId="10" fillId="0" borderId="75" xfId="2" applyFont="1" applyFill="1" applyBorder="1" applyAlignment="1">
      <alignment horizontal="center" vertical="center" shrinkToFit="1"/>
    </xf>
    <xf numFmtId="38" fontId="22" fillId="0" borderId="5" xfId="2" applyFont="1" applyFill="1" applyBorder="1" applyAlignment="1">
      <alignment horizontal="center" vertical="center" shrinkToFit="1"/>
    </xf>
    <xf numFmtId="38" fontId="22" fillId="0" borderId="75" xfId="2" applyFont="1" applyFill="1" applyBorder="1" applyAlignment="1">
      <alignment horizontal="center" vertical="center" shrinkToFit="1"/>
    </xf>
    <xf numFmtId="184" fontId="22" fillId="0" borderId="5" xfId="2" applyNumberFormat="1" applyFont="1" applyFill="1" applyBorder="1" applyAlignment="1">
      <alignment vertical="center" shrinkToFit="1"/>
    </xf>
    <xf numFmtId="197" fontId="22" fillId="0" borderId="5" xfId="2" quotePrefix="1" applyNumberFormat="1" applyFont="1" applyFill="1" applyBorder="1" applyAlignment="1">
      <alignment horizontal="center" vertical="center" shrinkToFit="1"/>
    </xf>
    <xf numFmtId="0" fontId="37" fillId="0" borderId="11" xfId="1" applyFont="1" applyBorder="1" applyAlignment="1">
      <alignment horizontal="left" vertical="center" shrinkToFit="1"/>
    </xf>
    <xf numFmtId="38" fontId="22" fillId="0" borderId="11" xfId="2" applyFont="1" applyFill="1" applyBorder="1" applyAlignment="1">
      <alignment horizontal="distributed" vertical="center"/>
    </xf>
    <xf numFmtId="179" fontId="11" fillId="0" borderId="4" xfId="2" applyNumberFormat="1" applyFont="1" applyFill="1" applyBorder="1" applyAlignment="1">
      <alignment horizontal="right" vertical="center"/>
    </xf>
    <xf numFmtId="38" fontId="21" fillId="0" borderId="4" xfId="2" applyFont="1" applyFill="1" applyBorder="1" applyAlignment="1">
      <alignment horizontal="distributed" vertical="center" wrapText="1" justifyLastLine="1" shrinkToFit="1"/>
    </xf>
    <xf numFmtId="184" fontId="49" fillId="0" borderId="4" xfId="2" applyNumberFormat="1" applyFont="1" applyFill="1" applyBorder="1" applyAlignment="1">
      <alignment horizontal="distributed" vertical="center" wrapText="1" justifyLastLine="1" shrinkToFit="1"/>
    </xf>
    <xf numFmtId="38" fontId="22" fillId="0" borderId="4" xfId="2" applyFont="1" applyFill="1" applyBorder="1" applyAlignment="1">
      <alignment horizontal="distributed" vertical="center" wrapText="1" justifyLastLine="1"/>
    </xf>
    <xf numFmtId="38" fontId="22" fillId="0" borderId="4" xfId="2" applyFont="1" applyFill="1" applyBorder="1" applyAlignment="1">
      <alignment horizontal="distributed" vertical="center" justifyLastLine="1"/>
    </xf>
    <xf numFmtId="178" fontId="22" fillId="0" borderId="4" xfId="2" applyNumberFormat="1" applyFont="1" applyFill="1" applyBorder="1" applyAlignment="1">
      <alignment vertical="center"/>
    </xf>
    <xf numFmtId="201" fontId="10" fillId="0" borderId="4" xfId="2" applyNumberFormat="1" applyFont="1" applyFill="1" applyBorder="1" applyAlignment="1">
      <alignment horizontal="right" vertical="center"/>
    </xf>
    <xf numFmtId="184" fontId="22" fillId="0" borderId="4" xfId="2" applyNumberFormat="1" applyFont="1" applyFill="1" applyBorder="1" applyAlignment="1">
      <alignment horizontal="center" vertical="center" shrinkToFit="1"/>
    </xf>
    <xf numFmtId="184" fontId="12" fillId="0" borderId="0" xfId="2" applyNumberFormat="1" applyFont="1" applyFill="1" applyAlignment="1">
      <alignment horizontal="right" vertical="center"/>
    </xf>
    <xf numFmtId="178" fontId="10" fillId="0" borderId="4" xfId="2" applyNumberFormat="1" applyFont="1" applyFill="1" applyBorder="1" applyAlignment="1">
      <alignment vertical="center"/>
    </xf>
    <xf numFmtId="184" fontId="10" fillId="0" borderId="4" xfId="2" applyNumberFormat="1" applyFont="1" applyFill="1" applyBorder="1" applyAlignment="1">
      <alignment vertical="center"/>
    </xf>
    <xf numFmtId="0" fontId="28" fillId="0" borderId="4" xfId="1" applyFont="1" applyBorder="1" applyAlignment="1">
      <alignment horizontal="left" vertical="center" shrinkToFit="1"/>
    </xf>
    <xf numFmtId="38" fontId="10" fillId="0" borderId="4" xfId="2" applyFont="1" applyFill="1" applyBorder="1" applyAlignment="1">
      <alignment horizontal="distributed" vertical="center" wrapText="1" shrinkToFit="1"/>
    </xf>
    <xf numFmtId="184" fontId="22" fillId="0" borderId="4" xfId="2" applyNumberFormat="1" applyFont="1" applyFill="1" applyBorder="1" applyAlignment="1">
      <alignment vertical="center"/>
    </xf>
    <xf numFmtId="38" fontId="22" fillId="0" borderId="4" xfId="2" applyFont="1" applyFill="1" applyBorder="1" applyAlignment="1">
      <alignment horizontal="distributed" vertical="center" wrapText="1" shrinkToFit="1"/>
    </xf>
    <xf numFmtId="199" fontId="12" fillId="0" borderId="0" xfId="1" applyNumberFormat="1" applyFont="1" applyAlignment="1">
      <alignment vertical="center"/>
    </xf>
    <xf numFmtId="184" fontId="12" fillId="0" borderId="0" xfId="2" applyNumberFormat="1" applyFont="1" applyFill="1" applyBorder="1" applyAlignment="1">
      <alignment vertical="center"/>
    </xf>
    <xf numFmtId="197" fontId="12" fillId="0" borderId="0" xfId="2" quotePrefix="1" applyNumberFormat="1" applyFont="1" applyFill="1" applyBorder="1" applyAlignment="1">
      <alignment horizontal="distributed" vertical="center" shrinkToFit="1"/>
    </xf>
    <xf numFmtId="0" fontId="12" fillId="0" borderId="0" xfId="1" quotePrefix="1" applyFont="1" applyAlignment="1">
      <alignment horizontal="left" vertical="center"/>
    </xf>
    <xf numFmtId="202" fontId="11" fillId="0" borderId="4" xfId="2" applyNumberFormat="1" applyFont="1" applyFill="1" applyBorder="1" applyAlignment="1">
      <alignment horizontal="right" vertical="center"/>
    </xf>
    <xf numFmtId="49" fontId="11" fillId="0" borderId="0" xfId="1" applyNumberFormat="1" applyFont="1" applyAlignment="1">
      <alignment vertical="center"/>
    </xf>
    <xf numFmtId="181" fontId="10" fillId="0" borderId="4" xfId="2" applyNumberFormat="1" applyFont="1" applyFill="1" applyBorder="1" applyAlignment="1">
      <alignment vertical="center"/>
    </xf>
    <xf numFmtId="0" fontId="10" fillId="0" borderId="4" xfId="1" applyFont="1" applyBorder="1" applyAlignment="1">
      <alignment horizontal="center" vertical="center"/>
    </xf>
    <xf numFmtId="49" fontId="10" fillId="0" borderId="4" xfId="1" applyNumberFormat="1" applyFont="1" applyBorder="1" applyAlignment="1">
      <alignment horizontal="center" vertical="center" shrinkToFit="1"/>
    </xf>
    <xf numFmtId="0" fontId="10" fillId="0" borderId="4" xfId="1" applyFont="1" applyBorder="1" applyAlignment="1">
      <alignment horizontal="distributed" vertical="center" wrapText="1" justifyLastLine="1" shrinkToFit="1"/>
    </xf>
    <xf numFmtId="203" fontId="11" fillId="0" borderId="0" xfId="1" applyNumberFormat="1" applyFont="1" applyAlignment="1">
      <alignment vertical="center"/>
    </xf>
    <xf numFmtId="202" fontId="11" fillId="0" borderId="4" xfId="1" applyNumberFormat="1" applyFont="1" applyBorder="1" applyAlignment="1">
      <alignment horizontal="right" vertical="center"/>
    </xf>
    <xf numFmtId="38" fontId="10" fillId="0" borderId="0" xfId="2" applyFont="1" applyFill="1" applyAlignment="1">
      <alignment horizontal="left" vertical="center"/>
    </xf>
    <xf numFmtId="38" fontId="10" fillId="0" borderId="0" xfId="2" applyFont="1" applyFill="1" applyAlignment="1">
      <alignment horizontal="right" vertical="center"/>
    </xf>
    <xf numFmtId="40" fontId="10" fillId="0" borderId="0" xfId="2" applyNumberFormat="1" applyFont="1" applyFill="1" applyBorder="1" applyAlignment="1">
      <alignment vertical="center"/>
    </xf>
    <xf numFmtId="38" fontId="10" fillId="0" borderId="0" xfId="2" applyFont="1" applyFill="1" applyBorder="1" applyAlignment="1">
      <alignment horizontal="left" vertical="center"/>
    </xf>
    <xf numFmtId="38" fontId="10" fillId="0" borderId="0" xfId="2" applyFont="1" applyFill="1" applyBorder="1" applyAlignment="1">
      <alignment horizontal="distributed" vertical="center" shrinkToFit="1"/>
    </xf>
    <xf numFmtId="40" fontId="10" fillId="0" borderId="4" xfId="2" applyNumberFormat="1" applyFont="1" applyFill="1" applyBorder="1" applyAlignment="1">
      <alignment horizontal="right" vertical="center"/>
    </xf>
    <xf numFmtId="38" fontId="10" fillId="0" borderId="90" xfId="2" applyFont="1" applyFill="1" applyBorder="1" applyAlignment="1">
      <alignment horizontal="distributed" vertical="center"/>
    </xf>
    <xf numFmtId="38" fontId="10" fillId="0" borderId="90" xfId="2" applyFont="1" applyFill="1" applyBorder="1" applyAlignment="1">
      <alignment horizontal="distributed" vertical="center" shrinkToFit="1"/>
    </xf>
    <xf numFmtId="38" fontId="10" fillId="0" borderId="90" xfId="2" applyFont="1" applyFill="1" applyBorder="1" applyAlignment="1">
      <alignment horizontal="left" vertical="center" shrinkToFit="1"/>
    </xf>
    <xf numFmtId="40" fontId="10" fillId="0" borderId="5" xfId="2" applyNumberFormat="1" applyFont="1" applyFill="1" applyBorder="1" applyAlignment="1">
      <alignment horizontal="right" vertical="center"/>
    </xf>
    <xf numFmtId="38" fontId="10" fillId="0" borderId="5" xfId="2" applyFont="1" applyFill="1" applyBorder="1" applyAlignment="1">
      <alignment horizontal="center" vertical="center"/>
    </xf>
    <xf numFmtId="38" fontId="10" fillId="0" borderId="10" xfId="2" applyFont="1" applyFill="1" applyBorder="1" applyAlignment="1">
      <alignment horizontal="center" vertical="center"/>
    </xf>
    <xf numFmtId="40" fontId="10" fillId="0" borderId="4" xfId="2" applyNumberFormat="1" applyFont="1" applyFill="1" applyBorder="1" applyAlignment="1">
      <alignment vertical="center"/>
    </xf>
    <xf numFmtId="38" fontId="17" fillId="0" borderId="4" xfId="2" applyFont="1" applyFill="1" applyBorder="1" applyAlignment="1">
      <alignment horizontal="left" vertical="center" wrapText="1" shrinkToFit="1"/>
    </xf>
    <xf numFmtId="38" fontId="10" fillId="0" borderId="4" xfId="2" applyFont="1" applyFill="1" applyBorder="1" applyAlignment="1">
      <alignment horizontal="distributed" vertical="center" shrinkToFit="1"/>
    </xf>
    <xf numFmtId="0" fontId="8" fillId="0" borderId="0" xfId="15">
      <alignment vertical="center"/>
    </xf>
    <xf numFmtId="0" fontId="8" fillId="0" borderId="0" xfId="14" applyAlignment="1">
      <alignment vertical="center"/>
    </xf>
    <xf numFmtId="202" fontId="10" fillId="0" borderId="4" xfId="2" applyNumberFormat="1" applyFont="1" applyFill="1" applyBorder="1" applyAlignment="1">
      <alignment vertical="center"/>
    </xf>
    <xf numFmtId="38" fontId="13" fillId="0" borderId="0" xfId="2" applyFont="1" applyFill="1" applyAlignment="1">
      <alignment horizontal="left" vertical="center"/>
    </xf>
    <xf numFmtId="38" fontId="14" fillId="0" borderId="0" xfId="2" applyFont="1" applyFill="1" applyAlignment="1">
      <alignment horizontal="left" vertical="center"/>
    </xf>
    <xf numFmtId="188" fontId="10" fillId="0" borderId="4" xfId="2" applyNumberFormat="1" applyFont="1" applyFill="1" applyBorder="1" applyAlignment="1">
      <alignment vertical="center"/>
    </xf>
    <xf numFmtId="38" fontId="10" fillId="0" borderId="4" xfId="2" quotePrefix="1" applyFont="1" applyFill="1" applyBorder="1" applyAlignment="1">
      <alignment horizontal="center" vertical="center"/>
    </xf>
    <xf numFmtId="38" fontId="10" fillId="0" borderId="4" xfId="2" quotePrefix="1" applyFont="1" applyFill="1" applyBorder="1" applyAlignment="1">
      <alignment horizontal="center" vertical="center" wrapText="1"/>
    </xf>
    <xf numFmtId="38" fontId="10" fillId="0" borderId="5" xfId="2" applyFont="1" applyFill="1" applyBorder="1" applyAlignment="1">
      <alignment horizontal="distributed" vertical="center" wrapText="1" justifyLastLine="1" shrinkToFit="1"/>
    </xf>
    <xf numFmtId="38" fontId="10" fillId="0" borderId="5" xfId="2" applyFont="1" applyFill="1" applyBorder="1" applyAlignment="1">
      <alignment horizontal="distributed" vertical="center" justifyLastLine="1" shrinkToFit="1"/>
    </xf>
    <xf numFmtId="38" fontId="17" fillId="0" borderId="53" xfId="2" applyFont="1" applyFill="1" applyBorder="1" applyAlignment="1">
      <alignment horizontal="distributed" vertical="center" wrapText="1" justifyLastLine="1" shrinkToFit="1"/>
    </xf>
    <xf numFmtId="0" fontId="48" fillId="0" borderId="0" xfId="15" applyFont="1">
      <alignment vertical="center"/>
    </xf>
    <xf numFmtId="0" fontId="48" fillId="0" borderId="0" xfId="14" applyFont="1" applyAlignment="1">
      <alignment vertical="center"/>
    </xf>
    <xf numFmtId="0" fontId="13" fillId="0" borderId="0" xfId="14" applyFont="1" applyAlignment="1">
      <alignment vertical="center"/>
    </xf>
    <xf numFmtId="184" fontId="11" fillId="0" borderId="9" xfId="2" applyNumberFormat="1" applyFont="1" applyFill="1" applyBorder="1" applyAlignment="1">
      <alignment vertical="center"/>
    </xf>
    <xf numFmtId="179" fontId="10" fillId="0" borderId="90" xfId="2" applyNumberFormat="1" applyFont="1" applyFill="1" applyBorder="1" applyAlignment="1">
      <alignment vertical="center"/>
    </xf>
    <xf numFmtId="179" fontId="10" fillId="0" borderId="90" xfId="2" applyNumberFormat="1" applyFont="1" applyFill="1" applyBorder="1" applyAlignment="1">
      <alignment horizontal="right" vertical="center"/>
    </xf>
    <xf numFmtId="38" fontId="10" fillId="0" borderId="90" xfId="2" applyFont="1" applyFill="1" applyBorder="1" applyAlignment="1">
      <alignment horizontal="distributed" vertical="center" justifyLastLine="1"/>
    </xf>
    <xf numFmtId="38" fontId="13" fillId="0" borderId="0" xfId="2" applyFont="1" applyFill="1" applyBorder="1" applyAlignment="1">
      <alignment vertical="center"/>
    </xf>
    <xf numFmtId="38" fontId="20" fillId="0" borderId="90" xfId="2" applyFont="1" applyFill="1" applyBorder="1" applyAlignment="1">
      <alignment horizontal="distributed" vertical="center"/>
    </xf>
    <xf numFmtId="38" fontId="11" fillId="0" borderId="0" xfId="2" applyFont="1" applyFill="1" applyBorder="1" applyAlignment="1">
      <alignment horizontal="center" vertical="center" shrinkToFit="1"/>
    </xf>
    <xf numFmtId="0" fontId="28" fillId="0" borderId="0" xfId="1" applyFont="1" applyAlignment="1">
      <alignment horizontal="right" vertical="center"/>
    </xf>
    <xf numFmtId="0" fontId="28" fillId="0" borderId="0" xfId="1" applyFont="1" applyAlignment="1">
      <alignment vertical="center"/>
    </xf>
    <xf numFmtId="204" fontId="10" fillId="0" borderId="0" xfId="2" quotePrefix="1" applyNumberFormat="1" applyFont="1" applyFill="1" applyBorder="1" applyAlignment="1">
      <alignment horizontal="center" vertical="center"/>
    </xf>
    <xf numFmtId="38" fontId="22" fillId="0" borderId="0" xfId="2" applyFont="1" applyFill="1" applyBorder="1" applyAlignment="1">
      <alignment horizontal="distributed" vertical="center" justifyLastLine="1"/>
    </xf>
    <xf numFmtId="38" fontId="22" fillId="0" borderId="10" xfId="2" applyFont="1" applyFill="1" applyBorder="1" applyAlignment="1">
      <alignment horizontal="distributed" vertical="center" justifyLastLine="1"/>
    </xf>
    <xf numFmtId="179" fontId="22" fillId="0" borderId="10" xfId="1" applyNumberFormat="1" applyFont="1" applyBorder="1" applyAlignment="1">
      <alignment horizontal="right" vertical="center"/>
    </xf>
    <xf numFmtId="38" fontId="22" fillId="0" borderId="10" xfId="2" applyFont="1" applyFill="1" applyBorder="1" applyAlignment="1">
      <alignment horizontal="center" vertical="center"/>
    </xf>
    <xf numFmtId="204" fontId="22" fillId="0" borderId="10" xfId="2" applyNumberFormat="1" applyFont="1" applyFill="1" applyBorder="1" applyAlignment="1">
      <alignment horizontal="center" vertical="center"/>
    </xf>
    <xf numFmtId="38" fontId="22" fillId="0" borderId="10" xfId="2" applyFont="1" applyFill="1" applyBorder="1" applyAlignment="1">
      <alignment horizontal="left" vertical="center"/>
    </xf>
    <xf numFmtId="179" fontId="22" fillId="0" borderId="4" xfId="1" applyNumberFormat="1" applyFont="1" applyBorder="1" applyAlignment="1">
      <alignment horizontal="right" vertical="center"/>
    </xf>
    <xf numFmtId="38" fontId="22" fillId="0" borderId="90" xfId="2" applyFont="1" applyFill="1" applyBorder="1" applyAlignment="1">
      <alignment horizontal="center" vertical="center"/>
    </xf>
    <xf numFmtId="204" fontId="22" fillId="0" borderId="4" xfId="2" applyNumberFormat="1" applyFont="1" applyFill="1" applyBorder="1" applyAlignment="1">
      <alignment horizontal="center" vertical="center"/>
    </xf>
    <xf numFmtId="0" fontId="22" fillId="0" borderId="4" xfId="2" applyNumberFormat="1" applyFont="1" applyFill="1" applyBorder="1" applyAlignment="1">
      <alignment horizontal="distributed" vertical="center"/>
    </xf>
    <xf numFmtId="49" fontId="22" fillId="0" borderId="4" xfId="2" applyNumberFormat="1" applyFont="1" applyFill="1" applyBorder="1" applyAlignment="1">
      <alignment horizontal="center" vertical="center"/>
    </xf>
    <xf numFmtId="38" fontId="22" fillId="0" borderId="4" xfId="2" applyFont="1" applyFill="1" applyBorder="1" applyAlignment="1" applyProtection="1">
      <alignment horizontal="center" vertical="center"/>
      <protection locked="0"/>
    </xf>
    <xf numFmtId="38" fontId="10" fillId="0" borderId="9" xfId="2" applyFont="1" applyFill="1" applyBorder="1" applyAlignment="1">
      <alignment vertical="center"/>
    </xf>
    <xf numFmtId="38" fontId="22" fillId="0" borderId="4" xfId="2" applyFont="1" applyFill="1" applyBorder="1" applyAlignment="1" applyProtection="1">
      <alignment horizontal="distributed" vertical="center" justifyLastLine="1" shrinkToFit="1"/>
      <protection locked="0"/>
    </xf>
    <xf numFmtId="38" fontId="22" fillId="0" borderId="90" xfId="2" applyFont="1" applyFill="1" applyBorder="1" applyAlignment="1">
      <alignment horizontal="distributed" vertical="center" justifyLastLine="1" shrinkToFit="1"/>
    </xf>
    <xf numFmtId="0" fontId="23" fillId="0" borderId="0" xfId="14" applyFont="1" applyAlignment="1">
      <alignment horizontal="right" vertical="center"/>
    </xf>
    <xf numFmtId="178" fontId="12" fillId="0" borderId="4" xfId="13" applyNumberFormat="1" applyFont="1" applyFill="1" applyBorder="1" applyAlignment="1">
      <alignment horizontal="right" vertical="center"/>
    </xf>
    <xf numFmtId="178" fontId="22" fillId="0" borderId="74" xfId="2" applyNumberFormat="1" applyFont="1" applyFill="1" applyBorder="1" applyAlignment="1">
      <alignment horizontal="right" vertical="center"/>
    </xf>
    <xf numFmtId="38" fontId="22" fillId="0" borderId="45" xfId="2" applyFont="1" applyFill="1" applyBorder="1" applyAlignment="1">
      <alignment horizontal="distributed" vertical="center" justifyLastLine="1"/>
    </xf>
    <xf numFmtId="38" fontId="22" fillId="0" borderId="46" xfId="2" applyFont="1" applyFill="1" applyBorder="1" applyAlignment="1">
      <alignment horizontal="center" vertical="center"/>
    </xf>
    <xf numFmtId="38" fontId="22" fillId="0" borderId="13" xfId="2" applyFont="1" applyFill="1" applyBorder="1" applyAlignment="1">
      <alignment horizontal="center" vertical="center"/>
    </xf>
    <xf numFmtId="38" fontId="12" fillId="0" borderId="0" xfId="2" applyFont="1" applyFill="1" applyAlignment="1">
      <alignment horizontal="right" vertical="top"/>
    </xf>
    <xf numFmtId="188" fontId="12" fillId="0" borderId="4" xfId="2" applyNumberFormat="1" applyFont="1" applyFill="1" applyBorder="1" applyAlignment="1">
      <alignment horizontal="right" vertical="center"/>
    </xf>
    <xf numFmtId="38" fontId="12" fillId="0" borderId="90" xfId="2" applyFont="1" applyFill="1" applyBorder="1" applyAlignment="1">
      <alignment horizontal="distributed" vertical="center" justifyLastLine="1"/>
    </xf>
    <xf numFmtId="201" fontId="10" fillId="0" borderId="4" xfId="2" applyNumberFormat="1" applyFont="1" applyFill="1" applyBorder="1" applyAlignment="1">
      <alignment vertical="center"/>
    </xf>
    <xf numFmtId="179" fontId="22" fillId="0" borderId="4" xfId="2" applyNumberFormat="1" applyFont="1" applyFill="1" applyBorder="1" applyAlignment="1">
      <alignment vertical="center"/>
    </xf>
    <xf numFmtId="38" fontId="22" fillId="0" borderId="74" xfId="2" applyFont="1" applyFill="1" applyBorder="1" applyAlignment="1">
      <alignment horizontal="distributed" vertical="center" wrapText="1" justifyLastLine="1" shrinkToFit="1"/>
    </xf>
    <xf numFmtId="38" fontId="22" fillId="0" borderId="74" xfId="2" applyFont="1" applyFill="1" applyBorder="1" applyAlignment="1">
      <alignment horizontal="distributed" vertical="center" wrapText="1" justifyLastLine="1"/>
    </xf>
    <xf numFmtId="38" fontId="12" fillId="0" borderId="74" xfId="2" applyFont="1" applyFill="1" applyBorder="1" applyAlignment="1">
      <alignment horizontal="distributed" vertical="center" justifyLastLine="1"/>
    </xf>
    <xf numFmtId="184" fontId="12" fillId="0" borderId="0" xfId="2" applyNumberFormat="1" applyFont="1" applyFill="1" applyBorder="1" applyAlignment="1">
      <alignment horizontal="center" vertical="center"/>
    </xf>
    <xf numFmtId="38" fontId="12" fillId="0" borderId="0" xfId="2" applyFont="1" applyFill="1" applyBorder="1" applyAlignment="1">
      <alignment horizontal="left" vertical="center"/>
    </xf>
    <xf numFmtId="40" fontId="12" fillId="0" borderId="4" xfId="2" applyNumberFormat="1" applyFont="1" applyFill="1" applyBorder="1" applyAlignment="1">
      <alignment vertical="center" shrinkToFit="1"/>
    </xf>
    <xf numFmtId="38" fontId="12" fillId="0" borderId="4" xfId="2" applyFont="1" applyFill="1" applyBorder="1" applyAlignment="1">
      <alignment horizontal="center" vertical="center" shrinkToFit="1"/>
    </xf>
    <xf numFmtId="6" fontId="22" fillId="0" borderId="4" xfId="8" applyFont="1" applyFill="1" applyBorder="1" applyAlignment="1">
      <alignment horizontal="distributed" vertical="center" wrapText="1" justifyLastLine="1" shrinkToFit="1"/>
    </xf>
    <xf numFmtId="38" fontId="14" fillId="0" borderId="0" xfId="2" applyFont="1" applyFill="1" applyBorder="1" applyAlignment="1">
      <alignment vertical="center"/>
    </xf>
    <xf numFmtId="38" fontId="12" fillId="0" borderId="0" xfId="2" applyFont="1" applyFill="1" applyBorder="1" applyAlignment="1">
      <alignment horizontal="left" vertical="center" indent="1"/>
    </xf>
    <xf numFmtId="38" fontId="10" fillId="0" borderId="4" xfId="2" applyFont="1" applyFill="1" applyBorder="1" applyAlignment="1">
      <alignment horizontal="distributed" vertical="center" wrapText="1" justifyLastLine="1"/>
    </xf>
    <xf numFmtId="57" fontId="10" fillId="0" borderId="4" xfId="2" applyNumberFormat="1" applyFont="1" applyFill="1" applyBorder="1" applyAlignment="1">
      <alignment horizontal="center" vertical="center" shrinkToFit="1"/>
    </xf>
    <xf numFmtId="57" fontId="10" fillId="0" borderId="0" xfId="2" applyNumberFormat="1" applyFont="1" applyFill="1" applyBorder="1" applyAlignment="1">
      <alignment vertical="center" shrinkToFit="1"/>
    </xf>
    <xf numFmtId="38" fontId="17" fillId="0" borderId="4" xfId="2" applyFont="1" applyFill="1" applyBorder="1" applyAlignment="1">
      <alignment horizontal="distributed" vertical="center" wrapText="1" justifyLastLine="1"/>
    </xf>
    <xf numFmtId="179" fontId="11" fillId="0" borderId="4" xfId="2" applyNumberFormat="1" applyFont="1" applyFill="1" applyBorder="1" applyAlignment="1">
      <alignment vertical="center"/>
    </xf>
    <xf numFmtId="179" fontId="11" fillId="2" borderId="4" xfId="2" applyNumberFormat="1" applyFont="1" applyFill="1" applyBorder="1" applyAlignment="1">
      <alignment vertical="center"/>
    </xf>
    <xf numFmtId="179" fontId="12" fillId="0" borderId="4" xfId="2" applyNumberFormat="1" applyFont="1" applyFill="1" applyBorder="1" applyAlignment="1">
      <alignment vertical="center"/>
    </xf>
    <xf numFmtId="38" fontId="10" fillId="0" borderId="4" xfId="2" applyFont="1" applyFill="1" applyBorder="1" applyAlignment="1">
      <alignment horizontal="center" vertical="center" wrapText="1"/>
    </xf>
    <xf numFmtId="0" fontId="55" fillId="0" borderId="0" xfId="1" applyFont="1" applyAlignment="1">
      <alignment vertical="center"/>
    </xf>
    <xf numFmtId="178" fontId="11" fillId="0" borderId="74" xfId="2" applyNumberFormat="1" applyFont="1" applyFill="1" applyBorder="1" applyAlignment="1">
      <alignment horizontal="right" vertical="center"/>
    </xf>
    <xf numFmtId="38" fontId="11" fillId="0" borderId="74" xfId="2" applyFont="1" applyFill="1" applyBorder="1" applyAlignment="1">
      <alignment horizontal="distributed" vertical="center"/>
    </xf>
    <xf numFmtId="0" fontId="8" fillId="0" borderId="0" xfId="1" applyAlignment="1">
      <alignment vertical="center" shrinkToFit="1"/>
    </xf>
    <xf numFmtId="38" fontId="11" fillId="0" borderId="78" xfId="2" applyFont="1" applyFill="1" applyBorder="1" applyAlignment="1">
      <alignment horizontal="right" vertical="center"/>
    </xf>
    <xf numFmtId="38" fontId="11" fillId="0" borderId="78" xfId="2" applyFont="1" applyFill="1" applyBorder="1" applyAlignment="1">
      <alignment vertical="center" shrinkToFit="1"/>
    </xf>
    <xf numFmtId="178" fontId="11" fillId="0" borderId="74" xfId="2" applyNumberFormat="1" applyFont="1" applyFill="1" applyBorder="1" applyAlignment="1">
      <alignment vertical="center"/>
    </xf>
    <xf numFmtId="38" fontId="11" fillId="0" borderId="0" xfId="2" applyFont="1" applyFill="1" applyBorder="1" applyAlignment="1">
      <alignment horizontal="right" vertical="center" shrinkToFit="1"/>
    </xf>
    <xf numFmtId="38" fontId="11" fillId="0" borderId="77" xfId="2" applyFont="1" applyFill="1" applyBorder="1" applyAlignment="1">
      <alignment horizontal="right" vertical="center"/>
    </xf>
    <xf numFmtId="176" fontId="11" fillId="0" borderId="89" xfId="2" applyNumberFormat="1" applyFont="1" applyFill="1" applyBorder="1" applyAlignment="1">
      <alignment horizontal="left" vertical="center"/>
    </xf>
    <xf numFmtId="202" fontId="11" fillId="0" borderId="90" xfId="2" applyNumberFormat="1" applyFont="1" applyFill="1" applyBorder="1" applyAlignment="1">
      <alignment horizontal="right" vertical="center"/>
    </xf>
    <xf numFmtId="38" fontId="11" fillId="0" borderId="91" xfId="2" applyFont="1" applyFill="1" applyBorder="1" applyAlignment="1">
      <alignment horizontal="distributed" vertical="center" justifyLastLine="1" shrinkToFit="1"/>
    </xf>
    <xf numFmtId="38" fontId="10" fillId="0" borderId="56" xfId="2" applyFont="1" applyFill="1" applyBorder="1" applyAlignment="1">
      <alignment horizontal="distributed" vertical="center" justifyLastLine="1"/>
    </xf>
    <xf numFmtId="10" fontId="22" fillId="0" borderId="13" xfId="2" applyNumberFormat="1" applyFont="1" applyFill="1" applyBorder="1" applyAlignment="1">
      <alignment horizontal="center" vertical="center" shrinkToFit="1"/>
    </xf>
    <xf numFmtId="178" fontId="22" fillId="0" borderId="3" xfId="2" applyNumberFormat="1" applyFont="1" applyFill="1" applyBorder="1" applyAlignment="1">
      <alignment horizontal="right" vertical="center" shrinkToFit="1"/>
    </xf>
    <xf numFmtId="38" fontId="22" fillId="0" borderId="12" xfId="2" applyFont="1" applyFill="1" applyBorder="1" applyAlignment="1">
      <alignment horizontal="center" vertical="center" shrinkToFit="1"/>
    </xf>
    <xf numFmtId="38" fontId="12" fillId="0" borderId="58" xfId="2" applyFont="1" applyFill="1" applyBorder="1" applyAlignment="1">
      <alignment horizontal="distributed" vertical="center" shrinkToFit="1"/>
    </xf>
    <xf numFmtId="38" fontId="12" fillId="0" borderId="59" xfId="2" applyFont="1" applyFill="1" applyBorder="1" applyAlignment="1">
      <alignment horizontal="distributed" vertical="center"/>
    </xf>
    <xf numFmtId="38" fontId="12" fillId="0" borderId="58" xfId="2" applyFont="1" applyFill="1" applyBorder="1" applyAlignment="1">
      <alignment horizontal="center" vertical="center" shrinkToFit="1"/>
    </xf>
    <xf numFmtId="38" fontId="12" fillId="0" borderId="61" xfId="2" applyFont="1" applyFill="1" applyBorder="1" applyAlignment="1">
      <alignment horizontal="distributed" vertical="center"/>
    </xf>
    <xf numFmtId="38" fontId="10" fillId="0" borderId="12" xfId="2" applyFont="1" applyFill="1" applyBorder="1" applyAlignment="1">
      <alignment horizontal="center" vertical="center" shrinkToFit="1"/>
    </xf>
    <xf numFmtId="38" fontId="11" fillId="0" borderId="93" xfId="2" applyFont="1" applyFill="1" applyBorder="1" applyAlignment="1">
      <alignment horizontal="center" vertical="center" shrinkToFit="1"/>
    </xf>
    <xf numFmtId="38" fontId="11" fillId="0" borderId="61" xfId="2" applyFont="1" applyFill="1" applyBorder="1" applyAlignment="1">
      <alignment horizontal="distributed" vertical="center"/>
    </xf>
    <xf numFmtId="38" fontId="10" fillId="0" borderId="62" xfId="2" applyFont="1" applyFill="1" applyBorder="1" applyAlignment="1">
      <alignment horizontal="center" vertical="center" shrinkToFit="1"/>
    </xf>
    <xf numFmtId="38" fontId="11" fillId="0" borderId="94" xfId="2" applyFont="1" applyFill="1" applyBorder="1" applyAlignment="1">
      <alignment horizontal="center" vertical="center" shrinkToFit="1"/>
    </xf>
    <xf numFmtId="38" fontId="11" fillId="0" borderId="95" xfId="2" applyFont="1" applyFill="1" applyBorder="1" applyAlignment="1">
      <alignment horizontal="distributed" vertical="center"/>
    </xf>
    <xf numFmtId="10" fontId="10" fillId="0" borderId="95" xfId="2" applyNumberFormat="1" applyFont="1" applyFill="1" applyBorder="1" applyAlignment="1">
      <alignment horizontal="center" vertical="center" shrinkToFit="1"/>
    </xf>
    <xf numFmtId="38" fontId="11" fillId="0" borderId="10" xfId="2" applyFont="1" applyFill="1" applyBorder="1" applyAlignment="1">
      <alignment horizontal="distributed" vertical="center" shrinkToFit="1"/>
    </xf>
    <xf numFmtId="38" fontId="11" fillId="0" borderId="91" xfId="2" applyFont="1" applyFill="1" applyBorder="1" applyAlignment="1">
      <alignment horizontal="distributed" vertical="center" shrinkToFit="1"/>
    </xf>
    <xf numFmtId="38" fontId="10" fillId="0" borderId="3" xfId="2" applyFont="1" applyFill="1" applyBorder="1" applyAlignment="1">
      <alignment horizontal="distributed" vertical="center" justifyLastLine="1" shrinkToFit="1"/>
    </xf>
    <xf numFmtId="38" fontId="11" fillId="0" borderId="78" xfId="2" applyFont="1" applyFill="1" applyBorder="1" applyAlignment="1">
      <alignment horizontal="distributed" vertical="center" justifyLastLine="1" shrinkToFit="1"/>
    </xf>
    <xf numFmtId="205" fontId="10" fillId="0" borderId="99" xfId="2" applyNumberFormat="1" applyFont="1" applyFill="1" applyBorder="1" applyAlignment="1">
      <alignment horizontal="left" vertical="center" shrinkToFit="1"/>
    </xf>
    <xf numFmtId="38" fontId="10" fillId="0" borderId="100" xfId="2" applyFont="1" applyFill="1" applyBorder="1" applyAlignment="1">
      <alignment vertical="center" shrinkToFit="1"/>
    </xf>
    <xf numFmtId="205" fontId="10" fillId="0" borderId="99" xfId="2" applyNumberFormat="1" applyFont="1" applyFill="1" applyBorder="1" applyAlignment="1">
      <alignment horizontal="left" vertical="center"/>
    </xf>
    <xf numFmtId="38" fontId="10" fillId="0" borderId="100" xfId="2" applyFont="1" applyFill="1" applyBorder="1" applyAlignment="1">
      <alignment vertical="center"/>
    </xf>
    <xf numFmtId="38" fontId="13" fillId="0" borderId="8" xfId="2" applyFont="1" applyFill="1" applyBorder="1" applyAlignment="1">
      <alignment vertical="center"/>
    </xf>
    <xf numFmtId="40" fontId="12" fillId="0" borderId="0" xfId="2" applyNumberFormat="1" applyFont="1" applyFill="1" applyBorder="1" applyAlignment="1">
      <alignment vertical="center" wrapText="1"/>
    </xf>
    <xf numFmtId="40" fontId="11" fillId="0" borderId="0" xfId="2" applyNumberFormat="1" applyFont="1" applyFill="1" applyBorder="1" applyAlignment="1">
      <alignment vertical="center"/>
    </xf>
    <xf numFmtId="184" fontId="10" fillId="0" borderId="0" xfId="2" applyNumberFormat="1" applyFont="1" applyFill="1" applyAlignment="1">
      <alignment vertical="center" shrinkToFit="1"/>
    </xf>
    <xf numFmtId="184" fontId="22" fillId="0" borderId="0" xfId="2" applyNumberFormat="1" applyFont="1" applyFill="1" applyAlignment="1">
      <alignment vertical="center" shrinkToFit="1"/>
    </xf>
    <xf numFmtId="206" fontId="22" fillId="0" borderId="0" xfId="2" applyNumberFormat="1" applyFont="1" applyFill="1" applyAlignment="1">
      <alignment horizontal="center" vertical="center" shrinkToFit="1"/>
    </xf>
    <xf numFmtId="184" fontId="22" fillId="0" borderId="0" xfId="2" applyNumberFormat="1" applyFont="1" applyFill="1" applyAlignment="1">
      <alignment horizontal="distributed" vertical="center" wrapText="1" justifyLastLine="1" shrinkToFit="1"/>
    </xf>
    <xf numFmtId="184" fontId="22" fillId="0" borderId="0" xfId="2" applyNumberFormat="1" applyFont="1" applyFill="1" applyAlignment="1">
      <alignment vertical="center" wrapText="1" shrinkToFit="1"/>
    </xf>
    <xf numFmtId="38" fontId="22" fillId="0" borderId="0" xfId="2" applyFont="1" applyFill="1" applyAlignment="1">
      <alignment horizontal="center" vertical="center" shrinkToFit="1"/>
    </xf>
    <xf numFmtId="40" fontId="22" fillId="0" borderId="0" xfId="2" applyNumberFormat="1" applyFont="1" applyFill="1" applyAlignment="1">
      <alignment vertical="center" shrinkToFit="1"/>
    </xf>
    <xf numFmtId="184" fontId="22" fillId="0" borderId="0" xfId="2" applyNumberFormat="1" applyFont="1" applyFill="1" applyAlignment="1">
      <alignment horizontal="right" vertical="center"/>
    </xf>
    <xf numFmtId="40" fontId="22" fillId="0" borderId="0" xfId="2" applyNumberFormat="1" applyFont="1" applyFill="1" applyBorder="1" applyAlignment="1">
      <alignment horizontal="right" vertical="center"/>
    </xf>
    <xf numFmtId="206" fontId="22" fillId="0" borderId="0" xfId="2" applyNumberFormat="1" applyFont="1" applyFill="1" applyBorder="1" applyAlignment="1">
      <alignment horizontal="center" vertical="center" shrinkToFit="1"/>
    </xf>
    <xf numFmtId="184" fontId="22" fillId="0" borderId="0" xfId="2" applyNumberFormat="1" applyFont="1" applyFill="1" applyBorder="1" applyAlignment="1">
      <alignment vertical="center" shrinkToFit="1"/>
    </xf>
    <xf numFmtId="184" fontId="22" fillId="0" borderId="0" xfId="2" applyNumberFormat="1" applyFont="1" applyFill="1" applyBorder="1" applyAlignment="1">
      <alignment horizontal="distributed" vertical="center" justifyLastLine="1" shrinkToFit="1"/>
    </xf>
    <xf numFmtId="184" fontId="22" fillId="0" borderId="0" xfId="2" applyNumberFormat="1" applyFont="1" applyFill="1" applyBorder="1" applyAlignment="1">
      <alignment horizontal="distributed" vertical="center" wrapText="1" shrinkToFit="1"/>
    </xf>
    <xf numFmtId="38" fontId="22" fillId="0" borderId="0" xfId="2" applyFont="1" applyFill="1" applyBorder="1" applyAlignment="1">
      <alignment horizontal="center" vertical="center" shrinkToFit="1"/>
    </xf>
    <xf numFmtId="40" fontId="22" fillId="0" borderId="10" xfId="2" applyNumberFormat="1" applyFont="1" applyFill="1" applyBorder="1" applyAlignment="1">
      <alignment horizontal="right" vertical="center"/>
    </xf>
    <xf numFmtId="206" fontId="22" fillId="0" borderId="10" xfId="2" applyNumberFormat="1" applyFont="1" applyFill="1" applyBorder="1" applyAlignment="1">
      <alignment horizontal="center" vertical="center" shrinkToFit="1"/>
    </xf>
    <xf numFmtId="184" fontId="22" fillId="0" borderId="10" xfId="2" applyNumberFormat="1" applyFont="1" applyFill="1" applyBorder="1" applyAlignment="1">
      <alignment vertical="center" shrinkToFit="1"/>
    </xf>
    <xf numFmtId="184" fontId="22" fillId="0" borderId="10" xfId="2" applyNumberFormat="1" applyFont="1" applyFill="1" applyBorder="1" applyAlignment="1">
      <alignment horizontal="distributed" vertical="center" justifyLastLine="1" shrinkToFit="1"/>
    </xf>
    <xf numFmtId="184" fontId="22" fillId="0" borderId="10" xfId="2" applyNumberFormat="1" applyFont="1" applyFill="1" applyBorder="1" applyAlignment="1">
      <alignment horizontal="distributed" vertical="center" wrapText="1" shrinkToFit="1"/>
    </xf>
    <xf numFmtId="38" fontId="22" fillId="0" borderId="10" xfId="2" applyFont="1" applyFill="1" applyBorder="1" applyAlignment="1">
      <alignment horizontal="center" vertical="center" shrinkToFit="1"/>
    </xf>
    <xf numFmtId="188" fontId="22" fillId="0" borderId="101" xfId="2" applyNumberFormat="1" applyFont="1" applyFill="1" applyBorder="1" applyAlignment="1">
      <alignment horizontal="right" vertical="center" shrinkToFit="1"/>
    </xf>
    <xf numFmtId="184" fontId="22" fillId="0" borderId="103" xfId="2" applyNumberFormat="1" applyFont="1" applyFill="1" applyBorder="1" applyAlignment="1">
      <alignment vertical="center" shrinkToFit="1"/>
    </xf>
    <xf numFmtId="184" fontId="22" fillId="0" borderId="104" xfId="2" applyNumberFormat="1" applyFont="1" applyFill="1" applyBorder="1" applyAlignment="1">
      <alignment horizontal="distributed" vertical="center" justifyLastLine="1" shrinkToFit="1"/>
    </xf>
    <xf numFmtId="184" fontId="22" fillId="0" borderId="105" xfId="2" applyNumberFormat="1" applyFont="1" applyFill="1" applyBorder="1" applyAlignment="1">
      <alignment horizontal="distributed" vertical="center" wrapText="1" shrinkToFit="1"/>
    </xf>
    <xf numFmtId="38" fontId="22" fillId="0" borderId="73" xfId="2" applyFont="1" applyFill="1" applyBorder="1" applyAlignment="1">
      <alignment horizontal="center" vertical="center" shrinkToFit="1"/>
    </xf>
    <xf numFmtId="188" fontId="10" fillId="0" borderId="101" xfId="2" applyNumberFormat="1" applyFont="1" applyFill="1" applyBorder="1" applyAlignment="1">
      <alignment horizontal="right" vertical="center" shrinkToFit="1"/>
    </xf>
    <xf numFmtId="184" fontId="22" fillId="0" borderId="103" xfId="2" applyNumberFormat="1" applyFont="1" applyFill="1" applyBorder="1" applyAlignment="1">
      <alignment vertical="center" wrapText="1" shrinkToFit="1"/>
    </xf>
    <xf numFmtId="184" fontId="22" fillId="0" borderId="101" xfId="2" applyNumberFormat="1" applyFont="1" applyFill="1" applyBorder="1" applyAlignment="1">
      <alignment horizontal="distributed" vertical="center" justifyLastLine="1" shrinkToFit="1"/>
    </xf>
    <xf numFmtId="206" fontId="22" fillId="0" borderId="103" xfId="2" applyNumberFormat="1" applyFont="1" applyFill="1" applyBorder="1" applyAlignment="1">
      <alignment horizontal="distributed" vertical="center" justifyLastLine="1" shrinkToFit="1"/>
    </xf>
    <xf numFmtId="184" fontId="22" fillId="0" borderId="103" xfId="2" applyNumberFormat="1" applyFont="1" applyFill="1" applyBorder="1" applyAlignment="1">
      <alignment horizontal="distributed" vertical="center" wrapText="1" justifyLastLine="1" shrinkToFit="1"/>
    </xf>
    <xf numFmtId="38" fontId="22" fillId="0" borderId="73" xfId="2" applyFont="1" applyFill="1" applyBorder="1" applyAlignment="1">
      <alignment horizontal="distributed" vertical="center" wrapText="1" justifyLastLine="1" shrinkToFit="1"/>
    </xf>
    <xf numFmtId="184" fontId="22" fillId="0" borderId="0" xfId="2" applyNumberFormat="1" applyFont="1" applyFill="1" applyAlignment="1">
      <alignment horizontal="right"/>
    </xf>
    <xf numFmtId="206" fontId="10" fillId="0" borderId="0" xfId="2" applyNumberFormat="1" applyFont="1" applyFill="1" applyAlignment="1">
      <alignment horizontal="left" vertical="center"/>
    </xf>
    <xf numFmtId="184" fontId="22" fillId="0" borderId="103" xfId="2" applyNumberFormat="1" applyFont="1" applyFill="1" applyBorder="1" applyAlignment="1">
      <alignment horizontal="left" vertical="center" shrinkToFit="1"/>
    </xf>
    <xf numFmtId="184" fontId="22" fillId="0" borderId="105" xfId="2" applyNumberFormat="1" applyFont="1" applyFill="1" applyBorder="1" applyAlignment="1">
      <alignment horizontal="distributed" vertical="center" shrinkToFit="1"/>
    </xf>
    <xf numFmtId="184" fontId="22" fillId="0" borderId="103" xfId="2" applyNumberFormat="1" applyFont="1" applyFill="1" applyBorder="1" applyAlignment="1">
      <alignment vertical="center" wrapText="1"/>
    </xf>
    <xf numFmtId="38" fontId="22" fillId="0" borderId="100" xfId="2" applyFont="1" applyFill="1" applyBorder="1" applyAlignment="1">
      <alignment horizontal="center" vertical="center" shrinkToFit="1"/>
    </xf>
    <xf numFmtId="188" fontId="10" fillId="0" borderId="4" xfId="2" applyNumberFormat="1" applyFont="1" applyFill="1" applyBorder="1" applyAlignment="1">
      <alignment horizontal="right" vertical="center" shrinkToFit="1"/>
    </xf>
    <xf numFmtId="184" fontId="22" fillId="0" borderId="101" xfId="2" applyNumberFormat="1" applyFont="1" applyFill="1" applyBorder="1" applyAlignment="1">
      <alignment vertical="center" wrapText="1" shrinkToFit="1"/>
    </xf>
    <xf numFmtId="184" fontId="22" fillId="0" borderId="4" xfId="2" applyNumberFormat="1" applyFont="1" applyFill="1" applyBorder="1" applyAlignment="1">
      <alignment vertical="center" wrapText="1" shrinkToFit="1"/>
    </xf>
    <xf numFmtId="184" fontId="22" fillId="0" borderId="100" xfId="2" applyNumberFormat="1" applyFont="1" applyFill="1" applyBorder="1" applyAlignment="1">
      <alignment horizontal="distributed" vertical="center" wrapText="1" shrinkToFit="1"/>
    </xf>
    <xf numFmtId="188" fontId="10" fillId="0" borderId="99" xfId="2" applyNumberFormat="1" applyFont="1" applyFill="1" applyBorder="1" applyAlignment="1">
      <alignment horizontal="right" vertical="center" shrinkToFit="1"/>
    </xf>
    <xf numFmtId="184" fontId="22" fillId="0" borderId="105" xfId="2" applyNumberFormat="1" applyFont="1" applyFill="1" applyBorder="1" applyAlignment="1">
      <alignment vertical="center" shrinkToFit="1"/>
    </xf>
    <xf numFmtId="38" fontId="22" fillId="0" borderId="0" xfId="2" applyFont="1" applyFill="1" applyAlignment="1">
      <alignment horizontal="right" vertical="center"/>
    </xf>
    <xf numFmtId="206" fontId="22" fillId="0" borderId="6" xfId="2" applyNumberFormat="1" applyFont="1" applyFill="1" applyBorder="1" applyAlignment="1">
      <alignment horizontal="center" vertical="center" shrinkToFit="1"/>
    </xf>
    <xf numFmtId="184" fontId="22" fillId="0" borderId="6" xfId="2" applyNumberFormat="1" applyFont="1" applyFill="1" applyBorder="1" applyAlignment="1">
      <alignment vertical="center" shrinkToFit="1"/>
    </xf>
    <xf numFmtId="184" fontId="22" fillId="0" borderId="6" xfId="2" applyNumberFormat="1" applyFont="1" applyFill="1" applyBorder="1" applyAlignment="1">
      <alignment horizontal="distributed" vertical="center" justifyLastLine="1" shrinkToFit="1"/>
    </xf>
    <xf numFmtId="184" fontId="22" fillId="0" borderId="6" xfId="2" applyNumberFormat="1" applyFont="1" applyFill="1" applyBorder="1" applyAlignment="1">
      <alignment horizontal="distributed" vertical="center" wrapText="1" shrinkToFit="1"/>
    </xf>
    <xf numFmtId="38" fontId="12" fillId="0" borderId="6" xfId="2" applyFont="1" applyFill="1" applyBorder="1" applyAlignment="1">
      <alignment horizontal="left" vertical="center" indent="1"/>
    </xf>
    <xf numFmtId="184" fontId="22" fillId="0" borderId="0" xfId="2" applyNumberFormat="1" applyFont="1" applyFill="1" applyAlignment="1">
      <alignment horizontal="right" vertical="center" shrinkToFit="1"/>
    </xf>
    <xf numFmtId="188" fontId="22" fillId="0" borderId="101" xfId="2" applyNumberFormat="1" applyFont="1" applyFill="1" applyBorder="1" applyAlignment="1">
      <alignment vertical="center" shrinkToFit="1"/>
    </xf>
    <xf numFmtId="184" fontId="22" fillId="0" borderId="102" xfId="2" applyNumberFormat="1" applyFont="1" applyFill="1" applyBorder="1" applyAlignment="1">
      <alignment horizontal="distributed" vertical="center" justifyLastLine="1" shrinkToFit="1"/>
    </xf>
    <xf numFmtId="38" fontId="22" fillId="0" borderId="73" xfId="2" applyFont="1" applyFill="1" applyBorder="1" applyAlignment="1">
      <alignment horizontal="center" vertical="center"/>
    </xf>
    <xf numFmtId="206" fontId="12" fillId="0" borderId="103" xfId="2" applyNumberFormat="1" applyFont="1" applyFill="1" applyBorder="1" applyAlignment="1">
      <alignment horizontal="center" vertical="center" shrinkToFit="1"/>
    </xf>
    <xf numFmtId="38" fontId="12" fillId="0" borderId="105" xfId="2" applyFont="1" applyFill="1" applyBorder="1" applyAlignment="1">
      <alignment horizontal="distributed" vertical="center" justifyLastLine="1"/>
    </xf>
    <xf numFmtId="38" fontId="12" fillId="0" borderId="73" xfId="2" applyFont="1" applyFill="1" applyBorder="1" applyAlignment="1">
      <alignment horizontal="distributed" vertical="center" justifyLastLine="1"/>
    </xf>
    <xf numFmtId="2" fontId="10" fillId="0" borderId="99" xfId="1" applyNumberFormat="1" applyFont="1" applyBorder="1" applyAlignment="1">
      <alignment horizontal="left" vertical="center" shrinkToFit="1"/>
    </xf>
    <xf numFmtId="184" fontId="10" fillId="0" borderId="99" xfId="2" applyNumberFormat="1" applyFont="1" applyFill="1" applyBorder="1" applyAlignment="1">
      <alignment horizontal="distributed" vertical="center" justifyLastLine="1" shrinkToFit="1"/>
    </xf>
    <xf numFmtId="38" fontId="10" fillId="0" borderId="100" xfId="2" applyFont="1" applyFill="1" applyBorder="1" applyAlignment="1">
      <alignment horizontal="center" vertical="center" shrinkToFit="1"/>
    </xf>
    <xf numFmtId="184" fontId="22" fillId="0" borderId="99" xfId="2" applyNumberFormat="1" applyFont="1" applyFill="1" applyBorder="1" applyAlignment="1">
      <alignment horizontal="distributed" vertical="center" justifyLastLine="1" shrinkToFit="1"/>
    </xf>
    <xf numFmtId="184" fontId="10" fillId="0" borderId="102" xfId="2" applyNumberFormat="1" applyFont="1" applyFill="1" applyBorder="1" applyAlignment="1">
      <alignment horizontal="left" vertical="center" shrinkToFit="1"/>
    </xf>
    <xf numFmtId="184" fontId="10" fillId="0" borderId="100" xfId="2" applyNumberFormat="1" applyFont="1" applyFill="1" applyBorder="1" applyAlignment="1">
      <alignment horizontal="distributed" vertical="center" shrinkToFit="1"/>
    </xf>
    <xf numFmtId="188" fontId="22" fillId="0" borderId="4" xfId="2" applyNumberFormat="1" applyFont="1" applyFill="1" applyBorder="1" applyAlignment="1">
      <alignment horizontal="right" vertical="center" shrinkToFit="1"/>
    </xf>
    <xf numFmtId="2" fontId="22" fillId="0" borderId="99" xfId="1" applyNumberFormat="1" applyFont="1" applyBorder="1" applyAlignment="1">
      <alignment horizontal="left" vertical="center" shrinkToFit="1"/>
    </xf>
    <xf numFmtId="0" fontId="22" fillId="0" borderId="100" xfId="1" applyFont="1" applyBorder="1" applyAlignment="1">
      <alignment horizontal="distributed" vertical="center" shrinkToFit="1"/>
    </xf>
    <xf numFmtId="184" fontId="22" fillId="0" borderId="102" xfId="2" applyNumberFormat="1" applyFont="1" applyFill="1" applyBorder="1" applyAlignment="1">
      <alignment horizontal="left" vertical="center" shrinkToFit="1"/>
    </xf>
    <xf numFmtId="38" fontId="22" fillId="0" borderId="99" xfId="2" applyFont="1" applyFill="1" applyBorder="1" applyAlignment="1">
      <alignment horizontal="left" vertical="center" shrinkToFit="1"/>
    </xf>
    <xf numFmtId="38" fontId="22" fillId="0" borderId="100" xfId="2" applyFont="1" applyFill="1" applyBorder="1" applyAlignment="1">
      <alignment horizontal="distributed" vertical="center" shrinkToFit="1"/>
    </xf>
    <xf numFmtId="3" fontId="22" fillId="0" borderId="100" xfId="2" applyNumberFormat="1" applyFont="1" applyFill="1" applyBorder="1" applyAlignment="1">
      <alignment horizontal="distributed" vertical="center" shrinkToFit="1"/>
    </xf>
    <xf numFmtId="0" fontId="22" fillId="0" borderId="104" xfId="1" applyFont="1" applyBorder="1" applyAlignment="1">
      <alignment horizontal="left" vertical="center" shrinkToFit="1"/>
    </xf>
    <xf numFmtId="0" fontId="37" fillId="0" borderId="100" xfId="1" applyFont="1" applyBorder="1" applyAlignment="1">
      <alignment horizontal="center" vertical="center" shrinkToFit="1"/>
    </xf>
    <xf numFmtId="38" fontId="22" fillId="0" borderId="104" xfId="2" applyFont="1" applyFill="1" applyBorder="1" applyAlignment="1">
      <alignment horizontal="left" vertical="center" shrinkToFit="1"/>
    </xf>
    <xf numFmtId="0" fontId="22" fillId="0" borderId="100" xfId="1" applyFont="1" applyBorder="1" applyAlignment="1">
      <alignment horizontal="center" vertical="center" shrinkToFit="1"/>
    </xf>
    <xf numFmtId="184" fontId="22" fillId="0" borderId="99" xfId="2" applyNumberFormat="1" applyFont="1" applyFill="1" applyBorder="1" applyAlignment="1">
      <alignment horizontal="left" vertical="center" shrinkToFit="1"/>
    </xf>
    <xf numFmtId="0" fontId="22" fillId="0" borderId="100" xfId="2" applyNumberFormat="1" applyFont="1" applyFill="1" applyBorder="1" applyAlignment="1">
      <alignment horizontal="distributed" vertical="center" shrinkToFit="1"/>
    </xf>
    <xf numFmtId="188" fontId="22" fillId="0" borderId="99" xfId="2" applyNumberFormat="1" applyFont="1" applyFill="1" applyBorder="1" applyAlignment="1">
      <alignment horizontal="right" vertical="center" shrinkToFit="1"/>
    </xf>
    <xf numFmtId="0" fontId="22" fillId="0" borderId="99" xfId="1" applyFont="1" applyBorder="1" applyAlignment="1">
      <alignment horizontal="left" vertical="center" wrapText="1" shrinkToFit="1"/>
    </xf>
    <xf numFmtId="2" fontId="22" fillId="0" borderId="4" xfId="1" applyNumberFormat="1" applyFont="1" applyBorder="1" applyAlignment="1">
      <alignment horizontal="left" vertical="center" shrinkToFit="1"/>
    </xf>
    <xf numFmtId="38" fontId="22" fillId="0" borderId="105" xfId="2" applyFont="1" applyFill="1" applyBorder="1" applyAlignment="1">
      <alignment horizontal="distributed" vertical="center" shrinkToFit="1"/>
    </xf>
    <xf numFmtId="184" fontId="22" fillId="0" borderId="101" xfId="2" applyNumberFormat="1" applyFont="1" applyFill="1" applyBorder="1" applyAlignment="1">
      <alignment horizontal="left" vertical="center" shrinkToFit="1"/>
    </xf>
    <xf numFmtId="184" fontId="22" fillId="0" borderId="103" xfId="2" applyNumberFormat="1" applyFont="1" applyFill="1" applyBorder="1" applyAlignment="1">
      <alignment horizontal="left" vertical="center" wrapText="1" shrinkToFit="1"/>
    </xf>
    <xf numFmtId="184" fontId="22" fillId="0" borderId="0" xfId="2" applyNumberFormat="1" applyFont="1" applyFill="1" applyAlignment="1">
      <alignment horizontal="center" vertical="center" shrinkToFit="1"/>
    </xf>
    <xf numFmtId="184" fontId="22" fillId="0" borderId="0" xfId="2" applyNumberFormat="1" applyFont="1" applyFill="1" applyAlignment="1">
      <alignment horizontal="distributed" vertical="center" wrapText="1" shrinkToFit="1"/>
    </xf>
    <xf numFmtId="184" fontId="10" fillId="0" borderId="0" xfId="2" applyNumberFormat="1" applyFont="1" applyFill="1" applyBorder="1" applyAlignment="1">
      <alignment vertical="center" shrinkToFit="1"/>
    </xf>
    <xf numFmtId="40" fontId="10" fillId="0" borderId="0" xfId="2" applyNumberFormat="1" applyFont="1" applyFill="1" applyAlignment="1">
      <alignment vertical="center" shrinkToFit="1"/>
    </xf>
    <xf numFmtId="184" fontId="10" fillId="0" borderId="0" xfId="2" applyNumberFormat="1" applyFont="1" applyFill="1" applyAlignment="1">
      <alignment horizontal="right" vertical="center"/>
    </xf>
    <xf numFmtId="188" fontId="60" fillId="0" borderId="101" xfId="2" applyNumberFormat="1" applyFont="1" applyFill="1" applyBorder="1" applyAlignment="1">
      <alignment vertical="center" shrinkToFit="1"/>
    </xf>
    <xf numFmtId="38" fontId="60" fillId="0" borderId="103" xfId="2" applyFont="1" applyFill="1" applyBorder="1" applyAlignment="1">
      <alignment horizontal="left" vertical="center" shrinkToFit="1"/>
    </xf>
    <xf numFmtId="38" fontId="10" fillId="0" borderId="102" xfId="2" applyFont="1" applyFill="1" applyBorder="1" applyAlignment="1">
      <alignment horizontal="center" vertical="center" shrinkToFit="1"/>
    </xf>
    <xf numFmtId="38" fontId="60" fillId="0" borderId="105" xfId="2" applyFont="1" applyFill="1" applyBorder="1" applyAlignment="1">
      <alignment horizontal="distributed" vertical="center" shrinkToFit="1"/>
    </xf>
    <xf numFmtId="38" fontId="60" fillId="0" borderId="73" xfId="2" applyFont="1" applyFill="1" applyBorder="1" applyAlignment="1">
      <alignment vertical="center" shrinkToFit="1"/>
    </xf>
    <xf numFmtId="196" fontId="22" fillId="0" borderId="0" xfId="1" applyNumberFormat="1" applyFont="1" applyAlignment="1">
      <alignment horizontal="right" vertical="center" shrinkToFit="1"/>
    </xf>
    <xf numFmtId="196" fontId="22" fillId="0" borderId="101" xfId="1" applyNumberFormat="1" applyFont="1" applyBorder="1" applyAlignment="1">
      <alignment horizontal="right" vertical="center" shrinkToFit="1"/>
    </xf>
    <xf numFmtId="38" fontId="22" fillId="0" borderId="105" xfId="2" applyFont="1" applyFill="1" applyBorder="1" applyAlignment="1">
      <alignment horizontal="left" vertical="center" shrinkToFit="1"/>
    </xf>
    <xf numFmtId="38" fontId="22" fillId="0" borderId="102" xfId="2" applyFont="1" applyFill="1" applyBorder="1" applyAlignment="1">
      <alignment horizontal="center" vertical="center" shrinkToFit="1"/>
    </xf>
    <xf numFmtId="38" fontId="22" fillId="0" borderId="105" xfId="2" applyFont="1" applyFill="1" applyBorder="1" applyAlignment="1">
      <alignment horizontal="distributed" vertical="center"/>
    </xf>
    <xf numFmtId="38" fontId="60" fillId="0" borderId="105" xfId="2" applyFont="1" applyFill="1" applyBorder="1" applyAlignment="1">
      <alignment horizontal="distributed" vertical="center"/>
    </xf>
    <xf numFmtId="196" fontId="10" fillId="0" borderId="101" xfId="1" applyNumberFormat="1" applyFont="1" applyBorder="1" applyAlignment="1">
      <alignment horizontal="right" vertical="center" shrinkToFit="1"/>
    </xf>
    <xf numFmtId="38" fontId="22" fillId="0" borderId="104" xfId="2" applyFont="1" applyFill="1" applyBorder="1" applyAlignment="1">
      <alignment horizontal="center" vertical="center" shrinkToFit="1"/>
    </xf>
    <xf numFmtId="196" fontId="22" fillId="0" borderId="0" xfId="2" applyNumberFormat="1" applyFont="1" applyFill="1" applyBorder="1" applyAlignment="1">
      <alignment vertical="center" shrinkToFit="1"/>
    </xf>
    <xf numFmtId="196" fontId="10" fillId="0" borderId="101" xfId="2" applyNumberFormat="1" applyFont="1" applyFill="1" applyBorder="1" applyAlignment="1">
      <alignment vertical="center" shrinkToFit="1"/>
    </xf>
    <xf numFmtId="196" fontId="22" fillId="0" borderId="101" xfId="2" applyNumberFormat="1" applyFont="1" applyFill="1" applyBorder="1" applyAlignment="1">
      <alignment vertical="center" shrinkToFit="1"/>
    </xf>
    <xf numFmtId="188" fontId="22" fillId="0" borderId="0" xfId="2" applyNumberFormat="1" applyFont="1" applyFill="1" applyBorder="1" applyAlignment="1">
      <alignment vertical="center" shrinkToFit="1"/>
    </xf>
    <xf numFmtId="188" fontId="10" fillId="0" borderId="101" xfId="2" applyNumberFormat="1" applyFont="1" applyFill="1" applyBorder="1" applyAlignment="1">
      <alignment vertical="center" shrinkToFit="1"/>
    </xf>
    <xf numFmtId="38" fontId="60" fillId="0" borderId="105" xfId="2" applyFont="1" applyFill="1" applyBorder="1" applyAlignment="1">
      <alignment horizontal="left" vertical="center" shrinkToFit="1"/>
    </xf>
    <xf numFmtId="196" fontId="10" fillId="0" borderId="4" xfId="2" applyNumberFormat="1" applyFont="1" applyFill="1" applyBorder="1" applyAlignment="1">
      <alignment vertical="center" shrinkToFit="1"/>
    </xf>
    <xf numFmtId="38" fontId="10" fillId="0" borderId="105" xfId="2" applyFont="1" applyFill="1" applyBorder="1" applyAlignment="1">
      <alignment horizontal="left" vertical="center" shrinkToFit="1"/>
    </xf>
    <xf numFmtId="38" fontId="10" fillId="0" borderId="105" xfId="2" applyFont="1" applyFill="1" applyBorder="1" applyAlignment="1">
      <alignment horizontal="distributed" vertical="center"/>
    </xf>
    <xf numFmtId="38" fontId="21" fillId="0" borderId="105" xfId="2" applyFont="1" applyFill="1" applyBorder="1" applyAlignment="1">
      <alignment horizontal="distributed" vertical="center" justifyLastLine="1"/>
    </xf>
    <xf numFmtId="38" fontId="21" fillId="0" borderId="73" xfId="2" applyFont="1" applyFill="1" applyBorder="1" applyAlignment="1">
      <alignment horizontal="distributed" vertical="center" justifyLastLine="1"/>
    </xf>
    <xf numFmtId="38" fontId="21" fillId="0" borderId="0" xfId="2" applyFont="1" applyFill="1" applyBorder="1" applyAlignment="1">
      <alignment horizontal="center" vertical="center" shrinkToFit="1"/>
    </xf>
    <xf numFmtId="38" fontId="12" fillId="0" borderId="0" xfId="2" applyFont="1" applyFill="1" applyAlignment="1">
      <alignment horizontal="center" vertical="center" shrinkToFit="1"/>
    </xf>
    <xf numFmtId="38" fontId="12" fillId="0" borderId="0" xfId="2" applyFont="1" applyFill="1" applyAlignment="1">
      <alignment horizontal="distributed" vertical="center"/>
    </xf>
    <xf numFmtId="188" fontId="60" fillId="0" borderId="0" xfId="2" applyNumberFormat="1" applyFont="1" applyFill="1" applyBorder="1" applyAlignment="1">
      <alignment vertical="center" shrinkToFit="1"/>
    </xf>
    <xf numFmtId="188" fontId="10" fillId="0" borderId="4" xfId="2" applyNumberFormat="1" applyFont="1" applyFill="1" applyBorder="1" applyAlignment="1">
      <alignment vertical="center" shrinkToFit="1"/>
    </xf>
    <xf numFmtId="0" fontId="28" fillId="0" borderId="100" xfId="1" applyFont="1" applyBorder="1" applyAlignment="1">
      <alignment horizontal="distributed" vertical="center"/>
    </xf>
    <xf numFmtId="188" fontId="60" fillId="0" borderId="4" xfId="2" applyNumberFormat="1" applyFont="1" applyFill="1" applyBorder="1" applyAlignment="1">
      <alignment vertical="center" shrinkToFit="1"/>
    </xf>
    <xf numFmtId="0" fontId="61" fillId="0" borderId="100" xfId="1" applyFont="1" applyBorder="1" applyAlignment="1">
      <alignment horizontal="distributed" vertical="center"/>
    </xf>
    <xf numFmtId="38" fontId="60" fillId="0" borderId="100" xfId="2" applyFont="1" applyFill="1" applyBorder="1" applyAlignment="1">
      <alignment horizontal="distributed" vertical="center" shrinkToFit="1"/>
    </xf>
    <xf numFmtId="38" fontId="60" fillId="0" borderId="100" xfId="2" applyFont="1" applyFill="1" applyBorder="1" applyAlignment="1">
      <alignment horizontal="distributed" vertical="center"/>
    </xf>
    <xf numFmtId="38" fontId="62" fillId="0" borderId="105" xfId="2" applyFont="1" applyFill="1" applyBorder="1" applyAlignment="1">
      <alignment horizontal="distributed" vertical="center" shrinkToFit="1"/>
    </xf>
    <xf numFmtId="38" fontId="60" fillId="0" borderId="104" xfId="2" applyFont="1" applyFill="1" applyBorder="1" applyAlignment="1">
      <alignment horizontal="distributed" vertical="center"/>
    </xf>
    <xf numFmtId="40" fontId="22" fillId="0" borderId="0" xfId="2" applyNumberFormat="1" applyFont="1" applyFill="1" applyBorder="1" applyAlignment="1">
      <alignment horizontal="right" vertical="center" shrinkToFit="1"/>
    </xf>
    <xf numFmtId="38" fontId="11" fillId="0" borderId="0" xfId="2" quotePrefix="1" applyFont="1" applyFill="1" applyBorder="1" applyAlignment="1">
      <alignment vertical="center"/>
    </xf>
    <xf numFmtId="38" fontId="11" fillId="0" borderId="12" xfId="2" applyFont="1" applyFill="1" applyBorder="1" applyAlignment="1">
      <alignment vertical="center"/>
    </xf>
    <xf numFmtId="0" fontId="8" fillId="0" borderId="6" xfId="1" applyBorder="1" applyAlignment="1">
      <alignment horizontal="right" vertical="center"/>
    </xf>
    <xf numFmtId="207" fontId="11" fillId="0" borderId="0" xfId="2" applyNumberFormat="1" applyFont="1" applyFill="1" applyBorder="1" applyAlignment="1">
      <alignment vertical="center" shrinkToFit="1"/>
    </xf>
    <xf numFmtId="0" fontId="12" fillId="0" borderId="74" xfId="1" applyFont="1" applyBorder="1" applyAlignment="1">
      <alignment horizontal="center" vertical="center"/>
    </xf>
    <xf numFmtId="0" fontId="13" fillId="0" borderId="0" xfId="1" applyFont="1"/>
    <xf numFmtId="0" fontId="16" fillId="0" borderId="0" xfId="1" applyFont="1"/>
    <xf numFmtId="0" fontId="12" fillId="0" borderId="74" xfId="1" applyFont="1" applyBorder="1" applyAlignment="1">
      <alignment horizontal="distributed" vertical="center"/>
    </xf>
    <xf numFmtId="0" fontId="14" fillId="0" borderId="0" xfId="1" applyFont="1"/>
    <xf numFmtId="0" fontId="25" fillId="0" borderId="0" xfId="1" applyFont="1"/>
    <xf numFmtId="0" fontId="11" fillId="0" borderId="0" xfId="1" applyFont="1" applyAlignment="1">
      <alignment horizontal="center"/>
    </xf>
    <xf numFmtId="0" fontId="11" fillId="0" borderId="0" xfId="1" applyFont="1" applyAlignment="1">
      <alignment horizontal="left"/>
    </xf>
    <xf numFmtId="0" fontId="10" fillId="0" borderId="13" xfId="1" applyFont="1" applyBorder="1" applyAlignment="1">
      <alignment horizontal="right" vertical="center" shrinkToFit="1"/>
    </xf>
    <xf numFmtId="0" fontId="10" fillId="0" borderId="49" xfId="1" applyFont="1" applyBorder="1" applyAlignment="1">
      <alignment horizontal="distributed" vertical="center" shrinkToFit="1"/>
    </xf>
    <xf numFmtId="0" fontId="10" fillId="0" borderId="12" xfId="1" applyFont="1" applyBorder="1" applyAlignment="1">
      <alignment horizontal="right" vertical="center" shrinkToFit="1"/>
    </xf>
    <xf numFmtId="0" fontId="10" fillId="0" borderId="8" xfId="1" applyFont="1" applyBorder="1" applyAlignment="1">
      <alignment horizontal="distributed" vertical="center" shrinkToFit="1"/>
    </xf>
    <xf numFmtId="0" fontId="10" fillId="0" borderId="5" xfId="1" applyFont="1" applyBorder="1" applyAlignment="1">
      <alignment horizontal="right" vertical="center" shrinkToFit="1"/>
    </xf>
    <xf numFmtId="0" fontId="20" fillId="0" borderId="39" xfId="1" applyFont="1" applyBorder="1" applyAlignment="1">
      <alignment horizontal="distributed" vertical="center" shrinkToFit="1"/>
    </xf>
    <xf numFmtId="0" fontId="10" fillId="0" borderId="99" xfId="1" applyFont="1" applyBorder="1" applyAlignment="1">
      <alignment horizontal="distributed" vertical="center" shrinkToFit="1"/>
    </xf>
    <xf numFmtId="0" fontId="10" fillId="0" borderId="13" xfId="1" applyFont="1" applyBorder="1" applyAlignment="1">
      <alignment horizontal="center" vertical="center" shrinkToFit="1"/>
    </xf>
    <xf numFmtId="0" fontId="10" fillId="0" borderId="5" xfId="1" applyFont="1" applyBorder="1" applyAlignment="1">
      <alignment horizontal="center" vertical="center" shrinkToFit="1"/>
    </xf>
    <xf numFmtId="0" fontId="10" fillId="0" borderId="39" xfId="1" applyFont="1" applyBorder="1" applyAlignment="1">
      <alignment horizontal="distributed" vertical="center" shrinkToFit="1"/>
    </xf>
    <xf numFmtId="0" fontId="10" fillId="0" borderId="12" xfId="1" applyFont="1" applyBorder="1" applyAlignment="1">
      <alignment horizontal="center" vertical="center" shrinkToFit="1"/>
    </xf>
    <xf numFmtId="0" fontId="11" fillId="0" borderId="0" xfId="1" applyFont="1" applyAlignment="1">
      <alignment horizontal="left" vertical="center" shrinkToFit="1"/>
    </xf>
    <xf numFmtId="38" fontId="22" fillId="0" borderId="0" xfId="2" applyFont="1" applyFill="1" applyBorder="1" applyAlignment="1">
      <alignment vertical="center"/>
    </xf>
    <xf numFmtId="184" fontId="22" fillId="0" borderId="0" xfId="2" applyNumberFormat="1" applyFont="1" applyFill="1" applyBorder="1" applyAlignment="1">
      <alignment vertical="center"/>
    </xf>
    <xf numFmtId="38" fontId="10" fillId="0" borderId="0" xfId="2" applyFont="1" applyFill="1" applyBorder="1" applyAlignment="1">
      <alignment horizontal="center" vertical="center" shrinkToFit="1"/>
    </xf>
    <xf numFmtId="0" fontId="8" fillId="0" borderId="10" xfId="1" applyBorder="1" applyAlignment="1">
      <alignment vertical="center" wrapText="1"/>
    </xf>
    <xf numFmtId="38" fontId="22" fillId="0" borderId="0" xfId="2" applyFont="1" applyFill="1" applyBorder="1" applyAlignment="1">
      <alignment vertical="center" shrinkToFit="1"/>
    </xf>
    <xf numFmtId="38" fontId="12" fillId="0" borderId="4" xfId="2" applyFont="1" applyFill="1" applyBorder="1" applyAlignment="1">
      <alignment horizontal="right" vertical="center" shrinkToFit="1"/>
    </xf>
    <xf numFmtId="40" fontId="11" fillId="0" borderId="4" xfId="2" applyNumberFormat="1" applyFont="1" applyFill="1" applyBorder="1" applyAlignment="1">
      <alignment vertical="center"/>
    </xf>
    <xf numFmtId="38" fontId="10" fillId="0" borderId="0" xfId="2" applyFont="1" applyFill="1"/>
    <xf numFmtId="0" fontId="28" fillId="0" borderId="0" xfId="1" applyFont="1" applyAlignment="1">
      <alignment vertical="center" shrinkToFit="1"/>
    </xf>
    <xf numFmtId="38" fontId="10" fillId="0" borderId="0" xfId="2" applyFont="1" applyFill="1" applyAlignment="1">
      <alignment vertical="center" shrinkToFit="1"/>
    </xf>
    <xf numFmtId="38" fontId="10" fillId="0" borderId="0" xfId="2" applyFont="1" applyFill="1" applyBorder="1"/>
    <xf numFmtId="38" fontId="22" fillId="0" borderId="4" xfId="2" applyFont="1" applyFill="1" applyBorder="1" applyAlignment="1">
      <alignment horizontal="right" vertical="center" shrinkToFit="1"/>
    </xf>
    <xf numFmtId="38" fontId="13" fillId="0" borderId="0" xfId="2" applyFont="1" applyFill="1"/>
    <xf numFmtId="0" fontId="48" fillId="0" borderId="0" xfId="1" applyFont="1" applyAlignment="1">
      <alignment wrapText="1"/>
    </xf>
    <xf numFmtId="38" fontId="13" fillId="0" borderId="0" xfId="2" applyFont="1" applyFill="1" applyBorder="1" applyAlignment="1">
      <alignment wrapText="1"/>
    </xf>
    <xf numFmtId="38" fontId="22" fillId="0" borderId="0" xfId="2" applyFont="1" applyFill="1" applyAlignment="1">
      <alignment horizontal="right" vertical="top"/>
    </xf>
    <xf numFmtId="38" fontId="22" fillId="2" borderId="4" xfId="2" applyFont="1" applyFill="1" applyBorder="1" applyAlignment="1">
      <alignment vertical="center" shrinkToFit="1"/>
    </xf>
    <xf numFmtId="38" fontId="22" fillId="2" borderId="4" xfId="2" applyFont="1" applyFill="1" applyBorder="1" applyAlignment="1">
      <alignment horizontal="right" vertical="center" shrinkToFit="1"/>
    </xf>
    <xf numFmtId="0" fontId="22" fillId="2" borderId="4" xfId="1" applyFont="1" applyFill="1" applyBorder="1" applyAlignment="1">
      <alignment horizontal="distributed" vertical="center"/>
    </xf>
    <xf numFmtId="211" fontId="22" fillId="0" borderId="4" xfId="10" applyNumberFormat="1" applyFont="1" applyBorder="1" applyAlignment="1">
      <alignment horizontal="right" vertical="center"/>
    </xf>
    <xf numFmtId="38" fontId="22" fillId="0" borderId="0" xfId="2" applyFont="1" applyFill="1"/>
    <xf numFmtId="38" fontId="21" fillId="0" borderId="0" xfId="2" applyFont="1" applyFill="1" applyAlignment="1">
      <alignment vertical="center"/>
    </xf>
    <xf numFmtId="38" fontId="22" fillId="2" borderId="4" xfId="2" applyFont="1" applyFill="1" applyBorder="1" applyAlignment="1">
      <alignment vertical="center"/>
    </xf>
    <xf numFmtId="212" fontId="22" fillId="0" borderId="4" xfId="11" applyNumberFormat="1" applyFont="1" applyBorder="1" applyAlignment="1">
      <alignment horizontal="right" vertical="center"/>
    </xf>
    <xf numFmtId="38" fontId="16" fillId="0" borderId="0" xfId="2" applyFont="1" applyFill="1"/>
    <xf numFmtId="38" fontId="16" fillId="0" borderId="0" xfId="2" applyFont="1" applyFill="1" applyAlignment="1">
      <alignment horizontal="right"/>
    </xf>
    <xf numFmtId="38" fontId="12" fillId="0" borderId="0" xfId="2" applyFont="1" applyFill="1"/>
    <xf numFmtId="38" fontId="25" fillId="0" borderId="0" xfId="2" applyFont="1" applyFill="1"/>
    <xf numFmtId="205" fontId="12" fillId="0" borderId="13" xfId="2" applyNumberFormat="1" applyFont="1" applyFill="1" applyBorder="1" applyAlignment="1">
      <alignment vertical="center"/>
    </xf>
    <xf numFmtId="213" fontId="12" fillId="0" borderId="5" xfId="2" applyNumberFormat="1" applyFont="1" applyFill="1" applyBorder="1" applyAlignment="1">
      <alignment vertical="center"/>
    </xf>
    <xf numFmtId="213" fontId="12" fillId="0" borderId="5" xfId="2" applyNumberFormat="1" applyFont="1" applyFill="1" applyBorder="1" applyAlignment="1">
      <alignment horizontal="right" vertical="center"/>
    </xf>
    <xf numFmtId="181" fontId="11" fillId="0" borderId="4" xfId="2" applyNumberFormat="1" applyFont="1" applyFill="1" applyBorder="1" applyAlignment="1">
      <alignment vertical="center"/>
    </xf>
    <xf numFmtId="4" fontId="12" fillId="0" borderId="74" xfId="1" applyNumberFormat="1" applyFont="1" applyBorder="1" applyAlignment="1">
      <alignment vertical="center"/>
    </xf>
    <xf numFmtId="0" fontId="12" fillId="0" borderId="74" xfId="1" applyFont="1" applyBorder="1" applyAlignment="1">
      <alignment horizontal="center" vertical="center" shrinkToFit="1"/>
    </xf>
    <xf numFmtId="57" fontId="12" fillId="0" borderId="74" xfId="1" applyNumberFormat="1" applyFont="1" applyBorder="1" applyAlignment="1">
      <alignment horizontal="center" vertical="center"/>
    </xf>
    <xf numFmtId="0" fontId="22" fillId="0" borderId="74" xfId="1" applyFont="1" applyBorder="1" applyAlignment="1">
      <alignment horizontal="left" vertical="center" shrinkToFit="1"/>
    </xf>
    <xf numFmtId="0" fontId="22" fillId="0" borderId="74" xfId="1" applyFont="1" applyBorder="1" applyAlignment="1">
      <alignment horizontal="distributed" vertical="center" wrapText="1" shrinkToFit="1"/>
    </xf>
    <xf numFmtId="202" fontId="11" fillId="0" borderId="74" xfId="2" applyNumberFormat="1" applyFont="1" applyFill="1" applyBorder="1" applyAlignment="1">
      <alignment horizontal="right" vertical="center"/>
    </xf>
    <xf numFmtId="202" fontId="22" fillId="0" borderId="74" xfId="1" applyNumberFormat="1" applyFont="1" applyBorder="1" applyAlignment="1">
      <alignment horizontal="right" vertical="center" wrapText="1" indent="1"/>
    </xf>
    <xf numFmtId="0" fontId="12" fillId="0" borderId="74" xfId="1" applyFont="1" applyBorder="1" applyAlignment="1">
      <alignment vertical="center"/>
    </xf>
    <xf numFmtId="38" fontId="12" fillId="0" borderId="45" xfId="13" applyFont="1" applyFill="1" applyBorder="1" applyAlignment="1">
      <alignment horizontal="right" vertical="center" indent="1"/>
    </xf>
    <xf numFmtId="0" fontId="12" fillId="0" borderId="45" xfId="1" applyFont="1" applyBorder="1" applyAlignment="1">
      <alignment vertical="center"/>
    </xf>
    <xf numFmtId="0" fontId="12" fillId="0" borderId="45" xfId="1" applyFont="1" applyBorder="1" applyAlignment="1">
      <alignment horizontal="center" vertical="center" shrinkToFit="1"/>
    </xf>
    <xf numFmtId="57" fontId="12" fillId="0" borderId="45" xfId="1" applyNumberFormat="1" applyFont="1" applyBorder="1" applyAlignment="1">
      <alignment horizontal="center" vertical="center"/>
    </xf>
    <xf numFmtId="0" fontId="22" fillId="0" borderId="45" xfId="1" applyFont="1" applyBorder="1" applyAlignment="1">
      <alignment horizontal="left" vertical="center" shrinkToFit="1"/>
    </xf>
    <xf numFmtId="0" fontId="12" fillId="0" borderId="45" xfId="1" applyFont="1" applyBorder="1" applyAlignment="1">
      <alignment horizontal="distributed" vertical="center"/>
    </xf>
    <xf numFmtId="0" fontId="11" fillId="0" borderId="0" xfId="1" applyFont="1" applyAlignment="1">
      <alignment horizontal="distributed" vertical="center" justifyLastLine="1"/>
    </xf>
    <xf numFmtId="0" fontId="21" fillId="0" borderId="45" xfId="1" applyFont="1" applyBorder="1" applyAlignment="1">
      <alignment horizontal="distributed" vertical="center" wrapText="1" justifyLastLine="1"/>
    </xf>
    <xf numFmtId="0" fontId="21" fillId="0" borderId="46" xfId="1" applyFont="1" applyBorder="1" applyAlignment="1">
      <alignment horizontal="distributed" vertical="center" wrapText="1" justifyLastLine="1"/>
    </xf>
    <xf numFmtId="38" fontId="12" fillId="0" borderId="10" xfId="2" applyFont="1" applyFill="1" applyBorder="1" applyAlignment="1">
      <alignment vertical="center"/>
    </xf>
    <xf numFmtId="202" fontId="12" fillId="0" borderId="13" xfId="1" applyNumberFormat="1" applyFont="1" applyBorder="1" applyAlignment="1">
      <alignment vertical="center"/>
    </xf>
    <xf numFmtId="202" fontId="12" fillId="0" borderId="13" xfId="1" applyNumberFormat="1" applyFont="1" applyBorder="1" applyAlignment="1">
      <alignment horizontal="right" vertical="center"/>
    </xf>
    <xf numFmtId="0" fontId="12" fillId="0" borderId="13" xfId="2" applyNumberFormat="1" applyFont="1" applyFill="1" applyBorder="1" applyAlignment="1">
      <alignment horizontal="right" vertical="center" shrinkToFit="1"/>
    </xf>
    <xf numFmtId="57" fontId="12" fillId="0" borderId="13" xfId="2" applyNumberFormat="1" applyFont="1" applyFill="1" applyBorder="1" applyAlignment="1">
      <alignment horizontal="center" vertical="center"/>
    </xf>
    <xf numFmtId="0" fontId="22" fillId="0" borderId="99" xfId="2" applyNumberFormat="1" applyFont="1" applyFill="1" applyBorder="1" applyAlignment="1">
      <alignment horizontal="distributed" vertical="center" justifyLastLine="1"/>
    </xf>
    <xf numFmtId="0" fontId="16" fillId="0" borderId="0" xfId="2" applyNumberFormat="1" applyFont="1" applyFill="1" applyBorder="1" applyAlignment="1">
      <alignment horizontal="right" vertical="center"/>
    </xf>
    <xf numFmtId="0" fontId="16" fillId="0" borderId="0" xfId="2" applyNumberFormat="1" applyFont="1" applyFill="1" applyBorder="1" applyAlignment="1">
      <alignment vertical="center"/>
    </xf>
    <xf numFmtId="38" fontId="16" fillId="0" borderId="0" xfId="2" applyFont="1" applyFill="1" applyBorder="1" applyAlignment="1">
      <alignment horizontal="center" vertical="center"/>
    </xf>
    <xf numFmtId="0" fontId="12" fillId="0" borderId="0" xfId="2" applyNumberFormat="1" applyFont="1" applyFill="1" applyBorder="1" applyAlignment="1">
      <alignment vertical="center"/>
    </xf>
    <xf numFmtId="57" fontId="12" fillId="0" borderId="0" xfId="2" applyNumberFormat="1" applyFont="1" applyFill="1" applyBorder="1" applyAlignment="1">
      <alignment horizontal="center" vertical="center"/>
    </xf>
    <xf numFmtId="57" fontId="12" fillId="0" borderId="0" xfId="2" applyNumberFormat="1" applyFont="1" applyFill="1" applyBorder="1" applyAlignment="1">
      <alignment vertical="center"/>
    </xf>
    <xf numFmtId="40" fontId="12" fillId="0" borderId="13" xfId="2" applyNumberFormat="1" applyFont="1" applyFill="1" applyBorder="1" applyAlignment="1">
      <alignment horizontal="right" vertical="center" shrinkToFit="1"/>
    </xf>
    <xf numFmtId="0" fontId="11" fillId="0" borderId="0" xfId="2" applyNumberFormat="1" applyFont="1" applyFill="1" applyBorder="1" applyAlignment="1">
      <alignment vertical="center"/>
    </xf>
    <xf numFmtId="202" fontId="11" fillId="0" borderId="0" xfId="2" applyNumberFormat="1" applyFont="1" applyFill="1" applyBorder="1" applyAlignment="1">
      <alignment vertical="center"/>
    </xf>
    <xf numFmtId="202" fontId="11" fillId="0" borderId="4" xfId="1" applyNumberFormat="1" applyFont="1" applyBorder="1" applyAlignment="1">
      <alignment vertical="center"/>
    </xf>
    <xf numFmtId="202" fontId="11" fillId="0" borderId="60" xfId="2" applyNumberFormat="1" applyFont="1" applyFill="1" applyBorder="1" applyAlignment="1">
      <alignment vertical="center"/>
    </xf>
    <xf numFmtId="202" fontId="11" fillId="0" borderId="74" xfId="2" applyNumberFormat="1" applyFont="1" applyFill="1" applyBorder="1" applyAlignment="1">
      <alignment vertical="center"/>
    </xf>
    <xf numFmtId="202" fontId="11" fillId="0" borderId="56" xfId="2" applyNumberFormat="1" applyFont="1" applyFill="1" applyBorder="1" applyAlignment="1">
      <alignment vertical="center"/>
    </xf>
    <xf numFmtId="38" fontId="10" fillId="0" borderId="75" xfId="2" applyFont="1" applyFill="1" applyBorder="1" applyAlignment="1">
      <alignment horizontal="distributed" vertical="center" wrapText="1" justifyLastLine="1"/>
    </xf>
    <xf numFmtId="38" fontId="10" fillId="0" borderId="55" xfId="2" applyFont="1" applyFill="1" applyBorder="1" applyAlignment="1">
      <alignment horizontal="distributed" vertical="center" wrapText="1" justifyLastLine="1"/>
    </xf>
    <xf numFmtId="40" fontId="11" fillId="0" borderId="74" xfId="2" applyNumberFormat="1" applyFont="1" applyFill="1" applyBorder="1" applyAlignment="1">
      <alignment vertical="center"/>
    </xf>
    <xf numFmtId="38" fontId="11" fillId="0" borderId="74" xfId="2" quotePrefix="1" applyFont="1" applyFill="1" applyBorder="1" applyAlignment="1">
      <alignment horizontal="center" vertical="center"/>
    </xf>
    <xf numFmtId="57" fontId="11" fillId="0" borderId="74" xfId="2" applyNumberFormat="1" applyFont="1" applyFill="1" applyBorder="1" applyAlignment="1">
      <alignment horizontal="center" vertical="center"/>
    </xf>
    <xf numFmtId="38" fontId="10" fillId="0" borderId="74" xfId="2" applyFont="1" applyFill="1" applyBorder="1" applyAlignment="1">
      <alignment horizontal="distributed" vertical="center" justifyLastLine="1" shrinkToFit="1"/>
    </xf>
    <xf numFmtId="38" fontId="10" fillId="0" borderId="74" xfId="2" applyFont="1" applyFill="1" applyBorder="1" applyAlignment="1">
      <alignment horizontal="distributed" vertical="center" wrapText="1" justifyLastLine="1" shrinkToFit="1"/>
    </xf>
    <xf numFmtId="179" fontId="11" fillId="0" borderId="3" xfId="2" applyNumberFormat="1" applyFont="1" applyFill="1" applyBorder="1" applyAlignment="1">
      <alignment horizontal="right" vertical="center"/>
    </xf>
    <xf numFmtId="179" fontId="11" fillId="0" borderId="4" xfId="2" applyNumberFormat="1" applyFont="1" applyFill="1" applyBorder="1" applyAlignment="1">
      <alignment horizontal="right" vertical="center" shrinkToFit="1"/>
    </xf>
    <xf numFmtId="57" fontId="11" fillId="0" borderId="74" xfId="2" applyNumberFormat="1" applyFont="1" applyFill="1" applyBorder="1" applyAlignment="1">
      <alignment horizontal="center" vertical="center" shrinkToFit="1"/>
    </xf>
    <xf numFmtId="38" fontId="10" fillId="0" borderId="4" xfId="2" applyFont="1" applyFill="1" applyBorder="1" applyAlignment="1">
      <alignment horizontal="right" vertical="center"/>
    </xf>
    <xf numFmtId="38" fontId="22" fillId="2" borderId="4" xfId="2" applyFont="1" applyFill="1" applyBorder="1" applyAlignment="1">
      <alignment vertical="center" wrapText="1"/>
    </xf>
    <xf numFmtId="38" fontId="10" fillId="0" borderId="4" xfId="2" quotePrefix="1" applyFont="1" applyFill="1" applyBorder="1" applyAlignment="1">
      <alignment horizontal="center" vertical="center" shrinkToFit="1"/>
    </xf>
    <xf numFmtId="38" fontId="10" fillId="0" borderId="4" xfId="2" applyFont="1" applyFill="1" applyBorder="1" applyAlignment="1">
      <alignment horizontal="right" vertical="center" shrinkToFit="1"/>
    </xf>
    <xf numFmtId="0" fontId="57" fillId="0" borderId="0" xfId="1" applyFont="1" applyAlignment="1">
      <alignment horizontal="left" vertical="center" wrapText="1" shrinkToFit="1"/>
    </xf>
    <xf numFmtId="38" fontId="10" fillId="0" borderId="60" xfId="2" applyFont="1" applyFill="1" applyBorder="1" applyAlignment="1">
      <alignment horizontal="right" vertical="center" shrinkToFit="1"/>
    </xf>
    <xf numFmtId="38" fontId="10" fillId="0" borderId="74" xfId="2" applyFont="1" applyFill="1" applyBorder="1" applyAlignment="1">
      <alignment horizontal="right" vertical="center" shrinkToFit="1"/>
    </xf>
    <xf numFmtId="38" fontId="10" fillId="0" borderId="74" xfId="2" quotePrefix="1" applyFont="1" applyFill="1" applyBorder="1" applyAlignment="1">
      <alignment horizontal="center" vertical="center" shrinkToFit="1"/>
    </xf>
    <xf numFmtId="38" fontId="10" fillId="0" borderId="74" xfId="2" applyFont="1" applyFill="1" applyBorder="1" applyAlignment="1">
      <alignment vertical="center" shrinkToFit="1"/>
    </xf>
    <xf numFmtId="38" fontId="10" fillId="0" borderId="74" xfId="2" applyFont="1" applyFill="1" applyBorder="1" applyAlignment="1">
      <alignment horizontal="distributed" vertical="center"/>
    </xf>
    <xf numFmtId="38" fontId="10" fillId="0" borderId="74" xfId="2" applyFont="1" applyFill="1" applyBorder="1" applyAlignment="1">
      <alignment horizontal="center" vertical="center"/>
    </xf>
    <xf numFmtId="0" fontId="57" fillId="0" borderId="0" xfId="1" applyFont="1" applyAlignment="1">
      <alignment horizontal="left" vertical="center" shrinkToFit="1"/>
    </xf>
    <xf numFmtId="0" fontId="57" fillId="0" borderId="0" xfId="2" applyNumberFormat="1" applyFont="1" applyFill="1" applyBorder="1" applyAlignment="1">
      <alignment horizontal="left" vertical="center" shrinkToFit="1"/>
    </xf>
    <xf numFmtId="57" fontId="10" fillId="0" borderId="74" xfId="2" applyNumberFormat="1" applyFont="1" applyFill="1" applyBorder="1" applyAlignment="1">
      <alignment horizontal="center" vertical="center" shrinkToFit="1"/>
    </xf>
    <xf numFmtId="38" fontId="17" fillId="0" borderId="0" xfId="2" applyFont="1" applyFill="1" applyBorder="1" applyAlignment="1">
      <alignment horizontal="distributed" vertical="center" wrapText="1" justifyLastLine="1"/>
    </xf>
    <xf numFmtId="38" fontId="10" fillId="0" borderId="75" xfId="2" applyFont="1" applyFill="1" applyBorder="1" applyAlignment="1">
      <alignment horizontal="distributed" vertical="center" justifyLastLine="1"/>
    </xf>
    <xf numFmtId="38" fontId="17" fillId="0" borderId="75" xfId="2" applyFont="1" applyFill="1" applyBorder="1" applyAlignment="1">
      <alignment horizontal="distributed" vertical="center" wrapText="1" justifyLastLine="1"/>
    </xf>
    <xf numFmtId="204" fontId="11" fillId="0" borderId="0" xfId="2" applyNumberFormat="1" applyFont="1" applyFill="1" applyBorder="1" applyAlignment="1">
      <alignment horizontal="center" vertical="center"/>
    </xf>
    <xf numFmtId="178" fontId="11" fillId="0" borderId="0" xfId="2" applyNumberFormat="1" applyFont="1" applyFill="1" applyBorder="1" applyAlignment="1">
      <alignment horizontal="right" vertical="center"/>
    </xf>
    <xf numFmtId="176" fontId="11" fillId="0" borderId="0" xfId="2" applyNumberFormat="1" applyFont="1" applyFill="1" applyBorder="1" applyAlignment="1">
      <alignment horizontal="left" vertical="center"/>
    </xf>
    <xf numFmtId="0" fontId="8" fillId="0" borderId="0" xfId="1" applyAlignment="1">
      <alignment horizontal="left" vertical="center"/>
    </xf>
    <xf numFmtId="201" fontId="11" fillId="0" borderId="4" xfId="2" applyNumberFormat="1" applyFont="1" applyFill="1" applyBorder="1" applyAlignment="1">
      <alignment vertical="center" shrinkToFit="1"/>
    </xf>
    <xf numFmtId="201" fontId="11" fillId="0" borderId="3" xfId="2" applyNumberFormat="1" applyFont="1" applyFill="1" applyBorder="1" applyAlignment="1">
      <alignment vertical="center"/>
    </xf>
    <xf numFmtId="178" fontId="11" fillId="0" borderId="99" xfId="2" applyNumberFormat="1" applyFont="1" applyFill="1" applyBorder="1" applyAlignment="1">
      <alignment vertical="center"/>
    </xf>
    <xf numFmtId="38" fontId="20" fillId="0" borderId="4" xfId="2" applyFont="1" applyFill="1" applyBorder="1" applyAlignment="1">
      <alignment horizontal="distributed" vertical="center" wrapText="1" justifyLastLine="1"/>
    </xf>
    <xf numFmtId="178" fontId="11" fillId="0" borderId="56" xfId="2" applyNumberFormat="1" applyFont="1" applyFill="1" applyBorder="1" applyAlignment="1">
      <alignment horizontal="right" vertical="center"/>
    </xf>
    <xf numFmtId="176" fontId="11" fillId="0" borderId="99" xfId="2" applyNumberFormat="1" applyFont="1" applyFill="1" applyBorder="1" applyAlignment="1">
      <alignment horizontal="left" vertical="center"/>
    </xf>
    <xf numFmtId="202" fontId="11" fillId="0" borderId="99" xfId="2" applyNumberFormat="1" applyFont="1" applyFill="1" applyBorder="1" applyAlignment="1">
      <alignment vertical="center"/>
    </xf>
    <xf numFmtId="38" fontId="11" fillId="0" borderId="0" xfId="2" applyFont="1" applyFill="1" applyAlignment="1">
      <alignment horizontal="center" vertical="center" shrinkToFit="1"/>
    </xf>
    <xf numFmtId="194" fontId="8" fillId="0" borderId="0" xfId="1" applyNumberFormat="1" applyAlignment="1">
      <alignment vertical="center"/>
    </xf>
    <xf numFmtId="176" fontId="11" fillId="0" borderId="104" xfId="2" applyNumberFormat="1" applyFont="1" applyFill="1" applyBorder="1" applyAlignment="1">
      <alignment horizontal="left" vertical="center"/>
    </xf>
    <xf numFmtId="38" fontId="11" fillId="0" borderId="104" xfId="2" applyFont="1" applyFill="1" applyBorder="1" applyAlignment="1">
      <alignment horizontal="right" vertical="center"/>
    </xf>
    <xf numFmtId="176" fontId="11" fillId="0" borderId="10" xfId="2" applyNumberFormat="1" applyFont="1" applyFill="1" applyBorder="1" applyAlignment="1">
      <alignment horizontal="left" vertical="center"/>
    </xf>
    <xf numFmtId="202" fontId="11" fillId="0" borderId="104" xfId="2" applyNumberFormat="1" applyFont="1" applyFill="1" applyBorder="1" applyAlignment="1">
      <alignment vertical="center"/>
    </xf>
    <xf numFmtId="38" fontId="11" fillId="0" borderId="104" xfId="2" applyFont="1" applyFill="1" applyBorder="1" applyAlignment="1">
      <alignment vertical="center"/>
    </xf>
    <xf numFmtId="38" fontId="17" fillId="0" borderId="0" xfId="2" applyFont="1" applyFill="1" applyAlignment="1">
      <alignment vertical="center" wrapText="1"/>
    </xf>
    <xf numFmtId="38" fontId="17" fillId="0" borderId="0" xfId="2" applyFont="1" applyFill="1" applyAlignment="1">
      <alignment vertical="center"/>
    </xf>
    <xf numFmtId="38" fontId="17" fillId="0" borderId="0" xfId="2" applyFont="1" applyFill="1" applyAlignment="1">
      <alignment horizontal="center" vertical="center" shrinkToFit="1"/>
    </xf>
    <xf numFmtId="38" fontId="11" fillId="0" borderId="0" xfId="2" applyFont="1" applyFill="1" applyAlignment="1">
      <alignment horizontal="right" vertical="center" wrapText="1"/>
    </xf>
    <xf numFmtId="38" fontId="22" fillId="0" borderId="4" xfId="2" applyFont="1" applyFill="1" applyBorder="1" applyAlignment="1">
      <alignment vertical="center" wrapText="1"/>
    </xf>
    <xf numFmtId="38" fontId="10" fillId="0" borderId="0" xfId="2" applyFont="1" applyFill="1" applyBorder="1" applyAlignment="1">
      <alignment horizontal="distributed" vertical="center" justifyLastLine="1"/>
    </xf>
    <xf numFmtId="3" fontId="10" fillId="0" borderId="80" xfId="1" applyNumberFormat="1" applyFont="1" applyBorder="1" applyAlignment="1">
      <alignment vertical="center"/>
    </xf>
    <xf numFmtId="3" fontId="10" fillId="0" borderId="65" xfId="1" applyNumberFormat="1" applyFont="1" applyBorder="1" applyAlignment="1">
      <alignment vertical="center"/>
    </xf>
    <xf numFmtId="3" fontId="10" fillId="0" borderId="65" xfId="1" applyNumberFormat="1" applyFont="1" applyBorder="1" applyAlignment="1">
      <alignment vertical="center" shrinkToFit="1"/>
    </xf>
    <xf numFmtId="3" fontId="10" fillId="0" borderId="6" xfId="1" applyNumberFormat="1" applyFont="1" applyBorder="1" applyAlignment="1">
      <alignment vertical="center"/>
    </xf>
    <xf numFmtId="38" fontId="10" fillId="0" borderId="74" xfId="2" applyFont="1" applyFill="1" applyBorder="1" applyAlignment="1">
      <alignment vertical="center"/>
    </xf>
    <xf numFmtId="38" fontId="10" fillId="2" borderId="4" xfId="2" applyFont="1" applyFill="1" applyBorder="1" applyAlignment="1">
      <alignment vertical="center" wrapText="1"/>
    </xf>
    <xf numFmtId="38" fontId="10" fillId="0" borderId="126" xfId="2" applyFont="1" applyFill="1" applyBorder="1" applyAlignment="1">
      <alignment horizontal="center" vertical="center"/>
    </xf>
    <xf numFmtId="38" fontId="10" fillId="0" borderId="45" xfId="2" quotePrefix="1" applyFont="1" applyFill="1" applyBorder="1" applyAlignment="1">
      <alignment horizontal="center" vertical="center" shrinkToFit="1"/>
    </xf>
    <xf numFmtId="38" fontId="10" fillId="0" borderId="45" xfId="2" applyFont="1" applyFill="1" applyBorder="1" applyAlignment="1">
      <alignment vertical="center"/>
    </xf>
    <xf numFmtId="38" fontId="22" fillId="0" borderId="13" xfId="2" applyFont="1" applyFill="1" applyBorder="1" applyAlignment="1">
      <alignment vertical="center" wrapText="1"/>
    </xf>
    <xf numFmtId="38" fontId="10" fillId="0" borderId="13" xfId="2" applyFont="1" applyFill="1" applyBorder="1" applyAlignment="1">
      <alignment vertical="center" wrapText="1"/>
    </xf>
    <xf numFmtId="38" fontId="10" fillId="0" borderId="45" xfId="2" applyFont="1" applyFill="1" applyBorder="1" applyAlignment="1">
      <alignment horizontal="center" vertical="center"/>
    </xf>
    <xf numFmtId="38" fontId="10" fillId="0" borderId="45" xfId="2" applyFont="1" applyFill="1" applyBorder="1" applyAlignment="1">
      <alignment vertical="center" shrinkToFit="1"/>
    </xf>
    <xf numFmtId="38" fontId="10" fillId="0" borderId="86" xfId="2" applyFont="1" applyFill="1" applyBorder="1" applyAlignment="1">
      <alignment horizontal="center" vertical="center"/>
    </xf>
    <xf numFmtId="38" fontId="11" fillId="0" borderId="0" xfId="13" applyFont="1" applyFill="1" applyAlignment="1">
      <alignment vertical="center" shrinkToFit="1"/>
    </xf>
    <xf numFmtId="178" fontId="11" fillId="0" borderId="3" xfId="2" applyNumberFormat="1" applyFont="1" applyFill="1" applyBorder="1" applyAlignment="1">
      <alignment horizontal="right" vertical="center"/>
    </xf>
    <xf numFmtId="57" fontId="8" fillId="0" borderId="3" xfId="1" applyNumberFormat="1" applyBorder="1" applyAlignment="1">
      <alignment horizontal="center" vertical="center"/>
    </xf>
    <xf numFmtId="38" fontId="11" fillId="0" borderId="3" xfId="2" applyFont="1" applyFill="1" applyBorder="1" applyAlignment="1">
      <alignment horizontal="left" vertical="center"/>
    </xf>
    <xf numFmtId="40" fontId="11" fillId="0" borderId="4" xfId="13" applyNumberFormat="1" applyFont="1" applyFill="1" applyBorder="1" applyAlignment="1">
      <alignment vertical="center" shrinkToFit="1"/>
    </xf>
    <xf numFmtId="38" fontId="11" fillId="0" borderId="4" xfId="13" applyFont="1" applyFill="1" applyBorder="1" applyAlignment="1">
      <alignment vertical="center" shrinkToFit="1"/>
    </xf>
    <xf numFmtId="38" fontId="11" fillId="0" borderId="0" xfId="2" quotePrefix="1" applyFont="1" applyFill="1" applyBorder="1" applyAlignment="1">
      <alignment vertical="center" shrinkToFit="1"/>
    </xf>
    <xf numFmtId="40" fontId="10" fillId="0" borderId="4" xfId="13" applyNumberFormat="1" applyFont="1" applyFill="1" applyBorder="1" applyAlignment="1">
      <alignment vertical="center" shrinkToFit="1"/>
    </xf>
    <xf numFmtId="38" fontId="10" fillId="0" borderId="4" xfId="13" applyFont="1" applyFill="1" applyBorder="1" applyAlignment="1">
      <alignment horizontal="right" vertical="center"/>
    </xf>
    <xf numFmtId="179" fontId="11" fillId="0" borderId="4" xfId="1" applyNumberFormat="1" applyFont="1" applyBorder="1" applyAlignment="1">
      <alignment horizontal="right" vertical="center"/>
    </xf>
    <xf numFmtId="57" fontId="11" fillId="0" borderId="3" xfId="1" applyNumberFormat="1" applyFont="1" applyBorder="1" applyAlignment="1">
      <alignment horizontal="center" vertical="center" shrinkToFit="1"/>
    </xf>
    <xf numFmtId="0" fontId="22" fillId="2" borderId="4" xfId="1" applyFont="1" applyFill="1" applyBorder="1" applyAlignment="1">
      <alignment horizontal="center" vertical="center" shrinkToFit="1"/>
    </xf>
    <xf numFmtId="0" fontId="22" fillId="2" borderId="4" xfId="1" applyFont="1" applyFill="1" applyBorder="1" applyAlignment="1">
      <alignment horizontal="left" vertical="center" wrapText="1"/>
    </xf>
    <xf numFmtId="0" fontId="10" fillId="0" borderId="4" xfId="2" applyNumberFormat="1" applyFont="1" applyFill="1" applyBorder="1" applyAlignment="1">
      <alignment horizontal="center" vertical="center" shrinkToFit="1"/>
    </xf>
    <xf numFmtId="38" fontId="10" fillId="0" borderId="4" xfId="2" applyFont="1" applyFill="1" applyBorder="1" applyAlignment="1">
      <alignment horizontal="left" vertical="center"/>
    </xf>
    <xf numFmtId="38" fontId="17" fillId="0" borderId="3" xfId="2" applyFont="1" applyFill="1" applyBorder="1" applyAlignment="1">
      <alignment horizontal="distributed" vertical="center" shrinkToFit="1"/>
    </xf>
    <xf numFmtId="38" fontId="17" fillId="0" borderId="3" xfId="2" applyFont="1" applyFill="1" applyBorder="1" applyAlignment="1">
      <alignment horizontal="distributed" vertical="center"/>
    </xf>
    <xf numFmtId="0" fontId="10" fillId="0" borderId="4" xfId="2" applyNumberFormat="1" applyFont="1" applyFill="1" applyBorder="1" applyAlignment="1">
      <alignment horizontal="distributed" vertical="center" wrapText="1" justifyLastLine="1"/>
    </xf>
    <xf numFmtId="178" fontId="10" fillId="0" borderId="60" xfId="2" applyNumberFormat="1" applyFont="1" applyFill="1" applyBorder="1" applyAlignment="1">
      <alignment vertical="center" shrinkToFit="1"/>
    </xf>
    <xf numFmtId="57" fontId="10" fillId="0" borderId="75" xfId="2" applyNumberFormat="1" applyFont="1" applyFill="1" applyBorder="1" applyAlignment="1">
      <alignment horizontal="center" vertical="center" shrinkToFit="1"/>
    </xf>
    <xf numFmtId="38" fontId="10" fillId="0" borderId="60" xfId="2" applyFont="1" applyFill="1" applyBorder="1" applyAlignment="1">
      <alignment horizontal="left" vertical="center" shrinkToFit="1"/>
    </xf>
    <xf numFmtId="178" fontId="10" fillId="2" borderId="60" xfId="2" applyNumberFormat="1" applyFont="1" applyFill="1" applyBorder="1" applyAlignment="1">
      <alignment vertical="center" shrinkToFit="1"/>
    </xf>
    <xf numFmtId="57" fontId="10" fillId="2" borderId="75" xfId="2" applyNumberFormat="1" applyFont="1" applyFill="1" applyBorder="1" applyAlignment="1">
      <alignment horizontal="center" vertical="center" shrinkToFit="1"/>
    </xf>
    <xf numFmtId="38" fontId="10" fillId="2" borderId="67" xfId="2" applyFont="1" applyFill="1" applyBorder="1" applyAlignment="1">
      <alignment horizontal="left" vertical="center" shrinkToFit="1"/>
    </xf>
    <xf numFmtId="178" fontId="10" fillId="0" borderId="53" xfId="2" applyNumberFormat="1" applyFont="1" applyFill="1" applyBorder="1" applyAlignment="1">
      <alignment vertical="center" shrinkToFit="1"/>
    </xf>
    <xf numFmtId="57" fontId="10" fillId="0" borderId="5" xfId="2" applyNumberFormat="1" applyFont="1" applyFill="1" applyBorder="1" applyAlignment="1">
      <alignment horizontal="center" vertical="center" shrinkToFit="1"/>
    </xf>
    <xf numFmtId="38" fontId="10" fillId="0" borderId="76" xfId="2" applyFont="1" applyFill="1" applyBorder="1" applyAlignment="1">
      <alignment horizontal="left" vertical="center" shrinkToFit="1"/>
    </xf>
    <xf numFmtId="38" fontId="10" fillId="0" borderId="75" xfId="2" applyFont="1" applyFill="1" applyBorder="1" applyAlignment="1">
      <alignment horizontal="distributed" vertical="center"/>
    </xf>
    <xf numFmtId="178" fontId="10" fillId="0" borderId="76" xfId="2" applyNumberFormat="1" applyFont="1" applyFill="1" applyBorder="1" applyAlignment="1">
      <alignment vertical="center" shrinkToFit="1"/>
    </xf>
    <xf numFmtId="38" fontId="10" fillId="0" borderId="67" xfId="2" applyFont="1" applyFill="1" applyBorder="1" applyAlignment="1">
      <alignment horizontal="left" vertical="center" shrinkToFit="1"/>
    </xf>
    <xf numFmtId="178" fontId="10" fillId="0" borderId="67" xfId="2" applyNumberFormat="1" applyFont="1" applyFill="1" applyBorder="1" applyAlignment="1">
      <alignment vertical="center" shrinkToFit="1"/>
    </xf>
    <xf numFmtId="178" fontId="10" fillId="0" borderId="127" xfId="2" applyNumberFormat="1" applyFont="1" applyFill="1" applyBorder="1" applyAlignment="1">
      <alignment vertical="center" shrinkToFit="1"/>
    </xf>
    <xf numFmtId="0" fontId="10" fillId="0" borderId="75" xfId="2" applyNumberFormat="1" applyFont="1" applyFill="1" applyBorder="1" applyAlignment="1">
      <alignment horizontal="distributed" vertical="center" wrapText="1" justifyLastLine="1"/>
    </xf>
    <xf numFmtId="38" fontId="14" fillId="0" borderId="0" xfId="2" applyFont="1" applyFill="1" applyAlignment="1">
      <alignment horizontal="center" vertical="center"/>
    </xf>
    <xf numFmtId="193" fontId="11" fillId="0" borderId="4" xfId="2" applyNumberFormat="1" applyFont="1" applyFill="1" applyBorder="1" applyAlignment="1">
      <alignment horizontal="right" vertical="center"/>
    </xf>
    <xf numFmtId="214" fontId="11" fillId="0" borderId="4" xfId="1" applyNumberFormat="1" applyFont="1" applyBorder="1" applyAlignment="1">
      <alignment horizontal="right" vertical="center"/>
    </xf>
    <xf numFmtId="57" fontId="11" fillId="0" borderId="4" xfId="1" applyNumberFormat="1" applyFont="1" applyBorder="1" applyAlignment="1">
      <alignment horizontal="center" vertical="center"/>
    </xf>
    <xf numFmtId="179" fontId="10" fillId="0" borderId="4" xfId="2" applyNumberFormat="1" applyFont="1" applyFill="1" applyBorder="1" applyAlignment="1">
      <alignment horizontal="distributed" vertical="center" justifyLastLine="1"/>
    </xf>
    <xf numFmtId="179" fontId="17" fillId="0" borderId="4" xfId="2" applyNumberFormat="1" applyFont="1" applyFill="1" applyBorder="1" applyAlignment="1">
      <alignment horizontal="distributed" vertical="center" justifyLastLine="1"/>
    </xf>
    <xf numFmtId="179" fontId="10" fillId="0" borderId="4" xfId="2" applyNumberFormat="1" applyFont="1" applyFill="1" applyBorder="1" applyAlignment="1">
      <alignment horizontal="distributed" vertical="center" wrapText="1" justifyLastLine="1" shrinkToFit="1"/>
    </xf>
    <xf numFmtId="0" fontId="11" fillId="0" borderId="6" xfId="1" applyFont="1" applyBorder="1" applyAlignment="1">
      <alignment vertical="center" justifyLastLine="1"/>
    </xf>
    <xf numFmtId="178" fontId="12" fillId="0" borderId="74" xfId="2" applyNumberFormat="1" applyFont="1" applyFill="1" applyBorder="1" applyAlignment="1">
      <alignment horizontal="right" vertical="center"/>
    </xf>
    <xf numFmtId="38" fontId="28" fillId="0" borderId="74" xfId="2" applyFont="1" applyFill="1" applyBorder="1" applyAlignment="1">
      <alignment horizontal="distributed" vertical="center" wrapText="1"/>
    </xf>
    <xf numFmtId="38" fontId="10" fillId="0" borderId="74" xfId="2" applyFont="1" applyFill="1" applyBorder="1" applyAlignment="1">
      <alignment horizontal="distributed" vertical="center" wrapText="1" justifyLastLine="1"/>
    </xf>
    <xf numFmtId="38" fontId="11" fillId="0" borderId="49" xfId="2" applyFont="1" applyFill="1" applyBorder="1" applyAlignment="1">
      <alignment vertical="center" shrinkToFit="1"/>
    </xf>
    <xf numFmtId="202" fontId="11" fillId="0" borderId="7" xfId="2" applyNumberFormat="1" applyFont="1" applyFill="1" applyBorder="1" applyAlignment="1">
      <alignment vertical="center" shrinkToFit="1"/>
    </xf>
    <xf numFmtId="40" fontId="11" fillId="0" borderId="4" xfId="13" applyNumberFormat="1" applyFont="1" applyFill="1" applyBorder="1" applyAlignment="1">
      <alignment horizontal="center" vertical="center" shrinkToFit="1"/>
    </xf>
    <xf numFmtId="38" fontId="11" fillId="0" borderId="67" xfId="2" quotePrefix="1" applyFont="1" applyFill="1" applyBorder="1" applyAlignment="1">
      <alignment horizontal="center" vertical="center" shrinkToFit="1"/>
    </xf>
    <xf numFmtId="38" fontId="11" fillId="0" borderId="45" xfId="2" applyFont="1" applyFill="1" applyBorder="1" applyAlignment="1">
      <alignment horizontal="left" vertical="center" shrinkToFit="1"/>
    </xf>
    <xf numFmtId="202" fontId="11" fillId="0" borderId="59" xfId="2" applyNumberFormat="1" applyFont="1" applyFill="1" applyBorder="1" applyAlignment="1">
      <alignment horizontal="right" vertical="center"/>
    </xf>
    <xf numFmtId="202" fontId="11" fillId="0" borderId="60" xfId="2" applyNumberFormat="1" applyFont="1" applyFill="1" applyBorder="1" applyAlignment="1">
      <alignment horizontal="right" vertical="center"/>
    </xf>
    <xf numFmtId="202" fontId="11" fillId="0" borderId="71" xfId="2" applyNumberFormat="1" applyFont="1" applyFill="1" applyBorder="1" applyAlignment="1">
      <alignment horizontal="right" vertical="center"/>
    </xf>
    <xf numFmtId="38" fontId="11" fillId="0" borderId="71" xfId="2" applyFont="1" applyFill="1" applyBorder="1" applyAlignment="1">
      <alignment horizontal="distributed" vertical="center"/>
    </xf>
    <xf numFmtId="38" fontId="17" fillId="0" borderId="9" xfId="2" applyFont="1" applyFill="1" applyBorder="1" applyAlignment="1">
      <alignment horizontal="center" vertical="center" shrinkToFit="1"/>
    </xf>
    <xf numFmtId="202" fontId="11" fillId="0" borderId="82" xfId="2" applyNumberFormat="1" applyFont="1" applyFill="1" applyBorder="1" applyAlignment="1">
      <alignment horizontal="right" vertical="center"/>
    </xf>
    <xf numFmtId="202" fontId="11" fillId="0" borderId="56" xfId="2" applyNumberFormat="1" applyFont="1" applyFill="1" applyBorder="1" applyAlignment="1">
      <alignment horizontal="right" vertical="center"/>
    </xf>
    <xf numFmtId="38" fontId="11" fillId="0" borderId="0" xfId="2" quotePrefix="1" applyFont="1" applyFill="1" applyBorder="1" applyAlignment="1">
      <alignment horizontal="center" vertical="center" shrinkToFit="1"/>
    </xf>
    <xf numFmtId="40" fontId="10" fillId="0" borderId="4" xfId="13" applyNumberFormat="1" applyFont="1" applyFill="1" applyBorder="1" applyAlignment="1">
      <alignment horizontal="right" vertical="center" shrinkToFit="1"/>
    </xf>
    <xf numFmtId="40" fontId="10" fillId="0" borderId="4" xfId="2" applyNumberFormat="1" applyFont="1" applyFill="1" applyBorder="1" applyAlignment="1">
      <alignment horizontal="right" vertical="center" shrinkToFit="1"/>
    </xf>
    <xf numFmtId="40" fontId="11" fillId="0" borderId="0" xfId="2" applyNumberFormat="1" applyFont="1" applyFill="1" applyAlignment="1">
      <alignment vertical="center"/>
    </xf>
    <xf numFmtId="201" fontId="11" fillId="0" borderId="4" xfId="2" applyNumberFormat="1" applyFont="1" applyFill="1" applyBorder="1" applyAlignment="1">
      <alignment vertical="center"/>
    </xf>
    <xf numFmtId="57" fontId="11" fillId="0" borderId="4" xfId="1" applyNumberFormat="1" applyFont="1" applyBorder="1" applyAlignment="1">
      <alignment horizontal="center" vertical="center" shrinkToFit="1"/>
    </xf>
    <xf numFmtId="0" fontId="11" fillId="0" borderId="4" xfId="1" applyFont="1" applyBorder="1" applyAlignment="1">
      <alignment horizontal="left" vertical="center" shrinkToFit="1"/>
    </xf>
    <xf numFmtId="0" fontId="11" fillId="0" borderId="1" xfId="1" applyFont="1" applyBorder="1" applyAlignment="1">
      <alignment horizontal="center" vertical="center" shrinkToFit="1"/>
    </xf>
    <xf numFmtId="0" fontId="11" fillId="0" borderId="60" xfId="1" applyFont="1" applyBorder="1" applyAlignment="1">
      <alignment horizontal="distributed" vertical="center"/>
    </xf>
    <xf numFmtId="0" fontId="11" fillId="0" borderId="74" xfId="1" applyFont="1" applyBorder="1" applyAlignment="1">
      <alignment horizontal="center" vertical="center" shrinkToFit="1"/>
    </xf>
    <xf numFmtId="0" fontId="11" fillId="0" borderId="67" xfId="1" applyFont="1" applyBorder="1" applyAlignment="1">
      <alignment horizontal="distributed" vertical="center"/>
    </xf>
    <xf numFmtId="0" fontId="11" fillId="0" borderId="45" xfId="1" applyFont="1" applyBorder="1" applyAlignment="1">
      <alignment horizontal="center" vertical="center" shrinkToFit="1"/>
    </xf>
    <xf numFmtId="188" fontId="11" fillId="0" borderId="4" xfId="2" applyNumberFormat="1" applyFont="1" applyFill="1" applyBorder="1" applyAlignment="1">
      <alignment vertical="center"/>
    </xf>
    <xf numFmtId="57" fontId="11" fillId="0" borderId="58" xfId="1" applyNumberFormat="1" applyFont="1" applyBorder="1" applyAlignment="1">
      <alignment horizontal="center" vertical="center" shrinkToFit="1"/>
    </xf>
    <xf numFmtId="0" fontId="11" fillId="0" borderId="3" xfId="1" applyFont="1" applyBorder="1" applyAlignment="1">
      <alignment vertical="center" shrinkToFit="1"/>
    </xf>
    <xf numFmtId="188" fontId="11" fillId="0" borderId="13" xfId="2" applyNumberFormat="1" applyFont="1" applyFill="1" applyBorder="1" applyAlignment="1">
      <alignment vertical="center"/>
    </xf>
    <xf numFmtId="0" fontId="11" fillId="0" borderId="13" xfId="1" applyFont="1" applyBorder="1" applyAlignment="1">
      <alignment horizontal="center" vertical="center"/>
    </xf>
    <xf numFmtId="57" fontId="11" fillId="0" borderId="77" xfId="1" applyNumberFormat="1" applyFont="1" applyBorder="1" applyAlignment="1">
      <alignment horizontal="center" vertical="center" shrinkToFit="1"/>
    </xf>
    <xf numFmtId="0" fontId="11" fillId="0" borderId="49" xfId="1" applyFont="1" applyBorder="1" applyAlignment="1">
      <alignment horizontal="left" vertical="center" shrinkToFit="1"/>
    </xf>
    <xf numFmtId="0" fontId="11" fillId="0" borderId="49" xfId="1" applyFont="1" applyBorder="1" applyAlignment="1">
      <alignment horizontal="center" vertical="center" shrinkToFit="1"/>
    </xf>
    <xf numFmtId="0" fontId="11" fillId="0" borderId="7" xfId="1" applyFont="1" applyBorder="1" applyAlignment="1">
      <alignment horizontal="distributed" vertical="center"/>
    </xf>
    <xf numFmtId="0" fontId="20" fillId="0" borderId="4" xfId="1" applyFont="1" applyBorder="1" applyAlignment="1">
      <alignment horizontal="distributed" vertical="center" wrapText="1" justifyLastLine="1"/>
    </xf>
    <xf numFmtId="57" fontId="11" fillId="0" borderId="0" xfId="1" applyNumberFormat="1" applyFont="1" applyAlignment="1">
      <alignment horizontal="center" vertical="center"/>
    </xf>
    <xf numFmtId="210" fontId="10" fillId="0" borderId="4" xfId="1" applyNumberFormat="1" applyFont="1" applyBorder="1" applyAlignment="1">
      <alignment vertical="center"/>
    </xf>
    <xf numFmtId="196" fontId="22" fillId="0" borderId="4" xfId="1" applyNumberFormat="1" applyFont="1" applyBorder="1" applyAlignment="1">
      <alignment vertical="center"/>
    </xf>
    <xf numFmtId="0" fontId="22" fillId="0" borderId="4" xfId="1" applyFont="1" applyBorder="1" applyAlignment="1">
      <alignment horizontal="center" vertical="center" shrinkToFit="1"/>
    </xf>
    <xf numFmtId="0" fontId="22" fillId="0" borderId="1" xfId="1" applyFont="1" applyBorder="1" applyAlignment="1">
      <alignment horizontal="center" vertical="center" shrinkToFit="1"/>
    </xf>
    <xf numFmtId="0" fontId="22" fillId="0" borderId="3" xfId="1" applyFont="1" applyBorder="1" applyAlignment="1">
      <alignment horizontal="distributed" vertical="center"/>
    </xf>
    <xf numFmtId="210" fontId="10" fillId="0" borderId="4" xfId="1" applyNumberFormat="1" applyFont="1" applyBorder="1" applyAlignment="1">
      <alignment horizontal="right" vertical="center"/>
    </xf>
    <xf numFmtId="210" fontId="10" fillId="0" borderId="4" xfId="2" applyNumberFormat="1" applyFont="1" applyFill="1" applyBorder="1" applyAlignment="1">
      <alignment horizontal="right" vertical="center"/>
    </xf>
    <xf numFmtId="196" fontId="10" fillId="0" borderId="4" xfId="2" applyNumberFormat="1" applyFont="1" applyFill="1" applyBorder="1" applyAlignment="1">
      <alignment horizontal="right" vertical="center"/>
    </xf>
    <xf numFmtId="57" fontId="10" fillId="0" borderId="4" xfId="1" applyNumberFormat="1" applyFont="1" applyBorder="1" applyAlignment="1">
      <alignment horizontal="center" vertical="center" shrinkToFit="1"/>
    </xf>
    <xf numFmtId="0" fontId="10" fillId="0" borderId="1" xfId="1" applyFont="1" applyBorder="1" applyAlignment="1">
      <alignment horizontal="center" vertical="center" shrinkToFit="1"/>
    </xf>
    <xf numFmtId="210" fontId="11" fillId="0" borderId="0" xfId="1" applyNumberFormat="1" applyFont="1" applyAlignment="1">
      <alignment vertical="center"/>
    </xf>
    <xf numFmtId="191" fontId="11" fillId="0" borderId="0" xfId="1" applyNumberFormat="1" applyFont="1" applyAlignment="1">
      <alignment vertical="center"/>
    </xf>
    <xf numFmtId="179" fontId="10" fillId="0" borderId="4" xfId="1" applyNumberFormat="1" applyFont="1" applyBorder="1" applyAlignment="1">
      <alignment vertical="center"/>
    </xf>
    <xf numFmtId="0" fontId="10" fillId="0" borderId="11" xfId="1" applyFont="1" applyBorder="1" applyAlignment="1">
      <alignment horizontal="distributed" vertical="center" wrapText="1" justifyLastLine="1"/>
    </xf>
    <xf numFmtId="3" fontId="11" fillId="0" borderId="0" xfId="1" applyNumberFormat="1" applyFont="1" applyAlignment="1">
      <alignment vertical="center"/>
    </xf>
    <xf numFmtId="3" fontId="11" fillId="0" borderId="77" xfId="1" applyNumberFormat="1" applyFont="1" applyBorder="1" applyAlignment="1">
      <alignment vertical="center"/>
    </xf>
    <xf numFmtId="0" fontId="11" fillId="0" borderId="0" xfId="1" applyFont="1" applyAlignment="1">
      <alignment vertical="center" shrinkToFit="1"/>
    </xf>
    <xf numFmtId="4" fontId="11" fillId="0" borderId="0" xfId="1" applyNumberFormat="1" applyFont="1" applyAlignment="1">
      <alignment horizontal="center" vertical="center" shrinkToFit="1"/>
    </xf>
    <xf numFmtId="179" fontId="10" fillId="2" borderId="4" xfId="1" applyNumberFormat="1" applyFont="1" applyFill="1" applyBorder="1" applyAlignment="1">
      <alignment horizontal="right" vertical="center"/>
    </xf>
    <xf numFmtId="38" fontId="12" fillId="0" borderId="0" xfId="2" quotePrefix="1" applyFont="1" applyFill="1" applyBorder="1" applyAlignment="1">
      <alignment horizontal="center" vertical="center" shrinkToFit="1"/>
    </xf>
    <xf numFmtId="38" fontId="12" fillId="0" borderId="0" xfId="2" applyFont="1" applyFill="1" applyBorder="1" applyAlignment="1">
      <alignment horizontal="center" vertical="center" shrinkToFit="1"/>
    </xf>
    <xf numFmtId="181" fontId="10" fillId="0" borderId="74" xfId="2" applyNumberFormat="1" applyFont="1" applyFill="1" applyBorder="1" applyAlignment="1">
      <alignment vertical="center"/>
    </xf>
    <xf numFmtId="196" fontId="22" fillId="0" borderId="74" xfId="2" applyNumberFormat="1" applyFont="1" applyFill="1" applyBorder="1" applyAlignment="1">
      <alignment vertical="center"/>
    </xf>
    <xf numFmtId="0" fontId="22" fillId="0" borderId="74" xfId="2" quotePrefix="1" applyNumberFormat="1" applyFont="1" applyFill="1" applyBorder="1" applyAlignment="1">
      <alignment horizontal="center" vertical="center" shrinkToFit="1"/>
    </xf>
    <xf numFmtId="38" fontId="49" fillId="0" borderId="74" xfId="2" applyFont="1" applyFill="1" applyBorder="1" applyAlignment="1">
      <alignment horizontal="distributed" vertical="center" wrapText="1" justifyLastLine="1"/>
    </xf>
    <xf numFmtId="38" fontId="16" fillId="0" borderId="0" xfId="2" applyFont="1" applyFill="1" applyAlignment="1">
      <alignment vertical="center" shrinkToFit="1"/>
    </xf>
    <xf numFmtId="179" fontId="11" fillId="0" borderId="0" xfId="2" applyNumberFormat="1" applyFont="1" applyFill="1" applyBorder="1" applyAlignment="1">
      <alignment horizontal="right" vertical="center" shrinkToFit="1"/>
    </xf>
    <xf numFmtId="38" fontId="22" fillId="0" borderId="4" xfId="2" applyFont="1" applyFill="1" applyBorder="1" applyAlignment="1">
      <alignment horizontal="distributed" vertical="center" shrinkToFit="1"/>
    </xf>
    <xf numFmtId="38" fontId="21" fillId="0" borderId="4" xfId="2" applyFont="1" applyFill="1" applyBorder="1" applyAlignment="1">
      <alignment horizontal="distributed" vertical="center" wrapText="1"/>
    </xf>
    <xf numFmtId="179" fontId="11" fillId="0" borderId="8" xfId="2" applyNumberFormat="1" applyFont="1" applyFill="1" applyBorder="1" applyAlignment="1">
      <alignment horizontal="right" vertical="center" shrinkToFit="1"/>
    </xf>
    <xf numFmtId="179" fontId="11" fillId="0" borderId="12" xfId="2" applyNumberFormat="1" applyFont="1" applyFill="1" applyBorder="1" applyAlignment="1">
      <alignment horizontal="right" vertical="center" shrinkToFit="1"/>
    </xf>
    <xf numFmtId="38" fontId="11" fillId="0" borderId="13" xfId="2" applyFont="1" applyFill="1" applyBorder="1" applyAlignment="1">
      <alignment horizontal="center" vertical="center" shrinkToFit="1"/>
    </xf>
    <xf numFmtId="213" fontId="22" fillId="0" borderId="4" xfId="2" applyNumberFormat="1" applyFont="1" applyFill="1" applyBorder="1" applyAlignment="1">
      <alignment horizontal="distributed" vertical="center"/>
    </xf>
    <xf numFmtId="179" fontId="11" fillId="0" borderId="10" xfId="2" applyNumberFormat="1" applyFont="1" applyFill="1" applyBorder="1" applyAlignment="1">
      <alignment horizontal="right" vertical="center" shrinkToFit="1"/>
    </xf>
    <xf numFmtId="38" fontId="49" fillId="0" borderId="4" xfId="2" applyFont="1" applyFill="1" applyBorder="1" applyAlignment="1">
      <alignment horizontal="distributed" vertical="center"/>
    </xf>
    <xf numFmtId="38" fontId="65" fillId="0" borderId="0" xfId="2" applyFont="1" applyFill="1" applyAlignment="1">
      <alignment vertical="center"/>
    </xf>
    <xf numFmtId="38" fontId="66" fillId="0" borderId="0" xfId="2" applyFont="1" applyFill="1" applyAlignment="1">
      <alignment vertical="center"/>
    </xf>
    <xf numFmtId="38" fontId="67" fillId="0" borderId="0" xfId="2" applyFont="1" applyFill="1" applyAlignment="1">
      <alignment vertical="center"/>
    </xf>
    <xf numFmtId="38" fontId="68" fillId="0" borderId="0" xfId="2" applyFont="1" applyFill="1" applyAlignment="1">
      <alignment vertical="center"/>
    </xf>
    <xf numFmtId="0" fontId="11" fillId="0" borderId="0" xfId="1" applyFont="1" applyAlignment="1">
      <alignment horizontal="right" vertical="center" wrapText="1"/>
    </xf>
    <xf numFmtId="0" fontId="11" fillId="0" borderId="0" xfId="1" quotePrefix="1" applyFont="1" applyAlignment="1">
      <alignment horizontal="distributed" vertical="center"/>
    </xf>
    <xf numFmtId="188" fontId="11" fillId="0" borderId="4" xfId="2" applyNumberFormat="1" applyFont="1" applyFill="1" applyBorder="1" applyAlignment="1">
      <alignment horizontal="right" vertical="center" shrinkToFit="1"/>
    </xf>
    <xf numFmtId="0" fontId="12" fillId="0" borderId="4" xfId="1" applyFont="1" applyBorder="1" applyAlignment="1">
      <alignment horizontal="left" vertical="center" shrinkToFit="1"/>
    </xf>
    <xf numFmtId="188" fontId="12" fillId="0" borderId="4" xfId="2" applyNumberFormat="1" applyFont="1" applyFill="1" applyBorder="1" applyAlignment="1">
      <alignment vertical="center" shrinkToFit="1"/>
    </xf>
    <xf numFmtId="57" fontId="12" fillId="0" borderId="4" xfId="1" applyNumberFormat="1" applyFont="1" applyBorder="1" applyAlignment="1">
      <alignment horizontal="center" vertical="center" shrinkToFit="1"/>
    </xf>
    <xf numFmtId="188" fontId="11" fillId="0" borderId="4" xfId="2" applyNumberFormat="1" applyFont="1" applyFill="1" applyBorder="1" applyAlignment="1">
      <alignment vertical="center" shrinkToFit="1"/>
    </xf>
    <xf numFmtId="40" fontId="11" fillId="0" borderId="4" xfId="2" applyNumberFormat="1" applyFont="1" applyFill="1" applyBorder="1" applyAlignment="1">
      <alignment horizontal="distributed" vertical="center" wrapText="1" justifyLastLine="1"/>
    </xf>
    <xf numFmtId="0" fontId="11" fillId="0" borderId="4" xfId="1" applyFont="1" applyBorder="1" applyAlignment="1">
      <alignment horizontal="distributed" vertical="center" wrapText="1" justifyLastLine="1" shrinkToFit="1"/>
    </xf>
    <xf numFmtId="0" fontId="44" fillId="0" borderId="0" xfId="1" applyFont="1" applyAlignment="1">
      <alignment vertical="center"/>
    </xf>
    <xf numFmtId="38" fontId="40" fillId="0" borderId="0" xfId="2" applyFont="1" applyFill="1" applyBorder="1" applyAlignment="1">
      <alignment horizontal="right" vertical="center"/>
    </xf>
    <xf numFmtId="38" fontId="40" fillId="0" borderId="0" xfId="2" applyFont="1" applyFill="1" applyAlignment="1">
      <alignment horizontal="right" vertical="center"/>
    </xf>
    <xf numFmtId="38" fontId="16" fillId="0" borderId="4" xfId="2" applyFont="1" applyFill="1" applyBorder="1" applyAlignment="1">
      <alignment vertical="center"/>
    </xf>
    <xf numFmtId="187" fontId="11" fillId="0" borderId="0" xfId="3" applyNumberFormat="1" applyFont="1" applyFill="1" applyBorder="1" applyAlignment="1">
      <alignment horizontal="right" vertical="center"/>
    </xf>
    <xf numFmtId="187" fontId="11" fillId="0" borderId="129" xfId="1" applyNumberFormat="1" applyFont="1" applyBorder="1" applyAlignment="1">
      <alignment horizontal="right" vertical="center"/>
    </xf>
    <xf numFmtId="187" fontId="11" fillId="0" borderId="130" xfId="3" applyNumberFormat="1" applyFont="1" applyFill="1" applyBorder="1" applyAlignment="1">
      <alignment horizontal="right" vertical="center"/>
    </xf>
    <xf numFmtId="0" fontId="11" fillId="0" borderId="131" xfId="1" applyFont="1" applyBorder="1" applyAlignment="1">
      <alignment horizontal="distributed" vertical="center"/>
    </xf>
    <xf numFmtId="178" fontId="11" fillId="0" borderId="0" xfId="1" applyNumberFormat="1" applyFont="1" applyAlignment="1">
      <alignment horizontal="right" vertical="center"/>
    </xf>
    <xf numFmtId="0" fontId="11" fillId="0" borderId="133" xfId="1" applyFont="1" applyBorder="1" applyAlignment="1">
      <alignment horizontal="distributed" vertical="center"/>
    </xf>
    <xf numFmtId="193" fontId="11" fillId="0" borderId="0" xfId="1" applyNumberFormat="1" applyFont="1" applyAlignment="1">
      <alignment vertical="center"/>
    </xf>
    <xf numFmtId="0" fontId="11" fillId="0" borderId="136" xfId="1" applyFont="1" applyBorder="1" applyAlignment="1">
      <alignment horizontal="distributed" vertical="center"/>
    </xf>
    <xf numFmtId="193" fontId="12" fillId="0" borderId="0" xfId="1" applyNumberFormat="1" applyFont="1" applyAlignment="1">
      <alignment vertical="center"/>
    </xf>
    <xf numFmtId="0" fontId="11" fillId="0" borderId="132" xfId="1" applyFont="1" applyBorder="1" applyAlignment="1">
      <alignment horizontal="distributed" vertical="center" justifyLastLine="1"/>
    </xf>
    <xf numFmtId="0" fontId="14" fillId="0" borderId="0" xfId="1" applyFont="1" applyAlignment="1">
      <alignment vertical="center" wrapText="1"/>
    </xf>
    <xf numFmtId="38" fontId="14" fillId="0" borderId="0" xfId="2" applyFont="1" applyFill="1" applyBorder="1" applyAlignment="1">
      <alignment vertical="center" wrapText="1"/>
    </xf>
    <xf numFmtId="38" fontId="11" fillId="0" borderId="5" xfId="2" applyFont="1" applyFill="1" applyBorder="1" applyAlignment="1">
      <alignment vertical="center"/>
    </xf>
    <xf numFmtId="38" fontId="44" fillId="0" borderId="0" xfId="2" applyFont="1" applyFill="1" applyAlignment="1">
      <alignment vertical="center" shrinkToFit="1"/>
    </xf>
    <xf numFmtId="38" fontId="17" fillId="0" borderId="0" xfId="2" applyFont="1" applyFill="1" applyAlignment="1">
      <alignment vertical="center" shrinkToFit="1"/>
    </xf>
    <xf numFmtId="38" fontId="11" fillId="0" borderId="0" xfId="2" applyFont="1" applyFill="1" applyAlignment="1">
      <alignment horizontal="left" vertical="center" wrapText="1"/>
    </xf>
    <xf numFmtId="38" fontId="17" fillId="0" borderId="4" xfId="2" applyFont="1" applyFill="1" applyBorder="1" applyAlignment="1">
      <alignment horizontal="distributed" vertical="center" justifyLastLine="1" shrinkToFit="1"/>
    </xf>
    <xf numFmtId="38" fontId="14" fillId="0" borderId="0" xfId="2" applyFont="1" applyFill="1" applyBorder="1" applyAlignment="1">
      <alignment horizontal="right" vertical="center" shrinkToFit="1"/>
    </xf>
    <xf numFmtId="38" fontId="14" fillId="0" borderId="0" xfId="2" applyFont="1" applyFill="1" applyBorder="1" applyAlignment="1">
      <alignment horizontal="center" vertical="center"/>
    </xf>
    <xf numFmtId="38" fontId="44" fillId="0" borderId="0" xfId="2" applyFont="1" applyFill="1" applyAlignment="1">
      <alignment vertical="center"/>
    </xf>
    <xf numFmtId="38" fontId="11" fillId="0" borderId="4" xfId="13" applyFont="1" applyFill="1" applyBorder="1" applyAlignment="1">
      <alignment horizontal="right" vertical="center"/>
    </xf>
    <xf numFmtId="38" fontId="12" fillId="0" borderId="4" xfId="13" applyFont="1" applyFill="1" applyBorder="1" applyAlignment="1">
      <alignment vertical="center"/>
    </xf>
    <xf numFmtId="0" fontId="40" fillId="0" borderId="0" xfId="16" applyFont="1" applyAlignment="1" applyProtection="1">
      <alignment horizontal="center" vertical="center" shrinkToFit="1"/>
      <protection hidden="1"/>
    </xf>
    <xf numFmtId="0" fontId="40" fillId="0" borderId="0" xfId="16" applyFont="1" applyAlignment="1" applyProtection="1">
      <alignment horizontal="center" vertical="center"/>
      <protection hidden="1"/>
    </xf>
    <xf numFmtId="0" fontId="40" fillId="0" borderId="0" xfId="16" applyFont="1" applyProtection="1">
      <alignment vertical="center"/>
      <protection hidden="1"/>
    </xf>
    <xf numFmtId="184" fontId="51" fillId="0" borderId="0" xfId="2" applyNumberFormat="1" applyFont="1" applyFill="1" applyAlignment="1">
      <alignment vertical="center"/>
    </xf>
    <xf numFmtId="0" fontId="30" fillId="0" borderId="0" xfId="15" applyFont="1">
      <alignment vertical="center"/>
    </xf>
    <xf numFmtId="38" fontId="51" fillId="0" borderId="0" xfId="2" applyFont="1" applyFill="1" applyAlignment="1">
      <alignment vertical="center"/>
    </xf>
    <xf numFmtId="0" fontId="30" fillId="0" borderId="0" xfId="1" applyFont="1" applyAlignment="1">
      <alignment vertical="center"/>
    </xf>
    <xf numFmtId="38" fontId="42" fillId="0" borderId="0" xfId="2" applyFont="1" applyAlignment="1">
      <alignment vertical="center"/>
    </xf>
    <xf numFmtId="0" fontId="30" fillId="0" borderId="0" xfId="5" applyFont="1">
      <alignment vertical="center"/>
    </xf>
    <xf numFmtId="0" fontId="74" fillId="0" borderId="0" xfId="18" applyFont="1" applyFill="1" applyBorder="1" applyAlignment="1">
      <alignment horizontal="center" vertical="center"/>
    </xf>
    <xf numFmtId="0" fontId="40" fillId="5" borderId="0" xfId="16" applyFont="1" applyFill="1" applyProtection="1">
      <alignment vertical="center"/>
      <protection hidden="1"/>
    </xf>
    <xf numFmtId="0" fontId="43" fillId="5" borderId="0" xfId="16" applyFont="1" applyFill="1" applyProtection="1">
      <alignment vertical="center"/>
      <protection hidden="1"/>
    </xf>
    <xf numFmtId="0" fontId="40" fillId="6" borderId="5" xfId="16" applyFont="1" applyFill="1" applyBorder="1" applyAlignment="1" applyProtection="1">
      <alignment horizontal="center" vertical="center"/>
      <protection hidden="1"/>
    </xf>
    <xf numFmtId="0" fontId="40" fillId="6" borderId="5" xfId="16" applyFont="1" applyFill="1" applyBorder="1" applyAlignment="1" applyProtection="1">
      <alignment horizontal="center" vertical="center" shrinkToFit="1"/>
      <protection hidden="1"/>
    </xf>
    <xf numFmtId="0" fontId="51" fillId="6" borderId="5" xfId="16" applyFont="1" applyFill="1" applyBorder="1" applyAlignment="1" applyProtection="1">
      <alignment horizontal="center" vertical="center" wrapText="1" shrinkToFit="1"/>
      <protection hidden="1"/>
    </xf>
    <xf numFmtId="0" fontId="75" fillId="5" borderId="0" xfId="16" applyFont="1" applyFill="1" applyAlignment="1" applyProtection="1">
      <alignment horizontal="center" vertical="center" wrapText="1" shrinkToFit="1"/>
      <protection hidden="1"/>
    </xf>
    <xf numFmtId="0" fontId="52" fillId="5" borderId="0" xfId="1" applyFont="1" applyFill="1" applyAlignment="1">
      <alignment vertical="center"/>
    </xf>
    <xf numFmtId="0" fontId="10" fillId="5" borderId="0" xfId="1" applyFont="1" applyFill="1" applyAlignment="1">
      <alignment horizontal="center" vertical="center"/>
    </xf>
    <xf numFmtId="178" fontId="10" fillId="0" borderId="3" xfId="2" applyNumberFormat="1" applyFont="1" applyFill="1" applyBorder="1" applyAlignment="1">
      <alignment horizontal="right" vertical="center" shrinkToFit="1"/>
    </xf>
    <xf numFmtId="0" fontId="72" fillId="5" borderId="0" xfId="18" applyFill="1" applyBorder="1" applyAlignment="1" applyProtection="1">
      <alignment horizontal="center" vertical="center"/>
      <protection hidden="1"/>
    </xf>
    <xf numFmtId="0" fontId="77" fillId="5" borderId="0" xfId="16" applyFont="1" applyFill="1" applyProtection="1">
      <alignment vertical="center"/>
      <protection hidden="1"/>
    </xf>
    <xf numFmtId="0" fontId="79" fillId="5" borderId="0" xfId="18" applyFont="1" applyFill="1" applyBorder="1" applyAlignment="1" applyProtection="1">
      <alignment horizontal="center" vertical="center"/>
      <protection hidden="1"/>
    </xf>
    <xf numFmtId="0" fontId="78" fillId="5" borderId="0" xfId="16" applyFont="1" applyFill="1" applyProtection="1">
      <alignment vertical="center"/>
      <protection hidden="1"/>
    </xf>
    <xf numFmtId="0" fontId="78" fillId="0" borderId="0" xfId="16" applyFont="1" applyProtection="1">
      <alignment vertical="center"/>
      <protection hidden="1"/>
    </xf>
    <xf numFmtId="38" fontId="74" fillId="0" borderId="0" xfId="2" applyFont="1" applyFill="1" applyAlignment="1">
      <alignment vertical="center"/>
    </xf>
    <xf numFmtId="0" fontId="74" fillId="0" borderId="0" xfId="1" applyFont="1" applyAlignment="1">
      <alignment vertical="center"/>
    </xf>
    <xf numFmtId="38" fontId="74" fillId="0" borderId="0" xfId="2" applyFont="1" applyAlignment="1">
      <alignment vertical="center"/>
    </xf>
    <xf numFmtId="0" fontId="74" fillId="0" borderId="0" xfId="15" applyFont="1">
      <alignment vertical="center"/>
    </xf>
    <xf numFmtId="0" fontId="80" fillId="0" borderId="0" xfId="1" applyFont="1" applyAlignment="1">
      <alignment vertical="center"/>
    </xf>
    <xf numFmtId="0" fontId="81" fillId="0" borderId="0" xfId="1" applyFont="1" applyAlignment="1">
      <alignment vertical="center"/>
    </xf>
    <xf numFmtId="0" fontId="83" fillId="0" borderId="0" xfId="1" applyFont="1" applyAlignment="1">
      <alignment vertical="center"/>
    </xf>
    <xf numFmtId="38" fontId="84" fillId="0" borderId="0" xfId="2" applyFont="1" applyFill="1" applyBorder="1" applyAlignment="1">
      <alignment vertical="center"/>
    </xf>
    <xf numFmtId="38" fontId="69" fillId="0" borderId="0" xfId="2" applyFont="1" applyFill="1" applyAlignment="1">
      <alignment horizontal="right" vertical="center"/>
    </xf>
    <xf numFmtId="0" fontId="85" fillId="0" borderId="0" xfId="1" applyFont="1" applyAlignment="1">
      <alignment vertical="center"/>
    </xf>
    <xf numFmtId="0" fontId="82" fillId="0" borderId="0" xfId="0" applyFont="1" applyAlignment="1">
      <alignment vertical="center"/>
    </xf>
    <xf numFmtId="38" fontId="69" fillId="0" borderId="0" xfId="2" applyFont="1" applyFill="1" applyAlignment="1">
      <alignment vertical="center"/>
    </xf>
    <xf numFmtId="0" fontId="69" fillId="0" borderId="0" xfId="1" applyFont="1" applyAlignment="1">
      <alignment vertical="center"/>
    </xf>
    <xf numFmtId="0" fontId="83" fillId="0" borderId="0" xfId="1" applyFont="1" applyAlignment="1">
      <alignment horizontal="center" vertical="center" wrapText="1"/>
    </xf>
    <xf numFmtId="0" fontId="83" fillId="0" borderId="0" xfId="1" applyFont="1" applyAlignment="1">
      <alignment vertical="center" wrapText="1"/>
    </xf>
    <xf numFmtId="0" fontId="12" fillId="0" borderId="1" xfId="1" applyFont="1" applyBorder="1" applyAlignment="1">
      <alignment horizontal="center" vertical="center" wrapText="1"/>
    </xf>
    <xf numFmtId="0" fontId="11" fillId="0" borderId="10" xfId="1" applyFont="1" applyBorder="1" applyAlignment="1">
      <alignment horizontal="distributed" vertical="center"/>
    </xf>
    <xf numFmtId="0" fontId="12" fillId="0" borderId="3" xfId="1" applyFont="1" applyBorder="1" applyAlignment="1">
      <alignment horizontal="distributed" vertical="center"/>
    </xf>
    <xf numFmtId="38" fontId="11" fillId="0" borderId="4" xfId="2" applyFont="1" applyFill="1" applyBorder="1" applyAlignment="1">
      <alignment horizontal="distributed" vertical="center" wrapText="1" justifyLastLine="1"/>
    </xf>
    <xf numFmtId="38" fontId="11" fillId="0" borderId="11" xfId="2" applyFont="1" applyFill="1" applyBorder="1" applyAlignment="1">
      <alignment horizontal="distributed" vertical="center" justifyLastLine="1"/>
    </xf>
    <xf numFmtId="0" fontId="11" fillId="0" borderId="9" xfId="1" applyFont="1" applyBorder="1" applyAlignment="1">
      <alignment vertical="center"/>
    </xf>
    <xf numFmtId="38" fontId="11" fillId="0" borderId="9" xfId="2" applyFont="1" applyFill="1" applyBorder="1" applyAlignment="1">
      <alignment vertical="center" justifyLastLine="1"/>
    </xf>
    <xf numFmtId="0" fontId="23" fillId="0" borderId="0" xfId="0" applyFont="1" applyAlignment="1">
      <alignment vertical="center"/>
    </xf>
    <xf numFmtId="0" fontId="88" fillId="0" borderId="0" xfId="1" applyFont="1" applyAlignment="1">
      <alignment vertical="center"/>
    </xf>
    <xf numFmtId="0" fontId="8" fillId="0" borderId="0" xfId="1" applyAlignment="1" applyProtection="1">
      <alignment vertical="top" shrinkToFit="1"/>
      <protection locked="0"/>
    </xf>
    <xf numFmtId="0" fontId="8" fillId="0" borderId="0" xfId="10" applyFont="1" applyAlignment="1">
      <alignment horizontal="left" vertical="center"/>
    </xf>
    <xf numFmtId="0" fontId="8" fillId="0" borderId="0" xfId="10" applyFont="1">
      <alignment vertical="center"/>
    </xf>
    <xf numFmtId="0" fontId="8" fillId="0" borderId="0" xfId="10" applyFont="1" applyAlignment="1">
      <alignment horizontal="right" vertical="center"/>
    </xf>
    <xf numFmtId="0" fontId="8" fillId="0" borderId="0" xfId="10" applyFont="1" applyAlignment="1">
      <alignment vertical="top"/>
    </xf>
    <xf numFmtId="0" fontId="8" fillId="0" borderId="0" xfId="1" applyAlignment="1">
      <alignment horizontal="left" vertical="center" indent="1"/>
    </xf>
    <xf numFmtId="49" fontId="11" fillId="0" borderId="1" xfId="1" quotePrefix="1" applyNumberFormat="1" applyFont="1" applyBorder="1" applyAlignment="1">
      <alignment horizontal="center" vertical="center"/>
    </xf>
    <xf numFmtId="38" fontId="40" fillId="0" borderId="0" xfId="2" applyFont="1" applyFill="1" applyBorder="1" applyAlignment="1">
      <alignment horizontal="left" vertical="center"/>
    </xf>
    <xf numFmtId="38" fontId="40" fillId="0" borderId="0" xfId="2" applyFont="1" applyFill="1" applyBorder="1" applyAlignment="1">
      <alignment horizontal="center" vertical="center"/>
    </xf>
    <xf numFmtId="179" fontId="11" fillId="0" borderId="4" xfId="0" applyNumberFormat="1" applyFont="1" applyBorder="1" applyAlignment="1">
      <alignment horizontal="center" vertical="center"/>
    </xf>
    <xf numFmtId="179" fontId="11" fillId="0" borderId="4" xfId="1" applyNumberFormat="1" applyFont="1" applyBorder="1" applyAlignment="1">
      <alignment vertical="center"/>
    </xf>
    <xf numFmtId="0" fontId="10" fillId="0" borderId="4" xfId="1" applyFont="1" applyBorder="1" applyAlignment="1">
      <alignment horizontal="distributed" vertical="center" justifyLastLine="1" shrinkToFit="1"/>
    </xf>
    <xf numFmtId="0" fontId="10" fillId="0" borderId="4" xfId="1" applyFont="1" applyBorder="1" applyAlignment="1">
      <alignment vertical="center"/>
    </xf>
    <xf numFmtId="38" fontId="10" fillId="0" borderId="5" xfId="2" applyFont="1" applyFill="1" applyBorder="1" applyAlignment="1">
      <alignment horizontal="distributed" vertical="center" wrapText="1" justifyLastLine="1"/>
    </xf>
    <xf numFmtId="202" fontId="11" fillId="0" borderId="4" xfId="2" applyNumberFormat="1" applyFont="1" applyFill="1" applyBorder="1" applyAlignment="1">
      <alignment vertical="center"/>
    </xf>
    <xf numFmtId="38" fontId="40" fillId="0" borderId="0" xfId="2" applyFont="1" applyFill="1" applyBorder="1" applyAlignment="1">
      <alignment horizontal="left" vertical="center" indent="1"/>
    </xf>
    <xf numFmtId="49" fontId="11" fillId="0" borderId="4" xfId="0" applyNumberFormat="1" applyFont="1" applyBorder="1" applyAlignment="1">
      <alignment horizontal="distributed" vertical="center" wrapText="1" justifyLastLine="1"/>
    </xf>
    <xf numFmtId="178" fontId="11" fillId="0" borderId="152" xfId="2" applyNumberFormat="1" applyFont="1" applyFill="1" applyBorder="1" applyAlignment="1">
      <alignment vertical="center"/>
    </xf>
    <xf numFmtId="38" fontId="10" fillId="0" borderId="11" xfId="2" applyFont="1" applyFill="1" applyBorder="1" applyAlignment="1">
      <alignment horizontal="distributed" vertical="center" wrapText="1" justifyLastLine="1"/>
    </xf>
    <xf numFmtId="178" fontId="11" fillId="0" borderId="4" xfId="2" applyNumberFormat="1" applyFont="1" applyFill="1" applyBorder="1" applyAlignment="1">
      <alignment horizontal="distributed" vertical="center"/>
    </xf>
    <xf numFmtId="38" fontId="11" fillId="0" borderId="63" xfId="2" applyFont="1" applyFill="1" applyBorder="1" applyAlignment="1">
      <alignment horizontal="distributed" vertical="center" wrapText="1" justifyLastLine="1"/>
    </xf>
    <xf numFmtId="38" fontId="11" fillId="0" borderId="75" xfId="2" applyFont="1" applyFill="1" applyBorder="1" applyAlignment="1">
      <alignment horizontal="distributed" vertical="center" wrapText="1" justifyLastLine="1"/>
    </xf>
    <xf numFmtId="38" fontId="11" fillId="0" borderId="3" xfId="2" applyFont="1" applyFill="1" applyBorder="1" applyAlignment="1">
      <alignment horizontal="distributed" vertical="center" wrapText="1" justifyLastLine="1"/>
    </xf>
    <xf numFmtId="0" fontId="10" fillId="0" borderId="0" xfId="0" applyFont="1" applyAlignment="1">
      <alignment horizontal="distributed" vertical="center" wrapText="1" justifyLastLine="1"/>
    </xf>
    <xf numFmtId="38" fontId="10" fillId="0" borderId="0" xfId="2" applyFont="1" applyFill="1" applyBorder="1" applyAlignment="1">
      <alignment vertical="center" wrapText="1" shrinkToFit="1"/>
    </xf>
    <xf numFmtId="57" fontId="10" fillId="0" borderId="0" xfId="2" quotePrefix="1" applyNumberFormat="1" applyFont="1" applyFill="1" applyBorder="1" applyAlignment="1">
      <alignment horizontal="center" vertical="center" shrinkToFit="1"/>
    </xf>
    <xf numFmtId="57" fontId="10" fillId="0" borderId="0" xfId="2" applyNumberFormat="1" applyFont="1" applyFill="1" applyBorder="1" applyAlignment="1">
      <alignment horizontal="center" vertical="center"/>
    </xf>
    <xf numFmtId="40" fontId="10" fillId="0" borderId="0" xfId="13" applyNumberFormat="1" applyFont="1" applyFill="1" applyBorder="1" applyAlignment="1">
      <alignment vertical="center" shrinkToFit="1"/>
    </xf>
    <xf numFmtId="38" fontId="10" fillId="0" borderId="0" xfId="13" applyFont="1" applyFill="1" applyBorder="1" applyAlignment="1">
      <alignment horizontal="right" vertical="center"/>
    </xf>
    <xf numFmtId="38" fontId="10" fillId="0" borderId="0" xfId="13" applyFont="1" applyFill="1" applyBorder="1" applyAlignment="1">
      <alignment horizontal="right" vertical="center" shrinkToFit="1"/>
    </xf>
    <xf numFmtId="57" fontId="8" fillId="0" borderId="4" xfId="1" applyNumberFormat="1" applyBorder="1" applyAlignment="1">
      <alignment horizontal="center" vertical="center" wrapText="1"/>
    </xf>
    <xf numFmtId="57" fontId="8" fillId="0" borderId="4" xfId="1" applyNumberFormat="1" applyBorder="1" applyAlignment="1">
      <alignment horizontal="center" vertical="center"/>
    </xf>
    <xf numFmtId="0" fontId="17" fillId="0" borderId="4" xfId="1" applyFont="1" applyBorder="1" applyAlignment="1">
      <alignment horizontal="distributed" vertical="center" justifyLastLine="1" shrinkToFit="1"/>
    </xf>
    <xf numFmtId="0" fontId="28" fillId="0" borderId="4" xfId="1" applyFont="1" applyBorder="1" applyAlignment="1">
      <alignment vertical="center" shrinkToFit="1"/>
    </xf>
    <xf numFmtId="38" fontId="22" fillId="0" borderId="3" xfId="2" applyFont="1" applyFill="1" applyBorder="1" applyAlignment="1">
      <alignment horizontal="distributed" vertical="center"/>
    </xf>
    <xf numFmtId="184" fontId="10" fillId="0" borderId="4" xfId="13" applyNumberFormat="1" applyFont="1" applyFill="1" applyBorder="1" applyAlignment="1">
      <alignment vertical="center"/>
    </xf>
    <xf numFmtId="0" fontId="10" fillId="0" borderId="153" xfId="1" applyFont="1" applyBorder="1" applyAlignment="1">
      <alignment horizontal="center" vertical="center" shrinkToFit="1"/>
    </xf>
    <xf numFmtId="178" fontId="11" fillId="0" borderId="0" xfId="2" applyNumberFormat="1" applyFont="1" applyFill="1" applyBorder="1" applyAlignment="1">
      <alignment vertical="center"/>
    </xf>
    <xf numFmtId="178" fontId="11" fillId="0" borderId="4" xfId="2" applyNumberFormat="1" applyFont="1" applyFill="1" applyBorder="1" applyAlignment="1">
      <alignment horizontal="distributed" vertical="center" justifyLastLine="1"/>
    </xf>
    <xf numFmtId="0" fontId="10" fillId="0" borderId="152" xfId="1" applyFont="1" applyBorder="1" applyAlignment="1">
      <alignment horizontal="distributed" vertical="center" justifyLastLine="1"/>
    </xf>
    <xf numFmtId="0" fontId="10" fillId="0" borderId="90" xfId="1" applyFont="1" applyBorder="1" applyAlignment="1">
      <alignment horizontal="distributed" vertical="center" justifyLastLine="1"/>
    </xf>
    <xf numFmtId="38" fontId="44" fillId="5" borderId="0" xfId="2" applyFont="1" applyFill="1" applyAlignment="1">
      <alignment vertical="center"/>
    </xf>
    <xf numFmtId="38" fontId="52" fillId="5" borderId="0" xfId="2" applyFont="1" applyFill="1" applyAlignment="1">
      <alignment vertical="center"/>
    </xf>
    <xf numFmtId="38" fontId="52" fillId="0" borderId="0" xfId="2" applyFont="1" applyFill="1" applyAlignment="1">
      <alignment vertical="center"/>
    </xf>
    <xf numFmtId="177" fontId="11" fillId="0" borderId="4" xfId="1" applyNumberFormat="1" applyFont="1" applyBorder="1" applyAlignment="1">
      <alignment horizontal="distributed" vertical="center" justifyLastLine="1"/>
    </xf>
    <xf numFmtId="38" fontId="10" fillId="0" borderId="75" xfId="2" applyFont="1" applyFill="1" applyBorder="1" applyAlignment="1">
      <alignment horizontal="distributed" vertical="center" wrapText="1" justifyLastLine="1" shrinkToFit="1"/>
    </xf>
    <xf numFmtId="38" fontId="10" fillId="0" borderId="64" xfId="2" applyFont="1" applyFill="1" applyBorder="1" applyAlignment="1">
      <alignment horizontal="distributed" vertical="center" wrapText="1" justifyLastLine="1"/>
    </xf>
    <xf numFmtId="40" fontId="11" fillId="0" borderId="0" xfId="13" applyNumberFormat="1" applyFont="1" applyFill="1" applyBorder="1" applyAlignment="1">
      <alignment horizontal="center" vertical="center" shrinkToFit="1"/>
    </xf>
    <xf numFmtId="202" fontId="11" fillId="0" borderId="0" xfId="2" applyNumberFormat="1" applyFont="1" applyFill="1" applyBorder="1" applyAlignment="1">
      <alignment vertical="center" shrinkToFit="1"/>
    </xf>
    <xf numFmtId="38" fontId="11" fillId="0" borderId="76" xfId="2" applyFont="1" applyFill="1" applyBorder="1" applyAlignment="1">
      <alignment horizontal="distributed" vertical="center" justifyLastLine="1" shrinkToFit="1"/>
    </xf>
    <xf numFmtId="38" fontId="11" fillId="0" borderId="5" xfId="2" applyFont="1" applyFill="1" applyBorder="1" applyAlignment="1">
      <alignment horizontal="distributed" vertical="center" justifyLastLine="1" shrinkToFit="1"/>
    </xf>
    <xf numFmtId="38" fontId="11" fillId="0" borderId="60" xfId="2" applyFont="1" applyFill="1" applyBorder="1" applyAlignment="1">
      <alignment horizontal="distributed" vertical="center" justifyLastLine="1" shrinkToFit="1"/>
    </xf>
    <xf numFmtId="38" fontId="11" fillId="0" borderId="74" xfId="2" applyFont="1" applyFill="1" applyBorder="1" applyAlignment="1">
      <alignment horizontal="distributed" vertical="center" justifyLastLine="1" shrinkToFit="1"/>
    </xf>
    <xf numFmtId="38" fontId="10" fillId="0" borderId="60" xfId="2" applyFont="1" applyFill="1" applyBorder="1" applyAlignment="1">
      <alignment horizontal="distributed" vertical="center" justifyLastLine="1" shrinkToFit="1"/>
    </xf>
    <xf numFmtId="38" fontId="10" fillId="0" borderId="98" xfId="2" applyFont="1" applyFill="1" applyBorder="1" applyAlignment="1">
      <alignment horizontal="distributed" vertical="center" justifyLastLine="1" shrinkToFit="1"/>
    </xf>
    <xf numFmtId="0" fontId="22" fillId="0" borderId="0" xfId="2" quotePrefix="1" applyNumberFormat="1" applyFont="1" applyFill="1" applyBorder="1" applyAlignment="1">
      <alignment horizontal="center" vertical="center" shrinkToFit="1"/>
    </xf>
    <xf numFmtId="57" fontId="22" fillId="0" borderId="4" xfId="2" quotePrefix="1" applyNumberFormat="1" applyFont="1" applyFill="1" applyBorder="1" applyAlignment="1">
      <alignment horizontal="center" vertical="center" shrinkToFit="1"/>
    </xf>
    <xf numFmtId="57" fontId="11" fillId="0" borderId="0" xfId="1" applyNumberFormat="1" applyFont="1" applyAlignment="1">
      <alignment horizontal="center" vertical="center" shrinkToFit="1"/>
    </xf>
    <xf numFmtId="188" fontId="11" fillId="0" borderId="0" xfId="2" applyNumberFormat="1" applyFont="1" applyFill="1" applyBorder="1" applyAlignment="1">
      <alignment horizontal="right" vertical="center" shrinkToFit="1"/>
    </xf>
    <xf numFmtId="0" fontId="10" fillId="0" borderId="0" xfId="1" applyFont="1" applyAlignment="1">
      <alignment horizontal="distributed" vertical="center" wrapText="1"/>
    </xf>
    <xf numFmtId="38" fontId="28" fillId="0" borderId="4" xfId="13" applyFont="1" applyFill="1" applyBorder="1" applyAlignment="1">
      <alignment horizontal="right" vertical="center" shrinkToFit="1"/>
    </xf>
    <xf numFmtId="38" fontId="28" fillId="0" borderId="145" xfId="13" applyFont="1" applyFill="1" applyBorder="1" applyAlignment="1">
      <alignment horizontal="right" vertical="center" shrinkToFit="1"/>
    </xf>
    <xf numFmtId="0" fontId="28" fillId="0" borderId="147" xfId="1" applyFont="1" applyBorder="1" applyAlignment="1">
      <alignment vertical="center" shrinkToFit="1"/>
    </xf>
    <xf numFmtId="0" fontId="28" fillId="0" borderId="4" xfId="1" applyFont="1" applyBorder="1" applyAlignment="1">
      <alignment horizontal="distributed" vertical="center" justifyLastLine="1" shrinkToFit="1"/>
    </xf>
    <xf numFmtId="0" fontId="28" fillId="0" borderId="5" xfId="1" applyFont="1" applyBorder="1" applyAlignment="1">
      <alignment horizontal="distributed" vertical="center" justifyLastLine="1" shrinkToFit="1"/>
    </xf>
    <xf numFmtId="38" fontId="28" fillId="0" borderId="5" xfId="13" applyFont="1" applyFill="1" applyBorder="1" applyAlignment="1">
      <alignment horizontal="right" vertical="center" shrinkToFit="1"/>
    </xf>
    <xf numFmtId="0" fontId="10" fillId="0" borderId="0" xfId="1" applyFont="1" applyAlignment="1">
      <alignment horizontal="right" vertical="center"/>
    </xf>
    <xf numFmtId="0" fontId="17" fillId="0" borderId="145" xfId="1" applyFont="1" applyBorder="1" applyAlignment="1">
      <alignment horizontal="distributed" vertical="center" justifyLastLine="1" shrinkToFit="1"/>
    </xf>
    <xf numFmtId="0" fontId="20" fillId="0" borderId="4" xfId="1" applyFont="1" applyBorder="1" applyAlignment="1">
      <alignment horizontal="center" vertical="center" shrinkToFit="1"/>
    </xf>
    <xf numFmtId="0" fontId="91" fillId="5" borderId="13" xfId="1" applyFont="1" applyFill="1" applyBorder="1" applyAlignment="1">
      <alignment horizontal="distributed" vertical="center" shrinkToFit="1"/>
    </xf>
    <xf numFmtId="38" fontId="91" fillId="5" borderId="13" xfId="13" applyFont="1" applyFill="1" applyBorder="1" applyAlignment="1">
      <alignment horizontal="right" vertical="center" shrinkToFit="1"/>
    </xf>
    <xf numFmtId="38" fontId="91" fillId="5" borderId="146" xfId="13" applyFont="1" applyFill="1" applyBorder="1" applyAlignment="1">
      <alignment horizontal="right" vertical="center" shrinkToFit="1"/>
    </xf>
    <xf numFmtId="0" fontId="91" fillId="5" borderId="147" xfId="1" applyFont="1" applyFill="1" applyBorder="1" applyAlignment="1">
      <alignment horizontal="distributed" vertical="center" shrinkToFit="1"/>
    </xf>
    <xf numFmtId="38" fontId="91" fillId="5" borderId="4" xfId="13" applyFont="1" applyFill="1" applyBorder="1" applyAlignment="1">
      <alignment horizontal="right" vertical="center" shrinkToFit="1"/>
    </xf>
    <xf numFmtId="0" fontId="91" fillId="5" borderId="4" xfId="1" applyFont="1" applyFill="1" applyBorder="1" applyAlignment="1">
      <alignment horizontal="distributed" vertical="center" shrinkToFit="1"/>
    </xf>
    <xf numFmtId="38" fontId="91" fillId="5" borderId="145" xfId="13" applyFont="1" applyFill="1" applyBorder="1" applyAlignment="1">
      <alignment horizontal="right" vertical="center" shrinkToFit="1"/>
    </xf>
    <xf numFmtId="0" fontId="91" fillId="5" borderId="4" xfId="1" applyFont="1" applyFill="1" applyBorder="1" applyAlignment="1">
      <alignment horizontal="distributed" vertical="center" justifyLastLine="1" shrinkToFit="1"/>
    </xf>
    <xf numFmtId="38" fontId="22" fillId="0" borderId="90" xfId="2" applyFont="1" applyFill="1" applyBorder="1" applyAlignment="1">
      <alignment horizontal="distributed" vertical="center" wrapText="1" justifyLastLine="1" shrinkToFit="1"/>
    </xf>
    <xf numFmtId="38" fontId="10" fillId="0" borderId="90" xfId="2" applyFont="1" applyFill="1" applyBorder="1" applyAlignment="1">
      <alignment horizontal="distributed" vertical="center" wrapText="1" justifyLastLine="1"/>
    </xf>
    <xf numFmtId="179" fontId="11" fillId="0" borderId="4" xfId="0" applyNumberFormat="1" applyFont="1" applyBorder="1" applyAlignment="1">
      <alignment horizontal="distributed" vertical="center"/>
    </xf>
    <xf numFmtId="57" fontId="11" fillId="0" borderId="4" xfId="2" quotePrefix="1" applyNumberFormat="1" applyFont="1" applyFill="1" applyBorder="1" applyAlignment="1">
      <alignment horizontal="center" vertical="center" shrinkToFit="1"/>
    </xf>
    <xf numFmtId="38" fontId="11" fillId="0" borderId="4" xfId="13" applyFont="1" applyFill="1" applyBorder="1" applyAlignment="1">
      <alignment horizontal="right" vertical="center" shrinkToFit="1"/>
    </xf>
    <xf numFmtId="57" fontId="11" fillId="0" borderId="4" xfId="2" applyNumberFormat="1" applyFont="1" applyFill="1" applyBorder="1" applyAlignment="1">
      <alignment horizontal="center" vertical="center" shrinkToFit="1"/>
    </xf>
    <xf numFmtId="0" fontId="11" fillId="0" borderId="6" xfId="1" applyFont="1" applyBorder="1" applyAlignment="1">
      <alignment horizontal="right" vertical="center" justifyLastLine="1"/>
    </xf>
    <xf numFmtId="178" fontId="11" fillId="0" borderId="5" xfId="2" applyNumberFormat="1" applyFont="1" applyFill="1" applyBorder="1" applyAlignment="1">
      <alignment horizontal="right" vertical="center"/>
    </xf>
    <xf numFmtId="57" fontId="11" fillId="0" borderId="5" xfId="1" applyNumberFormat="1" applyFont="1" applyBorder="1" applyAlignment="1">
      <alignment horizontal="center" vertical="center" shrinkToFit="1"/>
    </xf>
    <xf numFmtId="38" fontId="11" fillId="0" borderId="5" xfId="2" applyFont="1" applyFill="1" applyBorder="1" applyAlignment="1">
      <alignment horizontal="left" vertical="center" shrinkToFit="1"/>
    </xf>
    <xf numFmtId="178" fontId="11" fillId="0" borderId="4" xfId="13" applyNumberFormat="1" applyFont="1" applyFill="1" applyBorder="1" applyAlignment="1">
      <alignment vertical="center"/>
    </xf>
    <xf numFmtId="0" fontId="11" fillId="0" borderId="4" xfId="1" applyFont="1" applyBorder="1" applyAlignment="1">
      <alignment horizontal="left" vertical="center" indent="1"/>
    </xf>
    <xf numFmtId="0" fontId="11" fillId="0" borderId="4" xfId="1" applyFont="1" applyBorder="1" applyAlignment="1">
      <alignment horizontal="left" vertical="center" wrapText="1" indent="1"/>
    </xf>
    <xf numFmtId="38" fontId="11" fillId="0" borderId="150" xfId="2" applyFont="1" applyFill="1" applyBorder="1" applyAlignment="1">
      <alignment horizontal="distributed" vertical="center" justifyLastLine="1" shrinkToFit="1"/>
    </xf>
    <xf numFmtId="179" fontId="11" fillId="0" borderId="152" xfId="2" applyNumberFormat="1" applyFont="1" applyFill="1" applyBorder="1" applyAlignment="1">
      <alignment horizontal="right" vertical="center" shrinkToFit="1"/>
    </xf>
    <xf numFmtId="179" fontId="11" fillId="0" borderId="0" xfId="2" applyNumberFormat="1" applyFont="1" applyFill="1" applyBorder="1" applyAlignment="1">
      <alignment vertical="center"/>
    </xf>
    <xf numFmtId="179" fontId="11" fillId="0" borderId="0" xfId="13" applyNumberFormat="1" applyFont="1" applyFill="1" applyBorder="1" applyAlignment="1">
      <alignment vertical="center"/>
    </xf>
    <xf numFmtId="0" fontId="11" fillId="0" borderId="5" xfId="1" applyFont="1" applyBorder="1" applyAlignment="1">
      <alignment horizontal="distributed" vertical="center" justifyLastLine="1"/>
    </xf>
    <xf numFmtId="0" fontId="11" fillId="0" borderId="4" xfId="1" applyFont="1" applyBorder="1" applyAlignment="1">
      <alignment vertical="center"/>
    </xf>
    <xf numFmtId="38" fontId="11" fillId="0" borderId="100" xfId="2" applyFont="1" applyFill="1" applyBorder="1" applyAlignment="1">
      <alignment horizontal="distributed" vertical="center"/>
    </xf>
    <xf numFmtId="38" fontId="17" fillId="0" borderId="4" xfId="2" applyFont="1" applyFill="1" applyBorder="1" applyAlignment="1">
      <alignment horizontal="distributed" vertical="center" shrinkToFit="1"/>
    </xf>
    <xf numFmtId="0" fontId="71" fillId="0" borderId="0" xfId="18" applyFont="1" applyFill="1" applyBorder="1" applyAlignment="1" applyProtection="1">
      <alignment horizontal="left" vertical="center"/>
      <protection hidden="1"/>
    </xf>
    <xf numFmtId="0" fontId="8" fillId="0" borderId="0" xfId="18" applyFont="1" applyFill="1" applyBorder="1" applyAlignment="1" applyProtection="1">
      <alignment horizontal="left" vertical="center"/>
      <protection hidden="1"/>
    </xf>
    <xf numFmtId="0" fontId="72" fillId="0" borderId="0" xfId="18" applyFill="1" applyBorder="1" applyAlignment="1" applyProtection="1">
      <alignment horizontal="center" vertical="center" wrapText="1" shrinkToFit="1"/>
      <protection hidden="1"/>
    </xf>
    <xf numFmtId="0" fontId="92" fillId="6" borderId="5" xfId="18" applyFont="1" applyFill="1" applyBorder="1" applyAlignment="1" applyProtection="1">
      <alignment horizontal="center" vertical="center" wrapText="1"/>
      <protection hidden="1"/>
    </xf>
    <xf numFmtId="0" fontId="10" fillId="0" borderId="0" xfId="1" quotePrefix="1" applyFont="1" applyAlignment="1">
      <alignment horizontal="center" vertical="center"/>
    </xf>
    <xf numFmtId="38" fontId="11" fillId="0" borderId="107" xfId="2" applyFont="1" applyFill="1" applyBorder="1" applyAlignment="1">
      <alignment horizontal="left" vertical="center"/>
    </xf>
    <xf numFmtId="201" fontId="11" fillId="0" borderId="4" xfId="2" applyNumberFormat="1" applyFont="1" applyFill="1" applyBorder="1" applyAlignment="1">
      <alignment horizontal="distributed" vertical="center" justifyLastLine="1" shrinkToFit="1"/>
    </xf>
    <xf numFmtId="0" fontId="10" fillId="0" borderId="0" xfId="1" applyFont="1" applyAlignment="1">
      <alignment horizontal="left" vertical="center" indent="1"/>
    </xf>
    <xf numFmtId="0" fontId="10" fillId="0" borderId="0" xfId="1" applyFont="1" applyAlignment="1">
      <alignment horizontal="left" vertical="center" indent="2"/>
    </xf>
    <xf numFmtId="180" fontId="10" fillId="0" borderId="4" xfId="1" applyNumberFormat="1" applyFont="1" applyBorder="1" applyAlignment="1">
      <alignment horizontal="right" vertical="center"/>
    </xf>
    <xf numFmtId="179" fontId="10" fillId="0" borderId="4" xfId="1" applyNumberFormat="1" applyFont="1" applyBorder="1" applyAlignment="1">
      <alignment horizontal="right" vertical="center"/>
    </xf>
    <xf numFmtId="0" fontId="10" fillId="0" borderId="5" xfId="1" applyFont="1" applyBorder="1" applyAlignment="1">
      <alignment horizontal="distributed" vertical="center" justifyLastLine="1"/>
    </xf>
    <xf numFmtId="214" fontId="10" fillId="0" borderId="4" xfId="1" applyNumberFormat="1" applyFont="1" applyBorder="1" applyAlignment="1">
      <alignment horizontal="right" vertical="center" shrinkToFit="1"/>
    </xf>
    <xf numFmtId="0" fontId="74" fillId="5" borderId="0" xfId="18" applyFont="1" applyFill="1" applyBorder="1" applyAlignment="1">
      <alignment horizontal="center" vertical="center"/>
    </xf>
    <xf numFmtId="38" fontId="20" fillId="0" borderId="4" xfId="2" applyFont="1" applyFill="1" applyBorder="1" applyAlignment="1">
      <alignment horizontal="distributed" vertical="center" shrinkToFit="1"/>
    </xf>
    <xf numFmtId="38" fontId="20" fillId="0" borderId="4" xfId="2" applyFont="1" applyFill="1" applyBorder="1" applyAlignment="1">
      <alignment horizontal="distributed" vertical="center" wrapText="1"/>
    </xf>
    <xf numFmtId="202" fontId="11" fillId="0" borderId="90" xfId="1" applyNumberFormat="1" applyFont="1" applyBorder="1" applyAlignment="1">
      <alignment horizontal="right" vertical="center"/>
    </xf>
    <xf numFmtId="38" fontId="10" fillId="0" borderId="11" xfId="2" applyFont="1" applyFill="1" applyBorder="1" applyAlignment="1">
      <alignment horizontal="distributed" vertical="center" wrapText="1" justifyLastLine="1" shrinkToFit="1"/>
    </xf>
    <xf numFmtId="38" fontId="10" fillId="0" borderId="45" xfId="2" applyFont="1" applyFill="1" applyBorder="1" applyAlignment="1">
      <alignment horizontal="distributed" vertical="center"/>
    </xf>
    <xf numFmtId="38" fontId="20" fillId="0" borderId="4" xfId="2" applyFont="1" applyFill="1" applyBorder="1" applyAlignment="1">
      <alignment horizontal="distributed" vertical="center"/>
    </xf>
    <xf numFmtId="0" fontId="22" fillId="2" borderId="3" xfId="1" applyFont="1" applyFill="1" applyBorder="1" applyAlignment="1">
      <alignment horizontal="distributed" vertical="center"/>
    </xf>
    <xf numFmtId="0" fontId="21" fillId="2" borderId="3" xfId="1" applyFont="1" applyFill="1" applyBorder="1" applyAlignment="1">
      <alignment horizontal="distributed" vertical="center"/>
    </xf>
    <xf numFmtId="0" fontId="27" fillId="2" borderId="3" xfId="1" applyFont="1" applyFill="1" applyBorder="1" applyAlignment="1">
      <alignment horizontal="distributed" vertical="center"/>
    </xf>
    <xf numFmtId="38" fontId="11" fillId="0" borderId="63" xfId="2" applyFont="1" applyFill="1" applyBorder="1" applyAlignment="1">
      <alignment horizontal="right" vertical="center" shrinkToFit="1"/>
    </xf>
    <xf numFmtId="38" fontId="11" fillId="0" borderId="75" xfId="2" applyFont="1" applyFill="1" applyBorder="1" applyAlignment="1">
      <alignment horizontal="right" vertical="center" shrinkToFit="1"/>
    </xf>
    <xf numFmtId="38" fontId="12" fillId="0" borderId="56" xfId="2" applyFont="1" applyFill="1" applyBorder="1" applyAlignment="1">
      <alignment horizontal="right" vertical="center" shrinkToFit="1"/>
    </xf>
    <xf numFmtId="38" fontId="12" fillId="0" borderId="74" xfId="2" applyFont="1" applyFill="1" applyBorder="1" applyAlignment="1">
      <alignment horizontal="right" vertical="center" shrinkToFit="1"/>
    </xf>
    <xf numFmtId="38" fontId="10" fillId="0" borderId="39" xfId="2" applyFont="1" applyFill="1" applyBorder="1" applyAlignment="1">
      <alignment horizontal="distributed" vertical="center" shrinkToFit="1"/>
    </xf>
    <xf numFmtId="0" fontId="11" fillId="0" borderId="156" xfId="1" applyFont="1" applyBorder="1" applyAlignment="1">
      <alignment horizontal="distributed" vertical="center"/>
    </xf>
    <xf numFmtId="40" fontId="10" fillId="0" borderId="4" xfId="13" applyNumberFormat="1" applyFont="1" applyFill="1" applyBorder="1" applyAlignment="1">
      <alignment vertical="center"/>
    </xf>
    <xf numFmtId="177" fontId="22" fillId="0" borderId="4" xfId="1" applyNumberFormat="1" applyFont="1" applyBorder="1" applyAlignment="1">
      <alignment vertical="center"/>
    </xf>
    <xf numFmtId="0" fontId="21" fillId="0" borderId="4" xfId="1" applyFont="1" applyBorder="1" applyAlignment="1">
      <alignment horizontal="left" vertical="center" shrinkToFit="1"/>
    </xf>
    <xf numFmtId="0" fontId="21" fillId="0" borderId="4" xfId="0" applyFont="1" applyBorder="1" applyAlignment="1">
      <alignment horizontal="left" vertical="center" shrinkToFit="1"/>
    </xf>
    <xf numFmtId="38" fontId="74" fillId="0" borderId="0" xfId="2" applyFont="1" applyFill="1" applyAlignment="1">
      <alignment vertical="center" shrinkToFit="1"/>
    </xf>
    <xf numFmtId="38" fontId="11" fillId="0" borderId="0" xfId="2" applyFont="1" applyFill="1" applyAlignment="1">
      <alignment horizontal="right" vertical="center" shrinkToFit="1"/>
    </xf>
    <xf numFmtId="38" fontId="10" fillId="0" borderId="5" xfId="2" applyFont="1" applyFill="1" applyBorder="1" applyAlignment="1">
      <alignment horizontal="left" vertical="center" shrinkToFit="1"/>
    </xf>
    <xf numFmtId="38" fontId="22" fillId="0" borderId="156" xfId="2" applyFont="1" applyFill="1" applyBorder="1" applyAlignment="1" applyProtection="1">
      <alignment horizontal="distributed" vertical="center" justifyLastLine="1" shrinkToFit="1"/>
      <protection locked="0"/>
    </xf>
    <xf numFmtId="38" fontId="22" fillId="0" borderId="156" xfId="2" applyFont="1" applyFill="1" applyBorder="1" applyAlignment="1">
      <alignment horizontal="distributed" vertical="center"/>
    </xf>
    <xf numFmtId="0" fontId="22" fillId="0" borderId="156" xfId="2" applyNumberFormat="1" applyFont="1" applyFill="1" applyBorder="1" applyAlignment="1">
      <alignment horizontal="distributed" vertical="center"/>
    </xf>
    <xf numFmtId="178" fontId="22" fillId="0" borderId="4" xfId="2" applyNumberFormat="1" applyFont="1" applyFill="1" applyBorder="1" applyAlignment="1">
      <alignment horizontal="right" vertical="center" shrinkToFit="1"/>
    </xf>
    <xf numFmtId="38" fontId="10" fillId="0" borderId="74" xfId="2" applyFont="1" applyFill="1" applyBorder="1" applyAlignment="1">
      <alignment horizontal="distributed" vertical="center" wrapText="1"/>
    </xf>
    <xf numFmtId="0" fontId="17" fillId="0" borderId="4" xfId="1" applyFont="1" applyBorder="1" applyAlignment="1">
      <alignment horizontal="distributed" vertical="center" justifyLastLine="1"/>
    </xf>
    <xf numFmtId="38" fontId="10" fillId="0" borderId="73" xfId="2" applyFont="1" applyFill="1" applyBorder="1" applyAlignment="1">
      <alignment horizontal="center" vertical="center"/>
    </xf>
    <xf numFmtId="38" fontId="10" fillId="0" borderId="104" xfId="2" applyFont="1" applyFill="1" applyBorder="1" applyAlignment="1">
      <alignment horizontal="center" vertical="center" shrinkToFit="1"/>
    </xf>
    <xf numFmtId="38" fontId="20" fillId="0" borderId="74" xfId="2" applyFont="1" applyFill="1" applyBorder="1" applyAlignment="1">
      <alignment horizontal="distributed" vertical="center" wrapText="1"/>
    </xf>
    <xf numFmtId="38" fontId="20" fillId="0" borderId="74" xfId="2" applyFont="1" applyFill="1" applyBorder="1" applyAlignment="1">
      <alignment horizontal="distributed" vertical="center" wrapText="1" shrinkToFit="1"/>
    </xf>
    <xf numFmtId="0" fontId="49" fillId="2" borderId="4" xfId="1" applyFont="1" applyFill="1" applyBorder="1" applyAlignment="1">
      <alignment horizontal="distributed" vertical="center"/>
    </xf>
    <xf numFmtId="202" fontId="11" fillId="0" borderId="4" xfId="1" applyNumberFormat="1" applyFont="1" applyBorder="1" applyAlignment="1">
      <alignment horizontal="right" vertical="center" justifyLastLine="1"/>
    </xf>
    <xf numFmtId="179" fontId="11" fillId="0" borderId="13" xfId="1" applyNumberFormat="1" applyFont="1" applyBorder="1" applyAlignment="1">
      <alignment vertical="center"/>
    </xf>
    <xf numFmtId="179" fontId="11" fillId="2" borderId="13" xfId="1" applyNumberFormat="1" applyFont="1" applyFill="1" applyBorder="1" applyAlignment="1">
      <alignment vertical="center"/>
    </xf>
    <xf numFmtId="179" fontId="11" fillId="2" borderId="4" xfId="1" applyNumberFormat="1" applyFont="1" applyFill="1" applyBorder="1" applyAlignment="1">
      <alignment vertical="center"/>
    </xf>
    <xf numFmtId="179" fontId="11" fillId="0" borderId="4" xfId="13" applyNumberFormat="1" applyFont="1" applyFill="1" applyBorder="1" applyAlignment="1">
      <alignment horizontal="right" vertical="center"/>
    </xf>
    <xf numFmtId="0" fontId="10" fillId="2" borderId="4" xfId="1" applyFont="1" applyFill="1" applyBorder="1" applyAlignment="1">
      <alignment horizontal="distributed" vertical="center"/>
    </xf>
    <xf numFmtId="179" fontId="22" fillId="0" borderId="4" xfId="1" applyNumberFormat="1" applyFont="1" applyBorder="1" applyAlignment="1">
      <alignment vertical="center"/>
    </xf>
    <xf numFmtId="0" fontId="64" fillId="0" borderId="4" xfId="1" applyFont="1" applyBorder="1" applyAlignment="1">
      <alignment horizontal="distributed" vertical="center" wrapText="1"/>
    </xf>
    <xf numFmtId="0" fontId="37" fillId="0" borderId="4" xfId="1" applyFont="1" applyBorder="1" applyAlignment="1">
      <alignment horizontal="distributed" vertical="center" wrapText="1"/>
    </xf>
    <xf numFmtId="201" fontId="11" fillId="0" borderId="45" xfId="2" applyNumberFormat="1" applyFont="1" applyFill="1" applyBorder="1" applyAlignment="1">
      <alignment vertical="center"/>
    </xf>
    <xf numFmtId="38" fontId="17" fillId="0" borderId="157" xfId="2" applyFont="1" applyFill="1" applyBorder="1" applyAlignment="1">
      <alignment horizontal="distributed" vertical="center" justifyLastLine="1" shrinkToFit="1"/>
    </xf>
    <xf numFmtId="202" fontId="11" fillId="0" borderId="157" xfId="2" applyNumberFormat="1" applyFont="1" applyFill="1" applyBorder="1" applyAlignment="1">
      <alignment horizontal="right" vertical="center"/>
    </xf>
    <xf numFmtId="0" fontId="17" fillId="0" borderId="4" xfId="1" applyFont="1" applyBorder="1" applyAlignment="1">
      <alignment horizontal="left" vertical="center" shrinkToFit="1"/>
    </xf>
    <xf numFmtId="188" fontId="11" fillId="0" borderId="4" xfId="2" applyNumberFormat="1" applyFont="1" applyFill="1" applyBorder="1" applyAlignment="1">
      <alignment horizontal="center" vertical="center" shrinkToFit="1"/>
    </xf>
    <xf numFmtId="184" fontId="11" fillId="0" borderId="0" xfId="2" applyNumberFormat="1" applyFont="1" applyFill="1" applyAlignment="1">
      <alignment vertical="center"/>
    </xf>
    <xf numFmtId="57" fontId="12" fillId="0" borderId="4" xfId="2" quotePrefix="1" applyNumberFormat="1" applyFont="1" applyFill="1" applyBorder="1" applyAlignment="1">
      <alignment horizontal="center" vertical="center" shrinkToFit="1"/>
    </xf>
    <xf numFmtId="57" fontId="10" fillId="0" borderId="4" xfId="2" quotePrefix="1" applyNumberFormat="1" applyFont="1" applyFill="1" applyBorder="1" applyAlignment="1">
      <alignment horizontal="center" vertical="center" shrinkToFit="1"/>
    </xf>
    <xf numFmtId="38" fontId="12" fillId="0" borderId="4" xfId="2" quotePrefix="1" applyFont="1" applyFill="1" applyBorder="1" applyAlignment="1">
      <alignment horizontal="center" vertical="center" shrinkToFit="1"/>
    </xf>
    <xf numFmtId="197" fontId="22" fillId="0" borderId="103" xfId="2" applyNumberFormat="1" applyFont="1" applyFill="1" applyBorder="1" applyAlignment="1">
      <alignment horizontal="center" vertical="center" shrinkToFit="1"/>
    </xf>
    <xf numFmtId="197" fontId="22" fillId="0" borderId="4" xfId="2" applyNumberFormat="1" applyFont="1" applyFill="1" applyBorder="1" applyAlignment="1">
      <alignment horizontal="center" vertical="center" shrinkToFit="1"/>
    </xf>
    <xf numFmtId="197" fontId="22" fillId="0" borderId="101" xfId="2" applyNumberFormat="1" applyFont="1" applyFill="1" applyBorder="1" applyAlignment="1">
      <alignment horizontal="center" vertical="center" shrinkToFit="1"/>
    </xf>
    <xf numFmtId="197" fontId="10" fillId="0" borderId="101" xfId="2" applyNumberFormat="1" applyFont="1" applyFill="1" applyBorder="1" applyAlignment="1">
      <alignment horizontal="center" vertical="center" shrinkToFit="1"/>
    </xf>
    <xf numFmtId="197" fontId="10" fillId="0" borderId="103" xfId="2" applyNumberFormat="1" applyFont="1" applyFill="1" applyBorder="1" applyAlignment="1">
      <alignment horizontal="center" vertical="center" shrinkToFit="1"/>
    </xf>
    <xf numFmtId="184" fontId="10" fillId="0" borderId="0" xfId="2" quotePrefix="1" applyNumberFormat="1" applyFont="1" applyFill="1" applyAlignment="1">
      <alignment vertical="center" shrinkToFit="1"/>
    </xf>
    <xf numFmtId="57" fontId="11" fillId="0" borderId="4" xfId="1" quotePrefix="1" applyNumberFormat="1" applyFont="1" applyBorder="1" applyAlignment="1">
      <alignment horizontal="center" vertical="center" shrinkToFit="1"/>
    </xf>
    <xf numFmtId="57" fontId="10" fillId="0" borderId="4" xfId="1" applyNumberFormat="1" applyFont="1" applyBorder="1" applyAlignment="1">
      <alignment horizontal="center" vertical="center" wrapText="1" shrinkToFit="1"/>
    </xf>
    <xf numFmtId="38" fontId="11" fillId="0" borderId="100" xfId="2" applyFont="1" applyFill="1" applyBorder="1" applyAlignment="1">
      <alignment horizontal="distributed" vertical="center" justifyLastLine="1"/>
    </xf>
    <xf numFmtId="0" fontId="17" fillId="0" borderId="0" xfId="1" applyFont="1" applyAlignment="1">
      <alignment horizontal="distributed" vertical="center" wrapText="1" shrinkToFit="1"/>
    </xf>
    <xf numFmtId="0" fontId="10" fillId="0" borderId="0" xfId="1" applyFont="1" applyAlignment="1">
      <alignment vertical="center" wrapText="1" shrinkToFit="1"/>
    </xf>
    <xf numFmtId="38" fontId="11" fillId="0" borderId="75" xfId="2" applyFont="1" applyFill="1" applyBorder="1" applyAlignment="1">
      <alignment horizontal="distributed" vertical="center" shrinkToFit="1"/>
    </xf>
    <xf numFmtId="38" fontId="17" fillId="0" borderId="45" xfId="2" applyFont="1" applyFill="1" applyBorder="1" applyAlignment="1">
      <alignment horizontal="distributed" vertical="center" shrinkToFit="1"/>
    </xf>
    <xf numFmtId="38" fontId="11" fillId="0" borderId="3" xfId="2" applyFont="1" applyFill="1" applyBorder="1" applyAlignment="1">
      <alignment horizontal="distributed" vertical="center" justifyLastLine="1" shrinkToFit="1"/>
    </xf>
    <xf numFmtId="38" fontId="11" fillId="0" borderId="151" xfId="2" applyFont="1" applyFill="1" applyBorder="1" applyAlignment="1">
      <alignment vertical="center" shrinkToFit="1"/>
    </xf>
    <xf numFmtId="38" fontId="11" fillId="0" borderId="152" xfId="2" applyFont="1" applyFill="1" applyBorder="1" applyAlignment="1">
      <alignment vertical="center" shrinkToFit="1"/>
    </xf>
    <xf numFmtId="184" fontId="11" fillId="0" borderId="152" xfId="2" applyNumberFormat="1" applyFont="1" applyFill="1" applyBorder="1" applyAlignment="1">
      <alignment vertical="center" shrinkToFit="1"/>
    </xf>
    <xf numFmtId="197" fontId="22" fillId="0" borderId="4" xfId="2" quotePrefix="1" applyNumberFormat="1" applyFont="1" applyFill="1" applyBorder="1" applyAlignment="1">
      <alignment horizontal="center" vertical="center" wrapText="1" shrinkToFit="1"/>
    </xf>
    <xf numFmtId="38" fontId="17" fillId="0" borderId="4" xfId="2" applyFont="1" applyFill="1" applyBorder="1" applyAlignment="1">
      <alignment horizontal="distributed" vertical="center" wrapText="1"/>
    </xf>
    <xf numFmtId="0" fontId="11" fillId="0" borderId="153" xfId="1" applyFont="1" applyBorder="1" applyAlignment="1">
      <alignment horizontal="center" vertical="center" shrinkToFit="1"/>
    </xf>
    <xf numFmtId="38" fontId="21" fillId="0" borderId="81" xfId="2" applyFont="1" applyFill="1" applyBorder="1" applyAlignment="1">
      <alignment horizontal="distributed" vertical="center" justifyLastLine="1"/>
    </xf>
    <xf numFmtId="38" fontId="60" fillId="0" borderId="81" xfId="2" applyFont="1" applyFill="1" applyBorder="1" applyAlignment="1">
      <alignment horizontal="left" vertical="center" shrinkToFit="1"/>
    </xf>
    <xf numFmtId="184" fontId="22" fillId="0" borderId="152" xfId="2" applyNumberFormat="1" applyFont="1" applyFill="1" applyBorder="1" applyAlignment="1">
      <alignment vertical="center" shrinkToFit="1"/>
    </xf>
    <xf numFmtId="38" fontId="60" fillId="0" borderId="152" xfId="2" applyFont="1" applyFill="1" applyBorder="1" applyAlignment="1">
      <alignment horizontal="left" vertical="center" shrinkToFit="1"/>
    </xf>
    <xf numFmtId="38" fontId="10" fillId="0" borderId="152" xfId="2" applyFont="1" applyFill="1" applyBorder="1" applyAlignment="1">
      <alignment horizontal="left" vertical="center" shrinkToFit="1"/>
    </xf>
    <xf numFmtId="184" fontId="22" fillId="0" borderId="4" xfId="2" applyNumberFormat="1" applyFont="1" applyFill="1" applyBorder="1" applyAlignment="1">
      <alignment horizontal="distributed" vertical="center" justifyLastLine="1" shrinkToFit="1"/>
    </xf>
    <xf numFmtId="196" fontId="22" fillId="0" borderId="12" xfId="2" applyNumberFormat="1" applyFont="1" applyFill="1" applyBorder="1" applyAlignment="1">
      <alignment horizontal="right" vertical="center" shrinkToFit="1"/>
    </xf>
    <xf numFmtId="190" fontId="10" fillId="0" borderId="4" xfId="1" applyNumberFormat="1" applyFont="1" applyBorder="1" applyAlignment="1">
      <alignment horizontal="right" vertical="center" wrapText="1"/>
    </xf>
    <xf numFmtId="38" fontId="94" fillId="0" borderId="0" xfId="2" applyFont="1" applyFill="1" applyBorder="1" applyAlignment="1">
      <alignment vertical="center"/>
    </xf>
    <xf numFmtId="38" fontId="69" fillId="0" borderId="4" xfId="2" applyFont="1" applyFill="1" applyBorder="1" applyAlignment="1">
      <alignment vertical="center"/>
    </xf>
    <xf numFmtId="38" fontId="83" fillId="0" borderId="4" xfId="2" applyFont="1" applyFill="1" applyBorder="1" applyAlignment="1">
      <alignment vertical="center"/>
    </xf>
    <xf numFmtId="38" fontId="60" fillId="0" borderId="4" xfId="2" applyFont="1" applyFill="1" applyBorder="1" applyAlignment="1">
      <alignment horizontal="center" vertical="center"/>
    </xf>
    <xf numFmtId="49" fontId="69" fillId="0" borderId="0" xfId="2" applyNumberFormat="1" applyFont="1" applyFill="1" applyAlignment="1">
      <alignment vertical="center"/>
    </xf>
    <xf numFmtId="38" fontId="60" fillId="0" borderId="4" xfId="2" applyFont="1" applyFill="1" applyBorder="1" applyAlignment="1">
      <alignment horizontal="center" vertical="center" justifyLastLine="1"/>
    </xf>
    <xf numFmtId="49" fontId="60" fillId="0" borderId="4" xfId="2" applyNumberFormat="1" applyFont="1" applyFill="1" applyBorder="1" applyAlignment="1">
      <alignment horizontal="center" vertical="center" shrinkToFit="1"/>
    </xf>
    <xf numFmtId="38" fontId="69" fillId="0" borderId="0" xfId="2" quotePrefix="1" applyFont="1" applyFill="1" applyAlignment="1">
      <alignment vertical="center"/>
    </xf>
    <xf numFmtId="38" fontId="94" fillId="0" borderId="0" xfId="2" applyFont="1" applyFill="1" applyAlignment="1">
      <alignment vertical="center"/>
    </xf>
    <xf numFmtId="0" fontId="95" fillId="0" borderId="0" xfId="0" applyFont="1" applyAlignment="1">
      <alignment vertical="center"/>
    </xf>
    <xf numFmtId="38" fontId="42" fillId="0" borderId="0" xfId="2" applyFont="1" applyFill="1" applyBorder="1" applyAlignment="1">
      <alignment vertical="center"/>
    </xf>
    <xf numFmtId="0" fontId="17" fillId="0" borderId="133" xfId="1" applyFont="1" applyBorder="1" applyAlignment="1">
      <alignment horizontal="distributed" vertical="center"/>
    </xf>
    <xf numFmtId="41" fontId="96" fillId="0" borderId="9" xfId="1" applyNumberFormat="1" applyFont="1" applyBorder="1" applyAlignment="1">
      <alignment horizontal="right" vertical="center"/>
    </xf>
    <xf numFmtId="41" fontId="96" fillId="0" borderId="0" xfId="1" applyNumberFormat="1" applyFont="1" applyAlignment="1">
      <alignment horizontal="right" vertical="center"/>
    </xf>
    <xf numFmtId="41" fontId="96" fillId="0" borderId="0" xfId="1" quotePrefix="1" applyNumberFormat="1" applyFont="1" applyAlignment="1">
      <alignment horizontal="right" vertical="center"/>
    </xf>
    <xf numFmtId="0" fontId="69" fillId="0" borderId="150" xfId="1" applyFont="1" applyBorder="1" applyAlignment="1">
      <alignment horizontal="left" vertical="center"/>
    </xf>
    <xf numFmtId="0" fontId="96" fillId="0" borderId="0" xfId="1" applyFont="1" applyAlignment="1">
      <alignment horizontal="distributed" vertical="center" shrinkToFit="1"/>
    </xf>
    <xf numFmtId="0" fontId="69" fillId="0" borderId="0" xfId="1" applyFont="1" applyAlignment="1">
      <alignment horizontal="center" vertical="center" shrinkToFit="1"/>
    </xf>
    <xf numFmtId="0" fontId="69" fillId="0" borderId="150" xfId="1" applyFont="1" applyBorder="1" applyAlignment="1">
      <alignment horizontal="center" vertical="center" shrinkToFit="1"/>
    </xf>
    <xf numFmtId="49" fontId="11" fillId="0" borderId="0" xfId="2" applyNumberFormat="1" applyFont="1" applyFill="1" applyAlignment="1">
      <alignment vertical="center"/>
    </xf>
    <xf numFmtId="49" fontId="83" fillId="0" borderId="0" xfId="2" applyNumberFormat="1" applyFont="1" applyFill="1" applyAlignment="1">
      <alignment vertical="center"/>
    </xf>
    <xf numFmtId="0" fontId="83" fillId="0" borderId="4" xfId="1" applyFont="1" applyBorder="1" applyAlignment="1">
      <alignment horizontal="distributed" vertical="center" justifyLastLine="1"/>
    </xf>
    <xf numFmtId="38" fontId="69" fillId="0" borderId="4" xfId="13" applyFont="1" applyFill="1" applyBorder="1" applyAlignment="1">
      <alignment horizontal="right" vertical="center"/>
    </xf>
    <xf numFmtId="38" fontId="17" fillId="0" borderId="0" xfId="2" applyFont="1" applyFill="1" applyBorder="1" applyAlignment="1">
      <alignment wrapText="1"/>
    </xf>
    <xf numFmtId="38" fontId="83" fillId="0" borderId="0" xfId="2" applyFont="1" applyFill="1" applyBorder="1" applyAlignment="1">
      <alignment horizontal="right" vertical="center"/>
    </xf>
    <xf numFmtId="0" fontId="93" fillId="0" borderId="4" xfId="0" applyFont="1" applyBorder="1" applyAlignment="1">
      <alignment horizontal="distributed" vertical="center" wrapText="1" justifyLastLine="1"/>
    </xf>
    <xf numFmtId="38" fontId="69" fillId="0" borderId="4" xfId="2" applyFont="1" applyFill="1" applyBorder="1" applyAlignment="1">
      <alignment horizontal="center" vertical="center"/>
    </xf>
    <xf numFmtId="38" fontId="83" fillId="0" borderId="4" xfId="2" applyFont="1" applyFill="1" applyBorder="1" applyAlignment="1">
      <alignment horizontal="center" vertical="center" shrinkToFit="1"/>
    </xf>
    <xf numFmtId="38" fontId="83" fillId="0" borderId="4" xfId="2" applyFont="1" applyFill="1" applyBorder="1" applyAlignment="1">
      <alignment horizontal="center" vertical="center"/>
    </xf>
    <xf numFmtId="0" fontId="69" fillId="0" borderId="4" xfId="0" applyFont="1" applyBorder="1" applyAlignment="1">
      <alignment horizontal="distributed" vertical="center" wrapText="1" justifyLastLine="1"/>
    </xf>
    <xf numFmtId="0" fontId="10" fillId="0" borderId="4" xfId="0" applyFont="1" applyBorder="1" applyAlignment="1">
      <alignment horizontal="distributed" vertical="center" wrapText="1" justifyLastLine="1"/>
    </xf>
    <xf numFmtId="179" fontId="11" fillId="0" borderId="4" xfId="2" applyNumberFormat="1" applyFont="1" applyFill="1" applyBorder="1" applyAlignment="1">
      <alignment horizontal="distributed" vertical="center" wrapText="1" justifyLastLine="1"/>
    </xf>
    <xf numFmtId="38" fontId="11" fillId="0" borderId="4" xfId="2" applyFont="1" applyFill="1" applyBorder="1" applyAlignment="1">
      <alignment horizontal="center" vertical="center" wrapText="1" shrinkToFit="1"/>
    </xf>
    <xf numFmtId="0" fontId="83" fillId="0" borderId="0" xfId="1" applyFont="1" applyAlignment="1">
      <alignment horizontal="center" vertical="center"/>
    </xf>
    <xf numFmtId="0" fontId="69" fillId="0" borderId="0" xfId="1" applyFont="1" applyAlignment="1">
      <alignment horizontal="left" vertical="center"/>
    </xf>
    <xf numFmtId="0" fontId="94" fillId="0" borderId="0" xfId="1" applyFont="1" applyAlignment="1">
      <alignment vertical="center"/>
    </xf>
    <xf numFmtId="38" fontId="83" fillId="0" borderId="0" xfId="2" applyFont="1" applyFill="1" applyAlignment="1">
      <alignment vertical="center"/>
    </xf>
    <xf numFmtId="38" fontId="83" fillId="0" borderId="0" xfId="2" applyFont="1" applyFill="1" applyBorder="1" applyAlignment="1">
      <alignment vertical="center"/>
    </xf>
    <xf numFmtId="0" fontId="69" fillId="0" borderId="4" xfId="1" applyFont="1" applyBorder="1" applyAlignment="1">
      <alignment horizontal="distributed" vertical="center" justifyLastLine="1"/>
    </xf>
    <xf numFmtId="0" fontId="69" fillId="0" borderId="0" xfId="1" applyFont="1" applyAlignment="1">
      <alignment horizontal="center" shrinkToFit="1"/>
    </xf>
    <xf numFmtId="38" fontId="69" fillId="0" borderId="0" xfId="2" applyFont="1" applyFill="1" applyBorder="1" applyAlignment="1">
      <alignment horizontal="right" vertical="center"/>
    </xf>
    <xf numFmtId="38" fontId="69" fillId="0" borderId="0" xfId="2" applyFont="1" applyFill="1" applyBorder="1" applyAlignment="1">
      <alignment vertical="center"/>
    </xf>
    <xf numFmtId="0" fontId="69" fillId="0" borderId="160" xfId="1" applyFont="1" applyBorder="1" applyAlignment="1">
      <alignment horizontal="distributed" vertical="center" justifyLastLine="1"/>
    </xf>
    <xf numFmtId="0" fontId="69" fillId="0" borderId="145" xfId="1" applyFont="1" applyBorder="1" applyAlignment="1">
      <alignment horizontal="distributed" vertical="center" justifyLastLine="1"/>
    </xf>
    <xf numFmtId="38" fontId="10" fillId="0" borderId="160" xfId="2" applyFont="1" applyFill="1" applyBorder="1" applyAlignment="1">
      <alignment horizontal="distributed" vertical="center" wrapText="1" justifyLastLine="1"/>
    </xf>
    <xf numFmtId="38" fontId="11" fillId="0" borderId="156" xfId="2" applyFont="1" applyFill="1" applyBorder="1" applyAlignment="1">
      <alignment horizontal="distributed" vertical="center" justifyLastLine="1"/>
    </xf>
    <xf numFmtId="38" fontId="11" fillId="0" borderId="156" xfId="2" applyFont="1" applyFill="1" applyBorder="1" applyAlignment="1">
      <alignment horizontal="distributed" vertical="center"/>
    </xf>
    <xf numFmtId="183" fontId="11" fillId="0" borderId="0" xfId="1" applyNumberFormat="1" applyFont="1" applyAlignment="1">
      <alignment horizontal="right" vertical="center"/>
    </xf>
    <xf numFmtId="38" fontId="11" fillId="0" borderId="9" xfId="2" applyFont="1" applyFill="1" applyBorder="1" applyAlignment="1">
      <alignment horizontal="distributed" vertical="center" wrapText="1" justifyLastLine="1"/>
    </xf>
    <xf numFmtId="38" fontId="11" fillId="0" borderId="9" xfId="2" applyFont="1" applyFill="1" applyBorder="1" applyAlignment="1">
      <alignment vertical="center" wrapText="1"/>
    </xf>
    <xf numFmtId="0" fontId="10" fillId="0" borderId="0" xfId="0" applyFont="1" applyAlignment="1">
      <alignment horizontal="left" vertical="center"/>
    </xf>
    <xf numFmtId="38" fontId="13" fillId="0" borderId="160" xfId="2" applyFont="1" applyFill="1" applyBorder="1" applyAlignment="1">
      <alignment horizontal="distributed" vertical="center" justifyLastLine="1"/>
    </xf>
    <xf numFmtId="38" fontId="11" fillId="0" borderId="176" xfId="2" applyFont="1" applyFill="1" applyBorder="1" applyAlignment="1">
      <alignment horizontal="distributed" vertical="center"/>
    </xf>
    <xf numFmtId="38" fontId="11" fillId="0" borderId="177" xfId="2" applyFont="1" applyFill="1" applyBorder="1" applyAlignment="1">
      <alignment horizontal="distributed" vertical="center"/>
    </xf>
    <xf numFmtId="38" fontId="12" fillId="0" borderId="175" xfId="2" applyFont="1" applyFill="1" applyBorder="1" applyAlignment="1">
      <alignment horizontal="distributed" vertical="center" justifyLastLine="1"/>
    </xf>
    <xf numFmtId="40" fontId="69" fillId="0" borderId="0" xfId="2" applyNumberFormat="1" applyFont="1" applyFill="1" applyBorder="1" applyAlignment="1">
      <alignment vertical="center"/>
    </xf>
    <xf numFmtId="179" fontId="12" fillId="0" borderId="0" xfId="2" applyNumberFormat="1" applyFont="1" applyFill="1" applyBorder="1" applyAlignment="1">
      <alignment horizontal="right" vertical="center"/>
    </xf>
    <xf numFmtId="38" fontId="60" fillId="0" borderId="0" xfId="2" applyFont="1" applyFill="1" applyBorder="1" applyAlignment="1">
      <alignment horizontal="center" vertical="center"/>
    </xf>
    <xf numFmtId="0" fontId="69" fillId="0" borderId="181" xfId="1" applyFont="1" applyBorder="1" applyAlignment="1">
      <alignment horizontal="distributed" vertical="center" justifyLastLine="1"/>
    </xf>
    <xf numFmtId="204" fontId="69" fillId="0" borderId="178" xfId="1" applyNumberFormat="1" applyFont="1" applyBorder="1" applyAlignment="1">
      <alignment horizontal="right"/>
    </xf>
    <xf numFmtId="0" fontId="69" fillId="0" borderId="182" xfId="1" applyFont="1" applyBorder="1" applyAlignment="1">
      <alignment horizontal="right"/>
    </xf>
    <xf numFmtId="38" fontId="20" fillId="0" borderId="4" xfId="2" applyFont="1" applyFill="1" applyBorder="1" applyAlignment="1">
      <alignment horizontal="center" vertical="center" wrapText="1"/>
    </xf>
    <xf numFmtId="210" fontId="11" fillId="0" borderId="0" xfId="2" applyNumberFormat="1" applyFont="1" applyFill="1" applyAlignment="1">
      <alignment horizontal="right" vertical="center"/>
    </xf>
    <xf numFmtId="179" fontId="11" fillId="0" borderId="0" xfId="2" applyNumberFormat="1" applyFont="1" applyFill="1" applyAlignment="1">
      <alignment vertical="center"/>
    </xf>
    <xf numFmtId="49" fontId="69" fillId="0" borderId="0" xfId="2" quotePrefix="1" applyNumberFormat="1" applyFont="1" applyFill="1" applyAlignment="1">
      <alignment vertical="center"/>
    </xf>
    <xf numFmtId="49" fontId="69" fillId="0" borderId="179" xfId="0" applyNumberFormat="1" applyFont="1" applyBorder="1" applyAlignment="1">
      <alignment horizontal="center" vertical="center" wrapText="1" justifyLastLine="1"/>
    </xf>
    <xf numFmtId="0" fontId="69" fillId="0" borderId="4" xfId="0" applyFont="1" applyBorder="1" applyAlignment="1">
      <alignment horizontal="center" vertical="center" wrapText="1" justifyLastLine="1"/>
    </xf>
    <xf numFmtId="38" fontId="69" fillId="0" borderId="179" xfId="2" applyFont="1" applyFill="1" applyBorder="1" applyAlignment="1">
      <alignment horizontal="center" vertical="center" wrapText="1" justifyLastLine="1" shrinkToFit="1"/>
    </xf>
    <xf numFmtId="179" fontId="69" fillId="0" borderId="4" xfId="2" applyNumberFormat="1" applyFont="1" applyFill="1" applyBorder="1" applyAlignment="1">
      <alignment vertical="center"/>
    </xf>
    <xf numFmtId="181" fontId="69" fillId="0" borderId="4" xfId="2" applyNumberFormat="1" applyFont="1" applyFill="1" applyBorder="1" applyAlignment="1">
      <alignment vertical="center"/>
    </xf>
    <xf numFmtId="38" fontId="69" fillId="0" borderId="4" xfId="2" applyFont="1" applyFill="1" applyBorder="1" applyAlignment="1">
      <alignment horizontal="center" vertical="center" justifyLastLine="1" shrinkToFit="1"/>
    </xf>
    <xf numFmtId="38" fontId="69" fillId="0" borderId="4" xfId="2" applyFont="1" applyFill="1" applyBorder="1" applyAlignment="1">
      <alignment horizontal="center" vertical="center" wrapText="1" justifyLastLine="1" shrinkToFit="1"/>
    </xf>
    <xf numFmtId="38" fontId="69" fillId="0" borderId="4" xfId="2" applyFont="1" applyFill="1" applyBorder="1" applyAlignment="1">
      <alignment horizontal="distributed" vertical="center"/>
    </xf>
    <xf numFmtId="38" fontId="83" fillId="0" borderId="4" xfId="2" applyFont="1" applyFill="1" applyBorder="1" applyAlignment="1">
      <alignment horizontal="center" vertical="center" wrapText="1"/>
    </xf>
    <xf numFmtId="38" fontId="93" fillId="0" borderId="4" xfId="2" applyFont="1" applyFill="1" applyBorder="1" applyAlignment="1">
      <alignment horizontal="center" vertical="center" wrapText="1" shrinkToFit="1"/>
    </xf>
    <xf numFmtId="38" fontId="69" fillId="0" borderId="4" xfId="2" applyFont="1" applyFill="1" applyBorder="1" applyAlignment="1">
      <alignment horizontal="center" vertical="center" wrapText="1"/>
    </xf>
    <xf numFmtId="38" fontId="69" fillId="0" borderId="4" xfId="2" applyFont="1" applyFill="1" applyBorder="1" applyAlignment="1">
      <alignment horizontal="center" vertical="center" wrapText="1" shrinkToFit="1"/>
    </xf>
    <xf numFmtId="179" fontId="11" fillId="0" borderId="0" xfId="1" applyNumberFormat="1" applyFont="1" applyAlignment="1">
      <alignment vertical="center"/>
    </xf>
    <xf numFmtId="179" fontId="14" fillId="0" borderId="0" xfId="1" applyNumberFormat="1" applyFont="1" applyAlignment="1">
      <alignment vertical="center"/>
    </xf>
    <xf numFmtId="0" fontId="69" fillId="0" borderId="4" xfId="1" applyFont="1" applyBorder="1" applyAlignment="1">
      <alignment vertical="center"/>
    </xf>
    <xf numFmtId="38" fontId="12" fillId="0" borderId="4" xfId="13" applyFont="1" applyFill="1" applyBorder="1" applyAlignment="1">
      <alignment vertical="center" shrinkToFit="1"/>
    </xf>
    <xf numFmtId="0" fontId="95" fillId="0" borderId="4" xfId="0" applyFont="1" applyBorder="1" applyAlignment="1">
      <alignment horizontal="center"/>
    </xf>
    <xf numFmtId="38" fontId="69" fillId="0" borderId="4" xfId="2" applyFont="1" applyFill="1" applyBorder="1" applyAlignment="1">
      <alignment horizontal="center" vertical="center" shrinkToFit="1"/>
    </xf>
    <xf numFmtId="0" fontId="69" fillId="0" borderId="4" xfId="1" applyFont="1" applyBorder="1" applyAlignment="1">
      <alignment horizontal="center" vertical="center"/>
    </xf>
    <xf numFmtId="0" fontId="111" fillId="0" borderId="4" xfId="1" applyFont="1" applyBorder="1" applyAlignment="1">
      <alignment horizontal="left" vertical="center" wrapText="1"/>
    </xf>
    <xf numFmtId="0" fontId="69" fillId="0" borderId="4" xfId="1" applyFont="1" applyBorder="1" applyAlignment="1">
      <alignment horizontal="center" vertical="center" wrapText="1" shrinkToFit="1"/>
    </xf>
    <xf numFmtId="177" fontId="69" fillId="0" borderId="4" xfId="1" applyNumberFormat="1" applyFont="1" applyBorder="1" applyAlignment="1">
      <alignment horizontal="right" vertical="center"/>
    </xf>
    <xf numFmtId="0" fontId="113" fillId="0" borderId="0" xfId="1" applyFont="1" applyAlignment="1">
      <alignment vertical="center"/>
    </xf>
    <xf numFmtId="38" fontId="69" fillId="0" borderId="4" xfId="2" applyFont="1" applyFill="1" applyBorder="1" applyAlignment="1">
      <alignment horizontal="left" vertical="center" wrapText="1" shrinkToFit="1"/>
    </xf>
    <xf numFmtId="0" fontId="69" fillId="0" borderId="4" xfId="1" applyFont="1" applyBorder="1" applyAlignment="1">
      <alignment horizontal="left" vertical="center" wrapText="1" shrinkToFit="1"/>
    </xf>
    <xf numFmtId="0" fontId="111" fillId="0" borderId="4" xfId="1" applyFont="1" applyBorder="1" applyAlignment="1">
      <alignment horizontal="left" vertical="center" wrapText="1" shrinkToFit="1"/>
    </xf>
    <xf numFmtId="179" fontId="10" fillId="0" borderId="4" xfId="1" applyNumberFormat="1" applyFont="1" applyBorder="1" applyAlignment="1">
      <alignment horizontal="center" vertical="center" wrapText="1"/>
    </xf>
    <xf numFmtId="179" fontId="10" fillId="0" borderId="4" xfId="1" applyNumberFormat="1" applyFont="1" applyBorder="1" applyAlignment="1">
      <alignment horizontal="center" vertical="center" wrapText="1" shrinkToFit="1"/>
    </xf>
    <xf numFmtId="38" fontId="114" fillId="0" borderId="4" xfId="2" applyFont="1" applyFill="1" applyBorder="1" applyAlignment="1">
      <alignment vertical="center"/>
    </xf>
    <xf numFmtId="38" fontId="115" fillId="0" borderId="4" xfId="2" applyFont="1" applyFill="1" applyBorder="1" applyAlignment="1">
      <alignment vertical="center"/>
    </xf>
    <xf numFmtId="38" fontId="116" fillId="0" borderId="4" xfId="2" applyFont="1" applyFill="1" applyBorder="1" applyAlignment="1">
      <alignment horizontal="center" vertical="center"/>
    </xf>
    <xf numFmtId="179" fontId="116" fillId="0" borderId="4" xfId="2" applyNumberFormat="1" applyFont="1" applyFill="1" applyBorder="1" applyAlignment="1">
      <alignment horizontal="right" vertical="center"/>
    </xf>
    <xf numFmtId="38" fontId="116" fillId="0" borderId="4" xfId="2" applyFont="1" applyFill="1" applyBorder="1" applyAlignment="1">
      <alignment horizontal="center" vertical="center" wrapText="1"/>
    </xf>
    <xf numFmtId="38" fontId="116" fillId="0" borderId="4" xfId="2" applyFont="1" applyFill="1" applyBorder="1" applyAlignment="1">
      <alignment vertical="center"/>
    </xf>
    <xf numFmtId="38" fontId="116" fillId="0" borderId="4" xfId="2" applyFont="1" applyFill="1" applyBorder="1" applyAlignment="1" applyProtection="1">
      <alignment vertical="center"/>
      <protection locked="0"/>
    </xf>
    <xf numFmtId="38" fontId="117" fillId="0" borderId="4" xfId="2" applyFont="1" applyFill="1" applyBorder="1" applyAlignment="1">
      <alignment horizontal="center" vertical="center"/>
    </xf>
    <xf numFmtId="38" fontId="117" fillId="0" borderId="4" xfId="2" applyFont="1" applyFill="1" applyBorder="1" applyAlignment="1">
      <alignment vertical="center"/>
    </xf>
    <xf numFmtId="38" fontId="117" fillId="0" borderId="4" xfId="2" quotePrefix="1" applyFont="1" applyFill="1" applyBorder="1" applyAlignment="1">
      <alignment vertical="center"/>
    </xf>
    <xf numFmtId="184" fontId="117" fillId="0" borderId="4" xfId="2" applyNumberFormat="1" applyFont="1" applyFill="1" applyBorder="1" applyAlignment="1">
      <alignment vertical="center"/>
    </xf>
    <xf numFmtId="38" fontId="114" fillId="0" borderId="4" xfId="13" applyFont="1" applyFill="1" applyBorder="1" applyAlignment="1">
      <alignment horizontal="right" vertical="center"/>
    </xf>
    <xf numFmtId="38" fontId="114" fillId="0" borderId="4" xfId="13" applyFont="1" applyFill="1" applyBorder="1" applyAlignment="1">
      <alignment vertical="center"/>
    </xf>
    <xf numFmtId="38" fontId="115" fillId="0" borderId="4" xfId="13" applyFont="1" applyFill="1" applyBorder="1" applyAlignment="1">
      <alignment vertical="center"/>
    </xf>
    <xf numFmtId="41" fontId="114" fillId="0" borderId="9" xfId="1" applyNumberFormat="1" applyFont="1" applyBorder="1" applyAlignment="1">
      <alignment horizontal="right" vertical="center"/>
    </xf>
    <xf numFmtId="41" fontId="114" fillId="0" borderId="0" xfId="1" applyNumberFormat="1" applyFont="1" applyAlignment="1">
      <alignment horizontal="right" vertical="center"/>
    </xf>
    <xf numFmtId="41" fontId="114" fillId="0" borderId="0" xfId="1" quotePrefix="1" applyNumberFormat="1" applyFont="1" applyAlignment="1">
      <alignment horizontal="right" vertical="center"/>
    </xf>
    <xf numFmtId="41" fontId="114" fillId="0" borderId="7" xfId="1" applyNumberFormat="1" applyFont="1" applyBorder="1" applyAlignment="1">
      <alignment horizontal="right" vertical="center"/>
    </xf>
    <xf numFmtId="41" fontId="114" fillId="0" borderId="150" xfId="1" applyNumberFormat="1" applyFont="1" applyBorder="1" applyAlignment="1">
      <alignment horizontal="right" vertical="center"/>
    </xf>
    <xf numFmtId="41" fontId="114" fillId="0" borderId="150" xfId="1" quotePrefix="1" applyNumberFormat="1" applyFont="1" applyBorder="1" applyAlignment="1">
      <alignment horizontal="right" vertical="center"/>
    </xf>
    <xf numFmtId="38" fontId="115" fillId="0" borderId="4" xfId="2" applyFont="1" applyFill="1" applyBorder="1" applyAlignment="1">
      <alignment horizontal="center" vertical="center"/>
    </xf>
    <xf numFmtId="184" fontId="115" fillId="0" borderId="4" xfId="2" applyNumberFormat="1" applyFont="1" applyFill="1" applyBorder="1" applyAlignment="1">
      <alignment vertical="center"/>
    </xf>
    <xf numFmtId="38" fontId="114" fillId="0" borderId="4" xfId="2" applyFont="1" applyFill="1" applyBorder="1" applyAlignment="1">
      <alignment horizontal="center" vertical="center"/>
    </xf>
    <xf numFmtId="184" fontId="114" fillId="0" borderId="4" xfId="2" applyNumberFormat="1" applyFont="1" applyFill="1" applyBorder="1" applyAlignment="1">
      <alignment vertical="center"/>
    </xf>
    <xf numFmtId="38" fontId="114" fillId="0" borderId="170" xfId="2" applyFont="1" applyFill="1" applyBorder="1" applyAlignment="1">
      <alignment vertical="center"/>
    </xf>
    <xf numFmtId="179" fontId="114" fillId="0" borderId="4" xfId="2" applyNumberFormat="1" applyFont="1" applyFill="1" applyBorder="1" applyAlignment="1">
      <alignment vertical="center"/>
    </xf>
    <xf numFmtId="181" fontId="114" fillId="0" borderId="4" xfId="2" applyNumberFormat="1" applyFont="1" applyFill="1" applyBorder="1" applyAlignment="1">
      <alignment vertical="center"/>
    </xf>
    <xf numFmtId="179" fontId="116" fillId="0" borderId="4" xfId="2" applyNumberFormat="1" applyFont="1" applyFill="1" applyBorder="1" applyAlignment="1">
      <alignment vertical="center"/>
    </xf>
    <xf numFmtId="181" fontId="116" fillId="0" borderId="4" xfId="2" applyNumberFormat="1" applyFont="1" applyFill="1" applyBorder="1" applyAlignment="1">
      <alignment vertical="center"/>
    </xf>
    <xf numFmtId="179" fontId="114" fillId="0" borderId="4" xfId="1" applyNumberFormat="1" applyFont="1" applyBorder="1" applyAlignment="1">
      <alignment vertical="center"/>
    </xf>
    <xf numFmtId="179" fontId="114" fillId="0" borderId="4" xfId="0" applyNumberFormat="1" applyFont="1" applyBorder="1"/>
    <xf numFmtId="0" fontId="114" fillId="0" borderId="4" xfId="0" applyFont="1" applyBorder="1"/>
    <xf numFmtId="38" fontId="114" fillId="0" borderId="0" xfId="2" applyFont="1" applyFill="1" applyAlignment="1">
      <alignment vertical="center"/>
    </xf>
    <xf numFmtId="0" fontId="114" fillId="0" borderId="4" xfId="1" applyFont="1" applyBorder="1" applyAlignment="1">
      <alignment vertical="center"/>
    </xf>
    <xf numFmtId="177" fontId="114" fillId="0" borderId="4" xfId="1" applyNumberFormat="1" applyFont="1" applyBorder="1" applyAlignment="1">
      <alignment horizontal="right" vertical="center"/>
    </xf>
    <xf numFmtId="179" fontId="114" fillId="0" borderId="4" xfId="2" applyNumberFormat="1" applyFont="1" applyFill="1" applyBorder="1" applyAlignment="1">
      <alignment horizontal="right" vertical="center"/>
    </xf>
    <xf numFmtId="0" fontId="114" fillId="0" borderId="0" xfId="0" applyFont="1" applyAlignment="1">
      <alignment vertical="center"/>
    </xf>
    <xf numFmtId="38" fontId="114" fillId="0" borderId="0" xfId="2" quotePrefix="1" applyFont="1" applyFill="1" applyAlignment="1">
      <alignment vertical="center"/>
    </xf>
    <xf numFmtId="0" fontId="11" fillId="0" borderId="13" xfId="1" applyFont="1" applyBorder="1" applyAlignment="1">
      <alignment horizontal="center" vertical="center" shrinkToFit="1"/>
    </xf>
    <xf numFmtId="38" fontId="11" fillId="0" borderId="145" xfId="13" applyFont="1" applyFill="1" applyBorder="1" applyAlignment="1">
      <alignment horizontal="right" vertical="center" shrinkToFit="1"/>
    </xf>
    <xf numFmtId="38" fontId="11" fillId="0" borderId="170" xfId="13" applyFont="1" applyFill="1" applyBorder="1" applyAlignment="1">
      <alignment horizontal="right" vertical="center" shrinkToFit="1"/>
    </xf>
    <xf numFmtId="38" fontId="11" fillId="0" borderId="0" xfId="13" applyFont="1" applyFill="1" applyBorder="1" applyAlignment="1">
      <alignment horizontal="right" vertical="center"/>
    </xf>
    <xf numFmtId="38" fontId="10" fillId="0" borderId="183" xfId="13" applyFont="1" applyFill="1" applyBorder="1" applyAlignment="1">
      <alignment horizontal="right" vertical="center" shrinkToFit="1"/>
    </xf>
    <xf numFmtId="38" fontId="10" fillId="0" borderId="170" xfId="13" applyFont="1" applyFill="1" applyBorder="1" applyAlignment="1">
      <alignment horizontal="right" vertical="center" shrinkToFit="1"/>
    </xf>
    <xf numFmtId="0" fontId="69" fillId="0" borderId="4" xfId="0" applyFont="1" applyBorder="1" applyAlignment="1">
      <alignment horizontal="distributed" vertical="center" justifyLastLine="1"/>
    </xf>
    <xf numFmtId="38" fontId="11" fillId="0" borderId="0" xfId="13" applyFont="1" applyFill="1" applyBorder="1" applyAlignment="1">
      <alignment horizontal="right" vertical="center" shrinkToFit="1"/>
    </xf>
    <xf numFmtId="184" fontId="11" fillId="0" borderId="4" xfId="13" applyNumberFormat="1" applyFont="1" applyFill="1" applyBorder="1" applyAlignment="1">
      <alignment horizontal="right" vertical="center" shrinkToFit="1"/>
    </xf>
    <xf numFmtId="38" fontId="69" fillId="0" borderId="4" xfId="13" applyFont="1" applyFill="1" applyBorder="1" applyAlignment="1">
      <alignment horizontal="right" vertical="center" justifyLastLine="1"/>
    </xf>
    <xf numFmtId="38" fontId="69" fillId="0" borderId="4" xfId="13" applyFont="1" applyFill="1" applyBorder="1" applyAlignment="1">
      <alignment horizontal="center" vertical="center" justifyLastLine="1"/>
    </xf>
    <xf numFmtId="38" fontId="11" fillId="0" borderId="4" xfId="1" applyNumberFormat="1" applyFont="1" applyBorder="1" applyAlignment="1">
      <alignment horizontal="center" vertical="center" shrinkToFit="1"/>
    </xf>
    <xf numFmtId="38" fontId="11" fillId="0" borderId="170" xfId="2" applyFont="1" applyFill="1" applyBorder="1" applyAlignment="1">
      <alignment horizontal="distributed" vertical="center" justifyLastLine="1"/>
    </xf>
    <xf numFmtId="38" fontId="11" fillId="0" borderId="145" xfId="2" applyFont="1" applyFill="1" applyBorder="1" applyAlignment="1">
      <alignment horizontal="distributed" vertical="center" justifyLastLine="1"/>
    </xf>
    <xf numFmtId="0" fontId="11" fillId="0" borderId="170" xfId="1" applyFont="1" applyBorder="1" applyAlignment="1">
      <alignment horizontal="distributed" vertical="center" justifyLastLine="1"/>
    </xf>
    <xf numFmtId="187" fontId="11" fillId="0" borderId="185" xfId="3" applyNumberFormat="1" applyFont="1" applyFill="1" applyBorder="1" applyAlignment="1">
      <alignment horizontal="right" vertical="center"/>
    </xf>
    <xf numFmtId="0" fontId="11" fillId="0" borderId="145" xfId="1" applyFont="1" applyBorder="1" applyAlignment="1">
      <alignment horizontal="distributed" vertical="center" justifyLastLine="1"/>
    </xf>
    <xf numFmtId="187" fontId="11" fillId="0" borderId="184" xfId="3" applyNumberFormat="1" applyFont="1" applyFill="1" applyBorder="1" applyAlignment="1">
      <alignment horizontal="right" vertical="center"/>
    </xf>
    <xf numFmtId="0" fontId="11" fillId="0" borderId="4" xfId="0" applyFont="1" applyBorder="1" applyAlignment="1">
      <alignment horizontal="distributed" vertical="center" wrapText="1" justifyLastLine="1"/>
    </xf>
    <xf numFmtId="0" fontId="114" fillId="0" borderId="4" xfId="0" applyFont="1" applyBorder="1" applyAlignment="1">
      <alignment horizontal="center" vertical="center"/>
    </xf>
    <xf numFmtId="193" fontId="114" fillId="0" borderId="4" xfId="0" applyNumberFormat="1" applyFont="1" applyBorder="1" applyAlignment="1">
      <alignment horizontal="right" vertical="center"/>
    </xf>
    <xf numFmtId="0" fontId="114" fillId="0" borderId="4" xfId="0" applyFont="1" applyBorder="1" applyAlignment="1">
      <alignment horizontal="center" vertical="center" shrinkToFit="1"/>
    </xf>
    <xf numFmtId="179" fontId="114" fillId="0" borderId="4" xfId="2" applyNumberFormat="1" applyFont="1" applyFill="1" applyBorder="1" applyAlignment="1">
      <alignment horizontal="right" vertical="center" shrinkToFit="1"/>
    </xf>
    <xf numFmtId="38" fontId="114" fillId="0" borderId="4" xfId="13" applyFont="1" applyFill="1" applyBorder="1" applyAlignment="1">
      <alignment horizontal="center" vertical="center" justifyLastLine="1"/>
    </xf>
    <xf numFmtId="38" fontId="114" fillId="0" borderId="4" xfId="13" applyFont="1" applyFill="1" applyBorder="1" applyAlignment="1">
      <alignment horizontal="right" vertical="center" justifyLastLine="1"/>
    </xf>
    <xf numFmtId="38" fontId="114" fillId="0" borderId="4" xfId="13" applyFont="1" applyFill="1" applyBorder="1" applyAlignment="1">
      <alignment horizontal="center" vertical="center"/>
    </xf>
    <xf numFmtId="38" fontId="69" fillId="0" borderId="4" xfId="13" applyFont="1" applyFill="1" applyBorder="1" applyAlignment="1">
      <alignment horizontal="center" vertical="center" shrinkToFit="1"/>
    </xf>
    <xf numFmtId="0" fontId="10" fillId="0" borderId="4" xfId="1" applyFont="1" applyBorder="1" applyAlignment="1">
      <alignment horizontal="right" vertical="center"/>
    </xf>
    <xf numFmtId="0" fontId="116" fillId="0" borderId="4" xfId="1" applyFont="1" applyBorder="1" applyAlignment="1">
      <alignment horizontal="right" vertical="center"/>
    </xf>
    <xf numFmtId="0" fontId="116" fillId="0" borderId="4" xfId="1" applyFont="1" applyBorder="1" applyAlignment="1">
      <alignment horizontal="center" vertical="center"/>
    </xf>
    <xf numFmtId="0" fontId="11" fillId="0" borderId="160" xfId="1" applyFont="1" applyBorder="1" applyAlignment="1">
      <alignment horizontal="center" vertical="center" wrapText="1" shrinkToFit="1"/>
    </xf>
    <xf numFmtId="38" fontId="11" fillId="0" borderId="160" xfId="13" applyFont="1" applyFill="1" applyBorder="1" applyAlignment="1">
      <alignment horizontal="center" vertical="center" shrinkToFit="1"/>
    </xf>
    <xf numFmtId="202" fontId="114" fillId="0" borderId="4" xfId="2" applyNumberFormat="1" applyFont="1" applyFill="1" applyBorder="1" applyAlignment="1">
      <alignment horizontal="right" vertical="center"/>
    </xf>
    <xf numFmtId="202" fontId="114" fillId="0" borderId="4" xfId="0" applyNumberFormat="1" applyFont="1" applyBorder="1" applyAlignment="1">
      <alignment horizontal="right"/>
    </xf>
    <xf numFmtId="202" fontId="114" fillId="0" borderId="4" xfId="1" applyNumberFormat="1" applyFont="1" applyBorder="1" applyAlignment="1">
      <alignment horizontal="right" vertical="center"/>
    </xf>
    <xf numFmtId="184" fontId="69" fillId="0" borderId="0" xfId="2" applyNumberFormat="1" applyFont="1" applyFill="1" applyAlignment="1">
      <alignment horizontal="right" vertical="center"/>
    </xf>
    <xf numFmtId="184" fontId="83" fillId="0" borderId="0" xfId="2" applyNumberFormat="1" applyFont="1" applyFill="1" applyAlignment="1">
      <alignment vertical="center"/>
    </xf>
    <xf numFmtId="183" fontId="83" fillId="0" borderId="0" xfId="2" applyNumberFormat="1" applyFont="1" applyFill="1" applyAlignment="1">
      <alignment vertical="center"/>
    </xf>
    <xf numFmtId="184" fontId="83" fillId="0" borderId="4" xfId="2" applyNumberFormat="1" applyFont="1" applyFill="1" applyBorder="1" applyAlignment="1">
      <alignment horizontal="center" vertical="center" shrinkToFit="1"/>
    </xf>
    <xf numFmtId="183" fontId="83" fillId="0" borderId="4" xfId="2" applyNumberFormat="1" applyFont="1" applyFill="1" applyBorder="1" applyAlignment="1">
      <alignment horizontal="center" vertical="center" shrinkToFit="1"/>
    </xf>
    <xf numFmtId="184" fontId="83" fillId="0" borderId="4" xfId="2" applyNumberFormat="1" applyFont="1" applyFill="1" applyBorder="1" applyAlignment="1">
      <alignment horizontal="right" vertical="center"/>
    </xf>
    <xf numFmtId="183" fontId="83" fillId="0" borderId="4" xfId="2" applyNumberFormat="1" applyFont="1" applyFill="1" applyBorder="1" applyAlignment="1">
      <alignment horizontal="right" vertical="center"/>
    </xf>
    <xf numFmtId="38" fontId="83" fillId="0" borderId="0" xfId="2" applyFont="1" applyFill="1" applyBorder="1" applyAlignment="1">
      <alignment horizontal="center" vertical="center"/>
    </xf>
    <xf numFmtId="184" fontId="83" fillId="0" borderId="0" xfId="2" applyNumberFormat="1" applyFont="1" applyFill="1" applyBorder="1" applyAlignment="1">
      <alignment horizontal="right" vertical="center"/>
    </xf>
    <xf numFmtId="183" fontId="83" fillId="0" borderId="0" xfId="2" applyNumberFormat="1" applyFont="1" applyFill="1" applyBorder="1" applyAlignment="1">
      <alignment horizontal="right" vertical="center"/>
    </xf>
    <xf numFmtId="184" fontId="81" fillId="0" borderId="0" xfId="2" applyNumberFormat="1" applyFont="1" applyFill="1" applyAlignment="1">
      <alignment vertical="center"/>
    </xf>
    <xf numFmtId="38" fontId="83" fillId="0" borderId="4" xfId="2" applyFont="1" applyFill="1" applyBorder="1" applyAlignment="1">
      <alignment vertical="center" shrinkToFit="1"/>
    </xf>
    <xf numFmtId="183" fontId="10" fillId="0" borderId="4" xfId="2" applyNumberFormat="1" applyFont="1" applyFill="1" applyBorder="1" applyAlignment="1">
      <alignment horizontal="right" vertical="center" shrinkToFit="1"/>
    </xf>
    <xf numFmtId="201" fontId="10" fillId="2" borderId="4" xfId="2" applyNumberFormat="1" applyFont="1" applyFill="1" applyBorder="1" applyAlignment="1">
      <alignment horizontal="right" vertical="center" shrinkToFit="1"/>
    </xf>
    <xf numFmtId="201" fontId="10" fillId="2" borderId="4" xfId="2" applyNumberFormat="1" applyFont="1" applyFill="1" applyBorder="1" applyAlignment="1">
      <alignment vertical="center" shrinkToFit="1"/>
    </xf>
    <xf numFmtId="38" fontId="10" fillId="2" borderId="188" xfId="2" applyFont="1" applyFill="1" applyBorder="1" applyAlignment="1">
      <alignment horizontal="distributed" vertical="center" wrapText="1" justifyLastLine="1" shrinkToFit="1"/>
    </xf>
    <xf numFmtId="38" fontId="10" fillId="2" borderId="13" xfId="2" applyFont="1" applyFill="1" applyBorder="1" applyAlignment="1">
      <alignment horizontal="distributed" vertical="center" wrapText="1" justifyLastLine="1" shrinkToFit="1"/>
    </xf>
    <xf numFmtId="0" fontId="114" fillId="0" borderId="0" xfId="1" applyFont="1" applyAlignment="1">
      <alignment vertical="center"/>
    </xf>
    <xf numFmtId="38" fontId="115" fillId="0" borderId="4" xfId="2" applyFont="1" applyFill="1" applyBorder="1" applyAlignment="1">
      <alignment horizontal="right" vertical="center"/>
    </xf>
    <xf numFmtId="0" fontId="118" fillId="0" borderId="0" xfId="1" applyFont="1" applyAlignment="1">
      <alignment vertical="center"/>
    </xf>
    <xf numFmtId="0" fontId="44" fillId="0" borderId="9" xfId="1" applyFont="1" applyBorder="1" applyAlignment="1">
      <alignment vertical="center"/>
    </xf>
    <xf numFmtId="0" fontId="60" fillId="0" borderId="43" xfId="1" applyFont="1" applyBorder="1" applyAlignment="1">
      <alignment horizontal="center" vertical="center"/>
    </xf>
    <xf numFmtId="187" fontId="60" fillId="0" borderId="42" xfId="7" applyNumberFormat="1" applyFont="1" applyBorder="1" applyAlignment="1">
      <alignment horizontal="center" vertical="center"/>
    </xf>
    <xf numFmtId="0" fontId="60" fillId="0" borderId="41" xfId="1" applyFont="1" applyBorder="1" applyAlignment="1">
      <alignment vertical="center"/>
    </xf>
    <xf numFmtId="0" fontId="60" fillId="0" borderId="37" xfId="1" applyFont="1" applyBorder="1" applyAlignment="1">
      <alignment horizontal="center" vertical="center"/>
    </xf>
    <xf numFmtId="187" fontId="60" fillId="0" borderId="4" xfId="7" applyNumberFormat="1" applyFont="1" applyBorder="1" applyAlignment="1">
      <alignment horizontal="center" vertical="center"/>
    </xf>
    <xf numFmtId="0" fontId="60" fillId="0" borderId="40" xfId="1" applyFont="1" applyBorder="1" applyAlignment="1">
      <alignment vertical="center"/>
    </xf>
    <xf numFmtId="0" fontId="60" fillId="0" borderId="36" xfId="1" applyFont="1" applyBorder="1" applyAlignment="1">
      <alignment vertical="center"/>
    </xf>
    <xf numFmtId="38" fontId="60" fillId="0" borderId="35" xfId="1" applyNumberFormat="1" applyFont="1" applyBorder="1" applyAlignment="1">
      <alignment horizontal="right" vertical="center"/>
    </xf>
    <xf numFmtId="0" fontId="60" fillId="0" borderId="33" xfId="1" applyFont="1" applyBorder="1" applyAlignment="1">
      <alignment horizontal="center" vertical="center"/>
    </xf>
    <xf numFmtId="0" fontId="60" fillId="0" borderId="32" xfId="1" applyFont="1" applyBorder="1" applyAlignment="1">
      <alignment vertical="center"/>
    </xf>
    <xf numFmtId="38" fontId="60" fillId="0" borderId="31" xfId="1" applyNumberFormat="1" applyFont="1" applyBorder="1" applyAlignment="1">
      <alignment horizontal="right" vertical="center"/>
    </xf>
    <xf numFmtId="187" fontId="60" fillId="0" borderId="4" xfId="7" applyNumberFormat="1" applyFont="1" applyBorder="1" applyAlignment="1">
      <alignment horizontal="right" vertical="center" shrinkToFit="1"/>
    </xf>
    <xf numFmtId="0" fontId="117" fillId="0" borderId="0" xfId="1" applyFont="1" applyAlignment="1">
      <alignment vertical="center"/>
    </xf>
    <xf numFmtId="0" fontId="10" fillId="0" borderId="0" xfId="1" applyFont="1" applyAlignment="1">
      <alignment horizontal="left" vertical="center" wrapText="1"/>
    </xf>
    <xf numFmtId="0" fontId="60" fillId="0" borderId="0" xfId="1" applyFont="1" applyAlignment="1">
      <alignment horizontal="left" vertical="center" wrapText="1"/>
    </xf>
    <xf numFmtId="49" fontId="69" fillId="0" borderId="0" xfId="1" applyNumberFormat="1" applyFont="1" applyAlignment="1">
      <alignment vertical="center"/>
    </xf>
    <xf numFmtId="184" fontId="33" fillId="0" borderId="0" xfId="2" applyNumberFormat="1" applyFont="1" applyFill="1" applyBorder="1" applyAlignment="1">
      <alignment vertical="center"/>
    </xf>
    <xf numFmtId="0" fontId="33" fillId="0" borderId="0" xfId="1" applyFont="1" applyAlignment="1">
      <alignment vertical="center"/>
    </xf>
    <xf numFmtId="0" fontId="33" fillId="0" borderId="188" xfId="1" applyFont="1" applyBorder="1" applyAlignment="1">
      <alignment horizontal="center" vertical="center"/>
    </xf>
    <xf numFmtId="0" fontId="33" fillId="0" borderId="4" xfId="1" applyFont="1" applyBorder="1" applyAlignment="1">
      <alignment horizontal="center" vertical="center"/>
    </xf>
    <xf numFmtId="38" fontId="33" fillId="0" borderId="4" xfId="13" applyFont="1" applyBorder="1" applyAlignment="1">
      <alignment vertical="center"/>
    </xf>
    <xf numFmtId="38" fontId="114" fillId="0" borderId="4" xfId="13" applyFont="1" applyBorder="1" applyAlignment="1">
      <alignment vertical="center"/>
    </xf>
    <xf numFmtId="0" fontId="114" fillId="0" borderId="188" xfId="1" applyFont="1" applyBorder="1" applyAlignment="1">
      <alignment horizontal="center" vertical="center"/>
    </xf>
    <xf numFmtId="0" fontId="40" fillId="0" borderId="190" xfId="1" applyFont="1" applyBorder="1" applyAlignment="1">
      <alignment vertical="center" justifyLastLine="1"/>
    </xf>
    <xf numFmtId="0" fontId="40" fillId="0" borderId="191" xfId="1" applyFont="1" applyBorder="1" applyAlignment="1">
      <alignment horizontal="center" vertical="center" justifyLastLine="1"/>
    </xf>
    <xf numFmtId="38" fontId="10" fillId="0" borderId="29" xfId="13" applyFont="1" applyBorder="1" applyAlignment="1">
      <alignment vertical="center" shrinkToFit="1"/>
    </xf>
    <xf numFmtId="186" fontId="117" fillId="0" borderId="192" xfId="1" applyNumberFormat="1" applyFont="1" applyBorder="1" applyAlignment="1">
      <alignment vertical="center"/>
    </xf>
    <xf numFmtId="0" fontId="60" fillId="0" borderId="194" xfId="1" applyFont="1" applyBorder="1" applyAlignment="1">
      <alignment horizontal="center" vertical="center"/>
    </xf>
    <xf numFmtId="0" fontId="60" fillId="0" borderId="195" xfId="1" applyFont="1" applyBorder="1" applyAlignment="1">
      <alignment vertical="center"/>
    </xf>
    <xf numFmtId="38" fontId="60" fillId="0" borderId="196" xfId="1" applyNumberFormat="1" applyFont="1" applyBorder="1" applyAlignment="1">
      <alignment horizontal="right" vertical="center"/>
    </xf>
    <xf numFmtId="187" fontId="60" fillId="0" borderId="188" xfId="7" applyNumberFormat="1" applyFont="1" applyBorder="1" applyAlignment="1">
      <alignment horizontal="right" vertical="center" shrinkToFit="1"/>
    </xf>
    <xf numFmtId="0" fontId="60" fillId="0" borderId="198" xfId="1" applyFont="1" applyBorder="1" applyAlignment="1">
      <alignment horizontal="center" vertical="center"/>
    </xf>
    <xf numFmtId="0" fontId="60" fillId="0" borderId="199" xfId="1" applyFont="1" applyBorder="1" applyAlignment="1">
      <alignment vertical="center"/>
    </xf>
    <xf numFmtId="38" fontId="60" fillId="0" borderId="200" xfId="1" applyNumberFormat="1" applyFont="1" applyBorder="1" applyAlignment="1">
      <alignment horizontal="right" vertical="center"/>
    </xf>
    <xf numFmtId="187" fontId="60" fillId="0" borderId="202" xfId="7" applyNumberFormat="1" applyFont="1" applyBorder="1" applyAlignment="1">
      <alignment horizontal="right" vertical="center" shrinkToFit="1"/>
    </xf>
    <xf numFmtId="0" fontId="60" fillId="0" borderId="0" xfId="1" applyFont="1" applyAlignment="1">
      <alignment horizontal="center" vertical="center"/>
    </xf>
    <xf numFmtId="38" fontId="10" fillId="0" borderId="1" xfId="1" applyNumberFormat="1" applyFont="1" applyBorder="1" applyAlignment="1">
      <alignment vertical="center"/>
    </xf>
    <xf numFmtId="38" fontId="10" fillId="0" borderId="194" xfId="1" applyNumberFormat="1" applyFont="1" applyBorder="1" applyAlignment="1">
      <alignment vertical="center"/>
    </xf>
    <xf numFmtId="38" fontId="10" fillId="0" borderId="198" xfId="1" applyNumberFormat="1" applyFont="1" applyBorder="1" applyAlignment="1">
      <alignment vertical="center"/>
    </xf>
    <xf numFmtId="38" fontId="10" fillId="0" borderId="203" xfId="1" applyNumberFormat="1" applyFont="1" applyBorder="1" applyAlignment="1">
      <alignment vertical="center"/>
    </xf>
    <xf numFmtId="0" fontId="41" fillId="0" borderId="0" xfId="1" applyFont="1" applyAlignment="1">
      <alignment horizontal="center" vertical="center"/>
    </xf>
    <xf numFmtId="186" fontId="10" fillId="0" borderId="29" xfId="1" applyNumberFormat="1" applyFont="1" applyBorder="1" applyAlignment="1">
      <alignment horizontal="center" vertical="center"/>
    </xf>
    <xf numFmtId="0" fontId="116" fillId="0" borderId="1" xfId="1" applyFont="1" applyBorder="1" applyAlignment="1">
      <alignment vertical="center" wrapText="1"/>
    </xf>
    <xf numFmtId="38" fontId="116" fillId="0" borderId="193" xfId="1" applyNumberFormat="1" applyFont="1" applyBorder="1" applyAlignment="1">
      <alignment vertical="center"/>
    </xf>
    <xf numFmtId="0" fontId="20" fillId="0" borderId="38" xfId="1" applyFont="1" applyBorder="1" applyAlignment="1">
      <alignment horizontal="center" vertical="center" wrapText="1"/>
    </xf>
    <xf numFmtId="0" fontId="20" fillId="0" borderId="34" xfId="1" applyFont="1" applyBorder="1" applyAlignment="1">
      <alignment horizontal="center" vertical="center" wrapText="1"/>
    </xf>
    <xf numFmtId="0" fontId="20" fillId="0" borderId="197" xfId="1" applyFont="1" applyBorder="1" applyAlignment="1">
      <alignment horizontal="center" vertical="center" wrapText="1"/>
    </xf>
    <xf numFmtId="0" fontId="20" fillId="0" borderId="201" xfId="1" applyFont="1" applyBorder="1" applyAlignment="1">
      <alignment horizontal="center" vertical="center" wrapText="1"/>
    </xf>
    <xf numFmtId="0" fontId="20" fillId="0" borderId="30" xfId="1" applyFont="1" applyBorder="1" applyAlignment="1">
      <alignment horizontal="center" vertical="center" wrapText="1"/>
    </xf>
    <xf numFmtId="179" fontId="69" fillId="0" borderId="4" xfId="13" applyNumberFormat="1" applyFont="1" applyBorder="1" applyAlignment="1">
      <alignment vertical="center" shrinkToFit="1"/>
    </xf>
    <xf numFmtId="179" fontId="69" fillId="0" borderId="4" xfId="1" applyNumberFormat="1" applyFont="1" applyBorder="1" applyAlignment="1">
      <alignment vertical="center" shrinkToFit="1"/>
    </xf>
    <xf numFmtId="38" fontId="69" fillId="0" borderId="4" xfId="13" applyFont="1" applyBorder="1" applyAlignment="1">
      <alignment horizontal="center" vertical="center" shrinkToFit="1"/>
    </xf>
    <xf numFmtId="0" fontId="114" fillId="0" borderId="4" xfId="1" applyFont="1" applyBorder="1" applyAlignment="1">
      <alignment horizontal="center" vertical="center"/>
    </xf>
    <xf numFmtId="179" fontId="114" fillId="0" borderId="4" xfId="13" applyNumberFormat="1" applyFont="1" applyBorder="1" applyAlignment="1">
      <alignment vertical="center" shrinkToFit="1"/>
    </xf>
    <xf numFmtId="181" fontId="114" fillId="0" borderId="4" xfId="13" applyNumberFormat="1" applyFont="1" applyBorder="1" applyAlignment="1">
      <alignment vertical="center" shrinkToFit="1"/>
    </xf>
    <xf numFmtId="179" fontId="114" fillId="0" borderId="4" xfId="1" applyNumberFormat="1" applyFont="1" applyBorder="1" applyAlignment="1">
      <alignment vertical="center" shrinkToFit="1"/>
    </xf>
    <xf numFmtId="181" fontId="114" fillId="0" borderId="4" xfId="1" applyNumberFormat="1" applyFont="1" applyBorder="1" applyAlignment="1">
      <alignment vertical="center" shrinkToFit="1"/>
    </xf>
    <xf numFmtId="179" fontId="114" fillId="0" borderId="4" xfId="13" applyNumberFormat="1" applyFont="1" applyBorder="1" applyAlignment="1">
      <alignment vertical="center"/>
    </xf>
    <xf numFmtId="0" fontId="40" fillId="0" borderId="0" xfId="1" applyFont="1" applyAlignment="1">
      <alignment horizontal="right" vertical="center"/>
    </xf>
    <xf numFmtId="38" fontId="10" fillId="0" borderId="4" xfId="2" applyFont="1" applyBorder="1" applyAlignment="1">
      <alignment vertical="center"/>
    </xf>
    <xf numFmtId="179" fontId="116" fillId="0" borderId="4" xfId="1" applyNumberFormat="1" applyFont="1" applyBorder="1" applyAlignment="1">
      <alignment vertical="center"/>
    </xf>
    <xf numFmtId="179" fontId="116" fillId="0" borderId="4" xfId="1" applyNumberFormat="1" applyFont="1" applyBorder="1" applyAlignment="1">
      <alignment horizontal="right" vertical="center"/>
    </xf>
    <xf numFmtId="184" fontId="10" fillId="0" borderId="4" xfId="2" applyNumberFormat="1" applyFont="1" applyFill="1" applyBorder="1" applyAlignment="1">
      <alignment horizontal="center" vertical="center"/>
    </xf>
    <xf numFmtId="38" fontId="69" fillId="0" borderId="0" xfId="2" applyFont="1" applyFill="1" applyBorder="1" applyAlignment="1">
      <alignment vertical="center" shrinkToFit="1"/>
    </xf>
    <xf numFmtId="38" fontId="69" fillId="0" borderId="0" xfId="2" applyFont="1" applyFill="1" applyAlignment="1">
      <alignment vertical="center" shrinkToFit="1"/>
    </xf>
    <xf numFmtId="0" fontId="95" fillId="0" borderId="0" xfId="0" applyFont="1" applyAlignment="1">
      <alignment vertical="center" shrinkToFit="1"/>
    </xf>
    <xf numFmtId="0" fontId="69" fillId="0" borderId="0" xfId="1" applyFont="1" applyAlignment="1">
      <alignment vertical="center" shrinkToFit="1"/>
    </xf>
    <xf numFmtId="38" fontId="69" fillId="0" borderId="4" xfId="2" applyFont="1" applyFill="1" applyBorder="1" applyAlignment="1">
      <alignment vertical="center" shrinkToFit="1"/>
    </xf>
    <xf numFmtId="38" fontId="69" fillId="0" borderId="4" xfId="13" applyFont="1" applyFill="1" applyBorder="1" applyAlignment="1">
      <alignment vertical="center" shrinkToFit="1"/>
    </xf>
    <xf numFmtId="49" fontId="69" fillId="0" borderId="0" xfId="1" applyNumberFormat="1" applyFont="1" applyAlignment="1">
      <alignment vertical="center" shrinkToFit="1"/>
    </xf>
    <xf numFmtId="38" fontId="114" fillId="0" borderId="4" xfId="13" applyFont="1" applyFill="1" applyBorder="1" applyAlignment="1">
      <alignment horizontal="right" vertical="center" shrinkToFit="1"/>
    </xf>
    <xf numFmtId="40" fontId="114" fillId="0" borderId="4" xfId="13" applyNumberFormat="1" applyFont="1" applyFill="1" applyBorder="1" applyAlignment="1">
      <alignment vertical="center" shrinkToFit="1"/>
    </xf>
    <xf numFmtId="38" fontId="114" fillId="0" borderId="4" xfId="13" applyFont="1" applyFill="1" applyBorder="1" applyAlignment="1">
      <alignment vertical="center" shrinkToFit="1"/>
    </xf>
    <xf numFmtId="38" fontId="114" fillId="0" borderId="4" xfId="2" applyFont="1" applyFill="1" applyBorder="1" applyAlignment="1">
      <alignment vertical="center" shrinkToFit="1"/>
    </xf>
    <xf numFmtId="179" fontId="114" fillId="0" borderId="4" xfId="0" applyNumberFormat="1" applyFont="1" applyBorder="1" applyAlignment="1">
      <alignment horizontal="right" vertical="center"/>
    </xf>
    <xf numFmtId="179" fontId="114" fillId="0" borderId="4" xfId="1" applyNumberFormat="1" applyFont="1" applyBorder="1" applyAlignment="1">
      <alignment horizontal="right" vertical="center"/>
    </xf>
    <xf numFmtId="38" fontId="69" fillId="0" borderId="0" xfId="2" applyFont="1" applyAlignment="1">
      <alignment vertical="center"/>
    </xf>
    <xf numFmtId="38" fontId="95" fillId="0" borderId="0" xfId="2" applyFont="1" applyFill="1" applyAlignment="1">
      <alignment vertical="center"/>
    </xf>
    <xf numFmtId="38" fontId="95" fillId="0" borderId="0" xfId="2" applyFont="1" applyFill="1" applyBorder="1" applyAlignment="1">
      <alignment vertical="center"/>
    </xf>
    <xf numFmtId="38" fontId="69" fillId="0" borderId="0" xfId="2" applyFont="1" applyFill="1" applyAlignment="1">
      <alignment horizontal="left" vertical="center" indent="1"/>
    </xf>
    <xf numFmtId="38" fontId="114" fillId="0" borderId="4" xfId="2" applyFont="1" applyFill="1" applyBorder="1" applyAlignment="1">
      <alignment horizontal="right" vertical="center"/>
    </xf>
    <xf numFmtId="38" fontId="69" fillId="0" borderId="188" xfId="2" applyFont="1" applyFill="1" applyBorder="1" applyAlignment="1">
      <alignment horizontal="center" vertical="center" shrinkToFit="1"/>
    </xf>
    <xf numFmtId="38" fontId="69" fillId="0" borderId="13" xfId="2" applyFont="1" applyFill="1" applyBorder="1" applyAlignment="1">
      <alignment horizontal="center" vertical="center" shrinkToFit="1"/>
    </xf>
    <xf numFmtId="0" fontId="69" fillId="0" borderId="0" xfId="1" applyFont="1" applyAlignment="1">
      <alignment horizontal="center" vertical="center"/>
    </xf>
    <xf numFmtId="183" fontId="114" fillId="0" borderId="4" xfId="1" applyNumberFormat="1" applyFont="1" applyBorder="1" applyAlignment="1">
      <alignment horizontal="right" vertical="center"/>
    </xf>
    <xf numFmtId="183" fontId="114" fillId="0" borderId="4" xfId="2" applyNumberFormat="1" applyFont="1" applyFill="1" applyBorder="1" applyAlignment="1">
      <alignment horizontal="right" vertical="center"/>
    </xf>
    <xf numFmtId="183" fontId="114" fillId="0" borderId="4" xfId="0" applyNumberFormat="1" applyFont="1" applyBorder="1" applyAlignment="1">
      <alignment horizontal="right" vertical="center"/>
    </xf>
    <xf numFmtId="38" fontId="114" fillId="0" borderId="4" xfId="13" applyFont="1" applyBorder="1" applyAlignment="1">
      <alignment horizontal="right" vertical="center" shrinkToFit="1"/>
    </xf>
    <xf numFmtId="38" fontId="69" fillId="0" borderId="4" xfId="13" applyFont="1" applyFill="1" applyBorder="1" applyAlignment="1">
      <alignment vertical="center"/>
    </xf>
    <xf numFmtId="0" fontId="84" fillId="0" borderId="0" xfId="0" applyFont="1" applyAlignment="1">
      <alignment vertical="center"/>
    </xf>
    <xf numFmtId="0" fontId="69" fillId="0" borderId="0" xfId="0" applyFont="1" applyAlignment="1">
      <alignment vertical="center"/>
    </xf>
    <xf numFmtId="38" fontId="116" fillId="0" borderId="0" xfId="2" applyFont="1" applyFill="1" applyAlignment="1">
      <alignment vertical="center"/>
    </xf>
    <xf numFmtId="38" fontId="52" fillId="5" borderId="0" xfId="2" applyFont="1" applyFill="1" applyAlignment="1">
      <alignment horizontal="left" vertical="center"/>
    </xf>
    <xf numFmtId="208" fontId="12" fillId="0" borderId="0" xfId="9" applyNumberFormat="1" applyFont="1" applyFill="1" applyBorder="1" applyAlignment="1">
      <alignment horizontal="center" vertical="center"/>
    </xf>
    <xf numFmtId="208" fontId="12" fillId="0" borderId="0" xfId="9" applyNumberFormat="1" applyFont="1" applyFill="1" applyBorder="1" applyAlignment="1">
      <alignment horizontal="center" vertical="center" wrapText="1"/>
    </xf>
    <xf numFmtId="208" fontId="12" fillId="0" borderId="0" xfId="13" applyNumberFormat="1" applyFont="1" applyFill="1" applyBorder="1" applyAlignment="1">
      <alignment horizontal="center" vertical="center"/>
    </xf>
    <xf numFmtId="208" fontId="12" fillId="0" borderId="0" xfId="13" applyNumberFormat="1" applyFont="1" applyFill="1" applyBorder="1" applyAlignment="1">
      <alignment horizontal="center" vertical="center" wrapText="1"/>
    </xf>
    <xf numFmtId="38" fontId="74" fillId="0" borderId="0" xfId="18" applyNumberFormat="1" applyFont="1" applyFill="1" applyAlignment="1">
      <alignment vertical="center"/>
    </xf>
    <xf numFmtId="0" fontId="11" fillId="0" borderId="4" xfId="1" applyFont="1" applyBorder="1" applyAlignment="1">
      <alignment horizontal="center" vertical="center" shrinkToFit="1"/>
    </xf>
    <xf numFmtId="0" fontId="69" fillId="0" borderId="4" xfId="1" applyFont="1" applyBorder="1" applyAlignment="1">
      <alignment horizontal="center" vertical="center" shrinkToFit="1"/>
    </xf>
    <xf numFmtId="0" fontId="11" fillId="0" borderId="56" xfId="1" applyFont="1" applyBorder="1" applyAlignment="1">
      <alignment horizontal="distributed" vertical="center" justifyLastLine="1"/>
    </xf>
    <xf numFmtId="0" fontId="17" fillId="0" borderId="4" xfId="1" applyFont="1" applyBorder="1" applyAlignment="1">
      <alignment horizontal="distributed" vertical="center" shrinkToFit="1"/>
    </xf>
    <xf numFmtId="38" fontId="21" fillId="0" borderId="4" xfId="2" applyFont="1" applyFill="1" applyBorder="1" applyAlignment="1">
      <alignment horizontal="distributed" vertical="center" shrinkToFit="1"/>
    </xf>
    <xf numFmtId="38" fontId="11" fillId="0" borderId="0" xfId="1" applyNumberFormat="1" applyFont="1" applyAlignment="1">
      <alignment horizontal="right" vertical="center"/>
    </xf>
    <xf numFmtId="38" fontId="8" fillId="0" borderId="0" xfId="1" applyNumberFormat="1" applyAlignment="1">
      <alignment horizontal="right" vertical="center"/>
    </xf>
    <xf numFmtId="38" fontId="117" fillId="0" borderId="4" xfId="2" applyFont="1" applyFill="1" applyBorder="1" applyAlignment="1">
      <alignment horizontal="center" vertical="center" wrapText="1"/>
    </xf>
    <xf numFmtId="38" fontId="11" fillId="0" borderId="207" xfId="2" applyFont="1" applyFill="1" applyBorder="1" applyAlignment="1">
      <alignment horizontal="distributed" vertical="center" wrapText="1" justifyLastLine="1"/>
    </xf>
    <xf numFmtId="38" fontId="11" fillId="0" borderId="208" xfId="2" applyFont="1" applyFill="1" applyBorder="1" applyAlignment="1">
      <alignment horizontal="distributed" vertical="center" wrapText="1" justifyLastLine="1"/>
    </xf>
    <xf numFmtId="38" fontId="11" fillId="0" borderId="209" xfId="2" applyFont="1" applyFill="1" applyBorder="1" applyAlignment="1">
      <alignment horizontal="distributed" vertical="center" wrapText="1" justifyLastLine="1"/>
    </xf>
    <xf numFmtId="38" fontId="11" fillId="0" borderId="213" xfId="2" applyFont="1" applyFill="1" applyBorder="1" applyAlignment="1">
      <alignment horizontal="distributed" vertical="center" justifyLastLine="1"/>
    </xf>
    <xf numFmtId="38" fontId="21" fillId="0" borderId="212" xfId="2" applyFont="1" applyFill="1" applyBorder="1" applyAlignment="1">
      <alignment horizontal="distributed" vertical="center" wrapText="1" justifyLastLine="1" shrinkToFit="1"/>
    </xf>
    <xf numFmtId="0" fontId="11" fillId="0" borderId="4" xfId="14" applyFont="1" applyBorder="1" applyAlignment="1">
      <alignment horizontal="distributed" vertical="center" justifyLastLine="1"/>
    </xf>
    <xf numFmtId="0" fontId="11" fillId="0" borderId="215" xfId="14" applyFont="1" applyBorder="1" applyAlignment="1">
      <alignment vertical="center"/>
    </xf>
    <xf numFmtId="179" fontId="11" fillId="0" borderId="215" xfId="14" applyNumberFormat="1" applyFont="1" applyBorder="1" applyAlignment="1">
      <alignment horizontal="right" vertical="center"/>
    </xf>
    <xf numFmtId="179" fontId="11" fillId="0" borderId="215" xfId="13" applyNumberFormat="1" applyFont="1" applyFill="1" applyBorder="1" applyAlignment="1">
      <alignment horizontal="right" vertical="center"/>
    </xf>
    <xf numFmtId="179" fontId="11" fillId="0" borderId="0" xfId="13" applyNumberFormat="1" applyFont="1" applyFill="1" applyBorder="1" applyAlignment="1">
      <alignment horizontal="right" vertical="center"/>
    </xf>
    <xf numFmtId="0" fontId="11" fillId="0" borderId="4" xfId="14" applyFont="1" applyBorder="1" applyAlignment="1">
      <alignment horizontal="distributed" vertical="center" shrinkToFit="1"/>
    </xf>
    <xf numFmtId="0" fontId="10" fillId="0" borderId="4" xfId="14" applyFont="1" applyBorder="1" applyAlignment="1">
      <alignment horizontal="distributed" vertical="center" shrinkToFit="1"/>
    </xf>
    <xf numFmtId="0" fontId="10" fillId="0" borderId="160" xfId="1" applyFont="1" applyBorder="1" applyAlignment="1">
      <alignment horizontal="distributed" vertical="center" justifyLastLine="1"/>
    </xf>
    <xf numFmtId="0" fontId="10" fillId="0" borderId="160" xfId="1" applyFont="1" applyBorder="1" applyAlignment="1">
      <alignment horizontal="distributed" vertical="center"/>
    </xf>
    <xf numFmtId="38" fontId="10" fillId="0" borderId="8" xfId="2" applyFont="1" applyFill="1" applyBorder="1" applyAlignment="1">
      <alignment horizontal="distributed" vertical="center" shrinkToFit="1"/>
    </xf>
    <xf numFmtId="38" fontId="11" fillId="0" borderId="66" xfId="2" applyFont="1" applyFill="1" applyBorder="1" applyAlignment="1">
      <alignment horizontal="right" vertical="center" shrinkToFit="1"/>
    </xf>
    <xf numFmtId="38" fontId="10" fillId="0" borderId="0" xfId="2" quotePrefix="1" applyFont="1" applyFill="1" applyBorder="1" applyAlignment="1">
      <alignment horizontal="center" vertical="center" wrapText="1" shrinkToFit="1"/>
    </xf>
    <xf numFmtId="38" fontId="11" fillId="0" borderId="0" xfId="2" quotePrefix="1" applyFont="1" applyFill="1" applyBorder="1" applyAlignment="1">
      <alignment horizontal="center" vertical="center" wrapText="1" shrinkToFit="1"/>
    </xf>
    <xf numFmtId="38" fontId="11" fillId="0" borderId="188" xfId="2" applyFont="1" applyFill="1" applyBorder="1" applyAlignment="1">
      <alignment horizontal="center" vertical="center" shrinkToFit="1"/>
    </xf>
    <xf numFmtId="179" fontId="22" fillId="0" borderId="72" xfId="2" applyNumberFormat="1" applyFont="1" applyFill="1" applyBorder="1" applyAlignment="1">
      <alignment horizontal="right" vertical="center"/>
    </xf>
    <xf numFmtId="181" fontId="22" fillId="0" borderId="4" xfId="3" applyNumberFormat="1" applyFont="1" applyFill="1" applyBorder="1" applyAlignment="1">
      <alignment vertical="center"/>
    </xf>
    <xf numFmtId="181" fontId="22" fillId="0" borderId="4" xfId="3" applyNumberFormat="1" applyFont="1" applyFill="1" applyBorder="1" applyAlignment="1">
      <alignment horizontal="right" vertical="center"/>
    </xf>
    <xf numFmtId="178" fontId="11" fillId="0" borderId="0" xfId="2" applyNumberFormat="1" applyFont="1" applyFill="1" applyAlignment="1">
      <alignment vertical="center"/>
    </xf>
    <xf numFmtId="178" fontId="16" fillId="0" borderId="0" xfId="2" applyNumberFormat="1" applyFont="1" applyFill="1" applyAlignment="1">
      <alignment vertical="center"/>
    </xf>
    <xf numFmtId="178" fontId="12" fillId="0" borderId="0" xfId="2" applyNumberFormat="1" applyFont="1" applyFill="1" applyAlignment="1">
      <alignment horizontal="left" vertical="center"/>
    </xf>
    <xf numFmtId="0" fontId="12" fillId="0" borderId="3" xfId="2" applyNumberFormat="1" applyFont="1" applyFill="1" applyBorder="1" applyAlignment="1">
      <alignment horizontal="distributed" vertical="center" shrinkToFit="1"/>
    </xf>
    <xf numFmtId="202" fontId="11" fillId="0" borderId="4" xfId="0" applyNumberFormat="1" applyFont="1" applyBorder="1" applyAlignment="1">
      <alignment horizontal="right" vertical="center"/>
    </xf>
    <xf numFmtId="214" fontId="11" fillId="0" borderId="4" xfId="0" applyNumberFormat="1" applyFont="1" applyBorder="1" applyAlignment="1">
      <alignment horizontal="right" vertical="center"/>
    </xf>
    <xf numFmtId="193" fontId="11" fillId="0" borderId="4" xfId="0" applyNumberFormat="1" applyFont="1" applyBorder="1" applyAlignment="1">
      <alignment horizontal="right" vertical="center"/>
    </xf>
    <xf numFmtId="38" fontId="10" fillId="0" borderId="212" xfId="2" applyFont="1" applyFill="1" applyBorder="1" applyAlignment="1">
      <alignment horizontal="distributed" vertical="center"/>
    </xf>
    <xf numFmtId="178" fontId="12" fillId="0" borderId="212" xfId="2" applyNumberFormat="1" applyFont="1" applyFill="1" applyBorder="1" applyAlignment="1">
      <alignment horizontal="right" vertical="center"/>
    </xf>
    <xf numFmtId="178" fontId="11" fillId="0" borderId="212" xfId="2" applyNumberFormat="1" applyFont="1" applyFill="1" applyBorder="1" applyAlignment="1">
      <alignment horizontal="right" vertical="center"/>
    </xf>
    <xf numFmtId="38" fontId="10" fillId="0" borderId="4" xfId="13" applyFont="1" applyFill="1" applyBorder="1" applyAlignment="1">
      <alignment horizontal="center" vertical="center"/>
    </xf>
    <xf numFmtId="38" fontId="17" fillId="0" borderId="4" xfId="2" applyFont="1" applyFill="1" applyBorder="1" applyAlignment="1">
      <alignment horizontal="right" vertical="center" wrapText="1"/>
    </xf>
    <xf numFmtId="38" fontId="10" fillId="0" borderId="0" xfId="63" applyFont="1" applyFill="1" applyAlignment="1"/>
    <xf numFmtId="38" fontId="10" fillId="0" borderId="0" xfId="63" applyFont="1" applyFill="1" applyBorder="1" applyAlignment="1"/>
    <xf numFmtId="38" fontId="10" fillId="0" borderId="4" xfId="63" applyFont="1" applyFill="1" applyBorder="1" applyAlignment="1">
      <alignment horizontal="distributed" vertical="center" justifyLastLine="1"/>
    </xf>
    <xf numFmtId="40" fontId="10" fillId="0" borderId="4" xfId="63" applyNumberFormat="1" applyFont="1" applyFill="1" applyBorder="1" applyAlignment="1">
      <alignment horizontal="right" vertical="center" shrinkToFit="1"/>
    </xf>
    <xf numFmtId="38" fontId="11" fillId="0" borderId="0" xfId="63" applyFont="1" applyFill="1" applyAlignment="1"/>
    <xf numFmtId="38" fontId="10" fillId="0" borderId="149" xfId="2" applyFont="1" applyFill="1" applyBorder="1" applyAlignment="1">
      <alignment vertical="center"/>
    </xf>
    <xf numFmtId="38" fontId="10" fillId="0" borderId="0" xfId="63" applyFont="1" applyFill="1" applyBorder="1" applyAlignment="1">
      <alignment vertical="center"/>
    </xf>
    <xf numFmtId="188" fontId="10" fillId="0" borderId="4" xfId="63" applyNumberFormat="1" applyFont="1" applyFill="1" applyBorder="1" applyAlignment="1">
      <alignment horizontal="right" vertical="center" shrinkToFit="1"/>
    </xf>
    <xf numFmtId="0" fontId="12" fillId="0" borderId="4" xfId="1" applyFont="1" applyBorder="1" applyAlignment="1">
      <alignment horizontal="center" vertical="center"/>
    </xf>
    <xf numFmtId="202" fontId="12" fillId="0" borderId="4" xfId="1" applyNumberFormat="1" applyFont="1" applyBorder="1" applyAlignment="1">
      <alignment horizontal="right" vertical="center"/>
    </xf>
    <xf numFmtId="202" fontId="12" fillId="0" borderId="4" xfId="1" applyNumberFormat="1" applyFont="1" applyBorder="1" applyAlignment="1">
      <alignment vertical="center"/>
    </xf>
    <xf numFmtId="215" fontId="12" fillId="0" borderId="4" xfId="9" applyNumberFormat="1" applyFont="1" applyFill="1" applyBorder="1" applyAlignment="1">
      <alignment horizontal="right" vertical="center"/>
    </xf>
    <xf numFmtId="181" fontId="12" fillId="0" borderId="4" xfId="9" applyNumberFormat="1" applyFont="1" applyFill="1" applyBorder="1" applyAlignment="1">
      <alignment horizontal="right" vertical="center"/>
    </xf>
    <xf numFmtId="215" fontId="12" fillId="0" borderId="4" xfId="9" applyNumberFormat="1" applyFont="1" applyFill="1" applyBorder="1" applyAlignment="1">
      <alignment horizontal="right" vertical="center" indent="1"/>
    </xf>
    <xf numFmtId="190" fontId="10" fillId="0" borderId="0" xfId="1" applyNumberFormat="1" applyFont="1" applyAlignment="1">
      <alignment horizontal="right" vertical="center" wrapText="1"/>
    </xf>
    <xf numFmtId="215" fontId="10" fillId="0" borderId="4" xfId="9" applyNumberFormat="1" applyFont="1" applyFill="1" applyBorder="1" applyAlignment="1">
      <alignment horizontal="right" vertical="center" shrinkToFit="1"/>
    </xf>
    <xf numFmtId="215" fontId="10" fillId="0" borderId="4" xfId="13" applyNumberFormat="1" applyFont="1" applyFill="1" applyBorder="1" applyAlignment="1">
      <alignment horizontal="right" vertical="center" shrinkToFit="1"/>
    </xf>
    <xf numFmtId="0" fontId="10" fillId="0" borderId="204" xfId="1" applyFont="1" applyBorder="1" applyAlignment="1">
      <alignment horizontal="distributed" vertical="center" shrinkToFit="1"/>
    </xf>
    <xf numFmtId="190" fontId="10" fillId="0" borderId="4" xfId="1" applyNumberFormat="1" applyFont="1" applyBorder="1" applyAlignment="1">
      <alignment vertical="center" wrapText="1"/>
    </xf>
    <xf numFmtId="190" fontId="10" fillId="0" borderId="0" xfId="1" applyNumberFormat="1" applyFont="1" applyAlignment="1">
      <alignment vertical="center" wrapText="1"/>
    </xf>
    <xf numFmtId="0" fontId="10" fillId="0" borderId="13" xfId="1" applyFont="1" applyBorder="1" applyAlignment="1">
      <alignment horizontal="center" vertical="center" wrapText="1"/>
    </xf>
    <xf numFmtId="190" fontId="10" fillId="0" borderId="204" xfId="1" applyNumberFormat="1" applyFont="1" applyBorder="1" applyAlignment="1">
      <alignment vertical="center" wrapText="1"/>
    </xf>
    <xf numFmtId="0" fontId="10" fillId="0" borderId="204" xfId="1" applyFont="1" applyBorder="1" applyAlignment="1">
      <alignment vertical="center" wrapText="1"/>
    </xf>
    <xf numFmtId="178" fontId="22" fillId="0" borderId="4" xfId="2" applyNumberFormat="1" applyFont="1" applyFill="1" applyBorder="1" applyAlignment="1">
      <alignment vertical="center" shrinkToFit="1"/>
    </xf>
    <xf numFmtId="0" fontId="10" fillId="0" borderId="203" xfId="1" applyFont="1" applyBorder="1" applyAlignment="1">
      <alignment horizontal="distributed" vertical="center" justifyLastLine="1" shrinkToFit="1"/>
    </xf>
    <xf numFmtId="38" fontId="11" fillId="0" borderId="4" xfId="2" applyFont="1" applyBorder="1" applyAlignment="1">
      <alignment vertical="center"/>
    </xf>
    <xf numFmtId="216" fontId="11" fillId="0" borderId="4" xfId="1" applyNumberFormat="1" applyFont="1" applyBorder="1" applyAlignment="1">
      <alignment vertical="center"/>
    </xf>
    <xf numFmtId="38" fontId="11" fillId="0" borderId="4" xfId="0" applyNumberFormat="1" applyFont="1" applyBorder="1" applyAlignment="1">
      <alignment horizontal="center" vertical="center"/>
    </xf>
    <xf numFmtId="38" fontId="72" fillId="0" borderId="0" xfId="18" applyNumberFormat="1" applyFill="1" applyAlignment="1">
      <alignment vertical="center"/>
    </xf>
    <xf numFmtId="0" fontId="11" fillId="0" borderId="4" xfId="1" applyFont="1" applyBorder="1" applyAlignment="1">
      <alignment horizontal="right" vertical="center"/>
    </xf>
    <xf numFmtId="38" fontId="22" fillId="0" borderId="4" xfId="2" applyFont="1" applyFill="1" applyBorder="1" applyAlignment="1">
      <alignment vertical="center"/>
    </xf>
    <xf numFmtId="0" fontId="17" fillId="0" borderId="4" xfId="1" applyFont="1" applyBorder="1" applyAlignment="1">
      <alignment horizontal="center" vertical="center" wrapText="1"/>
    </xf>
    <xf numFmtId="38" fontId="119" fillId="0" borderId="0" xfId="18" applyNumberFormat="1" applyFont="1" applyFill="1" applyBorder="1" applyAlignment="1">
      <alignment horizontal="center" vertical="center" shrinkToFit="1"/>
    </xf>
    <xf numFmtId="38" fontId="117" fillId="0" borderId="0" xfId="2" applyFont="1" applyFill="1" applyAlignment="1">
      <alignment vertical="center"/>
    </xf>
    <xf numFmtId="49" fontId="69" fillId="0" borderId="0" xfId="2" quotePrefix="1" applyNumberFormat="1" applyFont="1" applyFill="1" applyAlignment="1">
      <alignment vertical="center" shrinkToFit="1"/>
    </xf>
    <xf numFmtId="0" fontId="30" fillId="0" borderId="0" xfId="0" applyFont="1" applyAlignment="1">
      <alignment vertical="center"/>
    </xf>
    <xf numFmtId="0" fontId="23" fillId="5" borderId="0" xfId="0" applyFont="1" applyFill="1" applyAlignment="1">
      <alignment vertical="center"/>
    </xf>
    <xf numFmtId="0" fontId="23" fillId="5" borderId="0" xfId="0" applyFont="1" applyFill="1" applyAlignment="1">
      <alignment horizontal="center" vertical="center"/>
    </xf>
    <xf numFmtId="38" fontId="120" fillId="0" borderId="0" xfId="2" applyFont="1" applyFill="1" applyBorder="1" applyAlignment="1">
      <alignment vertical="center"/>
    </xf>
    <xf numFmtId="38" fontId="28" fillId="5" borderId="0" xfId="2" applyFont="1" applyFill="1" applyBorder="1" applyAlignment="1">
      <alignment vertical="center"/>
    </xf>
    <xf numFmtId="38" fontId="28" fillId="0" borderId="0" xfId="2" applyFont="1" applyFill="1" applyBorder="1" applyAlignment="1">
      <alignment horizontal="right" vertical="center"/>
    </xf>
    <xf numFmtId="38" fontId="121" fillId="0" borderId="0" xfId="2" quotePrefix="1" applyFont="1" applyFill="1" applyBorder="1" applyAlignment="1">
      <alignment vertical="center"/>
    </xf>
    <xf numFmtId="38" fontId="39" fillId="0" borderId="0" xfId="2" applyFont="1" applyFill="1" applyBorder="1" applyAlignment="1">
      <alignment vertical="center"/>
    </xf>
    <xf numFmtId="0" fontId="23" fillId="0" borderId="4" xfId="0" applyFont="1" applyBorder="1" applyAlignment="1">
      <alignment vertical="center"/>
    </xf>
    <xf numFmtId="0" fontId="23" fillId="0" borderId="217" xfId="0" applyFont="1" applyBorder="1" applyAlignment="1">
      <alignment horizontal="center" vertical="center"/>
    </xf>
    <xf numFmtId="0" fontId="23" fillId="0" borderId="218" xfId="0" applyFont="1" applyBorder="1" applyAlignment="1">
      <alignment horizontal="center" vertical="center"/>
    </xf>
    <xf numFmtId="0" fontId="23" fillId="0" borderId="219" xfId="0" applyFont="1" applyBorder="1" applyAlignment="1">
      <alignment vertical="center"/>
    </xf>
    <xf numFmtId="0" fontId="37" fillId="0" borderId="0" xfId="0" applyFont="1" applyAlignment="1">
      <alignment vertical="center"/>
    </xf>
    <xf numFmtId="49" fontId="8" fillId="0" borderId="0" xfId="2" applyNumberFormat="1" applyFont="1" applyFill="1" applyBorder="1" applyAlignment="1">
      <alignment vertical="center"/>
    </xf>
    <xf numFmtId="38" fontId="122" fillId="0" borderId="0" xfId="18" applyNumberFormat="1" applyFont="1" applyFill="1" applyBorder="1" applyAlignment="1">
      <alignment horizontal="center" vertical="center" shrinkToFit="1"/>
    </xf>
    <xf numFmtId="0" fontId="23" fillId="0" borderId="4" xfId="0" applyFont="1" applyBorder="1" applyAlignment="1">
      <alignment horizontal="center" vertical="center"/>
    </xf>
    <xf numFmtId="0" fontId="23" fillId="0" borderId="4" xfId="0" applyFont="1" applyBorder="1" applyAlignment="1">
      <alignment horizontal="center" vertical="center" shrinkToFit="1"/>
    </xf>
    <xf numFmtId="0" fontId="23" fillId="0" borderId="0" xfId="0" applyFont="1" applyAlignment="1">
      <alignment horizontal="center" vertical="center"/>
    </xf>
    <xf numFmtId="0" fontId="23" fillId="0" borderId="0" xfId="0" applyFont="1" applyAlignment="1">
      <alignment horizontal="left" vertical="center"/>
    </xf>
    <xf numFmtId="0" fontId="89" fillId="29" borderId="217" xfId="0" applyFont="1" applyFill="1" applyBorder="1" applyAlignment="1">
      <alignment horizontal="center" vertical="center"/>
    </xf>
    <xf numFmtId="0" fontId="89" fillId="29" borderId="218" xfId="0" applyFont="1" applyFill="1" applyBorder="1" applyAlignment="1">
      <alignment horizontal="center" vertical="center"/>
    </xf>
    <xf numFmtId="0" fontId="123" fillId="0" borderId="0" xfId="0" applyFont="1" applyAlignment="1">
      <alignment vertical="center"/>
    </xf>
    <xf numFmtId="0" fontId="123" fillId="5" borderId="0" xfId="0" applyFont="1" applyFill="1" applyAlignment="1">
      <alignment vertical="center"/>
    </xf>
    <xf numFmtId="38" fontId="116" fillId="0" borderId="4" xfId="13" applyFont="1" applyFill="1" applyBorder="1" applyAlignment="1">
      <alignment vertical="center"/>
    </xf>
    <xf numFmtId="0" fontId="20" fillId="0" borderId="4" xfId="1" applyFont="1" applyBorder="1" applyAlignment="1">
      <alignment vertical="center" wrapText="1"/>
    </xf>
    <xf numFmtId="0" fontId="20" fillId="0" borderId="4" xfId="1" applyFont="1" applyBorder="1" applyAlignment="1">
      <alignment horizontal="center" vertical="center" wrapText="1"/>
    </xf>
    <xf numFmtId="0" fontId="28" fillId="0" borderId="4" xfId="1" applyFont="1" applyBorder="1" applyAlignment="1">
      <alignment vertical="center"/>
    </xf>
    <xf numFmtId="202" fontId="10" fillId="0" borderId="0" xfId="1" applyNumberFormat="1" applyFont="1" applyAlignment="1">
      <alignment vertical="center"/>
    </xf>
    <xf numFmtId="202" fontId="10" fillId="0" borderId="4" xfId="1" applyNumberFormat="1" applyFont="1" applyBorder="1" applyAlignment="1">
      <alignment horizontal="center" vertical="center"/>
    </xf>
    <xf numFmtId="202" fontId="22" fillId="0" borderId="4" xfId="2" applyNumberFormat="1" applyFont="1" applyFill="1" applyBorder="1" applyAlignment="1">
      <alignment horizontal="center" vertical="center"/>
    </xf>
    <xf numFmtId="202" fontId="10" fillId="0" borderId="13" xfId="1" applyNumberFormat="1" applyFont="1" applyBorder="1" applyAlignment="1">
      <alignment horizontal="center" vertical="center"/>
    </xf>
    <xf numFmtId="202" fontId="10" fillId="0" borderId="189" xfId="1" applyNumberFormat="1" applyFont="1" applyBorder="1" applyAlignment="1">
      <alignment horizontal="center" vertical="center"/>
    </xf>
    <xf numFmtId="202" fontId="10" fillId="0" borderId="215" xfId="1" applyNumberFormat="1" applyFont="1" applyBorder="1" applyAlignment="1">
      <alignment vertical="center"/>
    </xf>
    <xf numFmtId="202" fontId="10" fillId="0" borderId="193" xfId="1" applyNumberFormat="1" applyFont="1" applyBorder="1" applyAlignment="1">
      <alignment vertical="center"/>
    </xf>
    <xf numFmtId="210" fontId="10" fillId="0" borderId="215" xfId="1" applyNumberFormat="1" applyFont="1" applyBorder="1" applyAlignment="1">
      <alignment vertical="center"/>
    </xf>
    <xf numFmtId="210" fontId="10" fillId="0" borderId="193" xfId="1" applyNumberFormat="1" applyFont="1" applyBorder="1" applyAlignment="1">
      <alignment vertical="center"/>
    </xf>
    <xf numFmtId="179" fontId="10" fillId="0" borderId="215" xfId="1" applyNumberFormat="1" applyFont="1" applyBorder="1" applyAlignment="1">
      <alignment vertical="center"/>
    </xf>
    <xf numFmtId="38" fontId="93" fillId="0" borderId="4" xfId="2" applyFont="1" applyFill="1" applyBorder="1" applyAlignment="1">
      <alignment horizontal="right" vertical="center"/>
    </xf>
    <xf numFmtId="38" fontId="10" fillId="0" borderId="13" xfId="2" applyFont="1" applyFill="1" applyBorder="1" applyAlignment="1">
      <alignment horizontal="right" vertical="center"/>
    </xf>
    <xf numFmtId="38" fontId="124" fillId="0" borderId="189" xfId="2" applyFont="1" applyFill="1" applyBorder="1" applyAlignment="1">
      <alignment horizontal="left" vertical="center"/>
    </xf>
    <xf numFmtId="0" fontId="11" fillId="0" borderId="4" xfId="1" applyFont="1" applyBorder="1" applyAlignment="1">
      <alignment horizontal="center" vertical="center" wrapText="1" shrinkToFit="1"/>
    </xf>
    <xf numFmtId="0" fontId="33" fillId="0" borderId="4" xfId="1" applyFont="1" applyBorder="1" applyAlignment="1">
      <alignment vertical="center"/>
    </xf>
    <xf numFmtId="0" fontId="118" fillId="0" borderId="4" xfId="1" applyFont="1" applyBorder="1" applyAlignment="1">
      <alignment vertical="center"/>
    </xf>
    <xf numFmtId="0" fontId="40" fillId="0" borderId="4" xfId="1" applyFont="1" applyBorder="1" applyAlignment="1">
      <alignment vertical="center"/>
    </xf>
    <xf numFmtId="191" fontId="33" fillId="0" borderId="4" xfId="1" applyNumberFormat="1" applyFont="1" applyBorder="1" applyAlignment="1">
      <alignment vertical="center"/>
    </xf>
    <xf numFmtId="38" fontId="11" fillId="0" borderId="4" xfId="1" applyNumberFormat="1" applyFont="1" applyBorder="1" applyAlignment="1">
      <alignment horizontal="center" vertical="center"/>
    </xf>
    <xf numFmtId="193" fontId="33" fillId="0" borderId="4" xfId="1" applyNumberFormat="1" applyFont="1" applyBorder="1" applyAlignment="1">
      <alignment horizontal="right" vertical="center"/>
    </xf>
    <xf numFmtId="216" fontId="33" fillId="0" borderId="4" xfId="1" applyNumberFormat="1" applyFont="1" applyBorder="1" applyAlignment="1">
      <alignment vertical="center"/>
    </xf>
    <xf numFmtId="0" fontId="33" fillId="0" borderId="4" xfId="1" applyFont="1" applyBorder="1" applyAlignment="1">
      <alignment horizontal="center" vertical="center" wrapText="1"/>
    </xf>
    <xf numFmtId="38" fontId="33" fillId="0" borderId="4" xfId="1" applyNumberFormat="1" applyFont="1" applyBorder="1" applyAlignment="1">
      <alignment horizontal="center" vertical="center"/>
    </xf>
    <xf numFmtId="0" fontId="33" fillId="0" borderId="87" xfId="1" applyFont="1" applyBorder="1" applyAlignment="1">
      <alignment horizontal="right" vertical="center"/>
    </xf>
    <xf numFmtId="0" fontId="33" fillId="0" borderId="0" xfId="1" applyFont="1" applyAlignment="1">
      <alignment horizontal="center" vertical="center"/>
    </xf>
    <xf numFmtId="193" fontId="33" fillId="0" borderId="0" xfId="1" applyNumberFormat="1" applyFont="1" applyAlignment="1">
      <alignment horizontal="right" vertical="center"/>
    </xf>
    <xf numFmtId="38" fontId="114" fillId="0" borderId="0" xfId="13" applyFont="1" applyBorder="1" applyAlignment="1">
      <alignment vertical="center"/>
    </xf>
    <xf numFmtId="191" fontId="33" fillId="0" borderId="0" xfId="1" applyNumberFormat="1" applyFont="1" applyAlignment="1">
      <alignment vertical="center"/>
    </xf>
    <xf numFmtId="193" fontId="116" fillId="0" borderId="4" xfId="1" applyNumberFormat="1" applyFont="1" applyBorder="1" applyAlignment="1">
      <alignment vertical="center"/>
    </xf>
    <xf numFmtId="202" fontId="116" fillId="0" borderId="13" xfId="1" applyNumberFormat="1" applyFont="1" applyBorder="1" applyAlignment="1">
      <alignment horizontal="center" vertical="center"/>
    </xf>
    <xf numFmtId="179" fontId="116" fillId="0" borderId="13" xfId="1" applyNumberFormat="1" applyFont="1" applyBorder="1" applyAlignment="1">
      <alignment vertical="center"/>
    </xf>
    <xf numFmtId="210" fontId="116" fillId="0" borderId="13" xfId="1" applyNumberFormat="1" applyFont="1" applyBorder="1" applyAlignment="1">
      <alignment vertical="center"/>
    </xf>
    <xf numFmtId="202" fontId="116" fillId="0" borderId="4" xfId="1" applyNumberFormat="1" applyFont="1" applyBorder="1" applyAlignment="1">
      <alignment horizontal="center" vertical="center"/>
    </xf>
    <xf numFmtId="210" fontId="116" fillId="0" borderId="4" xfId="1" applyNumberFormat="1" applyFont="1" applyBorder="1" applyAlignment="1">
      <alignment vertical="center"/>
    </xf>
    <xf numFmtId="180" fontId="116" fillId="0" borderId="4" xfId="1" applyNumberFormat="1" applyFont="1" applyBorder="1" applyAlignment="1">
      <alignment vertical="center"/>
    </xf>
    <xf numFmtId="0" fontId="116" fillId="0" borderId="0" xfId="1" applyFont="1" applyAlignment="1">
      <alignment vertical="center"/>
    </xf>
    <xf numFmtId="38" fontId="116" fillId="0" borderId="215" xfId="2" applyFont="1" applyFill="1" applyBorder="1" applyAlignment="1">
      <alignment horizontal="center" vertical="center"/>
    </xf>
    <xf numFmtId="38" fontId="116" fillId="0" borderId="193" xfId="2" applyFont="1" applyFill="1" applyBorder="1" applyAlignment="1">
      <alignment horizontal="center" vertical="center"/>
    </xf>
    <xf numFmtId="38" fontId="116" fillId="0" borderId="150" xfId="2" applyFont="1" applyFill="1" applyBorder="1" applyAlignment="1">
      <alignment horizontal="center" vertical="center"/>
    </xf>
    <xf numFmtId="38" fontId="116" fillId="0" borderId="49" xfId="2" applyFont="1" applyFill="1" applyBorder="1" applyAlignment="1">
      <alignment horizontal="center" vertical="center"/>
    </xf>
    <xf numFmtId="38" fontId="116" fillId="0" borderId="4" xfId="2" applyFont="1" applyFill="1" applyBorder="1" applyAlignment="1">
      <alignment horizontal="right" vertical="center"/>
    </xf>
    <xf numFmtId="184" fontId="116" fillId="0" borderId="4" xfId="2" applyNumberFormat="1" applyFont="1" applyFill="1" applyBorder="1" applyAlignment="1">
      <alignment horizontal="right" vertical="center"/>
    </xf>
    <xf numFmtId="38" fontId="116" fillId="0" borderId="215" xfId="2" applyFont="1" applyFill="1" applyBorder="1" applyAlignment="1">
      <alignment horizontal="right" vertical="center"/>
    </xf>
    <xf numFmtId="38" fontId="116" fillId="0" borderId="193" xfId="2" applyFont="1" applyFill="1" applyBorder="1" applyAlignment="1">
      <alignment horizontal="right" vertical="center"/>
    </xf>
    <xf numFmtId="38" fontId="116" fillId="0" borderId="13" xfId="2" applyFont="1" applyFill="1" applyBorder="1" applyAlignment="1">
      <alignment horizontal="right" vertical="center"/>
    </xf>
    <xf numFmtId="178" fontId="20" fillId="0" borderId="4" xfId="2" applyNumberFormat="1" applyFont="1" applyFill="1" applyBorder="1" applyAlignment="1">
      <alignment vertical="center" wrapText="1" shrinkToFit="1"/>
    </xf>
    <xf numFmtId="38" fontId="10" fillId="0" borderId="189" xfId="2" applyFont="1" applyFill="1" applyBorder="1" applyAlignment="1">
      <alignment vertical="center"/>
    </xf>
    <xf numFmtId="38" fontId="10" fillId="0" borderId="193" xfId="2" applyFont="1" applyFill="1" applyBorder="1" applyAlignment="1">
      <alignment vertical="center"/>
    </xf>
    <xf numFmtId="38" fontId="10" fillId="0" borderId="13" xfId="2" applyFont="1" applyFill="1" applyBorder="1" applyAlignment="1">
      <alignment vertical="center"/>
    </xf>
    <xf numFmtId="0" fontId="10" fillId="0" borderId="13" xfId="1" applyFont="1" applyBorder="1" applyAlignment="1">
      <alignment vertical="center"/>
    </xf>
    <xf numFmtId="0" fontId="10" fillId="0" borderId="189" xfId="1" applyFont="1" applyBorder="1" applyAlignment="1">
      <alignment vertical="center"/>
    </xf>
    <xf numFmtId="38" fontId="116" fillId="0" borderId="13" xfId="2" applyFont="1" applyFill="1" applyBorder="1" applyAlignment="1">
      <alignment vertical="center"/>
    </xf>
    <xf numFmtId="184" fontId="116" fillId="0" borderId="4" xfId="2" applyNumberFormat="1" applyFont="1" applyFill="1" applyBorder="1" applyAlignment="1">
      <alignment vertical="center"/>
    </xf>
    <xf numFmtId="0" fontId="116" fillId="0" borderId="4" xfId="1" applyFont="1" applyBorder="1" applyAlignment="1">
      <alignment vertical="center"/>
    </xf>
    <xf numFmtId="0" fontId="116" fillId="0" borderId="215" xfId="1" applyFont="1" applyBorder="1" applyAlignment="1">
      <alignment vertical="center"/>
    </xf>
    <xf numFmtId="0" fontId="116" fillId="0" borderId="193" xfId="1" applyFont="1" applyBorder="1" applyAlignment="1">
      <alignment vertical="center"/>
    </xf>
    <xf numFmtId="193" fontId="116" fillId="0" borderId="13" xfId="1" applyNumberFormat="1" applyFont="1" applyBorder="1" applyAlignment="1">
      <alignment vertical="center"/>
    </xf>
    <xf numFmtId="193" fontId="116" fillId="0" borderId="215" xfId="1" applyNumberFormat="1" applyFont="1" applyBorder="1" applyAlignment="1">
      <alignment vertical="center"/>
    </xf>
    <xf numFmtId="193" fontId="116" fillId="0" borderId="193" xfId="1" applyNumberFormat="1" applyFont="1" applyBorder="1" applyAlignment="1">
      <alignment vertical="center"/>
    </xf>
    <xf numFmtId="178" fontId="116" fillId="0" borderId="4" xfId="2" applyNumberFormat="1" applyFont="1" applyFill="1" applyBorder="1" applyAlignment="1">
      <alignment vertical="center"/>
    </xf>
    <xf numFmtId="193" fontId="117" fillId="0" borderId="4" xfId="1" applyNumberFormat="1" applyFont="1" applyBorder="1" applyAlignment="1">
      <alignment horizontal="right" vertical="center"/>
    </xf>
    <xf numFmtId="0" fontId="117" fillId="0" borderId="13" xfId="1" applyFont="1" applyBorder="1" applyAlignment="1">
      <alignment horizontal="center" vertical="center"/>
    </xf>
    <xf numFmtId="0" fontId="11" fillId="0" borderId="188" xfId="1" applyFont="1" applyBorder="1" applyAlignment="1">
      <alignment horizontal="center" vertical="center"/>
    </xf>
    <xf numFmtId="178" fontId="10" fillId="0" borderId="4" xfId="2" applyNumberFormat="1" applyFont="1" applyFill="1" applyBorder="1" applyAlignment="1">
      <alignment horizontal="center" vertical="center"/>
    </xf>
    <xf numFmtId="179" fontId="10" fillId="0" borderId="4" xfId="2" applyNumberFormat="1" applyFont="1" applyFill="1" applyBorder="1" applyAlignment="1">
      <alignment horizontal="center" vertical="center"/>
    </xf>
    <xf numFmtId="179" fontId="10" fillId="0" borderId="0" xfId="2" applyNumberFormat="1" applyFont="1" applyFill="1" applyBorder="1" applyAlignment="1">
      <alignment horizontal="center" vertical="center"/>
    </xf>
    <xf numFmtId="179" fontId="10" fillId="0" borderId="0" xfId="2" applyNumberFormat="1" applyFont="1" applyFill="1" applyBorder="1" applyAlignment="1">
      <alignment vertical="center"/>
    </xf>
    <xf numFmtId="178" fontId="17" fillId="0" borderId="4" xfId="2" applyNumberFormat="1" applyFont="1" applyFill="1" applyBorder="1" applyAlignment="1">
      <alignment horizontal="center" vertical="center" wrapText="1"/>
    </xf>
    <xf numFmtId="178" fontId="20" fillId="0" borderId="4" xfId="2" applyNumberFormat="1" applyFont="1" applyFill="1" applyBorder="1" applyAlignment="1">
      <alignment horizontal="center" vertical="center" wrapText="1"/>
    </xf>
    <xf numFmtId="38" fontId="20" fillId="0" borderId="4" xfId="2" applyFont="1" applyFill="1" applyBorder="1" applyAlignment="1">
      <alignment horizontal="center" vertical="center" wrapText="1" shrinkToFit="1"/>
    </xf>
    <xf numFmtId="202" fontId="10" fillId="0" borderId="4" xfId="2" applyNumberFormat="1" applyFont="1" applyFill="1" applyBorder="1" applyAlignment="1">
      <alignment horizontal="center" vertical="center"/>
    </xf>
    <xf numFmtId="178" fontId="116" fillId="0" borderId="4" xfId="2" applyNumberFormat="1" applyFont="1" applyFill="1" applyBorder="1" applyAlignment="1">
      <alignment horizontal="right" vertical="center"/>
    </xf>
    <xf numFmtId="202" fontId="117" fillId="0" borderId="4" xfId="2" applyNumberFormat="1" applyFont="1" applyFill="1" applyBorder="1" applyAlignment="1">
      <alignment vertical="center"/>
    </xf>
    <xf numFmtId="193" fontId="116" fillId="0" borderId="4" xfId="1" applyNumberFormat="1" applyFont="1" applyBorder="1" applyAlignment="1">
      <alignment vertical="center" wrapText="1"/>
    </xf>
    <xf numFmtId="0" fontId="114" fillId="0" borderId="215" xfId="0" applyFont="1" applyBorder="1" applyAlignment="1">
      <alignment horizontal="left"/>
    </xf>
    <xf numFmtId="179" fontId="114" fillId="0" borderId="4" xfId="2" quotePrefix="1" applyNumberFormat="1" applyFont="1" applyFill="1" applyBorder="1" applyAlignment="1">
      <alignment vertical="center"/>
    </xf>
    <xf numFmtId="38" fontId="69" fillId="0" borderId="0" xfId="2" applyFont="1" applyFill="1" applyAlignment="1">
      <alignment horizontal="center" vertical="center"/>
    </xf>
    <xf numFmtId="49" fontId="69" fillId="0" borderId="0" xfId="2" quotePrefix="1" applyNumberFormat="1" applyFont="1" applyFill="1" applyAlignment="1">
      <alignment horizontal="center" vertical="center"/>
    </xf>
    <xf numFmtId="0" fontId="95" fillId="0" borderId="4" xfId="0" applyFont="1" applyBorder="1" applyAlignment="1">
      <alignment horizontal="center" vertical="center"/>
    </xf>
    <xf numFmtId="49" fontId="69" fillId="0" borderId="4" xfId="2" quotePrefix="1" applyNumberFormat="1" applyFont="1" applyFill="1" applyBorder="1" applyAlignment="1">
      <alignment horizontal="center" vertical="center"/>
    </xf>
    <xf numFmtId="179" fontId="69" fillId="0" borderId="4" xfId="2" applyNumberFormat="1" applyFont="1" applyFill="1" applyBorder="1" applyAlignment="1">
      <alignment horizontal="right" vertical="center"/>
    </xf>
    <xf numFmtId="179" fontId="22" fillId="0" borderId="4" xfId="2" applyNumberFormat="1" applyFont="1" applyFill="1" applyBorder="1" applyAlignment="1">
      <alignment horizontal="right" vertical="center"/>
    </xf>
    <xf numFmtId="181" fontId="22" fillId="0" borderId="4" xfId="2" applyNumberFormat="1" applyFont="1" applyFill="1" applyBorder="1" applyAlignment="1">
      <alignment horizontal="right" vertical="center"/>
    </xf>
    <xf numFmtId="38" fontId="69" fillId="0" borderId="0" xfId="18" applyNumberFormat="1" applyFont="1" applyFill="1" applyBorder="1" applyAlignment="1">
      <alignment horizontal="center" vertical="center" shrinkToFit="1"/>
    </xf>
    <xf numFmtId="0" fontId="69" fillId="0" borderId="4" xfId="0" applyFont="1" applyBorder="1" applyAlignment="1">
      <alignment vertical="center"/>
    </xf>
    <xf numFmtId="38" fontId="69" fillId="0" borderId="4" xfId="18" applyNumberFormat="1" applyFont="1" applyFill="1" applyBorder="1" applyAlignment="1">
      <alignment horizontal="center" vertical="center" shrinkToFit="1"/>
    </xf>
    <xf numFmtId="0" fontId="69" fillId="0" borderId="4" xfId="0" applyFont="1" applyBorder="1" applyAlignment="1">
      <alignment horizontal="center" vertical="center"/>
    </xf>
    <xf numFmtId="179" fontId="69" fillId="0" borderId="4" xfId="2" quotePrefix="1" applyNumberFormat="1" applyFont="1" applyFill="1" applyBorder="1" applyAlignment="1">
      <alignment horizontal="right" vertical="center"/>
    </xf>
    <xf numFmtId="179" fontId="69" fillId="0" borderId="4" xfId="18" applyNumberFormat="1" applyFont="1" applyFill="1" applyBorder="1" applyAlignment="1">
      <alignment horizontal="right" vertical="center" shrinkToFit="1"/>
    </xf>
    <xf numFmtId="38" fontId="125" fillId="0" borderId="0" xfId="18" applyNumberFormat="1" applyFont="1" applyFill="1" applyBorder="1" applyAlignment="1">
      <alignment horizontal="center" vertical="center" shrinkToFit="1"/>
    </xf>
    <xf numFmtId="38" fontId="69" fillId="0" borderId="0" xfId="2" applyFont="1" applyFill="1" applyBorder="1" applyAlignment="1">
      <alignment horizontal="center" vertical="center"/>
    </xf>
    <xf numFmtId="178" fontId="69" fillId="0" borderId="4" xfId="2" applyNumberFormat="1" applyFont="1" applyFill="1" applyBorder="1" applyAlignment="1">
      <alignment horizontal="right" vertical="center"/>
    </xf>
    <xf numFmtId="0" fontId="126" fillId="0" borderId="0" xfId="0" applyFont="1" applyAlignment="1">
      <alignment horizontal="left" vertical="center"/>
    </xf>
    <xf numFmtId="38" fontId="124" fillId="0" borderId="0" xfId="2" applyFont="1" applyFill="1" applyAlignment="1">
      <alignment horizontal="left" vertical="center"/>
    </xf>
    <xf numFmtId="181" fontId="114" fillId="0" borderId="4" xfId="2" quotePrefix="1" applyNumberFormat="1" applyFont="1" applyFill="1" applyBorder="1" applyAlignment="1">
      <alignment horizontal="right" vertical="center"/>
    </xf>
    <xf numFmtId="181" fontId="116" fillId="0" borderId="4" xfId="2" applyNumberFormat="1" applyFont="1" applyFill="1" applyBorder="1" applyAlignment="1">
      <alignment horizontal="right" vertical="center"/>
    </xf>
    <xf numFmtId="179" fontId="114" fillId="0" borderId="4" xfId="2" quotePrefix="1" applyNumberFormat="1" applyFont="1" applyFill="1" applyBorder="1" applyAlignment="1">
      <alignment horizontal="right" vertical="center"/>
    </xf>
    <xf numFmtId="179" fontId="114" fillId="0" borderId="4" xfId="18" applyNumberFormat="1" applyFont="1" applyFill="1" applyBorder="1" applyAlignment="1">
      <alignment horizontal="right" vertical="center" shrinkToFit="1"/>
    </xf>
    <xf numFmtId="178" fontId="114" fillId="0" borderId="4" xfId="2" applyNumberFormat="1" applyFont="1" applyFill="1" applyBorder="1" applyAlignment="1">
      <alignment horizontal="right" vertical="center"/>
    </xf>
    <xf numFmtId="38" fontId="80" fillId="0" borderId="0" xfId="2" applyFont="1" applyFill="1" applyAlignment="1">
      <alignment vertical="center"/>
    </xf>
    <xf numFmtId="38" fontId="81" fillId="0" borderId="0" xfId="2" applyFont="1" applyFill="1" applyAlignment="1">
      <alignment vertical="center"/>
    </xf>
    <xf numFmtId="38" fontId="93" fillId="0" borderId="0" xfId="2" applyFont="1" applyFill="1" applyAlignment="1">
      <alignment vertical="center"/>
    </xf>
    <xf numFmtId="38" fontId="93" fillId="0" borderId="0" xfId="2" applyFont="1" applyFill="1" applyAlignment="1">
      <alignment horizontal="right" vertical="center" shrinkToFit="1"/>
    </xf>
    <xf numFmtId="184" fontId="82" fillId="0" borderId="0" xfId="2" applyNumberFormat="1" applyFont="1" applyFill="1" applyAlignment="1">
      <alignment vertical="center"/>
    </xf>
    <xf numFmtId="181" fontId="114" fillId="0" borderId="4" xfId="2" applyNumberFormat="1" applyFont="1" applyFill="1" applyBorder="1" applyAlignment="1">
      <alignment horizontal="right" vertical="center"/>
    </xf>
    <xf numFmtId="193" fontId="69" fillId="0" borderId="4" xfId="1" applyNumberFormat="1" applyFont="1" applyBorder="1" applyAlignment="1">
      <alignment vertical="center"/>
    </xf>
    <xf numFmtId="193" fontId="69" fillId="0" borderId="4" xfId="1" applyNumberFormat="1" applyFont="1" applyBorder="1" applyAlignment="1">
      <alignment horizontal="center" vertical="center"/>
    </xf>
    <xf numFmtId="0" fontId="83" fillId="0" borderId="4" xfId="1" applyFont="1" applyBorder="1" applyAlignment="1">
      <alignment vertical="center"/>
    </xf>
    <xf numFmtId="0" fontId="113" fillId="0" borderId="0" xfId="15" applyFont="1">
      <alignment vertical="center"/>
    </xf>
    <xf numFmtId="0" fontId="69" fillId="0" borderId="0" xfId="15" applyFont="1">
      <alignment vertical="center"/>
    </xf>
    <xf numFmtId="0" fontId="69" fillId="0" borderId="4" xfId="15" applyFont="1" applyBorder="1" applyAlignment="1">
      <alignment horizontal="center" vertical="center"/>
    </xf>
    <xf numFmtId="179" fontId="69" fillId="0" borderId="4" xfId="18" applyNumberFormat="1" applyFont="1" applyFill="1" applyBorder="1" applyAlignment="1">
      <alignment horizontal="center" vertical="center" shrinkToFit="1"/>
    </xf>
    <xf numFmtId="179" fontId="69" fillId="0" borderId="4" xfId="2" applyNumberFormat="1" applyFont="1" applyFill="1" applyBorder="1" applyAlignment="1">
      <alignment horizontal="center" vertical="center" shrinkToFit="1"/>
    </xf>
    <xf numFmtId="179" fontId="69" fillId="0" borderId="4" xfId="2" quotePrefix="1" applyNumberFormat="1" applyFont="1" applyFill="1" applyBorder="1" applyAlignment="1">
      <alignment horizontal="center" vertical="center" shrinkToFit="1"/>
    </xf>
    <xf numFmtId="179" fontId="69" fillId="0" borderId="4" xfId="15" applyNumberFormat="1" applyFont="1" applyBorder="1" applyAlignment="1">
      <alignment horizontal="center" vertical="center" shrinkToFit="1"/>
    </xf>
    <xf numFmtId="178" fontId="69" fillId="0" borderId="4" xfId="2" applyNumberFormat="1" applyFont="1" applyFill="1" applyBorder="1" applyAlignment="1">
      <alignment vertical="center"/>
    </xf>
    <xf numFmtId="38" fontId="113" fillId="0" borderId="0" xfId="2" applyFont="1" applyFill="1" applyAlignment="1">
      <alignment vertical="center"/>
    </xf>
    <xf numFmtId="38" fontId="96" fillId="5" borderId="0" xfId="2" applyFont="1" applyFill="1" applyAlignment="1">
      <alignment vertical="center"/>
    </xf>
    <xf numFmtId="38" fontId="93" fillId="0" borderId="4" xfId="2" applyFont="1" applyFill="1" applyBorder="1" applyAlignment="1">
      <alignment horizontal="center" vertical="center" wrapText="1"/>
    </xf>
    <xf numFmtId="38" fontId="93" fillId="0" borderId="4" xfId="2" applyFont="1" applyFill="1" applyBorder="1" applyAlignment="1">
      <alignment horizontal="left" vertical="center" wrapText="1"/>
    </xf>
    <xf numFmtId="38" fontId="69" fillId="0" borderId="0" xfId="2" applyFont="1" applyFill="1" applyAlignment="1">
      <alignment vertical="center" wrapText="1"/>
    </xf>
    <xf numFmtId="38" fontId="93" fillId="0" borderId="0" xfId="2" applyFont="1" applyFill="1" applyAlignment="1">
      <alignment vertical="center" wrapText="1"/>
    </xf>
    <xf numFmtId="38" fontId="93" fillId="0" borderId="4" xfId="2" applyFont="1" applyFill="1" applyBorder="1" applyAlignment="1">
      <alignment vertical="center" wrapText="1"/>
    </xf>
    <xf numFmtId="38" fontId="125" fillId="0" borderId="0" xfId="18" applyNumberFormat="1" applyFont="1" applyFill="1" applyBorder="1" applyAlignment="1">
      <alignment horizontal="left" vertical="center" shrinkToFit="1"/>
    </xf>
    <xf numFmtId="201" fontId="69" fillId="0" borderId="4" xfId="2" applyNumberFormat="1" applyFont="1" applyFill="1" applyBorder="1" applyAlignment="1">
      <alignment vertical="center"/>
    </xf>
    <xf numFmtId="38" fontId="17" fillId="0" borderId="4" xfId="2" applyFont="1" applyFill="1" applyBorder="1" applyAlignment="1">
      <alignment vertical="center" wrapText="1" justifyLastLine="1"/>
    </xf>
    <xf numFmtId="38" fontId="17" fillId="0" borderId="76" xfId="2" applyFont="1" applyFill="1" applyBorder="1" applyAlignment="1">
      <alignment horizontal="distributed" vertical="center" justifyLastLine="1"/>
    </xf>
    <xf numFmtId="38" fontId="69" fillId="0" borderId="4" xfId="2" applyFont="1" applyFill="1" applyBorder="1" applyAlignment="1">
      <alignment vertical="center" wrapText="1"/>
    </xf>
    <xf numFmtId="38" fontId="10" fillId="0" borderId="4" xfId="2" applyFont="1" applyFill="1" applyBorder="1" applyAlignment="1">
      <alignment vertical="center" wrapText="1"/>
    </xf>
    <xf numFmtId="38" fontId="10" fillId="0" borderId="0" xfId="2" applyFont="1" applyFill="1" applyAlignment="1">
      <alignment vertical="center" wrapText="1"/>
    </xf>
    <xf numFmtId="38" fontId="111" fillId="0" borderId="4" xfId="2" applyFont="1" applyFill="1" applyBorder="1" applyAlignment="1">
      <alignment vertical="center" wrapText="1"/>
    </xf>
    <xf numFmtId="38" fontId="20" fillId="0" borderId="4" xfId="2" applyFont="1" applyFill="1" applyBorder="1" applyAlignment="1">
      <alignment vertical="center" wrapText="1"/>
    </xf>
    <xf numFmtId="38" fontId="114" fillId="0" borderId="4" xfId="2" applyFont="1" applyFill="1" applyBorder="1" applyAlignment="1">
      <alignment vertical="center" wrapText="1"/>
    </xf>
    <xf numFmtId="38" fontId="116" fillId="0" borderId="4" xfId="2" applyFont="1" applyFill="1" applyBorder="1" applyAlignment="1">
      <alignment vertical="center" wrapText="1"/>
    </xf>
    <xf numFmtId="38" fontId="127" fillId="0" borderId="4" xfId="2" applyFont="1" applyFill="1" applyBorder="1" applyAlignment="1">
      <alignment vertical="center" wrapText="1"/>
    </xf>
    <xf numFmtId="38" fontId="128" fillId="0" borderId="4" xfId="2" applyFont="1" applyFill="1" applyBorder="1" applyAlignment="1">
      <alignment vertical="center" wrapText="1"/>
    </xf>
    <xf numFmtId="38" fontId="57" fillId="0" borderId="4" xfId="2" applyFont="1" applyFill="1" applyBorder="1" applyAlignment="1">
      <alignment vertical="center" wrapText="1"/>
    </xf>
    <xf numFmtId="38" fontId="20" fillId="0" borderId="0" xfId="2" applyFont="1" applyFill="1" applyBorder="1" applyAlignment="1">
      <alignment vertical="center" wrapText="1"/>
    </xf>
    <xf numFmtId="38" fontId="57" fillId="0" borderId="4" xfId="2" applyFont="1" applyFill="1" applyBorder="1" applyAlignment="1">
      <alignment vertical="center" shrinkToFit="1"/>
    </xf>
    <xf numFmtId="178" fontId="114" fillId="0" borderId="4" xfId="2" applyNumberFormat="1" applyFont="1" applyFill="1" applyBorder="1" applyAlignment="1">
      <alignment vertical="center"/>
    </xf>
    <xf numFmtId="201" fontId="114" fillId="0" borderId="4" xfId="2" applyNumberFormat="1" applyFont="1" applyFill="1" applyBorder="1" applyAlignment="1">
      <alignment vertical="center"/>
    </xf>
    <xf numFmtId="38" fontId="116" fillId="0" borderId="0" xfId="2" applyFont="1" applyFill="1" applyBorder="1" applyAlignment="1">
      <alignment vertical="center" wrapText="1"/>
    </xf>
    <xf numFmtId="38" fontId="128" fillId="0" borderId="0" xfId="2" applyFont="1" applyFill="1" applyBorder="1" applyAlignment="1">
      <alignment vertical="center" wrapText="1"/>
    </xf>
    <xf numFmtId="3" fontId="10" fillId="0" borderId="4" xfId="1" applyNumberFormat="1" applyFont="1" applyBorder="1" applyAlignment="1">
      <alignment vertical="center"/>
    </xf>
    <xf numFmtId="178" fontId="69" fillId="0" borderId="0" xfId="2" applyNumberFormat="1" applyFont="1" applyFill="1" applyBorder="1" applyAlignment="1">
      <alignment vertical="center"/>
    </xf>
    <xf numFmtId="201" fontId="69" fillId="0" borderId="0" xfId="2" applyNumberFormat="1" applyFont="1" applyFill="1" applyBorder="1" applyAlignment="1">
      <alignment vertical="center"/>
    </xf>
    <xf numFmtId="179" fontId="11" fillId="0" borderId="4" xfId="0" applyNumberFormat="1" applyFont="1" applyBorder="1" applyAlignment="1">
      <alignment horizontal="center" vertical="center" shrinkToFit="1"/>
    </xf>
    <xf numFmtId="38" fontId="69" fillId="0" borderId="0" xfId="13" applyFont="1" applyFill="1" applyAlignment="1">
      <alignment vertical="center" shrinkToFit="1"/>
    </xf>
    <xf numFmtId="38" fontId="84" fillId="0" borderId="0" xfId="2" applyFont="1" applyFill="1" applyAlignment="1">
      <alignment vertical="center"/>
    </xf>
    <xf numFmtId="178" fontId="114" fillId="0" borderId="4" xfId="13" applyNumberFormat="1" applyFont="1" applyFill="1" applyBorder="1" applyAlignment="1">
      <alignment vertical="center" shrinkToFit="1"/>
    </xf>
    <xf numFmtId="49" fontId="69" fillId="0" borderId="0" xfId="2" quotePrefix="1" applyNumberFormat="1" applyFont="1" applyFill="1" applyBorder="1" applyAlignment="1">
      <alignment horizontal="center" vertical="center"/>
    </xf>
    <xf numFmtId="202" fontId="69" fillId="0" borderId="4" xfId="2" applyNumberFormat="1" applyFont="1" applyFill="1" applyBorder="1" applyAlignment="1">
      <alignment horizontal="center" vertical="center"/>
    </xf>
    <xf numFmtId="202" fontId="69" fillId="0" borderId="4" xfId="2" quotePrefix="1" applyNumberFormat="1" applyFont="1" applyFill="1" applyBorder="1" applyAlignment="1">
      <alignment horizontal="center" vertical="center"/>
    </xf>
    <xf numFmtId="202" fontId="69" fillId="0" borderId="4" xfId="18" applyNumberFormat="1" applyFont="1" applyFill="1" applyBorder="1" applyAlignment="1">
      <alignment horizontal="center" vertical="center" shrinkToFit="1"/>
    </xf>
    <xf numFmtId="0" fontId="69" fillId="0" borderId="4" xfId="0" applyFont="1" applyBorder="1" applyAlignment="1">
      <alignment horizontal="center" vertical="center" shrinkToFit="1"/>
    </xf>
    <xf numFmtId="202" fontId="114" fillId="0" borderId="4" xfId="2" quotePrefix="1" applyNumberFormat="1" applyFont="1" applyFill="1" applyBorder="1" applyAlignment="1">
      <alignment horizontal="right" vertical="center"/>
    </xf>
    <xf numFmtId="202" fontId="114" fillId="0" borderId="4" xfId="18" applyNumberFormat="1" applyFont="1" applyFill="1" applyBorder="1" applyAlignment="1">
      <alignment horizontal="right" vertical="center" shrinkToFit="1"/>
    </xf>
    <xf numFmtId="178" fontId="69" fillId="0" borderId="4" xfId="13" applyNumberFormat="1" applyFont="1" applyFill="1" applyBorder="1" applyAlignment="1">
      <alignment horizontal="right" vertical="center" shrinkToFit="1"/>
    </xf>
    <xf numFmtId="197" fontId="69" fillId="0" borderId="4" xfId="13" applyNumberFormat="1" applyFont="1" applyFill="1" applyBorder="1" applyAlignment="1">
      <alignment horizontal="center" vertical="center" shrinkToFit="1"/>
    </xf>
    <xf numFmtId="38" fontId="69" fillId="0" borderId="4" xfId="13" applyFont="1" applyFill="1" applyBorder="1" applyAlignment="1">
      <alignment horizontal="left" vertical="center" shrinkToFit="1"/>
    </xf>
    <xf numFmtId="178" fontId="114" fillId="0" borderId="4" xfId="2" applyNumberFormat="1" applyFont="1" applyFill="1" applyBorder="1" applyAlignment="1">
      <alignment horizontal="right" vertical="center" shrinkToFit="1"/>
    </xf>
    <xf numFmtId="179" fontId="69" fillId="0" borderId="0" xfId="2" applyNumberFormat="1" applyFont="1" applyFill="1" applyAlignment="1">
      <alignment horizontal="center" vertical="center"/>
    </xf>
    <xf numFmtId="179" fontId="69" fillId="0" borderId="0" xfId="2" quotePrefix="1" applyNumberFormat="1" applyFont="1" applyFill="1" applyAlignment="1">
      <alignment horizontal="center" vertical="center"/>
    </xf>
    <xf numFmtId="179" fontId="69" fillId="0" borderId="0" xfId="18" applyNumberFormat="1" applyFont="1" applyFill="1" applyBorder="1" applyAlignment="1">
      <alignment horizontal="center" vertical="center" shrinkToFit="1"/>
    </xf>
    <xf numFmtId="179" fontId="69" fillId="0" borderId="4" xfId="2" applyNumberFormat="1" applyFont="1" applyFill="1" applyBorder="1" applyAlignment="1">
      <alignment horizontal="center" vertical="center"/>
    </xf>
    <xf numFmtId="179" fontId="69" fillId="0" borderId="0" xfId="18" applyNumberFormat="1" applyFont="1" applyFill="1" applyBorder="1" applyAlignment="1">
      <alignment horizontal="right" vertical="center" shrinkToFit="1"/>
    </xf>
    <xf numFmtId="179" fontId="69" fillId="0" borderId="0" xfId="2" applyNumberFormat="1" applyFont="1" applyFill="1" applyBorder="1" applyAlignment="1">
      <alignment horizontal="right" vertical="center"/>
    </xf>
    <xf numFmtId="179" fontId="69" fillId="0" borderId="0" xfId="2" quotePrefix="1" applyNumberFormat="1" applyFont="1" applyFill="1" applyBorder="1" applyAlignment="1">
      <alignment horizontal="right" vertical="center"/>
    </xf>
    <xf numFmtId="179" fontId="69" fillId="0" borderId="0" xfId="2" applyNumberFormat="1" applyFont="1" applyFill="1" applyBorder="1" applyAlignment="1">
      <alignment vertical="center"/>
    </xf>
    <xf numFmtId="179" fontId="69" fillId="0" borderId="0" xfId="2" applyNumberFormat="1" applyFont="1" applyFill="1" applyAlignment="1">
      <alignment vertical="center"/>
    </xf>
    <xf numFmtId="38" fontId="10" fillId="0" borderId="0" xfId="2" applyFont="1" applyFill="1" applyBorder="1" applyAlignment="1">
      <alignment horizontal="distributed" vertical="center" justifyLastLine="1" shrinkToFit="1"/>
    </xf>
    <xf numFmtId="179" fontId="11" fillId="0" borderId="0" xfId="2" applyNumberFormat="1" applyFont="1" applyFill="1" applyBorder="1" applyAlignment="1">
      <alignment vertical="center" shrinkToFit="1"/>
    </xf>
    <xf numFmtId="0" fontId="95" fillId="0" borderId="4" xfId="0" applyFont="1" applyBorder="1" applyAlignment="1">
      <alignment horizontal="center" vertical="center" shrinkToFit="1"/>
    </xf>
    <xf numFmtId="0" fontId="95" fillId="0" borderId="203" xfId="0" applyFont="1" applyBorder="1" applyAlignment="1">
      <alignment horizontal="center" vertical="center" shrinkToFit="1"/>
    </xf>
    <xf numFmtId="0" fontId="17" fillId="0" borderId="4" xfId="1" applyFont="1" applyBorder="1" applyAlignment="1">
      <alignment horizontal="distributed" vertical="center"/>
    </xf>
    <xf numFmtId="38" fontId="11" fillId="0" borderId="4" xfId="2" applyFont="1" applyFill="1" applyBorder="1" applyAlignment="1">
      <alignment horizontal="center" vertical="center" wrapText="1"/>
    </xf>
    <xf numFmtId="38" fontId="11" fillId="0" borderId="4" xfId="2" applyFont="1" applyFill="1" applyBorder="1" applyAlignment="1">
      <alignment horizontal="distributed" vertical="center" shrinkToFit="1"/>
    </xf>
    <xf numFmtId="178" fontId="69" fillId="0" borderId="4" xfId="2" applyNumberFormat="1" applyFont="1" applyFill="1" applyBorder="1" applyAlignment="1">
      <alignment horizontal="center" vertical="center"/>
    </xf>
    <xf numFmtId="184" fontId="10" fillId="0" borderId="4" xfId="13" applyNumberFormat="1" applyFont="1" applyFill="1" applyBorder="1" applyAlignment="1">
      <alignment horizontal="right" vertical="center"/>
    </xf>
    <xf numFmtId="201" fontId="114" fillId="0" borderId="4" xfId="2" applyNumberFormat="1" applyFont="1" applyFill="1" applyBorder="1" applyAlignment="1">
      <alignment horizontal="right" vertical="center"/>
    </xf>
    <xf numFmtId="38" fontId="116" fillId="0" borderId="4" xfId="13" applyFont="1" applyFill="1" applyBorder="1" applyAlignment="1">
      <alignment horizontal="right" vertical="center" wrapText="1"/>
    </xf>
    <xf numFmtId="38" fontId="116" fillId="0" borderId="4" xfId="13" applyFont="1" applyFill="1" applyBorder="1" applyAlignment="1">
      <alignment horizontal="center" vertical="center"/>
    </xf>
    <xf numFmtId="178" fontId="114" fillId="0" borderId="4" xfId="2" applyNumberFormat="1" applyFont="1" applyFill="1" applyBorder="1" applyAlignment="1">
      <alignment horizontal="center" vertical="center"/>
    </xf>
    <xf numFmtId="38" fontId="69" fillId="0" borderId="0" xfId="2" applyFont="1" applyFill="1" applyBorder="1" applyAlignment="1">
      <alignment horizontal="center" vertical="center" shrinkToFit="1"/>
    </xf>
    <xf numFmtId="193" fontId="69" fillId="0" borderId="4" xfId="1" applyNumberFormat="1" applyFont="1" applyBorder="1" applyAlignment="1">
      <alignment horizontal="right" vertical="center"/>
    </xf>
    <xf numFmtId="38" fontId="11" fillId="0" borderId="4" xfId="13" applyFont="1" applyFill="1" applyBorder="1" applyAlignment="1">
      <alignment vertical="center"/>
    </xf>
    <xf numFmtId="0" fontId="69" fillId="0" borderId="4" xfId="1" applyFont="1" applyBorder="1" applyAlignment="1">
      <alignment horizontal="center" vertical="center" wrapText="1"/>
    </xf>
    <xf numFmtId="0" fontId="111" fillId="0" borderId="4" xfId="1" applyFont="1" applyBorder="1" applyAlignment="1">
      <alignment horizontal="center" vertical="center" wrapText="1"/>
    </xf>
    <xf numFmtId="176" fontId="114" fillId="0" borderId="4" xfId="2" applyNumberFormat="1" applyFont="1" applyFill="1" applyBorder="1" applyAlignment="1">
      <alignment horizontal="right" vertical="center"/>
    </xf>
    <xf numFmtId="38" fontId="93" fillId="0" borderId="4" xfId="2" applyFont="1" applyFill="1" applyBorder="1" applyAlignment="1">
      <alignment vertical="center"/>
    </xf>
    <xf numFmtId="178" fontId="117" fillId="0" borderId="4" xfId="2" applyNumberFormat="1" applyFont="1" applyFill="1" applyBorder="1" applyAlignment="1">
      <alignment vertical="center"/>
    </xf>
    <xf numFmtId="40" fontId="116" fillId="0" borderId="4" xfId="2" applyNumberFormat="1" applyFont="1" applyFill="1" applyBorder="1" applyAlignment="1">
      <alignment vertical="center"/>
    </xf>
    <xf numFmtId="38" fontId="96" fillId="0" borderId="0" xfId="2" applyFont="1" applyFill="1" applyBorder="1" applyAlignment="1">
      <alignment vertical="center"/>
    </xf>
    <xf numFmtId="38" fontId="69" fillId="0" borderId="0" xfId="2" applyFont="1" applyFill="1" applyBorder="1" applyAlignment="1">
      <alignment horizontal="left" vertical="center"/>
    </xf>
    <xf numFmtId="0" fontId="84" fillId="0" borderId="0" xfId="1" applyFont="1" applyAlignment="1">
      <alignment vertical="center"/>
    </xf>
    <xf numFmtId="38" fontId="69" fillId="0" borderId="0" xfId="2" quotePrefix="1" applyFont="1" applyFill="1" applyBorder="1" applyAlignment="1">
      <alignment horizontal="left" vertical="center"/>
    </xf>
    <xf numFmtId="38" fontId="10" fillId="0" borderId="100" xfId="2" applyFont="1" applyFill="1" applyBorder="1" applyAlignment="1">
      <alignment horizontal="center" vertical="center" wrapText="1"/>
    </xf>
    <xf numFmtId="38" fontId="11" fillId="0" borderId="12" xfId="2" applyFont="1" applyFill="1" applyBorder="1" applyAlignment="1">
      <alignment vertical="center" shrinkToFit="1"/>
    </xf>
    <xf numFmtId="38" fontId="10" fillId="0" borderId="12" xfId="2" applyFont="1" applyFill="1" applyBorder="1" applyAlignment="1">
      <alignment vertical="center" wrapText="1"/>
    </xf>
    <xf numFmtId="38" fontId="10" fillId="0" borderId="12" xfId="2" applyFont="1" applyFill="1" applyBorder="1" applyAlignment="1">
      <alignment vertical="center"/>
    </xf>
    <xf numFmtId="38" fontId="11" fillId="0" borderId="222" xfId="2" applyFont="1" applyFill="1" applyBorder="1" applyAlignment="1">
      <alignment vertical="center"/>
    </xf>
    <xf numFmtId="178" fontId="11" fillId="0" borderId="100" xfId="2" applyNumberFormat="1" applyFont="1" applyFill="1" applyBorder="1" applyAlignment="1">
      <alignment horizontal="distributed" vertical="center" justifyLastLine="1"/>
    </xf>
    <xf numFmtId="179" fontId="11" fillId="0" borderId="100" xfId="2" applyNumberFormat="1" applyFont="1" applyFill="1" applyBorder="1" applyAlignment="1">
      <alignment horizontal="right" vertical="center"/>
    </xf>
    <xf numFmtId="179" fontId="11" fillId="0" borderId="73" xfId="2" applyNumberFormat="1" applyFont="1" applyFill="1" applyBorder="1" applyAlignment="1">
      <alignment vertical="center"/>
    </xf>
    <xf numFmtId="0" fontId="69" fillId="0" borderId="0" xfId="1" applyFont="1"/>
    <xf numFmtId="194" fontId="114" fillId="0" borderId="4" xfId="1" applyNumberFormat="1" applyFont="1" applyBorder="1" applyAlignment="1">
      <alignment vertical="center"/>
    </xf>
    <xf numFmtId="209" fontId="114" fillId="0" borderId="4" xfId="1" applyNumberFormat="1" applyFont="1" applyBorder="1" applyAlignment="1">
      <alignment vertical="center"/>
    </xf>
    <xf numFmtId="209" fontId="114" fillId="0" borderId="4" xfId="1" applyNumberFormat="1" applyFont="1" applyBorder="1" applyAlignment="1">
      <alignment horizontal="center" vertical="center"/>
    </xf>
    <xf numFmtId="194" fontId="114" fillId="0" borderId="4" xfId="1" applyNumberFormat="1" applyFont="1" applyBorder="1" applyAlignment="1">
      <alignment horizontal="right" vertical="center"/>
    </xf>
    <xf numFmtId="209" fontId="114" fillId="0" borderId="4" xfId="1" applyNumberFormat="1" applyFont="1" applyBorder="1" applyAlignment="1">
      <alignment horizontal="right" vertical="center"/>
    </xf>
    <xf numFmtId="0" fontId="69" fillId="0" borderId="4" xfId="1" applyFont="1" applyBorder="1" applyAlignment="1">
      <alignment horizontal="right" vertical="center"/>
    </xf>
    <xf numFmtId="0" fontId="112" fillId="0" borderId="4" xfId="1" applyFont="1" applyBorder="1" applyAlignment="1">
      <alignment horizontal="center" vertical="center" wrapText="1" shrinkToFit="1"/>
    </xf>
    <xf numFmtId="194" fontId="10" fillId="0" borderId="4" xfId="1" applyNumberFormat="1" applyFont="1" applyBorder="1" applyAlignment="1">
      <alignment horizontal="right" vertical="center" shrinkToFit="1"/>
    </xf>
    <xf numFmtId="209" fontId="10" fillId="0" borderId="4" xfId="1" applyNumberFormat="1" applyFont="1" applyBorder="1" applyAlignment="1">
      <alignment horizontal="right" vertical="center" shrinkToFit="1"/>
    </xf>
    <xf numFmtId="0" fontId="8" fillId="0" borderId="4" xfId="1" applyBorder="1" applyAlignment="1">
      <alignment vertical="center"/>
    </xf>
    <xf numFmtId="191" fontId="11" fillId="0" borderId="4" xfId="1" applyNumberFormat="1" applyFont="1" applyBorder="1" applyAlignment="1">
      <alignment vertical="center"/>
    </xf>
    <xf numFmtId="0" fontId="117" fillId="0" borderId="4" xfId="1" applyFont="1" applyBorder="1" applyAlignment="1">
      <alignment vertical="center"/>
    </xf>
    <xf numFmtId="181" fontId="117" fillId="0" borderId="4" xfId="1" applyNumberFormat="1" applyFont="1" applyBorder="1" applyAlignment="1">
      <alignment horizontal="right" vertical="center"/>
    </xf>
    <xf numFmtId="193" fontId="114" fillId="0" borderId="4" xfId="1" applyNumberFormat="1" applyFont="1" applyBorder="1" applyAlignment="1">
      <alignment horizontal="right" vertical="center"/>
    </xf>
    <xf numFmtId="0" fontId="94" fillId="0" borderId="0" xfId="1" applyFont="1"/>
    <xf numFmtId="38" fontId="69" fillId="0" borderId="0" xfId="2" applyFont="1" applyFill="1" applyAlignment="1">
      <alignment horizontal="right" vertical="top"/>
    </xf>
    <xf numFmtId="0" fontId="96" fillId="0" borderId="0" xfId="1" applyFont="1" applyAlignment="1">
      <alignment vertical="center"/>
    </xf>
    <xf numFmtId="201" fontId="10" fillId="0" borderId="4" xfId="2" applyNumberFormat="1" applyFont="1" applyFill="1" applyBorder="1" applyAlignment="1">
      <alignment vertical="center" shrinkToFit="1"/>
    </xf>
    <xf numFmtId="178" fontId="10" fillId="0" borderId="76" xfId="2" applyNumberFormat="1" applyFont="1" applyFill="1" applyBorder="1" applyAlignment="1">
      <alignment vertical="center"/>
    </xf>
    <xf numFmtId="178" fontId="22" fillId="0" borderId="5" xfId="2" applyNumberFormat="1" applyFont="1" applyFill="1" applyBorder="1" applyAlignment="1">
      <alignment vertical="center"/>
    </xf>
    <xf numFmtId="201" fontId="10" fillId="0" borderId="76" xfId="2" applyNumberFormat="1" applyFont="1" applyFill="1" applyBorder="1" applyAlignment="1">
      <alignment vertical="center"/>
    </xf>
    <xf numFmtId="201" fontId="22" fillId="0" borderId="5" xfId="2" applyNumberFormat="1" applyFont="1" applyFill="1" applyBorder="1" applyAlignment="1">
      <alignment vertical="center"/>
    </xf>
    <xf numFmtId="201" fontId="10" fillId="0" borderId="82" xfId="2" applyNumberFormat="1" applyFont="1" applyFill="1" applyBorder="1" applyAlignment="1">
      <alignment vertical="center"/>
    </xf>
    <xf numFmtId="201" fontId="22" fillId="0" borderId="4" xfId="2" applyNumberFormat="1" applyFont="1" applyFill="1" applyBorder="1" applyAlignment="1">
      <alignment vertical="center"/>
    </xf>
    <xf numFmtId="38" fontId="69" fillId="0" borderId="4" xfId="2" applyFont="1" applyFill="1" applyBorder="1" applyAlignment="1">
      <alignment horizontal="left" vertical="center"/>
    </xf>
    <xf numFmtId="179" fontId="10" fillId="0" borderId="4" xfId="2" applyNumberFormat="1" applyFont="1" applyFill="1" applyBorder="1" applyAlignment="1">
      <alignment vertical="center" shrinkToFit="1"/>
    </xf>
    <xf numFmtId="178" fontId="117" fillId="0" borderId="4" xfId="2" applyNumberFormat="1" applyFont="1" applyFill="1" applyBorder="1" applyAlignment="1">
      <alignment horizontal="right" vertical="center"/>
    </xf>
    <xf numFmtId="201" fontId="117" fillId="0" borderId="4" xfId="2" applyNumberFormat="1" applyFont="1" applyFill="1" applyBorder="1" applyAlignment="1">
      <alignment horizontal="right" vertical="center"/>
    </xf>
    <xf numFmtId="201" fontId="114" fillId="0" borderId="4" xfId="2" applyNumberFormat="1" applyFont="1" applyFill="1" applyBorder="1" applyAlignment="1">
      <alignment horizontal="right" vertical="center" shrinkToFit="1"/>
    </xf>
    <xf numFmtId="0" fontId="69" fillId="0" borderId="0" xfId="1" applyFont="1" applyAlignment="1">
      <alignment horizontal="distributed" vertical="center" justifyLastLine="1"/>
    </xf>
    <xf numFmtId="0" fontId="69" fillId="0" borderId="0" xfId="0" applyFont="1" applyAlignment="1">
      <alignment horizontal="center" vertical="center"/>
    </xf>
    <xf numFmtId="38" fontId="69" fillId="0" borderId="0" xfId="2" applyFont="1" applyFill="1" applyAlignment="1">
      <alignment horizontal="left" vertical="center"/>
    </xf>
    <xf numFmtId="38" fontId="69" fillId="0" borderId="0" xfId="2" applyFont="1" applyFill="1" applyAlignment="1">
      <alignment horizontal="distributed" vertical="center" justifyLastLine="1"/>
    </xf>
    <xf numFmtId="38" fontId="69" fillId="0" borderId="4" xfId="2" applyFont="1" applyFill="1" applyBorder="1" applyAlignment="1">
      <alignment horizontal="left" vertical="center" shrinkToFit="1"/>
    </xf>
    <xf numFmtId="57" fontId="22" fillId="0" borderId="45" xfId="2" quotePrefix="1" applyNumberFormat="1" applyFont="1" applyFill="1" applyBorder="1" applyAlignment="1">
      <alignment horizontal="center" vertical="center" shrinkToFit="1"/>
    </xf>
    <xf numFmtId="196" fontId="22" fillId="0" borderId="226" xfId="2" applyNumberFormat="1" applyFont="1" applyFill="1" applyBorder="1" applyAlignment="1">
      <alignment vertical="center"/>
    </xf>
    <xf numFmtId="38" fontId="49" fillId="0" borderId="4" xfId="2" applyFont="1" applyFill="1" applyBorder="1" applyAlignment="1">
      <alignment horizontal="distributed" vertical="center" wrapText="1" justifyLastLine="1"/>
    </xf>
    <xf numFmtId="0" fontId="10" fillId="0" borderId="9" xfId="1" applyFont="1" applyBorder="1" applyAlignment="1">
      <alignment vertical="center" justifyLastLine="1"/>
    </xf>
    <xf numFmtId="0" fontId="10" fillId="0" borderId="9" xfId="1" applyFont="1" applyBorder="1" applyAlignment="1">
      <alignment vertical="center"/>
    </xf>
    <xf numFmtId="2" fontId="114" fillId="0" borderId="4" xfId="1" applyNumberFormat="1" applyFont="1" applyBorder="1" applyAlignment="1">
      <alignment horizontal="right" vertical="center"/>
    </xf>
    <xf numFmtId="0" fontId="16" fillId="0" borderId="0" xfId="1" applyFont="1" applyAlignment="1">
      <alignment horizontal="left" vertical="center"/>
    </xf>
    <xf numFmtId="38" fontId="25" fillId="0" borderId="0" xfId="2" applyFont="1" applyFill="1" applyAlignment="1">
      <alignment horizontal="left" vertical="center"/>
    </xf>
    <xf numFmtId="38" fontId="11" fillId="0" borderId="0" xfId="2" applyFont="1" applyAlignment="1">
      <alignment horizontal="center" vertical="center"/>
    </xf>
    <xf numFmtId="38" fontId="17" fillId="0" borderId="160" xfId="2" applyFont="1" applyFill="1" applyBorder="1" applyAlignment="1">
      <alignment horizontal="distributed" vertical="center" wrapText="1" justifyLastLine="1"/>
    </xf>
    <xf numFmtId="38" fontId="10" fillId="0" borderId="227" xfId="2" applyFont="1" applyFill="1" applyBorder="1" applyAlignment="1">
      <alignment vertical="center" shrinkToFit="1"/>
    </xf>
    <xf numFmtId="202" fontId="11" fillId="0" borderId="0" xfId="1" applyNumberFormat="1" applyFont="1" applyAlignment="1">
      <alignment horizontal="right" vertical="center"/>
    </xf>
    <xf numFmtId="38" fontId="11" fillId="0" borderId="50" xfId="2" applyFont="1" applyFill="1" applyBorder="1" applyAlignment="1">
      <alignment horizontal="distributed" vertical="center"/>
    </xf>
    <xf numFmtId="193" fontId="12" fillId="0" borderId="228" xfId="1" applyNumberFormat="1" applyFont="1" applyBorder="1" applyAlignment="1">
      <alignment vertical="center"/>
    </xf>
    <xf numFmtId="202" fontId="10" fillId="0" borderId="4" xfId="1" applyNumberFormat="1" applyFont="1" applyBorder="1" applyAlignment="1">
      <alignment horizontal="center" vertical="center" wrapText="1"/>
    </xf>
    <xf numFmtId="38" fontId="11" fillId="0" borderId="160" xfId="63" applyFont="1" applyFill="1" applyBorder="1" applyAlignment="1">
      <alignment horizontal="center" vertical="center" justifyLastLine="1"/>
    </xf>
    <xf numFmtId="38" fontId="11" fillId="0" borderId="4" xfId="63" applyFont="1" applyFill="1" applyBorder="1" applyAlignment="1">
      <alignment horizontal="center" vertical="center" justifyLastLine="1"/>
    </xf>
    <xf numFmtId="38" fontId="11" fillId="0" borderId="160" xfId="63" applyFont="1" applyFill="1" applyBorder="1" applyAlignment="1">
      <alignment vertical="center" shrinkToFit="1"/>
    </xf>
    <xf numFmtId="38" fontId="11" fillId="0" borderId="0" xfId="63" applyFont="1" applyFill="1" applyAlignment="1">
      <alignment horizontal="right" vertical="center"/>
    </xf>
    <xf numFmtId="178" fontId="114" fillId="0" borderId="0" xfId="2" applyNumberFormat="1" applyFont="1" applyFill="1" applyBorder="1" applyAlignment="1">
      <alignment horizontal="right" vertical="center"/>
    </xf>
    <xf numFmtId="38" fontId="11" fillId="0" borderId="0" xfId="63" applyFont="1" applyFill="1" applyBorder="1" applyAlignment="1">
      <alignment vertical="center"/>
    </xf>
    <xf numFmtId="38" fontId="44" fillId="0" borderId="0" xfId="2" applyFont="1" applyFill="1" applyAlignment="1">
      <alignment horizontal="left" vertical="center" shrinkToFit="1"/>
    </xf>
    <xf numFmtId="38" fontId="12" fillId="0" borderId="149" xfId="2" applyFont="1" applyFill="1" applyBorder="1" applyAlignment="1">
      <alignment vertical="center"/>
    </xf>
    <xf numFmtId="38" fontId="12" fillId="0" borderId="0" xfId="2" applyFont="1" applyFill="1" applyBorder="1" applyAlignment="1">
      <alignment vertical="center" justifyLastLine="1"/>
    </xf>
    <xf numFmtId="38" fontId="44" fillId="0" borderId="0" xfId="2" applyFont="1" applyFill="1" applyAlignment="1">
      <alignment horizontal="center" vertical="center" shrinkToFit="1"/>
    </xf>
    <xf numFmtId="193" fontId="114" fillId="0" borderId="4" xfId="1" applyNumberFormat="1" applyFont="1" applyBorder="1" applyAlignment="1">
      <alignment vertical="center"/>
    </xf>
    <xf numFmtId="179" fontId="114" fillId="0" borderId="4" xfId="15" applyNumberFormat="1" applyFont="1" applyBorder="1" applyAlignment="1">
      <alignment horizontal="right" vertical="center"/>
    </xf>
    <xf numFmtId="38" fontId="57" fillId="0" borderId="4" xfId="2" applyFont="1" applyFill="1" applyBorder="1" applyAlignment="1">
      <alignment vertical="center" wrapText="1" shrinkToFit="1"/>
    </xf>
    <xf numFmtId="0" fontId="57" fillId="0" borderId="4" xfId="1" applyFont="1" applyBorder="1" applyAlignment="1">
      <alignment vertical="center" shrinkToFit="1"/>
    </xf>
    <xf numFmtId="0" fontId="57" fillId="0" borderId="4" xfId="1" applyFont="1" applyBorder="1" applyAlignment="1">
      <alignment vertical="center" wrapText="1" shrinkToFit="1"/>
    </xf>
    <xf numFmtId="38" fontId="17" fillId="0" borderId="74" xfId="2" applyFont="1" applyFill="1" applyBorder="1" applyAlignment="1">
      <alignment horizontal="distributed" vertical="center" wrapText="1" justifyLastLine="1" shrinkToFit="1"/>
    </xf>
    <xf numFmtId="0" fontId="28" fillId="0" borderId="105" xfId="1" applyFont="1" applyBorder="1" applyAlignment="1">
      <alignment vertical="center" shrinkToFit="1"/>
    </xf>
    <xf numFmtId="38" fontId="11" fillId="0" borderId="149" xfId="2" applyFont="1" applyFill="1" applyBorder="1" applyAlignment="1">
      <alignment vertical="center" justifyLastLine="1"/>
    </xf>
    <xf numFmtId="38" fontId="11" fillId="0" borderId="107" xfId="2" applyFont="1" applyFill="1" applyBorder="1" applyAlignment="1">
      <alignment horizontal="right" vertical="center" shrinkToFit="1"/>
    </xf>
    <xf numFmtId="38" fontId="11" fillId="0" borderId="209" xfId="2" applyFont="1" applyFill="1" applyBorder="1" applyAlignment="1">
      <alignment horizontal="right" vertical="center" shrinkToFit="1"/>
    </xf>
    <xf numFmtId="38" fontId="12" fillId="0" borderId="214" xfId="2" applyFont="1" applyFill="1" applyBorder="1" applyAlignment="1">
      <alignment horizontal="right" vertical="center" shrinkToFit="1"/>
    </xf>
    <xf numFmtId="38" fontId="11" fillId="0" borderId="214" xfId="2" applyFont="1" applyFill="1" applyBorder="1" applyAlignment="1">
      <alignment vertical="center" shrinkToFit="1"/>
    </xf>
    <xf numFmtId="38" fontId="11" fillId="0" borderId="116" xfId="2" applyFont="1" applyFill="1" applyBorder="1" applyAlignment="1">
      <alignment horizontal="right" vertical="center" shrinkToFit="1"/>
    </xf>
    <xf numFmtId="38" fontId="11" fillId="0" borderId="208" xfId="2" applyFont="1" applyFill="1" applyBorder="1" applyAlignment="1">
      <alignment horizontal="right" vertical="center" shrinkToFit="1"/>
    </xf>
    <xf numFmtId="38" fontId="12" fillId="0" borderId="211" xfId="2" applyFont="1" applyFill="1" applyBorder="1" applyAlignment="1">
      <alignment horizontal="right" vertical="center" shrinkToFit="1"/>
    </xf>
    <xf numFmtId="38" fontId="11" fillId="0" borderId="211" xfId="2" applyFont="1" applyFill="1" applyBorder="1" applyAlignment="1">
      <alignment vertical="center" shrinkToFit="1"/>
    </xf>
    <xf numFmtId="38" fontId="52" fillId="0" borderId="0" xfId="2" applyFont="1" applyFill="1" applyAlignment="1">
      <alignment horizontal="left" vertical="center"/>
    </xf>
    <xf numFmtId="0" fontId="17" fillId="0" borderId="4" xfId="0" applyFont="1" applyBorder="1" applyAlignment="1">
      <alignment horizontal="distributed" vertical="center" wrapText="1" justifyLastLine="1"/>
    </xf>
    <xf numFmtId="190" fontId="10" fillId="0" borderId="222" xfId="1" applyNumberFormat="1" applyFont="1" applyBorder="1" applyAlignment="1">
      <alignment vertical="center" wrapText="1"/>
    </xf>
    <xf numFmtId="0" fontId="22" fillId="0" borderId="4" xfId="1" applyFont="1" applyBorder="1" applyAlignment="1">
      <alignment vertical="center" wrapText="1" shrinkToFit="1"/>
    </xf>
    <xf numFmtId="0" fontId="22" fillId="0" borderId="12" xfId="1" applyFont="1" applyBorder="1" applyAlignment="1">
      <alignment vertical="center" wrapText="1"/>
    </xf>
    <xf numFmtId="38" fontId="11" fillId="0" borderId="160" xfId="2" applyFont="1" applyFill="1" applyBorder="1" applyAlignment="1">
      <alignment horizontal="distributed" vertical="center" justifyLastLine="1"/>
    </xf>
    <xf numFmtId="38" fontId="69" fillId="0" borderId="4" xfId="13" applyFont="1" applyFill="1" applyBorder="1" applyAlignment="1">
      <alignment horizontal="right" vertical="center" shrinkToFit="1"/>
    </xf>
    <xf numFmtId="38" fontId="44" fillId="0" borderId="0" xfId="2" applyFont="1" applyFill="1" applyAlignment="1">
      <alignment horizontal="left" vertical="center"/>
    </xf>
    <xf numFmtId="201" fontId="11" fillId="0" borderId="0" xfId="2" applyNumberFormat="1" applyFont="1" applyFill="1" applyBorder="1" applyAlignment="1">
      <alignment vertical="center"/>
    </xf>
    <xf numFmtId="201" fontId="11" fillId="0" borderId="0" xfId="2" applyNumberFormat="1" applyFont="1" applyFill="1" applyBorder="1" applyAlignment="1">
      <alignment vertical="center" shrinkToFit="1"/>
    </xf>
    <xf numFmtId="178" fontId="114" fillId="0" borderId="0" xfId="2" applyNumberFormat="1" applyFont="1" applyFill="1" applyBorder="1" applyAlignment="1">
      <alignment vertical="center"/>
    </xf>
    <xf numFmtId="201" fontId="114" fillId="0" borderId="0" xfId="2" applyNumberFormat="1" applyFont="1" applyFill="1" applyBorder="1" applyAlignment="1">
      <alignment vertical="center"/>
    </xf>
    <xf numFmtId="38" fontId="69" fillId="0" borderId="0" xfId="2" applyFont="1" applyFill="1" applyBorder="1" applyAlignment="1">
      <alignment horizontal="left" vertical="center" wrapText="1" shrinkToFit="1"/>
    </xf>
    <xf numFmtId="179" fontId="114" fillId="0" borderId="0" xfId="2" applyNumberFormat="1" applyFont="1" applyFill="1" applyBorder="1" applyAlignment="1">
      <alignment horizontal="right" vertical="center"/>
    </xf>
    <xf numFmtId="38" fontId="21" fillId="0" borderId="214" xfId="2" applyFont="1" applyFill="1" applyBorder="1" applyAlignment="1">
      <alignment horizontal="distributed" vertical="center" wrapText="1" justifyLastLine="1" shrinkToFit="1"/>
    </xf>
    <xf numFmtId="184" fontId="12" fillId="0" borderId="160" xfId="13" applyNumberFormat="1" applyFont="1" applyFill="1" applyBorder="1" applyAlignment="1">
      <alignment vertical="center" shrinkToFit="1"/>
    </xf>
    <xf numFmtId="38" fontId="12" fillId="0" borderId="126" xfId="2" applyFont="1" applyFill="1" applyBorder="1" applyAlignment="1">
      <alignment horizontal="distributed" vertical="center" justifyLastLine="1"/>
    </xf>
    <xf numFmtId="38" fontId="12" fillId="0" borderId="212" xfId="2" applyFont="1" applyFill="1" applyBorder="1" applyAlignment="1">
      <alignment horizontal="distributed" vertical="center" justifyLastLine="1"/>
    </xf>
    <xf numFmtId="38" fontId="12" fillId="0" borderId="215" xfId="2" applyFont="1" applyFill="1" applyBorder="1" applyAlignment="1">
      <alignment vertical="center" justifyLastLine="1"/>
    </xf>
    <xf numFmtId="38" fontId="11" fillId="0" borderId="73" xfId="2" applyFont="1" applyFill="1" applyBorder="1" applyAlignment="1">
      <alignment horizontal="distributed" vertical="center"/>
    </xf>
    <xf numFmtId="38" fontId="28" fillId="0" borderId="160" xfId="13" applyFont="1" applyFill="1" applyBorder="1" applyAlignment="1">
      <alignment horizontal="right" vertical="center" shrinkToFit="1"/>
    </xf>
    <xf numFmtId="0" fontId="91" fillId="5" borderId="156" xfId="1" applyFont="1" applyFill="1" applyBorder="1" applyAlignment="1">
      <alignment horizontal="distributed" vertical="center" shrinkToFit="1"/>
    </xf>
    <xf numFmtId="178" fontId="131" fillId="0" borderId="0" xfId="2" applyNumberFormat="1" applyFont="1" applyFill="1" applyBorder="1" applyAlignment="1">
      <alignment horizontal="right" vertical="center"/>
    </xf>
    <xf numFmtId="40" fontId="117" fillId="0" borderId="0" xfId="2" applyNumberFormat="1" applyFont="1" applyFill="1" applyBorder="1" applyAlignment="1">
      <alignment vertical="center"/>
    </xf>
    <xf numFmtId="0" fontId="22" fillId="0" borderId="3" xfId="1" applyFont="1" applyBorder="1" applyAlignment="1">
      <alignment horizontal="distributed" vertical="center" justifyLastLine="1"/>
    </xf>
    <xf numFmtId="38" fontId="114" fillId="0" borderId="4" xfId="2" applyFont="1" applyFill="1" applyBorder="1" applyAlignment="1">
      <alignment horizontal="center" vertical="center" wrapText="1"/>
    </xf>
    <xf numFmtId="38" fontId="12" fillId="0" borderId="3" xfId="2" applyFont="1" applyFill="1" applyBorder="1" applyAlignment="1">
      <alignment horizontal="distributed" vertical="center" justifyLastLine="1"/>
    </xf>
    <xf numFmtId="38" fontId="11" fillId="0" borderId="0" xfId="63" applyFont="1" applyFill="1" applyAlignment="1">
      <alignment vertical="center"/>
    </xf>
    <xf numFmtId="38" fontId="11" fillId="0" borderId="0" xfId="63" applyFont="1" applyFill="1" applyAlignment="1">
      <alignment vertical="center" shrinkToFit="1"/>
    </xf>
    <xf numFmtId="178" fontId="114" fillId="0" borderId="4" xfId="63" applyNumberFormat="1" applyFont="1" applyFill="1" applyBorder="1" applyAlignment="1">
      <alignment horizontal="right" vertical="center" shrinkToFit="1"/>
    </xf>
    <xf numFmtId="38" fontId="69" fillId="0" borderId="4" xfId="63" applyFont="1" applyFill="1" applyBorder="1" applyAlignment="1">
      <alignment horizontal="center" vertical="center" shrinkToFit="1"/>
    </xf>
    <xf numFmtId="38" fontId="13" fillId="0" borderId="0" xfId="63" applyFont="1" applyFill="1" applyAlignment="1">
      <alignment vertical="center"/>
    </xf>
    <xf numFmtId="0" fontId="36" fillId="0" borderId="0" xfId="77"/>
    <xf numFmtId="49" fontId="69" fillId="0" borderId="0" xfId="63" quotePrefix="1" applyNumberFormat="1" applyFont="1" applyFill="1" applyAlignment="1">
      <alignment vertical="center"/>
    </xf>
    <xf numFmtId="38" fontId="69" fillId="0" borderId="0" xfId="63" applyFont="1" applyFill="1" applyAlignment="1">
      <alignment horizontal="right" vertical="center"/>
    </xf>
    <xf numFmtId="38" fontId="69" fillId="0" borderId="0" xfId="63" applyFont="1" applyFill="1" applyAlignment="1">
      <alignment vertical="center"/>
    </xf>
    <xf numFmtId="0" fontId="95" fillId="0" borderId="0" xfId="77" applyFont="1" applyAlignment="1">
      <alignment vertical="center"/>
    </xf>
    <xf numFmtId="0" fontId="114" fillId="0" borderId="0" xfId="77" applyFont="1" applyAlignment="1">
      <alignment vertical="center"/>
    </xf>
    <xf numFmtId="38" fontId="69" fillId="0" borderId="0" xfId="63" applyFont="1" applyFill="1" applyBorder="1" applyAlignment="1">
      <alignment vertical="center"/>
    </xf>
    <xf numFmtId="38" fontId="84" fillId="0" borderId="0" xfId="63" applyFont="1" applyFill="1" applyBorder="1" applyAlignment="1">
      <alignment vertical="center"/>
    </xf>
    <xf numFmtId="178" fontId="69" fillId="0" borderId="4" xfId="63" applyNumberFormat="1" applyFont="1" applyFill="1" applyBorder="1" applyAlignment="1">
      <alignment horizontal="right" vertical="center" shrinkToFit="1"/>
    </xf>
    <xf numFmtId="38" fontId="69" fillId="0" borderId="0" xfId="63" applyFont="1" applyFill="1" applyAlignment="1">
      <alignment horizontal="center" vertical="center" shrinkToFit="1"/>
    </xf>
    <xf numFmtId="178" fontId="114" fillId="0" borderId="4" xfId="63" applyNumberFormat="1" applyFont="1" applyFill="1" applyBorder="1" applyAlignment="1">
      <alignment horizontal="right" vertical="center"/>
    </xf>
    <xf numFmtId="38" fontId="69" fillId="0" borderId="4" xfId="63" applyFont="1" applyFill="1" applyBorder="1" applyAlignment="1">
      <alignment horizontal="center" vertical="center"/>
    </xf>
    <xf numFmtId="38" fontId="11" fillId="0" borderId="0" xfId="63" applyFont="1" applyFill="1" applyAlignment="1">
      <alignment horizontal="left" vertical="center"/>
    </xf>
    <xf numFmtId="38" fontId="10" fillId="0" borderId="0" xfId="63" applyFont="1" applyFill="1" applyAlignment="1">
      <alignment horizontal="left" vertical="center"/>
    </xf>
    <xf numFmtId="178" fontId="114" fillId="0" borderId="225" xfId="63" applyNumberFormat="1" applyFont="1" applyFill="1" applyBorder="1" applyAlignment="1">
      <alignment horizontal="right" vertical="center"/>
    </xf>
    <xf numFmtId="38" fontId="10" fillId="0" borderId="4" xfId="63" applyFont="1" applyFill="1" applyBorder="1" applyAlignment="1">
      <alignment horizontal="right" vertical="center" shrinkToFit="1"/>
    </xf>
    <xf numFmtId="38" fontId="10" fillId="0" borderId="4" xfId="63" quotePrefix="1" applyFont="1" applyFill="1" applyBorder="1" applyAlignment="1">
      <alignment horizontal="right" vertical="center" shrinkToFit="1"/>
    </xf>
    <xf numFmtId="3" fontId="10" fillId="0" borderId="4" xfId="12" quotePrefix="1" applyNumberFormat="1" applyFont="1" applyBorder="1" applyAlignment="1">
      <alignment horizontal="right" vertical="center" shrinkToFit="1"/>
    </xf>
    <xf numFmtId="38" fontId="22" fillId="2" borderId="4" xfId="63" applyFont="1" applyFill="1" applyBorder="1" applyAlignment="1">
      <alignment horizontal="right" vertical="center" shrinkToFit="1"/>
    </xf>
    <xf numFmtId="38" fontId="10" fillId="0" borderId="4" xfId="63" quotePrefix="1" applyFont="1" applyFill="1" applyBorder="1" applyAlignment="1">
      <alignment horizontal="center" vertical="center" shrinkToFit="1"/>
    </xf>
    <xf numFmtId="57" fontId="10" fillId="0" borderId="4" xfId="63" quotePrefix="1" applyNumberFormat="1" applyFont="1" applyFill="1" applyBorder="1" applyAlignment="1">
      <alignment horizontal="center" vertical="center" shrinkToFit="1"/>
    </xf>
    <xf numFmtId="38" fontId="10" fillId="0" borderId="4" xfId="63" applyFont="1" applyFill="1" applyBorder="1" applyAlignment="1">
      <alignment vertical="center" wrapText="1"/>
    </xf>
    <xf numFmtId="38" fontId="20" fillId="0" borderId="4" xfId="63" applyFont="1" applyFill="1" applyBorder="1" applyAlignment="1">
      <alignment horizontal="distributed" vertical="center" wrapText="1"/>
    </xf>
    <xf numFmtId="178" fontId="69" fillId="0" borderId="4" xfId="63" applyNumberFormat="1" applyFont="1" applyFill="1" applyBorder="1" applyAlignment="1">
      <alignment horizontal="right" vertical="center"/>
    </xf>
    <xf numFmtId="3" fontId="10" fillId="0" borderId="4" xfId="12" applyNumberFormat="1" applyFont="1" applyBorder="1" applyAlignment="1">
      <alignment vertical="center" shrinkToFit="1"/>
    </xf>
    <xf numFmtId="38" fontId="22" fillId="0" borderId="4" xfId="63" applyFont="1" applyFill="1" applyBorder="1" applyAlignment="1">
      <alignment horizontal="right" vertical="center" shrinkToFit="1"/>
    </xf>
    <xf numFmtId="3" fontId="22" fillId="0" borderId="4" xfId="12" applyNumberFormat="1" applyFont="1" applyBorder="1" applyAlignment="1">
      <alignment vertical="center" shrinkToFit="1"/>
    </xf>
    <xf numFmtId="38" fontId="22" fillId="2" borderId="4" xfId="63" applyFont="1" applyFill="1" applyBorder="1" applyAlignment="1">
      <alignment horizontal="center" vertical="center" shrinkToFit="1"/>
    </xf>
    <xf numFmtId="38" fontId="22" fillId="2" borderId="4" xfId="63" quotePrefix="1" applyFont="1" applyFill="1" applyBorder="1" applyAlignment="1">
      <alignment horizontal="center" vertical="center" shrinkToFit="1"/>
    </xf>
    <xf numFmtId="38" fontId="22" fillId="2" borderId="4" xfId="63" applyFont="1" applyFill="1" applyBorder="1" applyAlignment="1">
      <alignment vertical="center" wrapText="1"/>
    </xf>
    <xf numFmtId="38" fontId="22" fillId="2" borderId="4" xfId="63" applyFont="1" applyFill="1" applyBorder="1" applyAlignment="1">
      <alignment horizontal="distributed" vertical="center" wrapText="1"/>
    </xf>
    <xf numFmtId="38" fontId="21" fillId="2" borderId="4" xfId="63" applyFont="1" applyFill="1" applyBorder="1" applyAlignment="1">
      <alignment vertical="center" wrapText="1"/>
    </xf>
    <xf numFmtId="178" fontId="114" fillId="0" borderId="4" xfId="63" applyNumberFormat="1" applyFont="1" applyFill="1" applyBorder="1" applyAlignment="1">
      <alignment vertical="center"/>
    </xf>
    <xf numFmtId="178" fontId="69" fillId="0" borderId="4" xfId="63" applyNumberFormat="1" applyFont="1" applyFill="1" applyBorder="1" applyAlignment="1">
      <alignment vertical="center"/>
    </xf>
    <xf numFmtId="38" fontId="22" fillId="2" borderId="4" xfId="63" applyFont="1" applyFill="1" applyBorder="1" applyAlignment="1">
      <alignment vertical="center"/>
    </xf>
    <xf numFmtId="38" fontId="22" fillId="2" borderId="4" xfId="63" applyFont="1" applyFill="1" applyBorder="1" applyAlignment="1">
      <alignment horizontal="distributed" vertical="center"/>
    </xf>
    <xf numFmtId="178" fontId="69" fillId="0" borderId="225" xfId="63" applyNumberFormat="1" applyFont="1" applyFill="1" applyBorder="1" applyAlignment="1">
      <alignment vertical="center"/>
    </xf>
    <xf numFmtId="178" fontId="114" fillId="0" borderId="225" xfId="63" applyNumberFormat="1" applyFont="1" applyFill="1" applyBorder="1" applyAlignment="1">
      <alignment vertical="center"/>
    </xf>
    <xf numFmtId="38" fontId="11" fillId="0" borderId="0" xfId="63" applyFont="1" applyFill="1" applyAlignment="1">
      <alignment vertical="center" wrapText="1"/>
    </xf>
    <xf numFmtId="38" fontId="20" fillId="0" borderId="4" xfId="63" applyFont="1" applyFill="1" applyBorder="1" applyAlignment="1">
      <alignment horizontal="distributed" vertical="center" wrapText="1" justifyLastLine="1" shrinkToFit="1"/>
    </xf>
    <xf numFmtId="38" fontId="116" fillId="0" borderId="0" xfId="63" applyFont="1" applyFill="1" applyAlignment="1">
      <alignment vertical="center"/>
    </xf>
    <xf numFmtId="38" fontId="10" fillId="0" borderId="0" xfId="63" applyFont="1" applyFill="1" applyAlignment="1">
      <alignment vertical="center"/>
    </xf>
    <xf numFmtId="38" fontId="14" fillId="0" borderId="0" xfId="63" applyFont="1" applyFill="1" applyAlignment="1">
      <alignment vertical="center"/>
    </xf>
    <xf numFmtId="38" fontId="42" fillId="0" borderId="0" xfId="63" applyFont="1" applyFill="1" applyAlignment="1">
      <alignment vertical="center"/>
    </xf>
    <xf numFmtId="38" fontId="13" fillId="0" borderId="0" xfId="63" applyFont="1" applyFill="1" applyAlignment="1">
      <alignment vertical="center" shrinkToFit="1"/>
    </xf>
    <xf numFmtId="38" fontId="11" fillId="0" borderId="0" xfId="63" applyFont="1" applyFill="1" applyAlignment="1">
      <alignment horizontal="left" vertical="center" indent="1"/>
    </xf>
    <xf numFmtId="38" fontId="10" fillId="0" borderId="213" xfId="63" applyFont="1" applyFill="1" applyBorder="1" applyAlignment="1">
      <alignment horizontal="distributed" vertical="center" justifyLastLine="1"/>
    </xf>
    <xf numFmtId="38" fontId="10" fillId="0" borderId="64" xfId="63" applyFont="1" applyFill="1" applyBorder="1" applyAlignment="1">
      <alignment horizontal="distributed" vertical="center" justifyLastLine="1"/>
    </xf>
    <xf numFmtId="38" fontId="10" fillId="0" borderId="212" xfId="63" applyFont="1" applyFill="1" applyBorder="1" applyAlignment="1">
      <alignment horizontal="center" vertical="center"/>
    </xf>
    <xf numFmtId="38" fontId="10" fillId="0" borderId="214" xfId="63" quotePrefix="1" applyFont="1" applyFill="1" applyBorder="1" applyAlignment="1">
      <alignment horizontal="center" vertical="center"/>
    </xf>
    <xf numFmtId="178" fontId="10" fillId="0" borderId="234" xfId="63" applyNumberFormat="1" applyFont="1" applyFill="1" applyBorder="1" applyAlignment="1">
      <alignment horizontal="right" vertical="center"/>
    </xf>
    <xf numFmtId="178" fontId="10" fillId="0" borderId="226" xfId="63" applyNumberFormat="1" applyFont="1" applyFill="1" applyBorder="1" applyAlignment="1">
      <alignment horizontal="right" vertical="center"/>
    </xf>
    <xf numFmtId="38" fontId="72" fillId="0" borderId="0" xfId="18" applyNumberFormat="1" applyFill="1" applyBorder="1" applyAlignment="1">
      <alignment horizontal="center" vertical="center" shrinkToFit="1"/>
    </xf>
    <xf numFmtId="38" fontId="72" fillId="0" borderId="0" xfId="18" quotePrefix="1" applyNumberFormat="1" applyFill="1" applyBorder="1" applyAlignment="1">
      <alignment horizontal="center" vertical="center" shrinkToFit="1"/>
    </xf>
    <xf numFmtId="0" fontId="11" fillId="0" borderId="1" xfId="1" applyFont="1" applyBorder="1" applyAlignment="1">
      <alignment horizontal="distributed" vertical="center" shrinkToFit="1"/>
    </xf>
    <xf numFmtId="38" fontId="17" fillId="0" borderId="4" xfId="2" applyFont="1" applyFill="1" applyBorder="1" applyAlignment="1">
      <alignment horizontal="distributed" vertical="center" wrapText="1" shrinkToFit="1"/>
    </xf>
    <xf numFmtId="0" fontId="11" fillId="0" borderId="4" xfId="1" applyFont="1" applyBorder="1" applyAlignment="1">
      <alignment horizontal="left" vertical="center" wrapText="1" shrinkToFit="1"/>
    </xf>
    <xf numFmtId="38" fontId="132" fillId="0" borderId="4" xfId="2" applyFont="1" applyFill="1" applyBorder="1" applyAlignment="1">
      <alignment horizontal="distributed" vertical="center" wrapText="1"/>
    </xf>
    <xf numFmtId="38" fontId="11" fillId="0" borderId="0" xfId="2" applyFont="1" applyFill="1" applyBorder="1" applyAlignment="1">
      <alignment vertical="center" justifyLastLine="1"/>
    </xf>
    <xf numFmtId="38" fontId="49" fillId="0" borderId="57" xfId="2" applyFont="1" applyFill="1" applyBorder="1" applyAlignment="1">
      <alignment horizontal="distributed" vertical="center"/>
    </xf>
    <xf numFmtId="38" fontId="27" fillId="0" borderId="4" xfId="2" applyFont="1" applyFill="1" applyBorder="1" applyAlignment="1">
      <alignment horizontal="distributed" vertical="center"/>
    </xf>
    <xf numFmtId="38" fontId="44" fillId="5" borderId="0" xfId="2" applyFont="1" applyFill="1" applyAlignment="1">
      <alignment horizontal="left" vertical="center"/>
    </xf>
    <xf numFmtId="38" fontId="65" fillId="5" borderId="0" xfId="2" applyFont="1" applyFill="1" applyAlignment="1">
      <alignment vertical="center"/>
    </xf>
    <xf numFmtId="38" fontId="65" fillId="5" borderId="0" xfId="2" applyFont="1" applyFill="1" applyAlignment="1">
      <alignment horizontal="left" vertical="center"/>
    </xf>
    <xf numFmtId="0" fontId="17" fillId="0" borderId="237" xfId="1" applyFont="1" applyBorder="1" applyAlignment="1">
      <alignment horizontal="distributed" vertical="center" wrapText="1"/>
    </xf>
    <xf numFmtId="0" fontId="10" fillId="0" borderId="236" xfId="1" applyFont="1" applyBorder="1" applyAlignment="1">
      <alignment horizontal="center" vertical="center" wrapText="1"/>
    </xf>
    <xf numFmtId="0" fontId="17" fillId="0" borderId="236" xfId="1" applyFont="1" applyBorder="1" applyAlignment="1">
      <alignment vertical="center" wrapText="1"/>
    </xf>
    <xf numFmtId="202" fontId="114" fillId="0" borderId="236" xfId="1" applyNumberFormat="1" applyFont="1" applyBorder="1" applyAlignment="1">
      <alignment horizontal="right" vertical="center"/>
    </xf>
    <xf numFmtId="0" fontId="93" fillId="0" borderId="236" xfId="0" applyFont="1" applyBorder="1" applyAlignment="1">
      <alignment horizontal="distributed" vertical="center"/>
    </xf>
    <xf numFmtId="0" fontId="69" fillId="0" borderId="236" xfId="0" applyFont="1" applyBorder="1" applyAlignment="1">
      <alignment horizontal="distributed" vertical="center"/>
    </xf>
    <xf numFmtId="0" fontId="28" fillId="0" borderId="236" xfId="1" applyFont="1" applyBorder="1" applyAlignment="1">
      <alignment vertical="center" shrinkToFit="1"/>
    </xf>
    <xf numFmtId="38" fontId="28" fillId="0" borderId="236" xfId="13" applyFont="1" applyFill="1" applyBorder="1" applyAlignment="1">
      <alignment horizontal="right" vertical="center" shrinkToFit="1"/>
    </xf>
    <xf numFmtId="38" fontId="28" fillId="5" borderId="236" xfId="13" applyFont="1" applyFill="1" applyBorder="1" applyAlignment="1">
      <alignment horizontal="right" vertical="center" shrinkToFit="1"/>
    </xf>
    <xf numFmtId="0" fontId="91" fillId="5" borderId="235" xfId="1" applyFont="1" applyFill="1" applyBorder="1" applyAlignment="1">
      <alignment horizontal="distributed" vertical="center" shrinkToFit="1"/>
    </xf>
    <xf numFmtId="38" fontId="10" fillId="0" borderId="209" xfId="2" applyFont="1" applyFill="1" applyBorder="1" applyAlignment="1">
      <alignment horizontal="distributed" vertical="center"/>
    </xf>
    <xf numFmtId="38" fontId="10" fillId="0" borderId="225" xfId="2" applyFont="1" applyFill="1" applyBorder="1" applyAlignment="1">
      <alignment horizontal="left" vertical="center" shrinkToFit="1"/>
    </xf>
    <xf numFmtId="38" fontId="10" fillId="0" borderId="225" xfId="2" applyFont="1" applyFill="1" applyBorder="1" applyAlignment="1">
      <alignment horizontal="center" vertical="center"/>
    </xf>
    <xf numFmtId="4" fontId="10" fillId="0" borderId="225" xfId="2" applyNumberFormat="1" applyFont="1" applyFill="1" applyBorder="1" applyAlignment="1">
      <alignment horizontal="right" vertical="center" shrinkToFit="1"/>
    </xf>
    <xf numFmtId="0" fontId="10" fillId="0" borderId="3" xfId="1" applyFont="1" applyBorder="1" applyAlignment="1">
      <alignment vertical="center" wrapText="1" shrinkToFit="1"/>
    </xf>
    <xf numFmtId="38" fontId="22" fillId="0" borderId="0" xfId="2" applyFont="1" applyFill="1" applyAlignment="1">
      <alignment horizontal="left" vertical="center"/>
    </xf>
    <xf numFmtId="38" fontId="22" fillId="0" borderId="0" xfId="2" applyFont="1" applyFill="1" applyBorder="1" applyAlignment="1">
      <alignment horizontal="center" vertical="center" wrapText="1"/>
    </xf>
    <xf numFmtId="0" fontId="12" fillId="0" borderId="152" xfId="1" applyFont="1" applyBorder="1" applyAlignment="1">
      <alignment vertical="center"/>
    </xf>
    <xf numFmtId="0" fontId="12" fillId="0" borderId="222" xfId="1" applyFont="1" applyBorder="1" applyAlignment="1">
      <alignment vertical="center"/>
    </xf>
    <xf numFmtId="0" fontId="10" fillId="0" borderId="222" xfId="1" applyFont="1" applyBorder="1" applyAlignment="1">
      <alignment horizontal="left" vertical="center" shrinkToFit="1"/>
    </xf>
    <xf numFmtId="0" fontId="10" fillId="0" borderId="235" xfId="1" applyFont="1" applyBorder="1" applyAlignment="1">
      <alignment horizontal="left" vertical="center" shrinkToFit="1"/>
    </xf>
    <xf numFmtId="0" fontId="12" fillId="0" borderId="229" xfId="1" applyFont="1" applyBorder="1" applyAlignment="1">
      <alignment horizontal="distributed" vertical="center" justifyLastLine="1"/>
    </xf>
    <xf numFmtId="38" fontId="11" fillId="0" borderId="235" xfId="2" applyFont="1" applyFill="1" applyBorder="1" applyAlignment="1">
      <alignment vertical="center"/>
    </xf>
    <xf numFmtId="38" fontId="133" fillId="5" borderId="0" xfId="2" applyFont="1" applyFill="1" applyAlignment="1">
      <alignment vertical="center"/>
    </xf>
    <xf numFmtId="0" fontId="134" fillId="5" borderId="0" xfId="1" applyFont="1" applyFill="1" applyAlignment="1">
      <alignment vertical="center"/>
    </xf>
    <xf numFmtId="0" fontId="135" fillId="0" borderId="0" xfId="1" applyFont="1" applyAlignment="1">
      <alignment vertical="center"/>
    </xf>
    <xf numFmtId="178" fontId="10" fillId="0" borderId="13" xfId="9" applyNumberFormat="1" applyFont="1" applyFill="1" applyBorder="1" applyAlignment="1">
      <alignment horizontal="right" vertical="center"/>
    </xf>
    <xf numFmtId="0" fontId="69" fillId="0" borderId="0" xfId="0" applyFont="1" applyAlignment="1">
      <alignment horizontal="left"/>
    </xf>
    <xf numFmtId="0" fontId="10" fillId="0" borderId="240" xfId="1" applyFont="1" applyBorder="1" applyAlignment="1">
      <alignment horizontal="distributed" vertical="center"/>
    </xf>
    <xf numFmtId="0" fontId="10" fillId="0" borderId="240" xfId="1" applyFont="1" applyBorder="1" applyAlignment="1">
      <alignment vertical="center" shrinkToFit="1"/>
    </xf>
    <xf numFmtId="197" fontId="10" fillId="0" borderId="240" xfId="1" quotePrefix="1" applyNumberFormat="1" applyFont="1" applyBorder="1" applyAlignment="1">
      <alignment horizontal="center" vertical="center" shrinkToFit="1"/>
    </xf>
    <xf numFmtId="192" fontId="10" fillId="0" borderId="240" xfId="1" applyNumberFormat="1" applyFont="1" applyBorder="1" applyAlignment="1">
      <alignment vertical="center" shrinkToFit="1"/>
    </xf>
    <xf numFmtId="178" fontId="10" fillId="0" borderId="241" xfId="2" applyNumberFormat="1" applyFont="1" applyFill="1" applyBorder="1" applyAlignment="1">
      <alignment horizontal="right" vertical="center"/>
    </xf>
    <xf numFmtId="178" fontId="10" fillId="0" borderId="241" xfId="9" applyNumberFormat="1" applyFont="1" applyFill="1" applyBorder="1" applyAlignment="1">
      <alignment vertical="center"/>
    </xf>
    <xf numFmtId="0" fontId="10" fillId="0" borderId="242" xfId="1" applyFont="1" applyBorder="1" applyAlignment="1">
      <alignment horizontal="center" vertical="center"/>
    </xf>
    <xf numFmtId="0" fontId="53" fillId="0" borderId="116" xfId="1" applyFont="1" applyBorder="1" applyAlignment="1">
      <alignment horizontal="center" vertical="center" shrinkToFit="1"/>
    </xf>
    <xf numFmtId="197" fontId="10" fillId="0" borderId="4" xfId="1" quotePrefix="1" applyNumberFormat="1" applyFont="1" applyBorder="1" applyAlignment="1">
      <alignment horizontal="center" vertical="center" shrinkToFit="1"/>
    </xf>
    <xf numFmtId="0" fontId="20" fillId="0" borderId="4" xfId="1" applyFont="1" applyBorder="1" applyAlignment="1">
      <alignment horizontal="left" vertical="center" wrapText="1" shrinkToFit="1"/>
    </xf>
    <xf numFmtId="0" fontId="10" fillId="5" borderId="0" xfId="1" applyFont="1" applyFill="1" applyAlignment="1">
      <alignment vertical="center"/>
    </xf>
    <xf numFmtId="0" fontId="11" fillId="0" borderId="241" xfId="1" applyFont="1" applyBorder="1" applyAlignment="1">
      <alignment horizontal="distributed" vertical="center"/>
    </xf>
    <xf numFmtId="0" fontId="10" fillId="0" borderId="244" xfId="0" applyFont="1" applyBorder="1" applyAlignment="1">
      <alignment horizontal="distributed" vertical="center"/>
    </xf>
    <xf numFmtId="0" fontId="10" fillId="0" borderId="0" xfId="0" applyFont="1" applyAlignment="1">
      <alignment horizontal="left"/>
    </xf>
    <xf numFmtId="178" fontId="114" fillId="0" borderId="4" xfId="13" applyNumberFormat="1" applyFont="1" applyFill="1" applyBorder="1" applyAlignment="1">
      <alignment horizontal="right" vertical="center" shrinkToFit="1"/>
    </xf>
    <xf numFmtId="38" fontId="17" fillId="0" borderId="4" xfId="63" applyFont="1" applyFill="1" applyBorder="1" applyAlignment="1">
      <alignment horizontal="distributed" vertical="center" wrapText="1" justifyLastLine="1" shrinkToFit="1"/>
    </xf>
    <xf numFmtId="38" fontId="74" fillId="0" borderId="0" xfId="63" applyFont="1" applyFill="1" applyAlignment="1">
      <alignment vertical="center"/>
    </xf>
    <xf numFmtId="38" fontId="69" fillId="0" borderId="225" xfId="63" applyFont="1" applyFill="1" applyBorder="1" applyAlignment="1">
      <alignment horizontal="center" vertical="center"/>
    </xf>
    <xf numFmtId="38" fontId="10" fillId="0" borderId="0" xfId="63" applyFont="1" applyFill="1" applyAlignment="1">
      <alignment horizontal="left" vertical="center" wrapText="1"/>
    </xf>
    <xf numFmtId="178" fontId="22" fillId="0" borderId="4" xfId="63" applyNumberFormat="1" applyFont="1" applyFill="1" applyBorder="1" applyAlignment="1">
      <alignment horizontal="right" vertical="center"/>
    </xf>
    <xf numFmtId="196" fontId="22" fillId="0" borderId="233" xfId="2" applyNumberFormat="1" applyFont="1" applyFill="1" applyBorder="1" applyAlignment="1">
      <alignment vertical="center"/>
    </xf>
    <xf numFmtId="38" fontId="11" fillId="0" borderId="233" xfId="2" applyFont="1" applyFill="1" applyBorder="1" applyAlignment="1">
      <alignment vertical="center" wrapText="1"/>
    </xf>
    <xf numFmtId="0" fontId="10" fillId="0" borderId="152" xfId="1" applyFont="1" applyBorder="1" applyAlignment="1">
      <alignment horizontal="center" vertical="center"/>
    </xf>
    <xf numFmtId="0" fontId="17" fillId="0" borderId="238" xfId="0" applyFont="1" applyBorder="1" applyAlignment="1">
      <alignment vertical="center" wrapText="1"/>
    </xf>
    <xf numFmtId="38" fontId="11" fillId="0" borderId="56" xfId="13" applyFont="1" applyFill="1" applyBorder="1" applyAlignment="1">
      <alignment horizontal="right" vertical="center"/>
    </xf>
    <xf numFmtId="0" fontId="10" fillId="0" borderId="4" xfId="0" applyFont="1" applyBorder="1" applyAlignment="1">
      <alignment horizontal="distributed" vertical="center" shrinkToFit="1"/>
    </xf>
    <xf numFmtId="193" fontId="10" fillId="0" borderId="4" xfId="0" applyNumberFormat="1" applyFont="1" applyBorder="1" applyAlignment="1">
      <alignment horizontal="left" vertical="center" shrinkToFit="1"/>
    </xf>
    <xf numFmtId="49" fontId="10" fillId="0" borderId="4" xfId="0" applyNumberFormat="1" applyFont="1" applyBorder="1" applyAlignment="1">
      <alignment horizontal="center" vertical="center" shrinkToFit="1"/>
    </xf>
    <xf numFmtId="38" fontId="10" fillId="0" borderId="245" xfId="2" applyFont="1" applyFill="1" applyBorder="1" applyAlignment="1">
      <alignment horizontal="center" vertical="center"/>
    </xf>
    <xf numFmtId="49" fontId="11" fillId="0" borderId="4" xfId="0" applyNumberFormat="1" applyFont="1" applyBorder="1" applyAlignment="1">
      <alignment horizontal="center" vertical="center" shrinkToFit="1"/>
    </xf>
    <xf numFmtId="214" fontId="11" fillId="0" borderId="4" xfId="0" applyNumberFormat="1" applyFont="1" applyBorder="1" applyAlignment="1">
      <alignment horizontal="right" vertical="center" shrinkToFit="1"/>
    </xf>
    <xf numFmtId="38" fontId="28" fillId="0" borderId="0" xfId="2" applyFont="1" applyFill="1" applyBorder="1" applyAlignment="1">
      <alignment vertical="center"/>
    </xf>
    <xf numFmtId="38" fontId="28" fillId="0" borderId="0" xfId="2" applyFont="1" applyFill="1" applyAlignment="1">
      <alignment horizontal="right" vertical="center"/>
    </xf>
    <xf numFmtId="0" fontId="121" fillId="0" borderId="0" xfId="0" applyFont="1" applyAlignment="1">
      <alignment vertical="center"/>
    </xf>
    <xf numFmtId="49" fontId="28" fillId="0" borderId="0" xfId="2" applyNumberFormat="1" applyFont="1" applyFill="1" applyAlignment="1">
      <alignment horizontal="left" vertical="center"/>
    </xf>
    <xf numFmtId="0" fontId="120" fillId="0" borderId="0" xfId="10" applyFont="1" applyAlignment="1">
      <alignment horizontal="left" vertical="center"/>
    </xf>
    <xf numFmtId="0" fontId="88" fillId="0" borderId="0" xfId="64" applyFont="1" applyAlignment="1">
      <alignment vertical="center"/>
    </xf>
    <xf numFmtId="0" fontId="88" fillId="0" borderId="0" xfId="64" applyFont="1" applyAlignment="1">
      <alignment horizontal="distributed" vertical="center"/>
    </xf>
    <xf numFmtId="0" fontId="8" fillId="0" borderId="0" xfId="64"/>
    <xf numFmtId="0" fontId="8" fillId="0" borderId="0" xfId="64" applyAlignment="1">
      <alignment vertical="top"/>
    </xf>
    <xf numFmtId="0" fontId="8" fillId="0" borderId="0" xfId="64" applyAlignment="1">
      <alignment vertical="top" shrinkToFit="1"/>
    </xf>
    <xf numFmtId="0" fontId="8" fillId="0" borderId="224" xfId="64" applyBorder="1" applyAlignment="1">
      <alignment vertical="top"/>
    </xf>
    <xf numFmtId="0" fontId="28" fillId="0" borderId="0" xfId="64" applyFont="1" applyAlignment="1">
      <alignment horizontal="left" vertical="center"/>
    </xf>
    <xf numFmtId="0" fontId="28" fillId="0" borderId="8" xfId="64" applyFont="1" applyBorder="1" applyAlignment="1">
      <alignment vertical="center" wrapText="1" shrinkToFit="1"/>
    </xf>
    <xf numFmtId="0" fontId="8" fillId="0" borderId="235" xfId="64" applyBorder="1" applyAlignment="1">
      <alignment vertical="top"/>
    </xf>
    <xf numFmtId="0" fontId="8" fillId="2" borderId="0" xfId="64" applyFill="1" applyAlignment="1">
      <alignment vertical="center"/>
    </xf>
    <xf numFmtId="0" fontId="8" fillId="2" borderId="149" xfId="64" applyFill="1" applyBorder="1" applyAlignment="1">
      <alignment horizontal="distributed" vertical="center"/>
    </xf>
    <xf numFmtId="0" fontId="8" fillId="2" borderId="224" xfId="64" applyFill="1" applyBorder="1" applyAlignment="1">
      <alignment vertical="center"/>
    </xf>
    <xf numFmtId="0" fontId="8" fillId="2" borderId="224" xfId="64" applyFill="1" applyBorder="1" applyAlignment="1">
      <alignment vertical="top"/>
    </xf>
    <xf numFmtId="0" fontId="8" fillId="2" borderId="235" xfId="64" applyFill="1" applyBorder="1" applyAlignment="1">
      <alignment vertical="top"/>
    </xf>
    <xf numFmtId="0" fontId="8" fillId="2" borderId="0" xfId="64" applyFill="1" applyAlignment="1">
      <alignment vertical="top" shrinkToFit="1"/>
    </xf>
    <xf numFmtId="0" fontId="8" fillId="2" borderId="0" xfId="64" applyFill="1" applyAlignment="1">
      <alignment vertical="top"/>
    </xf>
    <xf numFmtId="0" fontId="8" fillId="2" borderId="0" xfId="64" applyFill="1" applyAlignment="1">
      <alignment horizontal="left" vertical="top" wrapText="1"/>
    </xf>
    <xf numFmtId="0" fontId="88" fillId="2" borderId="0" xfId="64" applyFont="1" applyFill="1" applyAlignment="1">
      <alignment vertical="center"/>
    </xf>
    <xf numFmtId="0" fontId="88" fillId="2" borderId="0" xfId="64" applyFont="1" applyFill="1" applyAlignment="1">
      <alignment horizontal="distributed" vertical="center"/>
    </xf>
    <xf numFmtId="0" fontId="8" fillId="2" borderId="9" xfId="64" applyFill="1" applyBorder="1" applyAlignment="1">
      <alignment horizontal="distributed" vertical="center"/>
    </xf>
    <xf numFmtId="0" fontId="8" fillId="2" borderId="9" xfId="64" applyFill="1" applyBorder="1" applyAlignment="1">
      <alignment vertical="top" shrinkToFit="1"/>
    </xf>
    <xf numFmtId="0" fontId="8" fillId="2" borderId="8" xfId="64" applyFill="1" applyBorder="1" applyAlignment="1">
      <alignment vertical="top"/>
    </xf>
    <xf numFmtId="0" fontId="8" fillId="2" borderId="9" xfId="64" applyFill="1" applyBorder="1" applyAlignment="1">
      <alignment vertical="center"/>
    </xf>
    <xf numFmtId="0" fontId="8" fillId="2" borderId="8" xfId="64" applyFill="1" applyBorder="1" applyAlignment="1">
      <alignment vertical="center"/>
    </xf>
    <xf numFmtId="0" fontId="8" fillId="2" borderId="0" xfId="64" applyFill="1" applyAlignment="1">
      <alignment horizontal="distributed" vertical="center"/>
    </xf>
    <xf numFmtId="0" fontId="8" fillId="2" borderId="0" xfId="64" applyFill="1"/>
    <xf numFmtId="0" fontId="8" fillId="2" borderId="9" xfId="64" applyFill="1" applyBorder="1" applyAlignment="1">
      <alignment horizontal="left" vertical="center"/>
    </xf>
    <xf numFmtId="0" fontId="8" fillId="2" borderId="8" xfId="64" applyFill="1" applyBorder="1"/>
    <xf numFmtId="0" fontId="8" fillId="2" borderId="0" xfId="64" applyFill="1" applyAlignment="1">
      <alignment horizontal="left"/>
    </xf>
    <xf numFmtId="0" fontId="8" fillId="2" borderId="9" xfId="64" applyFill="1" applyBorder="1" applyAlignment="1">
      <alignment horizontal="left"/>
    </xf>
    <xf numFmtId="0" fontId="8" fillId="2" borderId="0" xfId="64" applyFill="1" applyAlignment="1">
      <alignment horizontal="left" vertical="center"/>
    </xf>
    <xf numFmtId="0" fontId="28" fillId="2" borderId="0" xfId="64" applyFont="1" applyFill="1" applyAlignment="1">
      <alignment vertical="top" shrinkToFit="1"/>
    </xf>
    <xf numFmtId="0" fontId="28" fillId="0" borderId="0" xfId="64" applyFont="1" applyAlignment="1">
      <alignment vertical="top" shrinkToFit="1"/>
    </xf>
    <xf numFmtId="0" fontId="8" fillId="0" borderId="0" xfId="64" applyAlignment="1">
      <alignment vertical="center"/>
    </xf>
    <xf numFmtId="0" fontId="57" fillId="2" borderId="0" xfId="64" applyFont="1" applyFill="1" applyAlignment="1">
      <alignment horizontal="left" vertical="center"/>
    </xf>
    <xf numFmtId="0" fontId="57" fillId="2" borderId="0" xfId="64" applyFont="1" applyFill="1" applyAlignment="1">
      <alignment horizontal="left" vertical="center" shrinkToFit="1"/>
    </xf>
    <xf numFmtId="0" fontId="28" fillId="0" borderId="0" xfId="64" applyFont="1" applyAlignment="1">
      <alignment vertical="center" shrinkToFit="1"/>
    </xf>
    <xf numFmtId="0" fontId="28" fillId="2" borderId="0" xfId="64" applyFont="1" applyFill="1" applyAlignment="1">
      <alignment vertical="center" shrinkToFit="1"/>
    </xf>
    <xf numFmtId="0" fontId="88" fillId="2" borderId="0" xfId="64" applyFont="1" applyFill="1" applyAlignment="1">
      <alignment horizontal="left" vertical="center"/>
    </xf>
    <xf numFmtId="0" fontId="28" fillId="2" borderId="0" xfId="64" applyFont="1" applyFill="1" applyAlignment="1">
      <alignment vertical="center"/>
    </xf>
    <xf numFmtId="0" fontId="40" fillId="6" borderId="0" xfId="16" applyFont="1" applyFill="1" applyAlignment="1" applyProtection="1">
      <alignment horizontal="center" vertical="center"/>
      <protection hidden="1"/>
    </xf>
    <xf numFmtId="0" fontId="40" fillId="6" borderId="0" xfId="16" applyFont="1" applyFill="1" applyAlignment="1" applyProtection="1">
      <alignment horizontal="center" vertical="center" shrinkToFit="1"/>
      <protection hidden="1"/>
    </xf>
    <xf numFmtId="0" fontId="51" fillId="6" borderId="251" xfId="16" applyFont="1" applyFill="1" applyBorder="1" applyAlignment="1" applyProtection="1">
      <alignment horizontal="center" vertical="center" wrapText="1" shrinkToFit="1"/>
      <protection hidden="1"/>
    </xf>
    <xf numFmtId="0" fontId="21" fillId="0" borderId="123" xfId="2" applyNumberFormat="1" applyFont="1" applyFill="1" applyBorder="1" applyAlignment="1">
      <alignment horizontal="distributed" vertical="center" shrinkToFit="1"/>
    </xf>
    <xf numFmtId="0" fontId="22" fillId="0" borderId="239" xfId="2" quotePrefix="1" applyNumberFormat="1" applyFont="1" applyFill="1" applyBorder="1" applyAlignment="1">
      <alignment horizontal="center" vertical="center" shrinkToFit="1"/>
    </xf>
    <xf numFmtId="57" fontId="22" fillId="0" borderId="239" xfId="2" quotePrefix="1" applyNumberFormat="1" applyFont="1" applyFill="1" applyBorder="1" applyAlignment="1">
      <alignment horizontal="center" vertical="center" shrinkToFit="1"/>
    </xf>
    <xf numFmtId="57" fontId="22" fillId="0" borderId="253" xfId="2" quotePrefix="1" applyNumberFormat="1" applyFont="1" applyFill="1" applyBorder="1" applyAlignment="1">
      <alignment horizontal="center" vertical="center" shrinkToFit="1"/>
    </xf>
    <xf numFmtId="40" fontId="12" fillId="0" borderId="4" xfId="13" applyNumberFormat="1" applyFont="1" applyFill="1" applyBorder="1" applyAlignment="1">
      <alignment horizontal="right" vertical="center"/>
    </xf>
    <xf numFmtId="38" fontId="11" fillId="0" borderId="254" xfId="2" applyFont="1" applyFill="1" applyBorder="1" applyAlignment="1">
      <alignment vertical="center"/>
    </xf>
    <xf numFmtId="38" fontId="10" fillId="0" borderId="149" xfId="2" applyFont="1" applyFill="1" applyBorder="1" applyAlignment="1">
      <alignment horizontal="left" vertical="center"/>
    </xf>
    <xf numFmtId="38" fontId="8" fillId="0" borderId="0" xfId="13" applyFont="1">
      <alignment vertical="center"/>
    </xf>
    <xf numFmtId="179" fontId="11" fillId="0" borderId="4" xfId="2" applyNumberFormat="1" applyFont="1" applyFill="1" applyBorder="1" applyAlignment="1">
      <alignment vertical="center" shrinkToFit="1"/>
    </xf>
    <xf numFmtId="0" fontId="11" fillId="0" borderId="4" xfId="1" applyFont="1" applyBorder="1" applyAlignment="1">
      <alignment vertical="center" shrinkToFit="1"/>
    </xf>
    <xf numFmtId="179" fontId="69" fillId="0" borderId="4" xfId="2" quotePrefix="1" applyNumberFormat="1" applyFont="1" applyFill="1" applyBorder="1" applyAlignment="1">
      <alignment horizontal="center" vertical="center"/>
    </xf>
    <xf numFmtId="179" fontId="11" fillId="0" borderId="4" xfId="13" applyNumberFormat="1" applyFont="1" applyFill="1" applyBorder="1" applyAlignment="1">
      <alignment vertical="center"/>
    </xf>
    <xf numFmtId="202" fontId="10" fillId="0" borderId="4" xfId="1" applyNumberFormat="1" applyFont="1" applyBorder="1" applyAlignment="1">
      <alignment vertical="center"/>
    </xf>
    <xf numFmtId="202" fontId="22" fillId="0" borderId="72" xfId="2" applyNumberFormat="1" applyFont="1" applyFill="1" applyBorder="1" applyAlignment="1">
      <alignment horizontal="right" vertical="center"/>
    </xf>
    <xf numFmtId="184" fontId="11" fillId="0" borderId="4" xfId="13" applyNumberFormat="1" applyFont="1" applyFill="1" applyBorder="1" applyAlignment="1">
      <alignment horizontal="right" vertical="center"/>
    </xf>
    <xf numFmtId="179" fontId="11" fillId="0" borderId="4" xfId="13" applyNumberFormat="1" applyFont="1" applyFill="1" applyBorder="1" applyAlignment="1">
      <alignment horizontal="right" vertical="center" shrinkToFit="1"/>
    </xf>
    <xf numFmtId="179" fontId="11" fillId="0" borderId="4" xfId="2" applyNumberFormat="1" applyFont="1" applyFill="1" applyBorder="1" applyAlignment="1">
      <alignment horizontal="right" vertical="center" justifyLastLine="1"/>
    </xf>
    <xf numFmtId="179" fontId="11" fillId="0" borderId="4" xfId="13" applyNumberFormat="1" applyFont="1" applyFill="1" applyBorder="1" applyAlignment="1">
      <alignment horizontal="right" vertical="center" justifyLastLine="1"/>
    </xf>
    <xf numFmtId="0" fontId="16" fillId="0" borderId="0" xfId="1" applyFont="1" applyAlignment="1">
      <alignment horizontal="left" vertical="center" indent="1"/>
    </xf>
    <xf numFmtId="178" fontId="12" fillId="0" borderId="0" xfId="2" applyNumberFormat="1" applyFont="1" applyFill="1" applyAlignment="1">
      <alignment horizontal="right" vertical="center"/>
    </xf>
    <xf numFmtId="0" fontId="22" fillId="0" borderId="73" xfId="1" applyFont="1" applyBorder="1" applyAlignment="1">
      <alignment horizontal="right" vertical="center"/>
    </xf>
    <xf numFmtId="0" fontId="22" fillId="0" borderId="256" xfId="1" applyFont="1" applyBorder="1" applyAlignment="1">
      <alignment horizontal="right" vertical="center"/>
    </xf>
    <xf numFmtId="202" fontId="11" fillId="0" borderId="212" xfId="2" applyNumberFormat="1" applyFont="1" applyFill="1" applyBorder="1" applyAlignment="1">
      <alignment horizontal="right" vertical="center"/>
    </xf>
    <xf numFmtId="38" fontId="17" fillId="0" borderId="160" xfId="2" applyFont="1" applyFill="1" applyBorder="1" applyAlignment="1">
      <alignment horizontal="center" vertical="center" shrinkToFit="1"/>
    </xf>
    <xf numFmtId="193" fontId="10" fillId="0" borderId="4" xfId="1" applyNumberFormat="1" applyFont="1" applyBorder="1" applyAlignment="1">
      <alignment vertical="center"/>
    </xf>
    <xf numFmtId="38" fontId="21" fillId="0" borderId="156" xfId="2" applyFont="1" applyFill="1" applyBorder="1" applyAlignment="1">
      <alignment horizontal="distributed" vertical="center"/>
    </xf>
    <xf numFmtId="0" fontId="22" fillId="0" borderId="4" xfId="0" applyFont="1" applyBorder="1" applyAlignment="1">
      <alignment vertical="center"/>
    </xf>
    <xf numFmtId="178" fontId="10" fillId="0" borderId="4" xfId="9" applyNumberFormat="1" applyFont="1" applyFill="1" applyBorder="1" applyAlignment="1">
      <alignment horizontal="right" vertical="center"/>
    </xf>
    <xf numFmtId="178" fontId="11" fillId="0" borderId="0" xfId="2" applyNumberFormat="1" applyFont="1" applyFill="1" applyBorder="1" applyAlignment="1">
      <alignment horizontal="right" vertical="center" shrinkToFit="1"/>
    </xf>
    <xf numFmtId="178" fontId="12" fillId="0" borderId="0" xfId="2" applyNumberFormat="1" applyFont="1" applyFill="1" applyBorder="1" applyAlignment="1">
      <alignment horizontal="right" vertical="center" shrinkToFit="1"/>
    </xf>
    <xf numFmtId="38" fontId="49" fillId="0" borderId="0" xfId="2" applyFont="1" applyFill="1" applyBorder="1" applyAlignment="1">
      <alignment horizontal="center" vertical="center" wrapText="1"/>
    </xf>
    <xf numFmtId="178" fontId="12" fillId="0" borderId="0" xfId="2" applyNumberFormat="1" applyFont="1" applyFill="1" applyBorder="1" applyAlignment="1">
      <alignment vertical="center"/>
    </xf>
    <xf numFmtId="0" fontId="137" fillId="2" borderId="0" xfId="64" applyFont="1" applyFill="1"/>
    <xf numFmtId="0" fontId="137" fillId="2" borderId="0" xfId="64" applyFont="1" applyFill="1" applyAlignment="1">
      <alignment vertical="center"/>
    </xf>
    <xf numFmtId="0" fontId="137" fillId="2" borderId="0" xfId="64" applyFont="1" applyFill="1" applyAlignment="1">
      <alignment vertical="top"/>
    </xf>
    <xf numFmtId="0" fontId="137" fillId="2" borderId="0" xfId="64" applyFont="1" applyFill="1" applyAlignment="1">
      <alignment horizontal="left" vertical="top"/>
    </xf>
    <xf numFmtId="0" fontId="8" fillId="0" borderId="0" xfId="85" applyFont="1" applyAlignment="1">
      <alignment horizontal="left" vertical="top"/>
    </xf>
    <xf numFmtId="0" fontId="8" fillId="0" borderId="257" xfId="64" applyBorder="1" applyAlignment="1">
      <alignment vertical="top"/>
    </xf>
    <xf numFmtId="0" fontId="8" fillId="2" borderId="257" xfId="64" applyFill="1" applyBorder="1" applyAlignment="1">
      <alignment vertical="center"/>
    </xf>
    <xf numFmtId="0" fontId="8" fillId="2" borderId="257" xfId="64" applyFill="1" applyBorder="1" applyAlignment="1">
      <alignment vertical="top"/>
    </xf>
    <xf numFmtId="0" fontId="8" fillId="2" borderId="257" xfId="64" applyFill="1" applyBorder="1"/>
    <xf numFmtId="0" fontId="8" fillId="0" borderId="0" xfId="85" applyFont="1">
      <alignment vertical="center"/>
    </xf>
    <xf numFmtId="0" fontId="8" fillId="2" borderId="0" xfId="85" applyFont="1" applyFill="1">
      <alignment vertical="center"/>
    </xf>
    <xf numFmtId="0" fontId="8" fillId="2" borderId="0" xfId="85" applyFont="1" applyFill="1" applyAlignment="1">
      <alignment vertical="top"/>
    </xf>
    <xf numFmtId="0" fontId="8" fillId="2" borderId="0" xfId="85" applyFont="1" applyFill="1" applyAlignment="1">
      <alignment horizontal="left" vertical="top"/>
    </xf>
    <xf numFmtId="0" fontId="8" fillId="2" borderId="9" xfId="85" applyFont="1" applyFill="1" applyBorder="1" applyAlignment="1">
      <alignment vertical="top"/>
    </xf>
    <xf numFmtId="0" fontId="8" fillId="2" borderId="8" xfId="85" applyFont="1" applyFill="1" applyBorder="1" applyAlignment="1">
      <alignment vertical="top"/>
    </xf>
    <xf numFmtId="0" fontId="26" fillId="0" borderId="0" xfId="76" applyFont="1">
      <alignment vertical="center"/>
    </xf>
    <xf numFmtId="202" fontId="10" fillId="0" borderId="4" xfId="1" applyNumberFormat="1" applyFont="1" applyBorder="1" applyAlignment="1">
      <alignment horizontal="center" vertical="center" shrinkToFit="1"/>
    </xf>
    <xf numFmtId="179" fontId="69" fillId="0" borderId="204" xfId="2" applyNumberFormat="1" applyFont="1" applyFill="1" applyBorder="1" applyAlignment="1">
      <alignment horizontal="center" vertical="center"/>
    </xf>
    <xf numFmtId="179" fontId="69" fillId="0" borderId="203" xfId="2" applyNumberFormat="1" applyFont="1" applyFill="1" applyBorder="1" applyAlignment="1">
      <alignment horizontal="center" vertical="center"/>
    </xf>
    <xf numFmtId="179" fontId="69" fillId="0" borderId="255" xfId="2" applyNumberFormat="1" applyFont="1" applyFill="1" applyBorder="1" applyAlignment="1">
      <alignment horizontal="center" vertical="center"/>
    </xf>
    <xf numFmtId="179" fontId="69" fillId="0" borderId="243" xfId="2" applyNumberFormat="1" applyFont="1" applyFill="1" applyBorder="1" applyAlignment="1">
      <alignment horizontal="center" vertical="center"/>
    </xf>
    <xf numFmtId="0" fontId="138" fillId="0" borderId="0" xfId="1" applyFont="1" applyAlignment="1">
      <alignment horizontal="center" vertical="center"/>
    </xf>
    <xf numFmtId="202" fontId="138" fillId="0" borderId="9" xfId="1" applyNumberFormat="1" applyFont="1" applyBorder="1" applyAlignment="1">
      <alignment horizontal="right" vertical="center"/>
    </xf>
    <xf numFmtId="214" fontId="138" fillId="0" borderId="0" xfId="1" applyNumberFormat="1" applyFont="1" applyAlignment="1">
      <alignment horizontal="right" vertical="center"/>
    </xf>
    <xf numFmtId="193" fontId="138" fillId="0" borderId="0" xfId="1" applyNumberFormat="1" applyFont="1" applyAlignment="1">
      <alignment horizontal="right" vertical="center"/>
    </xf>
    <xf numFmtId="0" fontId="139" fillId="0" borderId="229" xfId="1" applyFont="1" applyBorder="1" applyAlignment="1">
      <alignment horizontal="center" vertical="center" shrinkToFit="1"/>
    </xf>
    <xf numFmtId="202" fontId="139" fillId="0" borderId="123" xfId="1" applyNumberFormat="1" applyFont="1" applyBorder="1" applyAlignment="1">
      <alignment horizontal="right" vertical="center" shrinkToFit="1"/>
    </xf>
    <xf numFmtId="214" fontId="139" fillId="0" borderId="229" xfId="1" applyNumberFormat="1" applyFont="1" applyBorder="1" applyAlignment="1">
      <alignment horizontal="right" vertical="center"/>
    </xf>
    <xf numFmtId="193" fontId="139" fillId="0" borderId="229" xfId="1" applyNumberFormat="1" applyFont="1" applyBorder="1" applyAlignment="1">
      <alignment horizontal="right" vertical="center"/>
    </xf>
    <xf numFmtId="179" fontId="69" fillId="0" borderId="0" xfId="2" applyNumberFormat="1" applyFont="1" applyFill="1" applyBorder="1" applyAlignment="1">
      <alignment horizontal="center" vertical="center"/>
    </xf>
    <xf numFmtId="179" fontId="69" fillId="0" borderId="243" xfId="2" applyNumberFormat="1" applyFont="1" applyFill="1" applyBorder="1" applyAlignment="1">
      <alignment vertical="center"/>
    </xf>
    <xf numFmtId="179" fontId="69" fillId="0" borderId="4" xfId="2" applyNumberFormat="1" applyFont="1" applyFill="1" applyBorder="1" applyAlignment="1">
      <alignment vertical="center" wrapText="1"/>
    </xf>
    <xf numFmtId="179" fontId="69" fillId="0" borderId="4" xfId="2" quotePrefix="1" applyNumberFormat="1" applyFont="1" applyFill="1" applyBorder="1" applyAlignment="1">
      <alignment vertical="center" wrapText="1"/>
    </xf>
    <xf numFmtId="179" fontId="69" fillId="0" borderId="4" xfId="18" applyNumberFormat="1" applyFont="1" applyFill="1" applyBorder="1" applyAlignment="1">
      <alignment vertical="center" wrapText="1" shrinkToFit="1"/>
    </xf>
    <xf numFmtId="179" fontId="69" fillId="0" borderId="241" xfId="2" applyNumberFormat="1" applyFont="1" applyFill="1" applyBorder="1" applyAlignment="1">
      <alignment vertical="center"/>
    </xf>
    <xf numFmtId="179" fontId="69" fillId="0" borderId="13" xfId="2" applyNumberFormat="1" applyFont="1" applyFill="1" applyBorder="1" applyAlignment="1">
      <alignment vertical="center"/>
    </xf>
    <xf numFmtId="0" fontId="85" fillId="0" borderId="4" xfId="2" applyNumberFormat="1" applyFont="1" applyFill="1" applyBorder="1" applyAlignment="1">
      <alignment horizontal="distributed" vertical="center" wrapText="1" justifyLastLine="1"/>
    </xf>
    <xf numFmtId="0" fontId="85" fillId="0" borderId="0" xfId="2" applyNumberFormat="1" applyFont="1" applyFill="1" applyBorder="1" applyAlignment="1">
      <alignment horizontal="distributed" vertical="center" wrapText="1" justifyLastLine="1"/>
    </xf>
    <xf numFmtId="179" fontId="69" fillId="0" borderId="0" xfId="2" applyNumberFormat="1" applyFont="1" applyFill="1" applyBorder="1" applyAlignment="1">
      <alignment vertical="center" wrapText="1"/>
    </xf>
    <xf numFmtId="179" fontId="69" fillId="0" borderId="0" xfId="2" quotePrefix="1" applyNumberFormat="1" applyFont="1" applyFill="1" applyBorder="1" applyAlignment="1">
      <alignment vertical="center" wrapText="1"/>
    </xf>
    <xf numFmtId="179" fontId="69" fillId="0" borderId="0" xfId="18" applyNumberFormat="1" applyFont="1" applyFill="1" applyBorder="1" applyAlignment="1">
      <alignment vertical="center" wrapText="1" shrinkToFit="1"/>
    </xf>
    <xf numFmtId="179" fontId="114" fillId="0" borderId="0" xfId="2" applyNumberFormat="1" applyFont="1" applyFill="1" applyBorder="1" applyAlignment="1">
      <alignment vertical="center" wrapText="1"/>
    </xf>
    <xf numFmtId="0" fontId="138" fillId="0" borderId="0" xfId="2" applyNumberFormat="1" applyFont="1" applyFill="1" applyBorder="1" applyAlignment="1">
      <alignment horizontal="distributed" vertical="center" wrapText="1" justifyLastLine="1"/>
    </xf>
    <xf numFmtId="179" fontId="114" fillId="0" borderId="0" xfId="2" applyNumberFormat="1" applyFont="1" applyFill="1" applyBorder="1" applyAlignment="1">
      <alignment vertical="center"/>
    </xf>
    <xf numFmtId="0" fontId="85" fillId="0" borderId="237" xfId="2" applyNumberFormat="1" applyFont="1" applyFill="1" applyBorder="1" applyAlignment="1">
      <alignment horizontal="distributed" vertical="center" wrapText="1" justifyLastLine="1"/>
    </xf>
    <xf numFmtId="0" fontId="85" fillId="0" borderId="145" xfId="2" applyNumberFormat="1" applyFont="1" applyFill="1" applyBorder="1" applyAlignment="1">
      <alignment horizontal="distributed" vertical="center" wrapText="1" justifyLastLine="1"/>
    </xf>
    <xf numFmtId="0" fontId="85" fillId="0" borderId="156" xfId="2" applyNumberFormat="1" applyFont="1" applyFill="1" applyBorder="1" applyAlignment="1">
      <alignment horizontal="distributed" vertical="center" wrapText="1" justifyLastLine="1"/>
    </xf>
    <xf numFmtId="0" fontId="85" fillId="0" borderId="260" xfId="2" applyNumberFormat="1" applyFont="1" applyFill="1" applyBorder="1" applyAlignment="1">
      <alignment horizontal="distributed" vertical="center" wrapText="1" justifyLastLine="1"/>
    </xf>
    <xf numFmtId="193" fontId="114" fillId="0" borderId="4" xfId="1" applyNumberFormat="1" applyFont="1" applyBorder="1" applyAlignment="1">
      <alignment horizontal="left" vertical="center"/>
    </xf>
    <xf numFmtId="0" fontId="10" fillId="0" borderId="100" xfId="1" applyFont="1" applyBorder="1" applyAlignment="1" applyProtection="1">
      <alignment horizontal="distributed" vertical="center" shrinkToFit="1"/>
      <protection locked="0"/>
    </xf>
    <xf numFmtId="184" fontId="22" fillId="0" borderId="100" xfId="2" applyNumberFormat="1" applyFont="1" applyFill="1" applyBorder="1" applyAlignment="1">
      <alignment horizontal="distributed" vertical="center" shrinkToFit="1"/>
    </xf>
    <xf numFmtId="38" fontId="69" fillId="0" borderId="0" xfId="13" applyFont="1" applyFill="1" applyAlignment="1">
      <alignment vertical="center"/>
    </xf>
    <xf numFmtId="38" fontId="12" fillId="0" borderId="74" xfId="13" applyFont="1" applyFill="1" applyBorder="1" applyAlignment="1">
      <alignment horizontal="right" vertical="center"/>
    </xf>
    <xf numFmtId="38" fontId="12" fillId="0" borderId="74" xfId="13" applyFont="1" applyFill="1" applyBorder="1" applyAlignment="1">
      <alignment vertical="center"/>
    </xf>
    <xf numFmtId="38" fontId="11" fillId="0" borderId="74" xfId="13" applyFont="1" applyFill="1" applyBorder="1" applyAlignment="1">
      <alignment horizontal="right" vertical="center"/>
    </xf>
    <xf numFmtId="38" fontId="95" fillId="0" borderId="4" xfId="2" applyFont="1" applyFill="1" applyBorder="1" applyAlignment="1">
      <alignment horizontal="distributed" vertical="center" justifyLastLine="1"/>
    </xf>
    <xf numFmtId="184" fontId="140" fillId="0" borderId="237" xfId="2" applyNumberFormat="1" applyFont="1" applyFill="1" applyBorder="1" applyAlignment="1">
      <alignment horizontal="distributed" vertical="center" wrapText="1" justifyLastLine="1"/>
    </xf>
    <xf numFmtId="38" fontId="124" fillId="0" borderId="259" xfId="2" applyFont="1" applyFill="1" applyBorder="1" applyAlignment="1">
      <alignment horizontal="right" vertical="center" shrinkToFit="1"/>
    </xf>
    <xf numFmtId="184" fontId="124" fillId="0" borderId="259" xfId="2" applyNumberFormat="1" applyFont="1" applyFill="1" applyBorder="1" applyAlignment="1">
      <alignment horizontal="right" vertical="center" shrinkToFit="1"/>
    </xf>
    <xf numFmtId="184" fontId="140" fillId="0" borderId="4" xfId="2" applyNumberFormat="1" applyFont="1" applyFill="1" applyBorder="1" applyAlignment="1">
      <alignment horizontal="distributed" vertical="center" wrapText="1" justifyLastLine="1"/>
    </xf>
    <xf numFmtId="38" fontId="126" fillId="0" borderId="257" xfId="2" applyFont="1" applyFill="1" applyBorder="1" applyAlignment="1">
      <alignment horizontal="center" vertical="center" shrinkToFit="1"/>
    </xf>
    <xf numFmtId="38" fontId="141" fillId="0" borderId="0" xfId="2" applyFont="1" applyFill="1" applyBorder="1" applyAlignment="1">
      <alignment horizontal="distributed" justifyLastLine="1"/>
    </xf>
    <xf numFmtId="38" fontId="141" fillId="0" borderId="0" xfId="2" applyFont="1" applyFill="1" applyBorder="1" applyAlignment="1">
      <alignment horizontal="right"/>
    </xf>
    <xf numFmtId="184" fontId="141" fillId="0" borderId="0" xfId="2" applyNumberFormat="1" applyFont="1" applyFill="1" applyBorder="1" applyAlignment="1">
      <alignment horizontal="right"/>
    </xf>
    <xf numFmtId="38" fontId="28" fillId="0" borderId="0" xfId="2" applyFont="1" applyFill="1" applyAlignment="1"/>
    <xf numFmtId="184" fontId="28" fillId="0" borderId="0" xfId="2" applyNumberFormat="1" applyFont="1" applyFill="1" applyAlignment="1"/>
    <xf numFmtId="38" fontId="28" fillId="0" borderId="0" xfId="2" applyFont="1" applyFill="1" applyBorder="1" applyAlignment="1"/>
    <xf numFmtId="184" fontId="28" fillId="0" borderId="0" xfId="2" applyNumberFormat="1" applyFont="1" applyFill="1" applyBorder="1" applyAlignment="1"/>
    <xf numFmtId="184" fontId="142" fillId="0" borderId="259" xfId="2" applyNumberFormat="1" applyFont="1" applyFill="1" applyBorder="1" applyAlignment="1">
      <alignment horizontal="right" vertical="center" shrinkToFit="1"/>
    </xf>
    <xf numFmtId="38" fontId="95" fillId="0" borderId="156" xfId="2" applyFont="1" applyFill="1" applyBorder="1" applyAlignment="1">
      <alignment horizontal="distributed" vertical="center" justifyLastLine="1"/>
    </xf>
    <xf numFmtId="38" fontId="95" fillId="0" borderId="237" xfId="2" applyFont="1" applyFill="1" applyBorder="1" applyAlignment="1">
      <alignment horizontal="distributed" vertical="center" justifyLastLine="1"/>
    </xf>
    <xf numFmtId="184" fontId="140" fillId="0" borderId="145" xfId="2" applyNumberFormat="1" applyFont="1" applyFill="1" applyBorder="1" applyAlignment="1">
      <alignment horizontal="distributed" vertical="center" wrapText="1" justifyLastLine="1"/>
    </xf>
    <xf numFmtId="38" fontId="126" fillId="0" borderId="258" xfId="2" applyFont="1" applyFill="1" applyBorder="1" applyAlignment="1">
      <alignment horizontal="right" vertical="center" shrinkToFit="1"/>
    </xf>
    <xf numFmtId="38" fontId="126" fillId="0" borderId="259" xfId="2" applyFont="1" applyFill="1" applyBorder="1" applyAlignment="1">
      <alignment horizontal="right" vertical="center" shrinkToFit="1"/>
    </xf>
    <xf numFmtId="184" fontId="126" fillId="0" borderId="259" xfId="2" applyNumberFormat="1" applyFont="1" applyFill="1" applyBorder="1" applyAlignment="1">
      <alignment horizontal="right" vertical="center" shrinkToFit="1"/>
    </xf>
    <xf numFmtId="38" fontId="69" fillId="0" borderId="0" xfId="2" applyFont="1" applyFill="1" applyAlignment="1"/>
    <xf numFmtId="38" fontId="11" fillId="0" borderId="0" xfId="2" applyFont="1" applyFill="1" applyAlignment="1"/>
    <xf numFmtId="184" fontId="143" fillId="0" borderId="145" xfId="0" applyNumberFormat="1" applyFont="1" applyBorder="1" applyAlignment="1">
      <alignment horizontal="distributed" vertical="center" wrapText="1" justifyLastLine="1"/>
    </xf>
    <xf numFmtId="184" fontId="143" fillId="0" borderId="237" xfId="0" applyNumberFormat="1" applyFont="1" applyBorder="1" applyAlignment="1">
      <alignment horizontal="distributed" vertical="center" wrapText="1" justifyLastLine="1"/>
    </xf>
    <xf numFmtId="184" fontId="143" fillId="0" borderId="4" xfId="0" applyNumberFormat="1" applyFont="1" applyBorder="1" applyAlignment="1">
      <alignment horizontal="distributed" vertical="center" wrapText="1" justifyLastLine="1"/>
    </xf>
    <xf numFmtId="38" fontId="124" fillId="0" borderId="258" xfId="2" applyFont="1" applyFill="1" applyBorder="1" applyAlignment="1">
      <alignment horizontal="right" vertical="center" shrinkToFit="1"/>
    </xf>
    <xf numFmtId="0" fontId="124" fillId="0" borderId="257" xfId="0" applyFont="1" applyBorder="1" applyAlignment="1">
      <alignment horizontal="center" vertical="center" shrinkToFit="1"/>
    </xf>
    <xf numFmtId="0" fontId="69" fillId="0" borderId="243" xfId="0" applyFont="1" applyBorder="1" applyAlignment="1">
      <alignment horizontal="distributed" vertical="center" justifyLastLine="1"/>
    </xf>
    <xf numFmtId="184" fontId="11" fillId="0" borderId="243" xfId="2" applyNumberFormat="1" applyFont="1" applyFill="1" applyBorder="1" applyAlignment="1">
      <alignment vertical="center"/>
    </xf>
    <xf numFmtId="184" fontId="11" fillId="0" borderId="4" xfId="2" applyNumberFormat="1" applyFont="1" applyFill="1" applyBorder="1" applyAlignment="1">
      <alignment vertical="center"/>
    </xf>
    <xf numFmtId="202" fontId="69" fillId="0" borderId="4" xfId="2" applyNumberFormat="1" applyFont="1" applyFill="1" applyBorder="1" applyAlignment="1">
      <alignment vertical="center"/>
    </xf>
    <xf numFmtId="0" fontId="10" fillId="0" borderId="4" xfId="1" applyFont="1" applyBorder="1" applyAlignment="1">
      <alignment vertical="center" wrapText="1" shrinkToFit="1"/>
    </xf>
    <xf numFmtId="0" fontId="17" fillId="0" borderId="0" xfId="1" applyFont="1" applyAlignment="1">
      <alignment vertical="center"/>
    </xf>
    <xf numFmtId="0" fontId="17" fillId="0" borderId="0" xfId="0" applyFont="1" applyAlignment="1">
      <alignment vertical="center"/>
    </xf>
    <xf numFmtId="0" fontId="8" fillId="0" borderId="0" xfId="64" applyAlignment="1">
      <alignment horizontal="left" vertical="top" wrapText="1"/>
    </xf>
    <xf numFmtId="0" fontId="28" fillId="2" borderId="0" xfId="64" applyFont="1" applyFill="1" applyAlignment="1">
      <alignment horizontal="left" vertical="center" shrinkToFit="1"/>
    </xf>
    <xf numFmtId="0" fontId="28" fillId="2" borderId="0" xfId="64" applyFont="1" applyFill="1" applyAlignment="1">
      <alignment horizontal="left" vertical="center"/>
    </xf>
    <xf numFmtId="0" fontId="28" fillId="2" borderId="8" xfId="64" applyFont="1" applyFill="1" applyBorder="1" applyAlignment="1">
      <alignment horizontal="left" vertical="center"/>
    </xf>
    <xf numFmtId="0" fontId="86" fillId="0" borderId="0" xfId="18" applyFont="1" applyFill="1" applyAlignment="1">
      <alignment vertical="center"/>
    </xf>
    <xf numFmtId="0" fontId="28" fillId="0" borderId="0" xfId="64" applyFont="1" applyAlignment="1">
      <alignment horizontal="left" vertical="center" shrinkToFit="1"/>
    </xf>
    <xf numFmtId="0" fontId="21" fillId="0" borderId="4" xfId="1" applyFont="1" applyBorder="1" applyAlignment="1">
      <alignment vertical="center" wrapText="1" shrinkToFit="1"/>
    </xf>
    <xf numFmtId="38" fontId="12" fillId="0" borderId="145" xfId="13" applyFont="1" applyFill="1" applyBorder="1" applyAlignment="1">
      <alignment vertical="center"/>
    </xf>
    <xf numFmtId="38" fontId="12" fillId="0" borderId="160" xfId="13" applyFont="1" applyFill="1" applyBorder="1" applyAlignment="1">
      <alignment vertical="center"/>
    </xf>
    <xf numFmtId="38" fontId="12" fillId="0" borderId="132" xfId="13" applyFont="1" applyFill="1" applyBorder="1" applyAlignment="1">
      <alignment vertical="center"/>
    </xf>
    <xf numFmtId="38" fontId="12" fillId="0" borderId="4" xfId="13" applyFont="1" applyFill="1" applyBorder="1" applyAlignment="1">
      <alignment horizontal="right" vertical="center"/>
    </xf>
    <xf numFmtId="38" fontId="12" fillId="0" borderId="145" xfId="13" applyFont="1" applyFill="1" applyBorder="1" applyAlignment="1">
      <alignment horizontal="right" vertical="center"/>
    </xf>
    <xf numFmtId="38" fontId="12" fillId="0" borderId="160" xfId="13" applyFont="1" applyFill="1" applyBorder="1" applyAlignment="1">
      <alignment horizontal="right" vertical="center"/>
    </xf>
    <xf numFmtId="38" fontId="12" fillId="0" borderId="132" xfId="13" applyFont="1" applyFill="1" applyBorder="1" applyAlignment="1">
      <alignment horizontal="right" vertical="center"/>
    </xf>
    <xf numFmtId="38" fontId="11" fillId="0" borderId="135" xfId="13" applyFont="1" applyFill="1" applyBorder="1" applyAlignment="1">
      <alignment vertical="center"/>
    </xf>
    <xf numFmtId="38" fontId="11" fillId="0" borderId="187" xfId="13" applyFont="1" applyFill="1" applyBorder="1" applyAlignment="1">
      <alignment vertical="center"/>
    </xf>
    <xf numFmtId="38" fontId="11" fillId="0" borderId="186" xfId="13" applyFont="1" applyFill="1" applyBorder="1" applyAlignment="1">
      <alignment vertical="center"/>
    </xf>
    <xf numFmtId="38" fontId="11" fillId="0" borderId="134" xfId="13" applyFont="1" applyFill="1" applyBorder="1" applyAlignment="1">
      <alignment vertical="center"/>
    </xf>
    <xf numFmtId="38" fontId="11" fillId="0" borderId="145" xfId="13" applyFont="1" applyFill="1" applyBorder="1" applyAlignment="1">
      <alignment horizontal="right" vertical="center"/>
    </xf>
    <xf numFmtId="38" fontId="11" fillId="0" borderId="170" xfId="13" applyFont="1" applyFill="1" applyBorder="1" applyAlignment="1">
      <alignment horizontal="right" vertical="center"/>
    </xf>
    <xf numFmtId="38" fontId="11" fillId="0" borderId="132" xfId="13" applyFont="1" applyFill="1" applyBorder="1" applyAlignment="1">
      <alignment horizontal="right" vertical="center"/>
    </xf>
    <xf numFmtId="38" fontId="11" fillId="0" borderId="160" xfId="13" applyFont="1" applyFill="1" applyBorder="1" applyAlignment="1">
      <alignment horizontal="right" vertical="center"/>
    </xf>
    <xf numFmtId="184" fontId="11" fillId="0" borderId="4" xfId="13" applyNumberFormat="1" applyFont="1" applyFill="1" applyBorder="1" applyAlignment="1">
      <alignment vertical="center"/>
    </xf>
    <xf numFmtId="38" fontId="12" fillId="0" borderId="210" xfId="13" applyFont="1" applyFill="1" applyBorder="1" applyAlignment="1">
      <alignment horizontal="right" vertical="center"/>
    </xf>
    <xf numFmtId="38" fontId="12" fillId="0" borderId="211" xfId="13" applyFont="1" applyFill="1" applyBorder="1" applyAlignment="1">
      <alignment horizontal="right" vertical="center"/>
    </xf>
    <xf numFmtId="38" fontId="12" fillId="0" borderId="212" xfId="13" applyFont="1" applyFill="1" applyBorder="1" applyAlignment="1">
      <alignment horizontal="right" vertical="center"/>
    </xf>
    <xf numFmtId="40" fontId="11" fillId="0" borderId="4" xfId="13" applyNumberFormat="1" applyFont="1" applyFill="1" applyBorder="1" applyAlignment="1">
      <alignment horizontal="right" vertical="center"/>
    </xf>
    <xf numFmtId="40" fontId="12" fillId="0" borderId="45" xfId="13" applyNumberFormat="1" applyFont="1" applyFill="1" applyBorder="1" applyAlignment="1">
      <alignment horizontal="right" vertical="center"/>
    </xf>
    <xf numFmtId="184" fontId="11" fillId="0" borderId="160" xfId="13" applyNumberFormat="1" applyFont="1" applyFill="1" applyBorder="1" applyAlignment="1">
      <alignment vertical="center"/>
    </xf>
    <xf numFmtId="38" fontId="11" fillId="0" borderId="5" xfId="13" applyFont="1" applyFill="1" applyBorder="1" applyAlignment="1">
      <alignment vertical="center"/>
    </xf>
    <xf numFmtId="38" fontId="11" fillId="0" borderId="0" xfId="13" applyFont="1" applyFill="1" applyAlignment="1"/>
    <xf numFmtId="38" fontId="11" fillId="0" borderId="0" xfId="13" applyFont="1" applyFill="1" applyAlignment="1">
      <alignment horizontal="right" vertical="center"/>
    </xf>
    <xf numFmtId="38" fontId="11" fillId="0" borderId="0" xfId="13" applyFont="1" applyFill="1" applyAlignment="1">
      <alignment vertical="center"/>
    </xf>
    <xf numFmtId="38" fontId="11" fillId="0" borderId="4" xfId="13" applyFont="1" applyFill="1" applyBorder="1" applyAlignment="1">
      <alignment horizontal="distributed" vertical="center" justifyLastLine="1"/>
    </xf>
    <xf numFmtId="38" fontId="11" fillId="0" borderId="0" xfId="13" applyFont="1" applyFill="1" applyBorder="1" applyAlignment="1">
      <alignment horizontal="center" vertical="center"/>
    </xf>
    <xf numFmtId="184" fontId="11" fillId="0" borderId="0" xfId="13" applyNumberFormat="1" applyFont="1" applyFill="1" applyAlignment="1"/>
    <xf numFmtId="184" fontId="11" fillId="0" borderId="0" xfId="13" applyNumberFormat="1" applyFont="1" applyFill="1" applyAlignment="1">
      <alignment vertical="center"/>
    </xf>
    <xf numFmtId="184" fontId="11" fillId="0" borderId="0" xfId="13" applyNumberFormat="1" applyFont="1" applyFill="1" applyBorder="1" applyAlignment="1">
      <alignment horizontal="center" vertical="center"/>
    </xf>
    <xf numFmtId="38" fontId="11" fillId="0" borderId="3" xfId="13" applyFont="1" applyFill="1" applyBorder="1" applyAlignment="1">
      <alignment horizontal="right" vertical="center" shrinkToFit="1"/>
    </xf>
    <xf numFmtId="38" fontId="11" fillId="0" borderId="1" xfId="13" applyFont="1" applyFill="1" applyBorder="1" applyAlignment="1">
      <alignment horizontal="right" vertical="center" shrinkToFit="1"/>
    </xf>
    <xf numFmtId="184" fontId="11" fillId="0" borderId="1" xfId="13" applyNumberFormat="1" applyFont="1" applyFill="1" applyBorder="1" applyAlignment="1">
      <alignment horizontal="right" vertical="center" shrinkToFit="1"/>
    </xf>
    <xf numFmtId="38" fontId="11" fillId="0" borderId="56" xfId="13" applyFont="1" applyFill="1" applyBorder="1" applyAlignment="1">
      <alignment vertical="center"/>
    </xf>
    <xf numFmtId="38" fontId="11" fillId="0" borderId="74" xfId="13" applyFont="1" applyFill="1" applyBorder="1" applyAlignment="1">
      <alignment vertical="center"/>
    </xf>
    <xf numFmtId="38" fontId="11" fillId="0" borderId="55" xfId="13" applyFont="1" applyFill="1" applyBorder="1" applyAlignment="1">
      <alignment vertical="center"/>
    </xf>
    <xf numFmtId="38" fontId="11" fillId="0" borderId="46" xfId="13" quotePrefix="1" applyFont="1" applyFill="1" applyBorder="1" applyAlignment="1">
      <alignment horizontal="right" vertical="center"/>
    </xf>
    <xf numFmtId="38" fontId="11" fillId="0" borderId="3" xfId="13" applyFont="1" applyFill="1" applyBorder="1" applyAlignment="1">
      <alignment vertical="center"/>
    </xf>
    <xf numFmtId="38" fontId="11" fillId="0" borderId="237" xfId="13" applyFont="1" applyFill="1" applyBorder="1" applyAlignment="1">
      <alignment vertical="center"/>
    </xf>
    <xf numFmtId="38" fontId="11" fillId="0" borderId="74" xfId="13" applyFont="1" applyFill="1" applyBorder="1" applyAlignment="1">
      <alignment horizontal="right" vertical="center" shrinkToFit="1"/>
    </xf>
    <xf numFmtId="38" fontId="12" fillId="0" borderId="74" xfId="13" applyFont="1" applyFill="1" applyBorder="1" applyAlignment="1">
      <alignment horizontal="right" vertical="center" shrinkToFit="1"/>
    </xf>
    <xf numFmtId="38" fontId="12" fillId="0" borderId="4" xfId="13" applyFont="1" applyFill="1" applyBorder="1" applyAlignment="1">
      <alignment horizontal="right" vertical="center" shrinkToFit="1"/>
    </xf>
    <xf numFmtId="38" fontId="12" fillId="0" borderId="3" xfId="13" applyFont="1" applyFill="1" applyBorder="1" applyAlignment="1">
      <alignment vertical="center"/>
    </xf>
    <xf numFmtId="38" fontId="10" fillId="0" borderId="4" xfId="13" applyFont="1" applyFill="1" applyBorder="1" applyAlignment="1">
      <alignment vertical="center"/>
    </xf>
    <xf numFmtId="38" fontId="22" fillId="0" borderId="4" xfId="13" applyFont="1" applyFill="1" applyBorder="1" applyAlignment="1">
      <alignment horizontal="right" vertical="center"/>
    </xf>
    <xf numFmtId="38" fontId="10" fillId="2" borderId="74" xfId="13" applyFont="1" applyFill="1" applyBorder="1" applyAlignment="1">
      <alignment horizontal="right" vertical="center"/>
    </xf>
    <xf numFmtId="38" fontId="10" fillId="0" borderId="88" xfId="13" applyFont="1" applyFill="1" applyBorder="1" applyAlignment="1">
      <alignment horizontal="right" vertical="center" shrinkToFit="1"/>
    </xf>
    <xf numFmtId="38" fontId="10" fillId="0" borderId="4" xfId="13" applyFont="1" applyFill="1" applyBorder="1" applyAlignment="1">
      <alignment horizontal="right" vertical="center" shrinkToFit="1"/>
    </xf>
    <xf numFmtId="38" fontId="10" fillId="0" borderId="69" xfId="13" applyFont="1" applyFill="1" applyBorder="1" applyAlignment="1">
      <alignment horizontal="right" vertical="center" shrinkToFit="1"/>
    </xf>
    <xf numFmtId="38" fontId="10" fillId="0" borderId="5" xfId="13" applyFont="1" applyFill="1" applyBorder="1" applyAlignment="1">
      <alignment horizontal="right" vertical="center" shrinkToFit="1"/>
    </xf>
    <xf numFmtId="38" fontId="10" fillId="0" borderId="4" xfId="13" applyFont="1" applyFill="1" applyBorder="1" applyAlignment="1">
      <alignment vertical="center" shrinkToFit="1"/>
    </xf>
    <xf numFmtId="38" fontId="22" fillId="0" borderId="4" xfId="13" applyFont="1" applyFill="1" applyBorder="1" applyAlignment="1">
      <alignment vertical="center"/>
    </xf>
    <xf numFmtId="38" fontId="11" fillId="0" borderId="89" xfId="13" applyFont="1" applyFill="1" applyBorder="1" applyAlignment="1">
      <alignment horizontal="right" vertical="center"/>
    </xf>
    <xf numFmtId="38" fontId="11" fillId="0" borderId="58" xfId="13" applyFont="1" applyFill="1" applyBorder="1" applyAlignment="1">
      <alignment horizontal="right" vertical="center"/>
    </xf>
    <xf numFmtId="38" fontId="10" fillId="2" borderId="4" xfId="13" applyFont="1" applyFill="1" applyBorder="1" applyAlignment="1">
      <alignment horizontal="right" vertical="center"/>
    </xf>
    <xf numFmtId="0" fontId="48" fillId="0" borderId="0" xfId="5" applyFont="1">
      <alignment vertical="center"/>
    </xf>
    <xf numFmtId="0" fontId="8" fillId="0" borderId="262" xfId="64" applyBorder="1" applyAlignment="1">
      <alignment vertical="top" shrinkToFit="1"/>
    </xf>
    <xf numFmtId="0" fontId="8" fillId="0" borderId="258" xfId="64" applyBorder="1" applyAlignment="1">
      <alignment vertical="top" shrinkToFit="1"/>
    </xf>
    <xf numFmtId="0" fontId="8" fillId="2" borderId="262" xfId="64" applyFill="1" applyBorder="1" applyAlignment="1">
      <alignment horizontal="left" vertical="center"/>
    </xf>
    <xf numFmtId="0" fontId="8" fillId="2" borderId="262" xfId="64" applyFill="1" applyBorder="1" applyAlignment="1">
      <alignment vertical="top" shrinkToFit="1"/>
    </xf>
    <xf numFmtId="0" fontId="8" fillId="2" borderId="237" xfId="64" applyFill="1" applyBorder="1" applyAlignment="1">
      <alignment vertical="top" shrinkToFit="1"/>
    </xf>
    <xf numFmtId="0" fontId="8" fillId="2" borderId="258" xfId="64" applyFill="1" applyBorder="1" applyAlignment="1">
      <alignment vertical="center"/>
    </xf>
    <xf numFmtId="0" fontId="8" fillId="2" borderId="259" xfId="64" applyFill="1" applyBorder="1" applyAlignment="1">
      <alignment vertical="center"/>
    </xf>
    <xf numFmtId="0" fontId="8" fillId="2" borderId="258" xfId="64" applyFill="1" applyBorder="1" applyAlignment="1">
      <alignment vertical="top" shrinkToFit="1"/>
    </xf>
    <xf numFmtId="0" fontId="8" fillId="2" borderId="258" xfId="64" applyFill="1" applyBorder="1" applyAlignment="1">
      <alignment horizontal="left"/>
    </xf>
    <xf numFmtId="0" fontId="8" fillId="2" borderId="259" xfId="64" applyFill="1" applyBorder="1"/>
    <xf numFmtId="0" fontId="8" fillId="0" borderId="237" xfId="64" applyBorder="1" applyAlignment="1">
      <alignment vertical="top" shrinkToFit="1"/>
    </xf>
    <xf numFmtId="38" fontId="22" fillId="2" borderId="4" xfId="2" applyFont="1" applyFill="1" applyBorder="1" applyAlignment="1">
      <alignment horizontal="right" vertical="center" wrapText="1"/>
    </xf>
    <xf numFmtId="0" fontId="10" fillId="0" borderId="0" xfId="0" applyFont="1" applyAlignment="1">
      <alignment horizontal="distributed" vertical="center"/>
    </xf>
    <xf numFmtId="38" fontId="11" fillId="0" borderId="267" xfId="2" applyFont="1" applyFill="1" applyBorder="1" applyAlignment="1">
      <alignment vertical="center"/>
    </xf>
    <xf numFmtId="0" fontId="10" fillId="0" borderId="9" xfId="0" applyFont="1" applyBorder="1" applyAlignment="1">
      <alignment horizontal="distributed" vertical="center"/>
    </xf>
    <xf numFmtId="202" fontId="11" fillId="0" borderId="9" xfId="2" applyNumberFormat="1" applyFont="1" applyFill="1" applyBorder="1" applyAlignment="1">
      <alignment vertical="center" shrinkToFit="1"/>
    </xf>
    <xf numFmtId="202" fontId="11" fillId="0" borderId="9" xfId="2" applyNumberFormat="1" applyFont="1" applyFill="1" applyBorder="1" applyAlignment="1">
      <alignment vertical="center"/>
    </xf>
    <xf numFmtId="0" fontId="23" fillId="0" borderId="0" xfId="1" applyFont="1" applyAlignment="1">
      <alignment vertical="center" shrinkToFit="1"/>
    </xf>
    <xf numFmtId="38" fontId="12" fillId="0" borderId="273" xfId="2" applyFont="1" applyFill="1" applyBorder="1" applyAlignment="1">
      <alignment horizontal="center" vertical="center" shrinkToFit="1"/>
    </xf>
    <xf numFmtId="38" fontId="11" fillId="0" borderId="272" xfId="2" applyFont="1" applyFill="1" applyBorder="1" applyAlignment="1">
      <alignment horizontal="right" vertical="center"/>
    </xf>
    <xf numFmtId="0" fontId="10" fillId="2" borderId="0" xfId="1" applyFont="1" applyFill="1" applyAlignment="1">
      <alignment horizontal="distributed" vertical="center"/>
    </xf>
    <xf numFmtId="179" fontId="10" fillId="2" borderId="0" xfId="1" applyNumberFormat="1" applyFont="1" applyFill="1" applyAlignment="1">
      <alignment horizontal="right" vertical="center"/>
    </xf>
    <xf numFmtId="179" fontId="10" fillId="2" borderId="0" xfId="13" applyNumberFormat="1" applyFont="1" applyFill="1" applyBorder="1" applyAlignment="1">
      <alignment horizontal="center" vertical="center"/>
    </xf>
    <xf numFmtId="0" fontId="83" fillId="0" borderId="237" xfId="63" applyNumberFormat="1" applyFont="1" applyFill="1" applyBorder="1" applyAlignment="1">
      <alignment horizontal="distributed" vertical="center" wrapText="1" justifyLastLine="1"/>
    </xf>
    <xf numFmtId="0" fontId="83" fillId="0" borderId="145" xfId="63" applyNumberFormat="1" applyFont="1" applyFill="1" applyBorder="1" applyAlignment="1">
      <alignment horizontal="distributed" vertical="center" wrapText="1" justifyLastLine="1"/>
    </xf>
    <xf numFmtId="0" fontId="83" fillId="0" borderId="274" xfId="63" applyNumberFormat="1" applyFont="1" applyFill="1" applyBorder="1" applyAlignment="1">
      <alignment horizontal="distributed" vertical="center" wrapText="1" justifyLastLine="1"/>
    </xf>
    <xf numFmtId="0" fontId="83" fillId="0" borderId="0" xfId="63" applyNumberFormat="1" applyFont="1" applyFill="1" applyBorder="1" applyAlignment="1">
      <alignment horizontal="distributed" vertical="center" wrapText="1" justifyLastLine="1"/>
    </xf>
    <xf numFmtId="0" fontId="83" fillId="0" borderId="13" xfId="63" applyNumberFormat="1" applyFont="1" applyFill="1" applyBorder="1" applyAlignment="1">
      <alignment horizontal="distributed" vertical="center" wrapText="1" justifyLastLine="1"/>
    </xf>
    <xf numFmtId="0" fontId="83" fillId="0" borderId="149" xfId="0" applyFont="1" applyBorder="1" applyAlignment="1">
      <alignment horizontal="distributed"/>
    </xf>
    <xf numFmtId="0" fontId="83" fillId="0" borderId="262" xfId="0" applyFont="1" applyBorder="1" applyAlignment="1">
      <alignment horizontal="right"/>
    </xf>
    <xf numFmtId="0" fontId="83" fillId="0" borderId="149" xfId="0" applyFont="1" applyBorder="1" applyAlignment="1">
      <alignment horizontal="right"/>
    </xf>
    <xf numFmtId="0" fontId="44" fillId="0" borderId="272" xfId="63" applyNumberFormat="1" applyFont="1" applyFill="1" applyBorder="1" applyAlignment="1">
      <alignment horizontal="center" vertical="center" shrinkToFit="1"/>
    </xf>
    <xf numFmtId="38" fontId="44" fillId="0" borderId="258" xfId="63" applyFont="1" applyFill="1" applyBorder="1" applyAlignment="1">
      <alignment vertical="center"/>
    </xf>
    <xf numFmtId="38" fontId="44" fillId="0" borderId="0" xfId="63" applyFont="1" applyFill="1" applyBorder="1" applyAlignment="1">
      <alignment vertical="center"/>
    </xf>
    <xf numFmtId="38" fontId="44" fillId="0" borderId="272" xfId="63" applyFont="1" applyFill="1" applyBorder="1" applyAlignment="1">
      <alignment vertical="center"/>
    </xf>
    <xf numFmtId="0" fontId="44" fillId="0" borderId="275" xfId="63" applyNumberFormat="1" applyFont="1" applyFill="1" applyBorder="1" applyAlignment="1">
      <alignment horizontal="center" vertical="center" shrinkToFit="1"/>
    </xf>
    <xf numFmtId="38" fontId="44" fillId="0" borderId="275" xfId="63" applyFont="1" applyFill="1" applyBorder="1" applyAlignment="1">
      <alignment vertical="center"/>
    </xf>
    <xf numFmtId="38" fontId="44" fillId="0" borderId="149" xfId="63" applyFont="1" applyFill="1" applyBorder="1" applyAlignment="1">
      <alignment vertical="center"/>
    </xf>
    <xf numFmtId="0" fontId="83" fillId="0" borderId="4" xfId="63" applyNumberFormat="1" applyFont="1" applyFill="1" applyBorder="1" applyAlignment="1">
      <alignment horizontal="distributed" vertical="center" wrapText="1" justifyLastLine="1"/>
    </xf>
    <xf numFmtId="0" fontId="83" fillId="0" borderId="260" xfId="63" applyNumberFormat="1" applyFont="1" applyFill="1" applyBorder="1" applyAlignment="1">
      <alignment horizontal="distributed" vertical="center" wrapText="1" justifyLastLine="1"/>
    </xf>
    <xf numFmtId="0" fontId="83" fillId="0" borderId="0" xfId="0" applyFont="1" applyAlignment="1">
      <alignment horizontal="right"/>
    </xf>
    <xf numFmtId="38" fontId="83" fillId="0" borderId="0" xfId="63" applyFont="1" applyFill="1" applyBorder="1" applyAlignment="1">
      <alignment vertical="center"/>
    </xf>
    <xf numFmtId="38" fontId="83" fillId="0" borderId="0" xfId="63" applyFont="1" applyFill="1" applyAlignment="1"/>
    <xf numFmtId="38" fontId="83" fillId="0" borderId="0" xfId="63" applyFont="1" applyFill="1" applyBorder="1" applyAlignment="1"/>
    <xf numFmtId="38" fontId="83" fillId="0" borderId="0" xfId="63" applyFont="1" applyFill="1" applyBorder="1" applyAlignment="1">
      <alignment vertical="center" justifyLastLine="1"/>
    </xf>
    <xf numFmtId="38" fontId="83" fillId="0" borderId="4" xfId="63" applyFont="1" applyFill="1" applyBorder="1" applyAlignment="1">
      <alignment horizontal="distributed" vertical="center" justifyLastLine="1" shrinkToFit="1"/>
    </xf>
    <xf numFmtId="38" fontId="83" fillId="0" borderId="237" xfId="63" applyFont="1" applyFill="1" applyBorder="1" applyAlignment="1">
      <alignment horizontal="distributed" vertical="center" justifyLastLine="1" shrinkToFit="1"/>
    </xf>
    <xf numFmtId="38" fontId="83" fillId="0" borderId="0" xfId="63" applyFont="1" applyFill="1" applyBorder="1" applyAlignment="1">
      <alignment horizontal="distributed" vertical="center" justifyLastLine="1"/>
    </xf>
    <xf numFmtId="179" fontId="114" fillId="0" borderId="0" xfId="2" quotePrefix="1" applyNumberFormat="1" applyFont="1" applyFill="1" applyBorder="1" applyAlignment="1">
      <alignment horizontal="right" vertical="center"/>
    </xf>
    <xf numFmtId="179" fontId="114" fillId="0" borderId="0" xfId="18" applyNumberFormat="1" applyFont="1" applyFill="1" applyBorder="1" applyAlignment="1">
      <alignment horizontal="right" vertical="center" shrinkToFit="1"/>
    </xf>
    <xf numFmtId="179" fontId="11" fillId="0" borderId="0" xfId="13" applyNumberFormat="1" applyFont="1" applyFill="1" applyBorder="1" applyAlignment="1">
      <alignment horizontal="right" vertical="center" justifyLastLine="1"/>
    </xf>
    <xf numFmtId="179" fontId="12" fillId="0" borderId="4" xfId="0" applyNumberFormat="1" applyFont="1" applyBorder="1" applyAlignment="1">
      <alignment vertical="center" wrapText="1"/>
    </xf>
    <xf numFmtId="0" fontId="22" fillId="0" borderId="4" xfId="0" applyFont="1" applyBorder="1" applyAlignment="1">
      <alignment horizontal="distributed" vertical="center" justifyLastLine="1"/>
    </xf>
    <xf numFmtId="202" fontId="10" fillId="0" borderId="4" xfId="1" applyNumberFormat="1" applyFont="1" applyBorder="1" applyAlignment="1">
      <alignment horizontal="center" vertical="center" wrapText="1" shrinkToFit="1"/>
    </xf>
    <xf numFmtId="0" fontId="13" fillId="0" borderId="0" xfId="76" applyFont="1">
      <alignment vertical="center"/>
    </xf>
    <xf numFmtId="38" fontId="11" fillId="0" borderId="56" xfId="13" applyFont="1" applyFill="1" applyBorder="1" applyAlignment="1">
      <alignment horizontal="right" vertical="center" shrinkToFit="1"/>
    </xf>
    <xf numFmtId="201" fontId="11" fillId="0" borderId="45" xfId="2" applyNumberFormat="1" applyFont="1" applyFill="1" applyBorder="1" applyAlignment="1">
      <alignment horizontal="right" vertical="center"/>
    </xf>
    <xf numFmtId="184" fontId="11" fillId="0" borderId="0" xfId="2" applyNumberFormat="1" applyFont="1" applyFill="1" applyBorder="1" applyAlignment="1">
      <alignment horizontal="right" vertical="center"/>
    </xf>
    <xf numFmtId="0" fontId="11" fillId="0" borderId="4" xfId="14" applyFont="1" applyBorder="1" applyAlignment="1">
      <alignment horizontal="distributed" vertical="center" justifyLastLine="1" shrinkToFit="1"/>
    </xf>
    <xf numFmtId="38" fontId="17" fillId="0" borderId="4" xfId="2" applyFont="1" applyFill="1" applyBorder="1" applyAlignment="1">
      <alignment horizontal="left" vertical="center"/>
    </xf>
    <xf numFmtId="38" fontId="17" fillId="0" borderId="4" xfId="2" applyFont="1" applyFill="1" applyBorder="1" applyAlignment="1">
      <alignment horizontal="left" vertical="center" wrapText="1"/>
    </xf>
    <xf numFmtId="0" fontId="12" fillId="0" borderId="4" xfId="0" applyFont="1" applyBorder="1" applyAlignment="1">
      <alignment horizontal="distributed" vertical="center"/>
    </xf>
    <xf numFmtId="0" fontId="22" fillId="0" borderId="4" xfId="0" applyFont="1" applyBorder="1" applyAlignment="1">
      <alignment horizontal="distributed" vertical="center"/>
    </xf>
    <xf numFmtId="0" fontId="21" fillId="0" borderId="4" xfId="0" applyFont="1" applyBorder="1" applyAlignment="1">
      <alignment horizontal="distributed" vertical="center"/>
    </xf>
    <xf numFmtId="0" fontId="10" fillId="0" borderId="4" xfId="0" applyFont="1" applyBorder="1" applyAlignment="1">
      <alignment vertical="center"/>
    </xf>
    <xf numFmtId="0" fontId="22" fillId="0" borderId="4" xfId="0" applyFont="1" applyBorder="1" applyAlignment="1">
      <alignment horizontal="left" vertical="center"/>
    </xf>
    <xf numFmtId="38" fontId="10" fillId="0" borderId="0" xfId="2" applyFont="1" applyFill="1" applyAlignment="1">
      <alignment horizontal="center" vertical="center"/>
    </xf>
    <xf numFmtId="190" fontId="10" fillId="0" borderId="0" xfId="1" applyNumberFormat="1" applyFont="1" applyAlignment="1">
      <alignment horizontal="left" vertical="center"/>
    </xf>
    <xf numFmtId="178" fontId="10" fillId="0" borderId="4" xfId="2" applyNumberFormat="1" applyFont="1" applyFill="1" applyBorder="1" applyAlignment="1">
      <alignment horizontal="distributed" vertical="center"/>
    </xf>
    <xf numFmtId="38" fontId="69" fillId="0" borderId="0" xfId="63" applyFont="1" applyFill="1" applyBorder="1" applyAlignment="1">
      <alignment horizontal="center" vertical="center" shrinkToFit="1"/>
    </xf>
    <xf numFmtId="178" fontId="114" fillId="0" borderId="0" xfId="63" applyNumberFormat="1" applyFont="1" applyFill="1" applyBorder="1" applyAlignment="1">
      <alignment horizontal="right" vertical="center"/>
    </xf>
    <xf numFmtId="38" fontId="69" fillId="0" borderId="9" xfId="63" applyFont="1" applyFill="1" applyBorder="1" applyAlignment="1">
      <alignment horizontal="center" vertical="center" shrinkToFit="1"/>
    </xf>
    <xf numFmtId="178" fontId="114" fillId="0" borderId="9" xfId="63" applyNumberFormat="1" applyFont="1" applyFill="1" applyBorder="1" applyAlignment="1">
      <alignment horizontal="right" vertical="center"/>
    </xf>
    <xf numFmtId="38" fontId="11" fillId="0" borderId="245" xfId="63" applyFont="1" applyFill="1" applyBorder="1" applyAlignment="1">
      <alignment vertical="center"/>
    </xf>
    <xf numFmtId="0" fontId="11" fillId="0" borderId="0" xfId="1" applyFont="1" applyAlignment="1">
      <alignment vertical="center" textRotation="255" shrinkToFit="1"/>
    </xf>
    <xf numFmtId="38" fontId="11" fillId="0" borderId="241" xfId="13" applyFont="1" applyFill="1" applyBorder="1" applyAlignment="1">
      <alignment vertical="center"/>
    </xf>
    <xf numFmtId="0" fontId="91" fillId="0" borderId="0" xfId="1" applyFont="1" applyAlignment="1">
      <alignment horizontal="distributed" vertical="center" shrinkToFit="1"/>
    </xf>
    <xf numFmtId="38" fontId="91" fillId="0" borderId="0" xfId="13" applyFont="1" applyFill="1" applyBorder="1" applyAlignment="1">
      <alignment horizontal="right" vertical="center" shrinkToFit="1"/>
    </xf>
    <xf numFmtId="0" fontId="83" fillId="0" borderId="0" xfId="76" applyFont="1">
      <alignment vertical="center"/>
    </xf>
    <xf numFmtId="0" fontId="48" fillId="0" borderId="278" xfId="76" applyFont="1" applyBorder="1">
      <alignment vertical="center"/>
    </xf>
    <xf numFmtId="0" fontId="48" fillId="0" borderId="0" xfId="76" applyFont="1">
      <alignment vertical="center"/>
    </xf>
    <xf numFmtId="0" fontId="48" fillId="0" borderId="0" xfId="0" applyFont="1" applyAlignment="1">
      <alignment vertical="center"/>
    </xf>
    <xf numFmtId="0" fontId="48" fillId="0" borderId="149" xfId="76" applyFont="1" applyBorder="1">
      <alignment vertical="center"/>
    </xf>
    <xf numFmtId="0" fontId="48" fillId="0" borderId="278" xfId="0" applyFont="1" applyBorder="1" applyAlignment="1">
      <alignment vertical="center"/>
    </xf>
    <xf numFmtId="0" fontId="48" fillId="0" borderId="149" xfId="0" applyFont="1" applyBorder="1" applyAlignment="1">
      <alignment vertical="center"/>
    </xf>
    <xf numFmtId="0" fontId="48" fillId="0" borderId="16" xfId="76" applyFont="1" applyBorder="1">
      <alignment vertical="center"/>
    </xf>
    <xf numFmtId="0" fontId="48" fillId="0" borderId="0" xfId="0" applyFont="1"/>
    <xf numFmtId="0" fontId="48" fillId="0" borderId="24" xfId="76" applyFont="1" applyBorder="1">
      <alignment vertical="center"/>
    </xf>
    <xf numFmtId="0" fontId="48" fillId="0" borderId="28" xfId="76" applyFont="1" applyBorder="1">
      <alignment vertical="center"/>
    </xf>
    <xf numFmtId="0" fontId="48" fillId="0" borderId="0" xfId="76" applyFont="1" applyAlignment="1"/>
    <xf numFmtId="0" fontId="48" fillId="0" borderId="0" xfId="76" applyFont="1" applyAlignment="1">
      <alignment vertical="center" wrapText="1"/>
    </xf>
    <xf numFmtId="0" fontId="48" fillId="0" borderId="0" xfId="76" applyFont="1" applyAlignment="1">
      <alignment horizontal="left" vertical="top"/>
    </xf>
    <xf numFmtId="0" fontId="147" fillId="0" borderId="0" xfId="76" applyFont="1">
      <alignment vertical="center"/>
    </xf>
    <xf numFmtId="0" fontId="48" fillId="0" borderId="20" xfId="76" applyFont="1" applyBorder="1">
      <alignment vertical="center"/>
    </xf>
    <xf numFmtId="0" fontId="147" fillId="0" borderId="0" xfId="76" applyFont="1" applyAlignment="1"/>
    <xf numFmtId="0" fontId="48" fillId="0" borderId="14" xfId="76" applyFont="1" applyBorder="1" applyAlignment="1"/>
    <xf numFmtId="0" fontId="48" fillId="0" borderId="17" xfId="76" applyFont="1" applyBorder="1" applyAlignment="1"/>
    <xf numFmtId="0" fontId="48" fillId="0" borderId="20" xfId="76" applyFont="1" applyBorder="1" applyAlignment="1"/>
    <xf numFmtId="0" fontId="48" fillId="0" borderId="279" xfId="76" applyFont="1" applyBorder="1" applyAlignment="1">
      <alignment horizontal="left" vertical="center"/>
    </xf>
    <xf numFmtId="0" fontId="48" fillId="0" borderId="16" xfId="76" applyFont="1" applyBorder="1" applyAlignment="1">
      <alignment horizontal="left" vertical="center"/>
    </xf>
    <xf numFmtId="0" fontId="48" fillId="0" borderId="149" xfId="76" applyFont="1" applyBorder="1" applyAlignment="1"/>
    <xf numFmtId="0" fontId="48" fillId="0" borderId="278" xfId="76" applyFont="1" applyBorder="1" applyAlignment="1">
      <alignment horizontal="left" vertical="center"/>
    </xf>
    <xf numFmtId="0" fontId="48" fillId="0" borderId="0" xfId="76" applyFont="1" applyAlignment="1">
      <alignment horizontal="left" vertical="center"/>
    </xf>
    <xf numFmtId="0" fontId="48" fillId="0" borderId="231" xfId="76" applyFont="1" applyBorder="1">
      <alignment vertical="center"/>
    </xf>
    <xf numFmtId="0" fontId="48" fillId="0" borderId="0" xfId="76" applyFont="1" applyAlignment="1">
      <alignment vertical="center" shrinkToFit="1"/>
    </xf>
    <xf numFmtId="0" fontId="48" fillId="0" borderId="278" xfId="76" applyFont="1" applyBorder="1" applyAlignment="1">
      <alignment horizontal="distributed" vertical="center"/>
    </xf>
    <xf numFmtId="0" fontId="48" fillId="0" borderId="0" xfId="76" applyFont="1" applyAlignment="1">
      <alignment horizontal="center" vertical="center"/>
    </xf>
    <xf numFmtId="0" fontId="48" fillId="0" borderId="0" xfId="76" applyFont="1" applyAlignment="1">
      <alignment horizontal="distributed" vertical="center"/>
    </xf>
    <xf numFmtId="0" fontId="48" fillId="0" borderId="9" xfId="76" applyFont="1" applyBorder="1">
      <alignment vertical="center"/>
    </xf>
    <xf numFmtId="0" fontId="48" fillId="0" borderId="262" xfId="76" applyFont="1" applyBorder="1">
      <alignment vertical="center"/>
    </xf>
    <xf numFmtId="0" fontId="48" fillId="0" borderId="123" xfId="76" applyFont="1" applyBorder="1">
      <alignment vertical="center"/>
    </xf>
    <xf numFmtId="0" fontId="48" fillId="0" borderId="0" xfId="76" applyFont="1" applyAlignment="1">
      <alignment horizontal="left" vertical="top" wrapText="1"/>
    </xf>
    <xf numFmtId="0" fontId="48" fillId="0" borderId="0" xfId="76" applyFont="1" applyAlignment="1">
      <alignment vertical="top" wrapText="1"/>
    </xf>
    <xf numFmtId="0" fontId="48" fillId="0" borderId="0" xfId="76" applyFont="1" applyAlignment="1">
      <alignment horizontal="left" vertical="center" shrinkToFit="1"/>
    </xf>
    <xf numFmtId="0" fontId="48" fillId="0" borderId="278" xfId="76" applyFont="1" applyBorder="1" applyAlignment="1">
      <alignment vertical="center" shrinkToFit="1"/>
    </xf>
    <xf numFmtId="0" fontId="48" fillId="0" borderId="0" xfId="0" applyFont="1" applyAlignment="1">
      <alignment horizontal="left" vertical="center"/>
    </xf>
    <xf numFmtId="0" fontId="48" fillId="0" borderId="241" xfId="76" applyFont="1" applyBorder="1">
      <alignment vertical="center"/>
    </xf>
    <xf numFmtId="0" fontId="48" fillId="0" borderId="8" xfId="76" applyFont="1" applyBorder="1">
      <alignment vertical="center"/>
    </xf>
    <xf numFmtId="0" fontId="147" fillId="0" borderId="0" xfId="76" applyFont="1" applyAlignment="1">
      <alignment vertical="top" wrapText="1"/>
    </xf>
    <xf numFmtId="0" fontId="147" fillId="0" borderId="0" xfId="76" applyFont="1" applyAlignment="1">
      <alignment horizontal="left" vertical="top" wrapText="1"/>
    </xf>
    <xf numFmtId="0" fontId="48" fillId="0" borderId="25" xfId="76" applyFont="1" applyBorder="1">
      <alignment vertical="center"/>
    </xf>
    <xf numFmtId="0" fontId="147" fillId="0" borderId="14" xfId="76" applyFont="1" applyBorder="1" applyAlignment="1"/>
    <xf numFmtId="0" fontId="147" fillId="0" borderId="0" xfId="76" applyFont="1" applyAlignment="1">
      <alignment horizontal="left"/>
    </xf>
    <xf numFmtId="0" fontId="48" fillId="0" borderId="278" xfId="76" applyFont="1" applyBorder="1" applyAlignment="1"/>
    <xf numFmtId="0" fontId="48" fillId="0" borderId="0" xfId="76" applyFont="1" applyAlignment="1">
      <alignment horizontal="left"/>
    </xf>
    <xf numFmtId="0" fontId="48" fillId="0" borderId="21" xfId="76" applyFont="1" applyBorder="1">
      <alignment vertical="center"/>
    </xf>
    <xf numFmtId="0" fontId="48" fillId="0" borderId="0" xfId="76" applyFont="1" applyAlignment="1">
      <alignment wrapText="1"/>
    </xf>
    <xf numFmtId="0" fontId="48" fillId="0" borderId="0" xfId="76" applyFont="1" applyAlignment="1">
      <alignment horizontal="left" vertical="center" wrapText="1"/>
    </xf>
    <xf numFmtId="0" fontId="48" fillId="0" borderId="26" xfId="76" applyFont="1" applyBorder="1">
      <alignment vertical="center"/>
    </xf>
    <xf numFmtId="0" fontId="48" fillId="0" borderId="17" xfId="76" applyFont="1" applyBorder="1">
      <alignment vertical="center"/>
    </xf>
    <xf numFmtId="0" fontId="48" fillId="0" borderId="14" xfId="76" applyFont="1" applyBorder="1">
      <alignment vertical="center"/>
    </xf>
    <xf numFmtId="0" fontId="48" fillId="0" borderId="27" xfId="76" applyFont="1" applyBorder="1">
      <alignment vertical="center"/>
    </xf>
    <xf numFmtId="0" fontId="48" fillId="0" borderId="19" xfId="76" applyFont="1" applyBorder="1">
      <alignment vertical="center"/>
    </xf>
    <xf numFmtId="0" fontId="48" fillId="0" borderId="15" xfId="76" applyFont="1" applyBorder="1">
      <alignment vertical="center"/>
    </xf>
    <xf numFmtId="0" fontId="147" fillId="0" borderId="20" xfId="76" applyFont="1" applyBorder="1">
      <alignment vertical="center"/>
    </xf>
    <xf numFmtId="0" fontId="147" fillId="0" borderId="17" xfId="76" applyFont="1" applyBorder="1">
      <alignment vertical="center"/>
    </xf>
    <xf numFmtId="0" fontId="147" fillId="0" borderId="21" xfId="76" applyFont="1" applyBorder="1">
      <alignment vertical="center"/>
    </xf>
    <xf numFmtId="0" fontId="147" fillId="0" borderId="24" xfId="76" applyFont="1" applyBorder="1">
      <alignment vertical="center"/>
    </xf>
    <xf numFmtId="0" fontId="48" fillId="0" borderId="23" xfId="76" applyFont="1" applyBorder="1">
      <alignment vertical="center"/>
    </xf>
    <xf numFmtId="0" fontId="48" fillId="0" borderId="22" xfId="76" applyFont="1" applyBorder="1">
      <alignment vertical="center"/>
    </xf>
    <xf numFmtId="0" fontId="147" fillId="0" borderId="14" xfId="76" applyFont="1" applyBorder="1">
      <alignment vertical="center"/>
    </xf>
    <xf numFmtId="0" fontId="147" fillId="0" borderId="17" xfId="76" applyFont="1" applyBorder="1" applyAlignment="1"/>
    <xf numFmtId="0" fontId="147" fillId="0" borderId="21" xfId="76" applyFont="1" applyBorder="1" applyAlignment="1"/>
    <xf numFmtId="0" fontId="147" fillId="0" borderId="20" xfId="76" applyFont="1" applyBorder="1" applyAlignment="1"/>
    <xf numFmtId="0" fontId="48" fillId="0" borderId="0" xfId="76" applyFont="1" applyAlignment="1">
      <alignment shrinkToFit="1"/>
    </xf>
    <xf numFmtId="0" fontId="48" fillId="0" borderId="279" xfId="76" applyFont="1" applyBorder="1">
      <alignment vertical="center"/>
    </xf>
    <xf numFmtId="0" fontId="48" fillId="0" borderId="0" xfId="0" applyFont="1" applyAlignment="1">
      <alignment horizontal="left"/>
    </xf>
    <xf numFmtId="0" fontId="147" fillId="0" borderId="0" xfId="0" applyFont="1"/>
    <xf numFmtId="0" fontId="48" fillId="0" borderId="231" xfId="76" applyFont="1" applyBorder="1" applyAlignment="1">
      <alignment horizontal="left" vertical="center"/>
    </xf>
    <xf numFmtId="0" fontId="48" fillId="0" borderId="231" xfId="76" applyFont="1" applyBorder="1" applyAlignment="1">
      <alignment horizontal="left" vertical="center" wrapText="1"/>
    </xf>
    <xf numFmtId="0" fontId="26" fillId="2" borderId="0" xfId="64" applyFont="1" applyFill="1" applyAlignment="1">
      <alignment vertical="center"/>
    </xf>
    <xf numFmtId="0" fontId="26" fillId="2" borderId="0" xfId="64" applyFont="1" applyFill="1" applyAlignment="1">
      <alignment vertical="top"/>
    </xf>
    <xf numFmtId="0" fontId="151" fillId="2" borderId="0" xfId="64" applyFont="1" applyFill="1" applyAlignment="1">
      <alignment vertical="center"/>
    </xf>
    <xf numFmtId="0" fontId="151" fillId="2" borderId="0" xfId="64" applyFont="1" applyFill="1" applyAlignment="1">
      <alignment horizontal="distributed" vertical="center"/>
    </xf>
    <xf numFmtId="0" fontId="26" fillId="2" borderId="0" xfId="64" applyFont="1" applyFill="1" applyAlignment="1">
      <alignment horizontal="left" vertical="top"/>
    </xf>
    <xf numFmtId="0" fontId="26" fillId="2" borderId="0" xfId="64" applyFont="1" applyFill="1"/>
    <xf numFmtId="0" fontId="26" fillId="2" borderId="0" xfId="85" applyFont="1" applyFill="1">
      <alignment vertical="center"/>
    </xf>
    <xf numFmtId="0" fontId="8" fillId="0" borderId="0" xfId="64" applyAlignment="1">
      <alignment horizontal="left" vertical="top"/>
    </xf>
    <xf numFmtId="0" fontId="8" fillId="0" borderId="262" xfId="64" applyBorder="1" applyAlignment="1">
      <alignment vertical="center"/>
    </xf>
    <xf numFmtId="0" fontId="8" fillId="0" borderId="149" xfId="64" applyBorder="1" applyAlignment="1">
      <alignment vertical="center"/>
    </xf>
    <xf numFmtId="0" fontId="8" fillId="0" borderId="224" xfId="64" applyBorder="1"/>
    <xf numFmtId="0" fontId="8" fillId="0" borderId="9" xfId="64" applyBorder="1" applyAlignment="1">
      <alignment vertical="center"/>
    </xf>
    <xf numFmtId="0" fontId="8" fillId="0" borderId="8" xfId="64" applyBorder="1"/>
    <xf numFmtId="0" fontId="8" fillId="0" borderId="9" xfId="64" applyBorder="1" applyAlignment="1">
      <alignment vertical="top" shrinkToFit="1"/>
    </xf>
    <xf numFmtId="0" fontId="8" fillId="0" borderId="8" xfId="64" applyBorder="1" applyAlignment="1">
      <alignment vertical="top"/>
    </xf>
    <xf numFmtId="0" fontId="8" fillId="0" borderId="9" xfId="64" applyBorder="1" applyAlignment="1">
      <alignment horizontal="distributed" vertical="center"/>
    </xf>
    <xf numFmtId="0" fontId="8" fillId="0" borderId="123" xfId="64" applyBorder="1" applyAlignment="1">
      <alignment vertical="top"/>
    </xf>
    <xf numFmtId="0" fontId="8" fillId="0" borderId="49" xfId="64" applyBorder="1" applyAlignment="1">
      <alignment vertical="top"/>
    </xf>
    <xf numFmtId="0" fontId="28" fillId="0" borderId="8" xfId="64" applyFont="1" applyBorder="1" applyAlignment="1">
      <alignment vertical="center" shrinkToFit="1"/>
    </xf>
    <xf numFmtId="0" fontId="28" fillId="0" borderId="278" xfId="64" applyFont="1" applyBorder="1" applyAlignment="1">
      <alignment vertical="center" shrinkToFit="1"/>
    </xf>
    <xf numFmtId="0" fontId="28" fillId="0" borderId="49" xfId="64" applyFont="1" applyBorder="1" applyAlignment="1">
      <alignment vertical="center" shrinkToFit="1"/>
    </xf>
    <xf numFmtId="0" fontId="8" fillId="0" borderId="123" xfId="64" applyBorder="1" applyAlignment="1">
      <alignment vertical="top" shrinkToFit="1"/>
    </xf>
    <xf numFmtId="0" fontId="8" fillId="2" borderId="152" xfId="64" applyFill="1" applyBorder="1" applyAlignment="1">
      <alignment vertical="top" shrinkToFit="1"/>
    </xf>
    <xf numFmtId="0" fontId="8" fillId="2" borderId="153" xfId="64" applyFill="1" applyBorder="1" applyAlignment="1">
      <alignment vertical="top"/>
    </xf>
    <xf numFmtId="0" fontId="8" fillId="2" borderId="123" xfId="64" applyFill="1" applyBorder="1" applyAlignment="1">
      <alignment vertical="center"/>
    </xf>
    <xf numFmtId="0" fontId="8" fillId="2" borderId="278" xfId="64" applyFill="1" applyBorder="1" applyAlignment="1">
      <alignment vertical="center"/>
    </xf>
    <xf numFmtId="0" fontId="8" fillId="2" borderId="49" xfId="64" applyFill="1" applyBorder="1" applyAlignment="1">
      <alignment vertical="center"/>
    </xf>
    <xf numFmtId="0" fontId="8" fillId="2" borderId="0" xfId="64" applyFill="1" applyAlignment="1">
      <alignment horizontal="left" vertical="top"/>
    </xf>
    <xf numFmtId="0" fontId="28" fillId="2" borderId="8" xfId="64" applyFont="1" applyFill="1" applyBorder="1" applyAlignment="1">
      <alignment vertical="center" shrinkToFit="1"/>
    </xf>
    <xf numFmtId="0" fontId="8" fillId="2" borderId="123" xfId="64" applyFill="1" applyBorder="1" applyAlignment="1">
      <alignment vertical="top" shrinkToFit="1"/>
    </xf>
    <xf numFmtId="0" fontId="8" fillId="2" borderId="49" xfId="64" applyFill="1" applyBorder="1" applyAlignment="1">
      <alignment vertical="top"/>
    </xf>
    <xf numFmtId="0" fontId="8" fillId="2" borderId="278" xfId="64" applyFill="1" applyBorder="1" applyAlignment="1">
      <alignment horizontal="left" vertical="top" wrapText="1"/>
    </xf>
    <xf numFmtId="0" fontId="8" fillId="0" borderId="152" xfId="64" applyBorder="1" applyAlignment="1">
      <alignment vertical="top" shrinkToFit="1"/>
    </xf>
    <xf numFmtId="0" fontId="8" fillId="0" borderId="153" xfId="64" applyBorder="1" applyAlignment="1">
      <alignment vertical="top" shrinkToFit="1"/>
    </xf>
    <xf numFmtId="0" fontId="8" fillId="2" borderId="152" xfId="64" applyFill="1" applyBorder="1" applyAlignment="1">
      <alignment horizontal="left" vertical="center"/>
    </xf>
    <xf numFmtId="0" fontId="8" fillId="2" borderId="148" xfId="64" applyFill="1" applyBorder="1" applyAlignment="1">
      <alignment horizontal="distributed" vertical="center"/>
    </xf>
    <xf numFmtId="0" fontId="8" fillId="2" borderId="153" xfId="64" applyFill="1" applyBorder="1" applyAlignment="1">
      <alignment vertical="center"/>
    </xf>
    <xf numFmtId="0" fontId="8" fillId="2" borderId="224" xfId="64" applyFill="1" applyBorder="1"/>
    <xf numFmtId="0" fontId="8" fillId="2" borderId="123" xfId="64" applyFill="1" applyBorder="1" applyAlignment="1">
      <alignment horizontal="left" vertical="center"/>
    </xf>
    <xf numFmtId="0" fontId="8" fillId="2" borderId="49" xfId="64" applyFill="1" applyBorder="1"/>
    <xf numFmtId="0" fontId="8" fillId="2" borderId="123" xfId="64" applyFill="1" applyBorder="1" applyAlignment="1">
      <alignment vertical="top"/>
    </xf>
    <xf numFmtId="0" fontId="8" fillId="2" borderId="152" xfId="64" applyFill="1" applyBorder="1" applyAlignment="1">
      <alignment horizontal="left" vertical="top" shrinkToFit="1"/>
    </xf>
    <xf numFmtId="0" fontId="8" fillId="2" borderId="153" xfId="64" applyFill="1" applyBorder="1" applyAlignment="1">
      <alignment horizontal="left" vertical="top" shrinkToFit="1"/>
    </xf>
    <xf numFmtId="0" fontId="8" fillId="2" borderId="123" xfId="64" applyFill="1" applyBorder="1" applyAlignment="1">
      <alignment horizontal="left"/>
    </xf>
    <xf numFmtId="0" fontId="8" fillId="2" borderId="278" xfId="64" applyFill="1" applyBorder="1"/>
    <xf numFmtId="0" fontId="8" fillId="2" borderId="148" xfId="64" applyFill="1" applyBorder="1" applyAlignment="1">
      <alignment vertical="top" shrinkToFit="1"/>
    </xf>
    <xf numFmtId="0" fontId="8" fillId="2" borderId="9" xfId="64" applyFill="1" applyBorder="1" applyAlignment="1">
      <alignment vertical="top"/>
    </xf>
    <xf numFmtId="0" fontId="8" fillId="2" borderId="123" xfId="64" applyFill="1" applyBorder="1"/>
    <xf numFmtId="0" fontId="8" fillId="2" borderId="153" xfId="64" applyFill="1" applyBorder="1" applyAlignment="1">
      <alignment vertical="top" shrinkToFit="1"/>
    </xf>
    <xf numFmtId="0" fontId="8" fillId="2" borderId="148" xfId="64" applyFill="1" applyBorder="1" applyAlignment="1">
      <alignment vertical="top"/>
    </xf>
    <xf numFmtId="0" fontId="8" fillId="2" borderId="278" xfId="64" applyFill="1" applyBorder="1" applyAlignment="1">
      <alignment horizontal="left" vertical="center"/>
    </xf>
    <xf numFmtId="0" fontId="8" fillId="2" borderId="278" xfId="64" applyFill="1" applyBorder="1" applyAlignment="1">
      <alignment vertical="top" shrinkToFit="1"/>
    </xf>
    <xf numFmtId="0" fontId="8" fillId="2" borderId="278" xfId="64" applyFill="1" applyBorder="1" applyAlignment="1">
      <alignment vertical="top"/>
    </xf>
    <xf numFmtId="0" fontId="8" fillId="2" borderId="149" xfId="64" applyFill="1" applyBorder="1" applyAlignment="1">
      <alignment vertical="center"/>
    </xf>
    <xf numFmtId="0" fontId="8" fillId="2" borderId="149" xfId="64" applyFill="1" applyBorder="1" applyAlignment="1">
      <alignment vertical="top"/>
    </xf>
    <xf numFmtId="0" fontId="8" fillId="2" borderId="9" xfId="64" applyFill="1" applyBorder="1"/>
    <xf numFmtId="0" fontId="8" fillId="2" borderId="262" xfId="64" applyFill="1" applyBorder="1" applyAlignment="1">
      <alignment horizontal="left"/>
    </xf>
    <xf numFmtId="0" fontId="8" fillId="2" borderId="149" xfId="64" applyFill="1" applyBorder="1" applyAlignment="1">
      <alignment horizontal="distributed"/>
    </xf>
    <xf numFmtId="0" fontId="8" fillId="2" borderId="262" xfId="64" applyFill="1" applyBorder="1" applyAlignment="1">
      <alignment horizontal="left" vertical="top"/>
    </xf>
    <xf numFmtId="0" fontId="8" fillId="2" borderId="9" xfId="64" applyFill="1" applyBorder="1" applyAlignment="1">
      <alignment horizontal="left" vertical="top"/>
    </xf>
    <xf numFmtId="0" fontId="8" fillId="2" borderId="152" xfId="64" applyFill="1" applyBorder="1" applyAlignment="1">
      <alignment vertical="top"/>
    </xf>
    <xf numFmtId="0" fontId="8" fillId="2" borderId="262" xfId="64" applyFill="1" applyBorder="1" applyAlignment="1">
      <alignment vertical="top"/>
    </xf>
    <xf numFmtId="0" fontId="8" fillId="2" borderId="8" xfId="64" applyFill="1" applyBorder="1" applyAlignment="1">
      <alignment horizontal="left" vertical="top"/>
    </xf>
    <xf numFmtId="0" fontId="8" fillId="2" borderId="278" xfId="64" applyFill="1" applyBorder="1" applyAlignment="1">
      <alignment horizontal="distributed" vertical="center"/>
    </xf>
    <xf numFmtId="0" fontId="8" fillId="2" borderId="9" xfId="64" applyFill="1" applyBorder="1" applyAlignment="1">
      <alignment horizontal="left" vertical="top" shrinkToFit="1"/>
    </xf>
    <xf numFmtId="0" fontId="8" fillId="2" borderId="8" xfId="64" applyFill="1" applyBorder="1" applyAlignment="1">
      <alignment horizontal="left" vertical="top" shrinkToFit="1"/>
    </xf>
    <xf numFmtId="0" fontId="8" fillId="2" borderId="149" xfId="64" applyFill="1" applyBorder="1" applyAlignment="1">
      <alignment horizontal="left" vertical="center"/>
    </xf>
    <xf numFmtId="0" fontId="8" fillId="2" borderId="278" xfId="64" applyFill="1" applyBorder="1" applyAlignment="1">
      <alignment horizontal="left"/>
    </xf>
    <xf numFmtId="0" fontId="8" fillId="2" borderId="149" xfId="64" applyFill="1" applyBorder="1" applyAlignment="1">
      <alignment vertical="top" shrinkToFit="1"/>
    </xf>
    <xf numFmtId="0" fontId="8" fillId="0" borderId="262" xfId="64" applyBorder="1" applyAlignment="1">
      <alignment horizontal="left" vertical="center"/>
    </xf>
    <xf numFmtId="0" fontId="8" fillId="0" borderId="149" xfId="64" applyBorder="1" applyAlignment="1">
      <alignment horizontal="distributed" vertical="center"/>
    </xf>
    <xf numFmtId="0" fontId="8" fillId="0" borderId="9" xfId="64" applyBorder="1" applyAlignment="1">
      <alignment horizontal="left" vertical="center"/>
    </xf>
    <xf numFmtId="0" fontId="8" fillId="0" borderId="0" xfId="64" applyAlignment="1">
      <alignment horizontal="distributed" vertical="center"/>
    </xf>
    <xf numFmtId="0" fontId="8" fillId="0" borderId="9" xfId="64" applyBorder="1"/>
    <xf numFmtId="0" fontId="8" fillId="0" borderId="9" xfId="64" applyBorder="1" applyAlignment="1">
      <alignment horizontal="left" vertical="top" shrinkToFit="1"/>
    </xf>
    <xf numFmtId="0" fontId="8" fillId="0" borderId="8" xfId="64" applyBorder="1" applyAlignment="1">
      <alignment horizontal="left" vertical="top" shrinkToFit="1"/>
    </xf>
    <xf numFmtId="0" fontId="8" fillId="0" borderId="9" xfId="64" applyBorder="1" applyAlignment="1">
      <alignment vertical="top"/>
    </xf>
    <xf numFmtId="0" fontId="8" fillId="0" borderId="153" xfId="64" applyBorder="1" applyAlignment="1">
      <alignment vertical="top"/>
    </xf>
    <xf numFmtId="0" fontId="8" fillId="2" borderId="224" xfId="64" applyFill="1" applyBorder="1" applyAlignment="1">
      <alignment vertical="top" wrapText="1" shrinkToFit="1"/>
    </xf>
    <xf numFmtId="0" fontId="8" fillId="2" borderId="8" xfId="64" applyFill="1" applyBorder="1" applyAlignment="1">
      <alignment vertical="top" wrapText="1" shrinkToFit="1"/>
    </xf>
    <xf numFmtId="0" fontId="8" fillId="2" borderId="152" xfId="64" applyFill="1" applyBorder="1" applyAlignment="1">
      <alignment vertical="top" wrapText="1" shrinkToFit="1"/>
    </xf>
    <xf numFmtId="0" fontId="8" fillId="2" borderId="153" xfId="64" applyFill="1" applyBorder="1" applyAlignment="1">
      <alignment vertical="top" wrapText="1" shrinkToFit="1"/>
    </xf>
    <xf numFmtId="0" fontId="8" fillId="2" borderId="149" xfId="64" applyFill="1" applyBorder="1" applyAlignment="1">
      <alignment horizontal="distributed" vertical="top"/>
    </xf>
    <xf numFmtId="0" fontId="8" fillId="2" borderId="0" xfId="64" applyFill="1" applyAlignment="1">
      <alignment horizontal="distributed" vertical="top"/>
    </xf>
    <xf numFmtId="0" fontId="8" fillId="2" borderId="262" xfId="64" applyFill="1" applyBorder="1" applyAlignment="1">
      <alignment vertical="center"/>
    </xf>
    <xf numFmtId="0" fontId="8" fillId="2" borderId="9" xfId="64" applyFill="1" applyBorder="1" applyAlignment="1">
      <alignment horizontal="left" vertical="center" shrinkToFit="1"/>
    </xf>
    <xf numFmtId="0" fontId="8" fillId="2" borderId="0" xfId="64" applyFill="1" applyAlignment="1">
      <alignment horizontal="left" vertical="center" shrinkToFit="1"/>
    </xf>
    <xf numFmtId="0" fontId="8" fillId="2" borderId="8" xfId="64" applyFill="1" applyBorder="1" applyAlignment="1">
      <alignment horizontal="left" vertical="center" shrinkToFit="1"/>
    </xf>
    <xf numFmtId="0" fontId="8" fillId="2" borderId="153" xfId="64" applyFill="1" applyBorder="1"/>
    <xf numFmtId="0" fontId="8" fillId="2" borderId="123" xfId="64" applyFill="1" applyBorder="1" applyAlignment="1">
      <alignment horizontal="distributed" vertical="center"/>
    </xf>
    <xf numFmtId="0" fontId="94" fillId="0" borderId="0" xfId="0" applyFont="1" applyAlignment="1">
      <alignment vertical="center"/>
    </xf>
    <xf numFmtId="0" fontId="10" fillId="0" borderId="237" xfId="1" applyFont="1" applyBorder="1" applyAlignment="1" applyProtection="1">
      <alignment horizontal="distributed" vertical="center" shrinkToFit="1"/>
      <protection locked="0"/>
    </xf>
    <xf numFmtId="3" fontId="85" fillId="0" borderId="258" xfId="0" applyNumberFormat="1" applyFont="1" applyBorder="1" applyAlignment="1">
      <alignment horizontal="right" vertical="center"/>
    </xf>
    <xf numFmtId="3" fontId="85" fillId="0" borderId="278" xfId="0" applyNumberFormat="1" applyFont="1" applyBorder="1" applyAlignment="1">
      <alignment horizontal="right" vertical="center"/>
    </xf>
    <xf numFmtId="179" fontId="69" fillId="0" borderId="278" xfId="0" applyNumberFormat="1" applyFont="1" applyBorder="1" applyAlignment="1">
      <alignment vertical="center"/>
    </xf>
    <xf numFmtId="2" fontId="10" fillId="0" borderId="4" xfId="1" applyNumberFormat="1" applyFont="1" applyBorder="1" applyAlignment="1">
      <alignment horizontal="left" vertical="center" shrinkToFit="1"/>
    </xf>
    <xf numFmtId="197" fontId="10" fillId="0" borderId="4" xfId="2" applyNumberFormat="1" applyFont="1" applyFill="1" applyBorder="1" applyAlignment="1">
      <alignment horizontal="center" vertical="center" shrinkToFit="1"/>
    </xf>
    <xf numFmtId="184" fontId="10" fillId="0" borderId="243" xfId="2" applyNumberFormat="1" applyFont="1" applyFill="1" applyBorder="1" applyAlignment="1">
      <alignment horizontal="distributed" vertical="center" justifyLastLine="1" shrinkToFit="1"/>
    </xf>
    <xf numFmtId="38" fontId="132" fillId="0" borderId="4" xfId="2" applyFont="1" applyFill="1" applyBorder="1" applyAlignment="1">
      <alignment horizontal="distributed" vertical="center" shrinkToFit="1"/>
    </xf>
    <xf numFmtId="181" fontId="10" fillId="0" borderId="49" xfId="0" applyNumberFormat="1" applyFont="1" applyBorder="1" applyAlignment="1">
      <alignment horizontal="right" vertical="center"/>
    </xf>
    <xf numFmtId="38" fontId="17" fillId="0" borderId="75" xfId="2" applyFont="1" applyFill="1" applyBorder="1" applyAlignment="1">
      <alignment horizontal="distributed" vertical="center" shrinkToFit="1"/>
    </xf>
    <xf numFmtId="38" fontId="11" fillId="0" borderId="45" xfId="2" applyFont="1" applyFill="1" applyBorder="1" applyAlignment="1">
      <alignment horizontal="distributed" vertical="center" shrinkToFit="1"/>
    </xf>
    <xf numFmtId="0" fontId="10" fillId="0" borderId="0" xfId="1" applyFont="1"/>
    <xf numFmtId="184" fontId="10" fillId="0" borderId="4" xfId="13" applyNumberFormat="1" applyFont="1" applyFill="1" applyBorder="1" applyAlignment="1">
      <alignment horizontal="distributed" vertical="center" wrapText="1" justifyLastLine="1"/>
    </xf>
    <xf numFmtId="193" fontId="116" fillId="0" borderId="0" xfId="1" applyNumberFormat="1" applyFont="1" applyAlignment="1">
      <alignment vertical="center"/>
    </xf>
    <xf numFmtId="202" fontId="10" fillId="0" borderId="0" xfId="1" applyNumberFormat="1" applyFont="1" applyAlignment="1">
      <alignment horizontal="center" vertical="center"/>
    </xf>
    <xf numFmtId="179" fontId="116" fillId="0" borderId="0" xfId="1" applyNumberFormat="1" applyFont="1" applyAlignment="1">
      <alignment vertical="center"/>
    </xf>
    <xf numFmtId="210" fontId="116" fillId="0" borderId="0" xfId="1" applyNumberFormat="1" applyFont="1" applyAlignment="1">
      <alignment vertical="center"/>
    </xf>
    <xf numFmtId="210" fontId="10" fillId="0" borderId="0" xfId="1" applyNumberFormat="1" applyFont="1" applyAlignment="1">
      <alignment vertical="center"/>
    </xf>
    <xf numFmtId="38" fontId="116" fillId="0" borderId="0" xfId="2" applyFont="1" applyFill="1" applyBorder="1" applyAlignment="1">
      <alignment horizontal="right" vertical="center"/>
    </xf>
    <xf numFmtId="38" fontId="12" fillId="0" borderId="237" xfId="2" applyFont="1" applyFill="1" applyBorder="1" applyAlignment="1">
      <alignment horizontal="center" vertical="center"/>
    </xf>
    <xf numFmtId="179" fontId="12" fillId="0" borderId="237" xfId="2" applyNumberFormat="1" applyFont="1" applyFill="1" applyBorder="1" applyAlignment="1">
      <alignment vertical="center"/>
    </xf>
    <xf numFmtId="181" fontId="12" fillId="0" borderId="237" xfId="3" applyNumberFormat="1" applyFont="1" applyFill="1" applyBorder="1" applyAlignment="1">
      <alignment vertical="center"/>
    </xf>
    <xf numFmtId="181" fontId="11" fillId="0" borderId="237" xfId="3" applyNumberFormat="1" applyFont="1" applyFill="1" applyBorder="1" applyAlignment="1">
      <alignment vertical="center"/>
    </xf>
    <xf numFmtId="181" fontId="11" fillId="0" borderId="4" xfId="3" applyNumberFormat="1" applyFont="1" applyFill="1" applyBorder="1" applyAlignment="1">
      <alignment vertical="center"/>
    </xf>
    <xf numFmtId="0" fontId="22" fillId="0" borderId="0" xfId="1" applyFont="1" applyAlignment="1">
      <alignment horizontal="distributed" vertical="center"/>
    </xf>
    <xf numFmtId="179" fontId="22" fillId="0" borderId="0" xfId="2" applyNumberFormat="1" applyFont="1" applyFill="1" applyBorder="1" applyAlignment="1">
      <alignment horizontal="right" vertical="center"/>
    </xf>
    <xf numFmtId="0" fontId="10" fillId="0" borderId="4" xfId="14" applyFont="1" applyBorder="1" applyAlignment="1">
      <alignment horizontal="distributed" vertical="center" justifyLastLine="1"/>
    </xf>
    <xf numFmtId="0" fontId="17" fillId="0" borderId="4" xfId="14" applyFont="1" applyBorder="1" applyAlignment="1">
      <alignment horizontal="distributed" vertical="center" justifyLastLine="1"/>
    </xf>
    <xf numFmtId="0" fontId="10" fillId="0" borderId="0" xfId="1" applyFont="1" applyAlignment="1">
      <alignment horizontal="left"/>
    </xf>
    <xf numFmtId="184" fontId="21" fillId="0" borderId="105" xfId="2" applyNumberFormat="1" applyFont="1" applyFill="1" applyBorder="1" applyAlignment="1">
      <alignment horizontal="distributed" vertical="center" wrapText="1" shrinkToFit="1"/>
    </xf>
    <xf numFmtId="0" fontId="10" fillId="0" borderId="0" xfId="1" applyFont="1" applyAlignment="1">
      <alignment horizontal="center" vertical="center" shrinkToFit="1"/>
    </xf>
    <xf numFmtId="0" fontId="17" fillId="0" borderId="0" xfId="1" applyFont="1" applyAlignment="1">
      <alignment horizontal="center" vertical="center" wrapText="1"/>
    </xf>
    <xf numFmtId="0" fontId="28" fillId="2" borderId="0" xfId="64" applyFont="1" applyFill="1" applyAlignment="1">
      <alignment horizontal="left" vertical="top" shrinkToFit="1"/>
    </xf>
    <xf numFmtId="0" fontId="28" fillId="2" borderId="8" xfId="64" applyFont="1" applyFill="1" applyBorder="1" applyAlignment="1">
      <alignment horizontal="left" vertical="top" shrinkToFit="1"/>
    </xf>
    <xf numFmtId="0" fontId="8" fillId="0" borderId="262" xfId="64" applyBorder="1" applyAlignment="1">
      <alignment horizontal="left" vertical="top"/>
    </xf>
    <xf numFmtId="0" fontId="48" fillId="0" borderId="293" xfId="76" applyFont="1" applyBorder="1">
      <alignment vertical="center"/>
    </xf>
    <xf numFmtId="0" fontId="8" fillId="2" borderId="283" xfId="64" applyFill="1" applyBorder="1" applyAlignment="1">
      <alignment horizontal="left"/>
    </xf>
    <xf numFmtId="0" fontId="8" fillId="2" borderId="282" xfId="64" applyFill="1" applyBorder="1"/>
    <xf numFmtId="0" fontId="8" fillId="2" borderId="284" xfId="64" applyFill="1" applyBorder="1"/>
    <xf numFmtId="0" fontId="8" fillId="2" borderId="283" xfId="64" applyFill="1" applyBorder="1" applyAlignment="1">
      <alignment vertical="top" shrinkToFit="1"/>
    </xf>
    <xf numFmtId="0" fontId="8" fillId="2" borderId="284" xfId="64" applyFill="1" applyBorder="1" applyAlignment="1">
      <alignment vertical="top"/>
    </xf>
    <xf numFmtId="0" fontId="8" fillId="0" borderId="224" xfId="64" applyBorder="1" applyAlignment="1">
      <alignment vertical="center"/>
    </xf>
    <xf numFmtId="0" fontId="28" fillId="2" borderId="0" xfId="64" applyFont="1" applyFill="1" applyAlignment="1">
      <alignment horizontal="left" shrinkToFit="1"/>
    </xf>
    <xf numFmtId="0" fontId="28" fillId="2" borderId="8" xfId="64" applyFont="1" applyFill="1" applyBorder="1" applyAlignment="1">
      <alignment horizontal="left" shrinkToFit="1"/>
    </xf>
    <xf numFmtId="0" fontId="8" fillId="0" borderId="149" xfId="64" applyBorder="1" applyAlignment="1">
      <alignment horizontal="distributed" vertical="top"/>
    </xf>
    <xf numFmtId="0" fontId="8" fillId="0" borderId="9" xfId="64" applyBorder="1" applyAlignment="1">
      <alignment horizontal="left" vertical="top"/>
    </xf>
    <xf numFmtId="0" fontId="28" fillId="0" borderId="0" xfId="64" applyFont="1" applyAlignment="1">
      <alignment horizontal="left" vertical="top" shrinkToFit="1"/>
    </xf>
    <xf numFmtId="0" fontId="28" fillId="0" borderId="8" xfId="64" applyFont="1" applyBorder="1" applyAlignment="1">
      <alignment horizontal="left" vertical="top" shrinkToFit="1"/>
    </xf>
    <xf numFmtId="0" fontId="8" fillId="2" borderId="9" xfId="64" applyFill="1" applyBorder="1" applyAlignment="1">
      <alignment horizontal="distributed" vertical="top"/>
    </xf>
    <xf numFmtId="0" fontId="10" fillId="0" borderId="0" xfId="0" applyFont="1"/>
    <xf numFmtId="181" fontId="10" fillId="0" borderId="90" xfId="2" applyNumberFormat="1" applyFont="1" applyFill="1" applyBorder="1" applyAlignment="1">
      <alignment vertical="center"/>
    </xf>
    <xf numFmtId="0" fontId="23" fillId="0" borderId="0" xfId="1" applyFont="1" applyAlignment="1">
      <alignment horizontal="center" vertical="center"/>
    </xf>
    <xf numFmtId="181" fontId="12" fillId="0" borderId="0" xfId="3" applyNumberFormat="1" applyFont="1" applyFill="1" applyBorder="1" applyAlignment="1">
      <alignment vertical="center"/>
    </xf>
    <xf numFmtId="181" fontId="11" fillId="0" borderId="0" xfId="3" applyNumberFormat="1" applyFont="1" applyFill="1" applyBorder="1" applyAlignment="1">
      <alignment vertical="center"/>
    </xf>
    <xf numFmtId="0" fontId="21" fillId="0" borderId="0" xfId="1" applyFont="1" applyAlignment="1">
      <alignment horizontal="left" vertical="center"/>
    </xf>
    <xf numFmtId="38" fontId="22" fillId="0" borderId="0" xfId="2" applyFont="1" applyFill="1" applyAlignment="1">
      <alignment horizontal="left"/>
    </xf>
    <xf numFmtId="0" fontId="22" fillId="0" borderId="0" xfId="1" applyFont="1" applyAlignment="1">
      <alignment horizontal="left" vertical="top"/>
    </xf>
    <xf numFmtId="38" fontId="22" fillId="0" borderId="152" xfId="2" applyFont="1" applyFill="1" applyBorder="1" applyAlignment="1">
      <alignment horizontal="distributed" vertical="center" wrapText="1" justifyLastLine="1" shrinkToFit="1"/>
    </xf>
    <xf numFmtId="179" fontId="22" fillId="0" borderId="152" xfId="2" applyNumberFormat="1" applyFont="1" applyFill="1" applyBorder="1" applyAlignment="1">
      <alignment horizontal="right" vertical="center"/>
    </xf>
    <xf numFmtId="0" fontId="10" fillId="0" borderId="160" xfId="1" applyFont="1" applyBorder="1" applyAlignment="1">
      <alignment horizontal="center" vertical="center" shrinkToFit="1"/>
    </xf>
    <xf numFmtId="184" fontId="10" fillId="0" borderId="4" xfId="13" applyNumberFormat="1" applyFont="1" applyBorder="1" applyAlignment="1">
      <alignment vertical="center" shrinkToFit="1"/>
    </xf>
    <xf numFmtId="38" fontId="74" fillId="0" borderId="0" xfId="18" applyNumberFormat="1" applyFont="1" applyFill="1" applyAlignment="1" applyProtection="1">
      <alignment vertical="center"/>
      <protection hidden="1"/>
    </xf>
    <xf numFmtId="38" fontId="42" fillId="0" borderId="0" xfId="2" applyFont="1" applyFill="1" applyAlignment="1" applyProtection="1">
      <alignment vertical="center"/>
      <protection hidden="1"/>
    </xf>
    <xf numFmtId="38" fontId="42" fillId="0" borderId="0" xfId="2" applyFont="1" applyFill="1" applyBorder="1" applyAlignment="1" applyProtection="1">
      <alignment vertical="center"/>
      <protection hidden="1"/>
    </xf>
    <xf numFmtId="38" fontId="11" fillId="0" borderId="0" xfId="2" applyFont="1" applyFill="1" applyBorder="1" applyAlignment="1" applyProtection="1">
      <alignment vertical="center"/>
      <protection hidden="1"/>
    </xf>
    <xf numFmtId="38" fontId="11" fillId="0" borderId="0" xfId="2" applyFont="1" applyFill="1" applyAlignment="1" applyProtection="1">
      <alignment vertical="center"/>
      <protection hidden="1"/>
    </xf>
    <xf numFmtId="38" fontId="117" fillId="0" borderId="0" xfId="2" applyFont="1" applyFill="1" applyBorder="1" applyAlignment="1" applyProtection="1">
      <alignment vertical="center"/>
      <protection hidden="1"/>
    </xf>
    <xf numFmtId="38" fontId="84" fillId="0" borderId="0" xfId="2" applyFont="1" applyFill="1" applyBorder="1" applyAlignment="1" applyProtection="1">
      <alignment vertical="center"/>
      <protection hidden="1"/>
    </xf>
    <xf numFmtId="38" fontId="69" fillId="0" borderId="0" xfId="2" applyFont="1" applyFill="1" applyBorder="1" applyAlignment="1" applyProtection="1">
      <alignment vertical="center"/>
      <protection hidden="1"/>
    </xf>
    <xf numFmtId="38" fontId="69" fillId="0" borderId="0" xfId="2" applyFont="1" applyFill="1" applyAlignment="1" applyProtection="1">
      <alignment horizontal="right" vertical="center"/>
      <protection hidden="1"/>
    </xf>
    <xf numFmtId="38" fontId="114" fillId="0" borderId="0" xfId="2" applyFont="1" applyFill="1" applyAlignment="1" applyProtection="1">
      <alignment vertical="center"/>
      <protection hidden="1"/>
    </xf>
    <xf numFmtId="38" fontId="116" fillId="0" borderId="0" xfId="2" applyFont="1" applyFill="1" applyAlignment="1" applyProtection="1">
      <alignment vertical="center"/>
      <protection hidden="1"/>
    </xf>
    <xf numFmtId="38" fontId="14" fillId="0" borderId="0" xfId="2" applyFont="1" applyFill="1" applyBorder="1" applyAlignment="1" applyProtection="1">
      <alignment vertical="center"/>
      <protection hidden="1"/>
    </xf>
    <xf numFmtId="38" fontId="83" fillId="0" borderId="0" xfId="2" applyFont="1" applyFill="1" applyAlignment="1" applyProtection="1">
      <alignment vertical="center"/>
      <protection hidden="1"/>
    </xf>
    <xf numFmtId="38" fontId="69" fillId="0" borderId="0" xfId="2" applyFont="1" applyFill="1" applyAlignment="1" applyProtection="1">
      <alignment vertical="center"/>
      <protection hidden="1"/>
    </xf>
    <xf numFmtId="38" fontId="83" fillId="0" borderId="0" xfId="2" applyFont="1" applyFill="1" applyBorder="1" applyAlignment="1" applyProtection="1">
      <alignment vertical="center"/>
      <protection hidden="1"/>
    </xf>
    <xf numFmtId="38" fontId="69" fillId="0" borderId="4" xfId="2" applyFont="1" applyFill="1" applyBorder="1" applyAlignment="1" applyProtection="1">
      <alignment vertical="center"/>
      <protection hidden="1"/>
    </xf>
    <xf numFmtId="40" fontId="69" fillId="0" borderId="4" xfId="2" applyNumberFormat="1" applyFont="1" applyFill="1" applyBorder="1" applyAlignment="1" applyProtection="1">
      <alignment vertical="center"/>
      <protection hidden="1"/>
    </xf>
    <xf numFmtId="38" fontId="83" fillId="0" borderId="4" xfId="2" applyFont="1" applyFill="1" applyBorder="1" applyAlignment="1" applyProtection="1">
      <alignment vertical="center"/>
      <protection hidden="1"/>
    </xf>
    <xf numFmtId="40" fontId="114" fillId="0" borderId="4" xfId="2" applyNumberFormat="1" applyFont="1" applyFill="1" applyBorder="1" applyAlignment="1" applyProtection="1">
      <alignment vertical="center"/>
      <protection hidden="1"/>
    </xf>
    <xf numFmtId="38" fontId="114" fillId="0" borderId="4" xfId="2" applyFont="1" applyFill="1" applyBorder="1" applyAlignment="1" applyProtection="1">
      <alignment vertical="center"/>
      <protection hidden="1"/>
    </xf>
    <xf numFmtId="38" fontId="115" fillId="0" borderId="4" xfId="2" applyFont="1" applyFill="1" applyBorder="1" applyAlignment="1" applyProtection="1">
      <alignment vertical="center"/>
      <protection hidden="1"/>
    </xf>
    <xf numFmtId="38" fontId="14" fillId="0" borderId="0" xfId="2" applyFont="1" applyFill="1" applyAlignment="1" applyProtection="1">
      <alignment vertical="center"/>
      <protection hidden="1"/>
    </xf>
    <xf numFmtId="0" fontId="74" fillId="0" borderId="0" xfId="1" applyFont="1" applyAlignment="1">
      <alignment vertical="center"/>
    </xf>
    <xf numFmtId="0" fontId="10" fillId="0" borderId="4" xfId="1" applyFont="1" applyBorder="1" applyAlignment="1">
      <alignment horizontal="distributed" vertical="center" shrinkToFit="1"/>
    </xf>
    <xf numFmtId="0" fontId="11" fillId="0" borderId="4" xfId="1" applyFont="1" applyBorder="1" applyAlignment="1" applyProtection="1">
      <alignment horizontal="distributed" vertical="center"/>
      <protection locked="0"/>
    </xf>
    <xf numFmtId="0" fontId="11" fillId="0" borderId="4" xfId="1" applyFont="1" applyBorder="1" applyAlignment="1">
      <alignment horizontal="distributed" vertical="center" wrapText="1"/>
    </xf>
    <xf numFmtId="0" fontId="11" fillId="0" borderId="241" xfId="1" applyFont="1" applyBorder="1" applyAlignment="1">
      <alignment horizontal="distributed" vertical="center"/>
    </xf>
    <xf numFmtId="0" fontId="11" fillId="0" borderId="4" xfId="1" applyFont="1" applyBorder="1" applyAlignment="1">
      <alignment horizontal="distributed" vertical="center"/>
    </xf>
    <xf numFmtId="0" fontId="10" fillId="0" borderId="4" xfId="1" applyFont="1" applyBorder="1" applyAlignment="1">
      <alignment horizontal="distributed" vertical="center" wrapText="1"/>
    </xf>
    <xf numFmtId="0" fontId="10" fillId="0" borderId="4" xfId="1" applyFont="1" applyBorder="1" applyAlignment="1">
      <alignment horizontal="distributed" vertical="center"/>
    </xf>
    <xf numFmtId="0" fontId="10" fillId="0" borderId="237" xfId="1" applyFont="1" applyBorder="1" applyAlignment="1">
      <alignment horizontal="distributed" vertical="center"/>
    </xf>
    <xf numFmtId="0" fontId="10" fillId="0" borderId="243" xfId="1" applyFont="1" applyBorder="1" applyAlignment="1">
      <alignment horizontal="distributed" vertical="center"/>
    </xf>
    <xf numFmtId="0" fontId="10" fillId="0" borderId="237" xfId="1" applyFont="1" applyBorder="1" applyAlignment="1" applyProtection="1">
      <alignment horizontal="distributed" vertical="center"/>
      <protection locked="0"/>
    </xf>
    <xf numFmtId="0" fontId="10" fillId="0" borderId="243" xfId="1" applyFont="1" applyBorder="1" applyAlignment="1" applyProtection="1">
      <alignment horizontal="distributed" vertical="center"/>
      <protection locked="0"/>
    </xf>
    <xf numFmtId="0" fontId="11" fillId="0" borderId="3" xfId="1" applyFont="1" applyBorder="1" applyAlignment="1">
      <alignment horizontal="distributed" vertical="center" justifyLastLine="1"/>
    </xf>
    <xf numFmtId="0" fontId="11" fillId="0" borderId="1" xfId="1" applyFont="1" applyBorder="1" applyAlignment="1">
      <alignment horizontal="distributed" vertical="center" justifyLastLine="1"/>
    </xf>
    <xf numFmtId="0" fontId="10" fillId="0" borderId="4" xfId="1" applyFont="1" applyBorder="1" applyAlignment="1">
      <alignment horizontal="center" vertical="center"/>
    </xf>
    <xf numFmtId="0" fontId="11" fillId="0" borderId="4" xfId="1" applyFont="1" applyBorder="1" applyAlignment="1">
      <alignment horizontal="left" vertical="center"/>
    </xf>
    <xf numFmtId="0" fontId="10" fillId="0" borderId="3" xfId="1" applyFont="1" applyBorder="1" applyAlignment="1">
      <alignment horizontal="left" vertical="center" wrapText="1"/>
    </xf>
    <xf numFmtId="0" fontId="10" fillId="0" borderId="91" xfId="1" applyFont="1" applyBorder="1" applyAlignment="1">
      <alignment horizontal="left" vertical="center" wrapText="1"/>
    </xf>
    <xf numFmtId="0" fontId="10" fillId="0" borderId="148" xfId="1" applyFont="1" applyBorder="1" applyAlignment="1">
      <alignment horizontal="left" vertical="center" wrapText="1"/>
    </xf>
    <xf numFmtId="0" fontId="10" fillId="0" borderId="1" xfId="1" applyFont="1" applyBorder="1" applyAlignment="1">
      <alignment horizontal="left" vertical="center" wrapText="1"/>
    </xf>
    <xf numFmtId="188" fontId="11" fillId="0" borderId="5" xfId="2" applyNumberFormat="1" applyFont="1" applyFill="1" applyBorder="1" applyAlignment="1">
      <alignment horizontal="center" vertical="center" shrinkToFit="1"/>
    </xf>
    <xf numFmtId="188" fontId="11" fillId="0" borderId="13" xfId="2" applyNumberFormat="1" applyFont="1" applyFill="1" applyBorder="1" applyAlignment="1">
      <alignment horizontal="center" vertical="center" shrinkToFit="1"/>
    </xf>
    <xf numFmtId="57" fontId="11" fillId="0" borderId="5" xfId="1" applyNumberFormat="1" applyFont="1" applyBorder="1" applyAlignment="1">
      <alignment horizontal="center" vertical="center" shrinkToFit="1"/>
    </xf>
    <xf numFmtId="57" fontId="11" fillId="0" borderId="13" xfId="1" applyNumberFormat="1" applyFont="1" applyBorder="1" applyAlignment="1">
      <alignment horizontal="center" vertical="center" shrinkToFit="1"/>
    </xf>
    <xf numFmtId="0" fontId="11" fillId="0" borderId="5" xfId="1" applyFont="1" applyBorder="1" applyAlignment="1">
      <alignment horizontal="left" vertical="center" shrinkToFit="1"/>
    </xf>
    <xf numFmtId="0" fontId="11" fillId="0" borderId="13" xfId="1" applyFont="1" applyBorder="1" applyAlignment="1">
      <alignment horizontal="left" vertical="center" shrinkToFit="1"/>
    </xf>
    <xf numFmtId="0" fontId="11" fillId="0" borderId="237" xfId="1" applyFont="1" applyBorder="1" applyAlignment="1">
      <alignment horizontal="distributed" vertical="center"/>
    </xf>
    <xf numFmtId="0" fontId="11" fillId="0" borderId="243" xfId="1" applyFont="1" applyBorder="1" applyAlignment="1">
      <alignment horizontal="distributed" vertical="center"/>
    </xf>
    <xf numFmtId="0" fontId="22" fillId="0" borderId="237" xfId="1" applyFont="1" applyBorder="1" applyAlignment="1">
      <alignment horizontal="distributed" vertical="center"/>
    </xf>
    <xf numFmtId="0" fontId="22" fillId="0" borderId="243" xfId="1" applyFont="1" applyBorder="1" applyAlignment="1">
      <alignment horizontal="distributed" vertical="center"/>
    </xf>
    <xf numFmtId="0" fontId="10" fillId="0" borderId="237" xfId="1" applyFont="1" applyBorder="1" applyAlignment="1">
      <alignment horizontal="center" vertical="center"/>
    </xf>
    <xf numFmtId="0" fontId="10" fillId="0" borderId="243" xfId="1" applyFont="1" applyBorder="1" applyAlignment="1">
      <alignment horizontal="center" vertical="center"/>
    </xf>
    <xf numFmtId="0" fontId="12" fillId="0" borderId="4" xfId="1" applyFont="1" applyBorder="1" applyAlignment="1">
      <alignment horizontal="distributed" vertical="center"/>
    </xf>
    <xf numFmtId="0" fontId="11" fillId="0" borderId="152" xfId="1" applyFont="1" applyBorder="1" applyAlignment="1">
      <alignment horizontal="distributed" vertical="center"/>
    </xf>
    <xf numFmtId="0" fontId="11" fillId="0" borderId="233" xfId="1" applyFont="1" applyBorder="1" applyAlignment="1">
      <alignment horizontal="distributed" vertical="center"/>
    </xf>
    <xf numFmtId="0" fontId="11" fillId="0" borderId="153" xfId="1" applyFont="1" applyBorder="1" applyAlignment="1">
      <alignment horizontal="distributed" vertical="center"/>
    </xf>
    <xf numFmtId="0" fontId="44" fillId="5" borderId="0" xfId="1" applyFont="1" applyFill="1" applyAlignment="1">
      <alignment horizontal="left" vertical="center"/>
    </xf>
    <xf numFmtId="57" fontId="11" fillId="0" borderId="4" xfId="1" applyNumberFormat="1" applyFont="1" applyBorder="1" applyAlignment="1">
      <alignment horizontal="left" vertical="center"/>
    </xf>
    <xf numFmtId="0" fontId="11" fillId="0" borderId="3" xfId="1" applyFont="1" applyBorder="1" applyAlignment="1">
      <alignment horizontal="distributed" vertical="center"/>
    </xf>
    <xf numFmtId="0" fontId="11" fillId="0" borderId="1" xfId="1" applyFont="1" applyBorder="1" applyAlignment="1">
      <alignment horizontal="distributed" vertical="center"/>
    </xf>
    <xf numFmtId="0" fontId="89" fillId="29" borderId="4" xfId="0" applyFont="1" applyFill="1" applyBorder="1" applyAlignment="1">
      <alignment horizontal="center" vertical="center" shrinkToFit="1"/>
    </xf>
    <xf numFmtId="0" fontId="76" fillId="0" borderId="0" xfId="1" applyFont="1" applyAlignment="1">
      <alignment horizontal="distributed" vertical="center" justifyLastLine="1"/>
    </xf>
    <xf numFmtId="0" fontId="10" fillId="0" borderId="0" xfId="1" applyFont="1" applyAlignment="1">
      <alignment vertical="center"/>
    </xf>
    <xf numFmtId="0" fontId="10" fillId="0" borderId="0" xfId="0" applyFont="1" applyAlignment="1">
      <alignment vertical="center"/>
    </xf>
    <xf numFmtId="38" fontId="11" fillId="0" borderId="4" xfId="2" applyFont="1" applyFill="1" applyBorder="1" applyAlignment="1">
      <alignment horizontal="distributed" vertical="center" wrapText="1" justifyLastLine="1" shrinkToFit="1"/>
    </xf>
    <xf numFmtId="38" fontId="74" fillId="0" borderId="0" xfId="18" applyNumberFormat="1" applyFont="1" applyFill="1" applyAlignment="1">
      <alignment vertical="center"/>
    </xf>
    <xf numFmtId="38" fontId="11" fillId="0" borderId="4" xfId="2" applyFont="1" applyFill="1" applyBorder="1" applyAlignment="1">
      <alignment horizontal="distributed" vertical="center" wrapText="1" justifyLastLine="1"/>
    </xf>
    <xf numFmtId="38" fontId="11" fillId="0" borderId="4" xfId="2" applyFont="1" applyFill="1" applyBorder="1" applyAlignment="1">
      <alignment horizontal="distributed" vertical="center" justifyLastLine="1"/>
    </xf>
    <xf numFmtId="38" fontId="11" fillId="0" borderId="205" xfId="2" applyFont="1" applyFill="1" applyBorder="1" applyAlignment="1">
      <alignment horizontal="distributed" vertical="center" justifyLastLine="1"/>
    </xf>
    <xf numFmtId="38" fontId="11" fillId="0" borderId="206" xfId="2" applyFont="1" applyFill="1" applyBorder="1" applyAlignment="1">
      <alignment horizontal="distributed" vertical="center" justifyLastLine="1"/>
    </xf>
    <xf numFmtId="38" fontId="69" fillId="0" borderId="237" xfId="2" applyFont="1" applyFill="1" applyBorder="1" applyAlignment="1">
      <alignment horizontal="center" vertical="center"/>
    </xf>
    <xf numFmtId="38" fontId="69" fillId="0" borderId="243" xfId="2" applyFont="1" applyFill="1" applyBorder="1" applyAlignment="1">
      <alignment horizontal="center" vertical="center"/>
    </xf>
    <xf numFmtId="38" fontId="69" fillId="0" borderId="160" xfId="2" applyFont="1" applyFill="1" applyBorder="1" applyAlignment="1">
      <alignment horizontal="center" vertical="center"/>
    </xf>
    <xf numFmtId="38" fontId="69" fillId="0" borderId="204" xfId="2" applyFont="1" applyFill="1" applyBorder="1" applyAlignment="1">
      <alignment horizontal="center" vertical="center"/>
    </xf>
    <xf numFmtId="38" fontId="69" fillId="0" borderId="203" xfId="2" applyFont="1" applyFill="1" applyBorder="1" applyAlignment="1">
      <alignment horizontal="center" vertical="center"/>
    </xf>
    <xf numFmtId="38" fontId="83" fillId="0" borderId="237" xfId="2" applyFont="1" applyFill="1" applyBorder="1" applyAlignment="1">
      <alignment horizontal="center" vertical="center"/>
    </xf>
    <xf numFmtId="38" fontId="83" fillId="0" borderId="243" xfId="2" applyFont="1" applyFill="1" applyBorder="1" applyAlignment="1">
      <alignment horizontal="center" vertical="center"/>
    </xf>
    <xf numFmtId="38" fontId="83" fillId="0" borderId="160" xfId="2" applyFont="1" applyFill="1" applyBorder="1" applyAlignment="1">
      <alignment horizontal="center" vertical="center" shrinkToFit="1"/>
    </xf>
    <xf numFmtId="38" fontId="83" fillId="0" borderId="170" xfId="2" applyFont="1" applyFill="1" applyBorder="1" applyAlignment="1">
      <alignment horizontal="center" vertical="center" shrinkToFit="1"/>
    </xf>
    <xf numFmtId="0" fontId="11" fillId="0" borderId="4" xfId="0" applyFont="1" applyBorder="1" applyAlignment="1">
      <alignment horizontal="distributed" vertical="center" wrapText="1" justifyLastLine="1"/>
    </xf>
    <xf numFmtId="38" fontId="11" fillId="0" borderId="179" xfId="2" applyFont="1" applyFill="1" applyBorder="1" applyAlignment="1">
      <alignment horizontal="distributed" vertical="center" wrapText="1" justifyLastLine="1"/>
    </xf>
    <xf numFmtId="38" fontId="11" fillId="0" borderId="13" xfId="2" applyFont="1" applyFill="1" applyBorder="1" applyAlignment="1">
      <alignment horizontal="distributed" vertical="center" wrapText="1" justifyLastLine="1"/>
    </xf>
    <xf numFmtId="38" fontId="11" fillId="0" borderId="4" xfId="2" applyFont="1" applyFill="1" applyBorder="1" applyAlignment="1">
      <alignment horizontal="distributed" vertical="center" justifyLastLine="1" shrinkToFit="1"/>
    </xf>
    <xf numFmtId="49" fontId="69" fillId="0" borderId="179" xfId="0" applyNumberFormat="1" applyFont="1" applyBorder="1" applyAlignment="1">
      <alignment horizontal="center" vertical="center" wrapText="1" justifyLastLine="1"/>
    </xf>
    <xf numFmtId="49" fontId="69" fillId="0" borderId="13" xfId="0" applyNumberFormat="1" applyFont="1" applyBorder="1" applyAlignment="1">
      <alignment horizontal="center" vertical="center" wrapText="1" justifyLastLine="1"/>
    </xf>
    <xf numFmtId="0" fontId="69" fillId="0" borderId="4" xfId="0" applyFont="1" applyBorder="1" applyAlignment="1">
      <alignment horizontal="distributed" vertical="center" wrapText="1" justifyLastLine="1"/>
    </xf>
    <xf numFmtId="38" fontId="83" fillId="0" borderId="179" xfId="2" applyFont="1" applyFill="1" applyBorder="1" applyAlignment="1">
      <alignment horizontal="center" vertical="center"/>
    </xf>
    <xf numFmtId="38" fontId="83" fillId="0" borderId="13" xfId="2" applyFont="1" applyFill="1" applyBorder="1" applyAlignment="1">
      <alignment horizontal="center" vertical="center"/>
    </xf>
    <xf numFmtId="38" fontId="69" fillId="0" borderId="179" xfId="2" applyFont="1" applyFill="1" applyBorder="1" applyAlignment="1">
      <alignment horizontal="distributed" vertical="center" justifyLastLine="1" shrinkToFit="1"/>
    </xf>
    <xf numFmtId="38" fontId="69" fillId="0" borderId="13" xfId="2" applyFont="1" applyFill="1" applyBorder="1" applyAlignment="1">
      <alignment horizontal="distributed" vertical="center" justifyLastLine="1" shrinkToFit="1"/>
    </xf>
    <xf numFmtId="38" fontId="69" fillId="0" borderId="160" xfId="2" applyFont="1" applyFill="1" applyBorder="1" applyAlignment="1">
      <alignment horizontal="distributed" vertical="center" justifyLastLine="1" shrinkToFit="1"/>
    </xf>
    <xf numFmtId="38" fontId="69" fillId="0" borderId="181" xfId="2" applyFont="1" applyFill="1" applyBorder="1" applyAlignment="1">
      <alignment horizontal="distributed" vertical="center" justifyLastLine="1" shrinkToFit="1"/>
    </xf>
    <xf numFmtId="38" fontId="69" fillId="0" borderId="170" xfId="2" applyFont="1" applyFill="1" applyBorder="1" applyAlignment="1">
      <alignment horizontal="distributed" vertical="center" justifyLastLine="1" shrinkToFit="1"/>
    </xf>
    <xf numFmtId="38" fontId="74" fillId="0" borderId="0" xfId="2" applyFont="1" applyFill="1" applyAlignment="1">
      <alignment vertical="center"/>
    </xf>
    <xf numFmtId="38" fontId="12" fillId="0" borderId="205" xfId="2" applyFont="1" applyFill="1" applyBorder="1" applyAlignment="1">
      <alignment horizontal="distributed" vertical="center" justifyLastLine="1"/>
    </xf>
    <xf numFmtId="0" fontId="12" fillId="0" borderId="206" xfId="1" applyFont="1" applyBorder="1" applyAlignment="1">
      <alignment horizontal="distributed" vertical="center" justifyLastLine="1"/>
    </xf>
    <xf numFmtId="0" fontId="12" fillId="0" borderId="211" xfId="1" applyFont="1" applyBorder="1" applyAlignment="1">
      <alignment horizontal="distributed" vertical="center" justifyLastLine="1"/>
    </xf>
    <xf numFmtId="38" fontId="69" fillId="0" borderId="4" xfId="2" applyFont="1" applyFill="1" applyBorder="1" applyAlignment="1">
      <alignment horizontal="center" vertical="center" shrinkToFit="1"/>
    </xf>
    <xf numFmtId="38" fontId="69" fillId="0" borderId="4" xfId="2" applyFont="1" applyFill="1" applyBorder="1" applyAlignment="1">
      <alignment horizontal="center" vertical="center"/>
    </xf>
    <xf numFmtId="38" fontId="12" fillId="0" borderId="174" xfId="2" applyFont="1" applyFill="1" applyBorder="1" applyAlignment="1">
      <alignment horizontal="distributed" vertical="center" justifyLastLine="1"/>
    </xf>
    <xf numFmtId="38" fontId="12" fillId="0" borderId="45" xfId="2" applyFont="1" applyFill="1" applyBorder="1" applyAlignment="1">
      <alignment horizontal="distributed" vertical="center" justifyLastLine="1"/>
    </xf>
    <xf numFmtId="38" fontId="12" fillId="0" borderId="180" xfId="2" applyFont="1" applyFill="1" applyBorder="1" applyAlignment="1">
      <alignment horizontal="distributed" vertical="center" justifyLastLine="1"/>
    </xf>
    <xf numFmtId="38" fontId="11" fillId="0" borderId="4" xfId="2" applyFont="1" applyFill="1" applyBorder="1" applyAlignment="1">
      <alignment horizontal="distributed" vertical="center"/>
    </xf>
    <xf numFmtId="38" fontId="11" fillId="0" borderId="188" xfId="2" applyFont="1" applyFill="1" applyBorder="1" applyAlignment="1">
      <alignment horizontal="center" vertical="center"/>
    </xf>
    <xf numFmtId="38" fontId="11" fillId="0" borderId="13" xfId="2" applyFont="1" applyFill="1" applyBorder="1" applyAlignment="1">
      <alignment horizontal="center" vertical="center"/>
    </xf>
    <xf numFmtId="38" fontId="11" fillId="0" borderId="160" xfId="2" applyFont="1" applyFill="1" applyBorder="1" applyAlignment="1">
      <alignment horizontal="center" vertical="center" shrinkToFit="1"/>
    </xf>
    <xf numFmtId="38" fontId="11" fillId="0" borderId="203" xfId="2" applyFont="1" applyFill="1" applyBorder="1" applyAlignment="1">
      <alignment horizontal="center" vertical="center" shrinkToFit="1"/>
    </xf>
    <xf numFmtId="38" fontId="11" fillId="0" borderId="213" xfId="2" applyFont="1" applyFill="1" applyBorder="1" applyAlignment="1">
      <alignment horizontal="distributed" vertical="center" justifyLastLine="1"/>
    </xf>
    <xf numFmtId="38" fontId="11" fillId="0" borderId="65" xfId="2" applyFont="1" applyFill="1" applyBorder="1" applyAlignment="1">
      <alignment horizontal="distributed" vertical="center" justifyLastLine="1"/>
    </xf>
    <xf numFmtId="38" fontId="11" fillId="0" borderId="214" xfId="2" applyFont="1" applyFill="1" applyBorder="1" applyAlignment="1">
      <alignment horizontal="center" vertical="center" shrinkToFit="1"/>
    </xf>
    <xf numFmtId="38" fontId="11" fillId="0" borderId="211" xfId="2" applyFont="1" applyFill="1" applyBorder="1" applyAlignment="1">
      <alignment horizontal="center" vertical="center" shrinkToFit="1"/>
    </xf>
    <xf numFmtId="38" fontId="84" fillId="0" borderId="4" xfId="2" applyFont="1" applyFill="1" applyBorder="1" applyAlignment="1">
      <alignment horizontal="center" vertical="center" wrapText="1"/>
    </xf>
    <xf numFmtId="0" fontId="69" fillId="0" borderId="4" xfId="1" applyFont="1" applyBorder="1" applyAlignment="1">
      <alignment horizontal="distributed" vertical="center" shrinkToFit="1"/>
    </xf>
    <xf numFmtId="204" fontId="69" fillId="0" borderId="4" xfId="1" applyNumberFormat="1" applyFont="1" applyBorder="1" applyAlignment="1">
      <alignment horizontal="distributed" vertical="center" justifyLastLine="1"/>
    </xf>
    <xf numFmtId="0" fontId="69" fillId="0" borderId="4" xfId="1" applyFont="1" applyBorder="1" applyAlignment="1">
      <alignment horizontal="distributed" vertical="center" justifyLastLine="1"/>
    </xf>
    <xf numFmtId="0" fontId="69" fillId="0" borderId="173" xfId="1" applyFont="1" applyBorder="1" applyAlignment="1">
      <alignment horizontal="distributed" vertical="center" shrinkToFit="1"/>
    </xf>
    <xf numFmtId="0" fontId="69" fillId="0" borderId="49" xfId="1" applyFont="1" applyBorder="1" applyAlignment="1">
      <alignment horizontal="distributed" vertical="center" shrinkToFit="1"/>
    </xf>
    <xf numFmtId="204" fontId="69" fillId="0" borderId="142" xfId="1" applyNumberFormat="1" applyFont="1" applyBorder="1" applyAlignment="1">
      <alignment horizontal="distributed" vertical="center" justifyLastLine="1"/>
    </xf>
    <xf numFmtId="204" fontId="69" fillId="0" borderId="13" xfId="1" applyNumberFormat="1" applyFont="1" applyBorder="1" applyAlignment="1">
      <alignment horizontal="distributed" vertical="center" justifyLastLine="1"/>
    </xf>
    <xf numFmtId="0" fontId="69" fillId="0" borderId="171" xfId="1" applyFont="1" applyBorder="1" applyAlignment="1">
      <alignment horizontal="distributed" vertical="center" justifyLastLine="1"/>
    </xf>
    <xf numFmtId="0" fontId="69" fillId="0" borderId="172" xfId="1" applyFont="1" applyBorder="1" applyAlignment="1">
      <alignment horizontal="distributed" vertical="center" justifyLastLine="1"/>
    </xf>
    <xf numFmtId="0" fontId="11" fillId="0" borderId="139" xfId="1" applyFont="1" applyBorder="1" applyAlignment="1">
      <alignment horizontal="distributed" vertical="center" justifyLastLine="1"/>
    </xf>
    <xf numFmtId="0" fontId="11" fillId="0" borderId="137" xfId="1" applyFont="1" applyBorder="1" applyAlignment="1">
      <alignment horizontal="distributed" vertical="center" justifyLastLine="1"/>
    </xf>
    <xf numFmtId="0" fontId="11" fillId="0" borderId="138" xfId="1" applyFont="1" applyBorder="1" applyAlignment="1">
      <alignment horizontal="distributed" vertical="center" justifyLastLine="1"/>
    </xf>
    <xf numFmtId="0" fontId="11" fillId="0" borderId="13" xfId="1" applyFont="1" applyBorder="1" applyAlignment="1">
      <alignment horizontal="distributed" vertical="center" justifyLastLine="1"/>
    </xf>
    <xf numFmtId="0" fontId="11" fillId="0" borderId="135" xfId="1" applyFont="1" applyBorder="1" applyAlignment="1">
      <alignment horizontal="distributed" vertical="center" justifyLastLine="1"/>
    </xf>
    <xf numFmtId="0" fontId="11" fillId="0" borderId="134" xfId="1" applyFont="1" applyBorder="1" applyAlignment="1">
      <alignment horizontal="distributed" vertical="center" justifyLastLine="1"/>
    </xf>
    <xf numFmtId="38" fontId="11" fillId="0" borderId="90" xfId="2" applyFont="1" applyFill="1" applyBorder="1" applyAlignment="1">
      <alignment horizontal="distributed" vertical="center"/>
    </xf>
    <xf numFmtId="38" fontId="11" fillId="0" borderId="148" xfId="2" applyFont="1" applyFill="1" applyBorder="1" applyAlignment="1">
      <alignment horizontal="distributed" vertical="center"/>
    </xf>
    <xf numFmtId="38" fontId="11" fillId="0" borderId="3" xfId="2" applyFont="1" applyFill="1" applyBorder="1" applyAlignment="1">
      <alignment horizontal="center" vertical="center" shrinkToFit="1"/>
    </xf>
    <xf numFmtId="38" fontId="11" fillId="0" borderId="1" xfId="2" applyFont="1" applyFill="1" applyBorder="1" applyAlignment="1">
      <alignment horizontal="center" vertical="center" shrinkToFit="1"/>
    </xf>
    <xf numFmtId="0" fontId="11" fillId="0" borderId="160" xfId="1" applyFont="1" applyBorder="1" applyAlignment="1">
      <alignment horizontal="distributed" vertical="center"/>
    </xf>
    <xf numFmtId="0" fontId="11" fillId="0" borderId="170" xfId="1" applyFont="1" applyBorder="1" applyAlignment="1">
      <alignment horizontal="distributed" vertical="center"/>
    </xf>
    <xf numFmtId="38" fontId="11" fillId="0" borderId="90" xfId="2" applyFont="1" applyFill="1" applyBorder="1" applyAlignment="1">
      <alignment horizontal="distributed" vertical="center" justifyLastLine="1"/>
    </xf>
    <xf numFmtId="38" fontId="11" fillId="0" borderId="148" xfId="2" applyFont="1" applyFill="1" applyBorder="1" applyAlignment="1">
      <alignment horizontal="distributed" vertical="center" justifyLastLine="1"/>
    </xf>
    <xf numFmtId="38" fontId="11" fillId="0" borderId="3" xfId="2" applyFont="1" applyFill="1" applyBorder="1" applyAlignment="1">
      <alignment horizontal="distributed" vertical="center" justifyLastLine="1"/>
    </xf>
    <xf numFmtId="38" fontId="11" fillId="0" borderId="1" xfId="2" applyFont="1" applyFill="1" applyBorder="1" applyAlignment="1">
      <alignment horizontal="distributed" vertical="center" justifyLastLine="1"/>
    </xf>
    <xf numFmtId="0" fontId="11" fillId="0" borderId="4" xfId="1" applyFont="1" applyBorder="1" applyAlignment="1">
      <alignment horizontal="distributed" vertical="center" justifyLastLine="1"/>
    </xf>
    <xf numFmtId="0" fontId="11" fillId="0" borderId="90" xfId="1" applyFont="1" applyBorder="1" applyAlignment="1">
      <alignment horizontal="distributed" vertical="center" justifyLastLine="1"/>
    </xf>
    <xf numFmtId="0" fontId="11" fillId="0" borderId="148" xfId="1" applyFont="1" applyBorder="1" applyAlignment="1">
      <alignment horizontal="distributed" vertical="center" justifyLastLine="1"/>
    </xf>
    <xf numFmtId="0" fontId="11" fillId="0" borderId="147" xfId="1" applyFont="1" applyBorder="1" applyAlignment="1">
      <alignment horizontal="distributed" vertical="center" justifyLastLine="1"/>
    </xf>
    <xf numFmtId="0" fontId="11" fillId="0" borderId="90" xfId="1" applyFont="1" applyBorder="1" applyAlignment="1">
      <alignment horizontal="distributed" vertical="center"/>
    </xf>
    <xf numFmtId="0" fontId="11" fillId="0" borderId="148" xfId="1" applyFont="1" applyBorder="1" applyAlignment="1">
      <alignment horizontal="distributed" vertical="center"/>
    </xf>
    <xf numFmtId="0" fontId="11" fillId="0" borderId="147" xfId="1" applyFont="1" applyBorder="1" applyAlignment="1">
      <alignment horizontal="distributed" vertical="center"/>
    </xf>
    <xf numFmtId="0" fontId="17" fillId="0" borderId="152" xfId="1" applyFont="1" applyBorder="1" applyAlignment="1">
      <alignment horizontal="distributed" vertical="center" wrapText="1"/>
    </xf>
    <xf numFmtId="0" fontId="17" fillId="0" borderId="148" xfId="1" applyFont="1" applyBorder="1" applyAlignment="1">
      <alignment horizontal="distributed" vertical="center"/>
    </xf>
    <xf numFmtId="0" fontId="17" fillId="0" borderId="153" xfId="1" applyFont="1" applyBorder="1" applyAlignment="1">
      <alignment horizontal="distributed" vertical="center"/>
    </xf>
    <xf numFmtId="0" fontId="17" fillId="0" borderId="90" xfId="1" applyFont="1" applyBorder="1" applyAlignment="1">
      <alignment horizontal="distributed" vertical="center" wrapText="1" shrinkToFit="1"/>
    </xf>
    <xf numFmtId="0" fontId="17" fillId="0" borderId="148" xfId="1" applyFont="1" applyBorder="1" applyAlignment="1">
      <alignment horizontal="distributed" vertical="center" shrinkToFit="1"/>
    </xf>
    <xf numFmtId="0" fontId="17" fillId="0" borderId="147" xfId="1" applyFont="1" applyBorder="1" applyAlignment="1">
      <alignment horizontal="distributed" vertical="center" shrinkToFit="1"/>
    </xf>
    <xf numFmtId="0" fontId="11" fillId="0" borderId="241" xfId="1" applyFont="1" applyBorder="1" applyAlignment="1">
      <alignment horizontal="center" vertical="center" textRotation="255" shrinkToFit="1"/>
    </xf>
    <xf numFmtId="0" fontId="11" fillId="0" borderId="12" xfId="1" applyFont="1" applyBorder="1" applyAlignment="1">
      <alignment horizontal="center" vertical="center" textRotation="255" shrinkToFit="1"/>
    </xf>
    <xf numFmtId="0" fontId="11" fillId="0" borderId="277" xfId="1" applyFont="1" applyBorder="1" applyAlignment="1">
      <alignment horizontal="center" vertical="center" textRotation="255" shrinkToFit="1"/>
    </xf>
    <xf numFmtId="0" fontId="17" fillId="0" borderId="148" xfId="1" applyFont="1" applyBorder="1" applyAlignment="1">
      <alignment horizontal="distributed" vertical="center" wrapText="1"/>
    </xf>
    <xf numFmtId="0" fontId="17" fillId="0" borderId="153" xfId="1" applyFont="1" applyBorder="1" applyAlignment="1">
      <alignment horizontal="distributed" vertical="center" wrapText="1"/>
    </xf>
    <xf numFmtId="0" fontId="17" fillId="0" borderId="4" xfId="1" applyFont="1" applyBorder="1" applyAlignment="1">
      <alignment horizontal="distributed" vertical="center"/>
    </xf>
    <xf numFmtId="0" fontId="11" fillId="0" borderId="160" xfId="1" applyFont="1" applyBorder="1" applyAlignment="1">
      <alignment horizontal="distributed" vertical="center" justifyLastLine="1"/>
    </xf>
    <xf numFmtId="0" fontId="11" fillId="0" borderId="181" xfId="1" applyFont="1" applyBorder="1" applyAlignment="1">
      <alignment horizontal="distributed" vertical="center" justifyLastLine="1"/>
    </xf>
    <xf numFmtId="0" fontId="11" fillId="0" borderId="170" xfId="1" applyFont="1" applyBorder="1" applyAlignment="1">
      <alignment horizontal="distributed" vertical="center" justifyLastLine="1"/>
    </xf>
    <xf numFmtId="38" fontId="111" fillId="0" borderId="160" xfId="2" applyFont="1" applyFill="1" applyBorder="1" applyAlignment="1">
      <alignment horizontal="center" vertical="center" wrapText="1" shrinkToFit="1"/>
    </xf>
    <xf numFmtId="38" fontId="111" fillId="0" borderId="181" xfId="2" applyFont="1" applyFill="1" applyBorder="1" applyAlignment="1">
      <alignment horizontal="center" vertical="center" wrapText="1" shrinkToFit="1"/>
    </xf>
    <xf numFmtId="38" fontId="111" fillId="0" borderId="170" xfId="2" applyFont="1" applyFill="1" applyBorder="1" applyAlignment="1">
      <alignment horizontal="center" vertical="center" wrapText="1" shrinkToFit="1"/>
    </xf>
    <xf numFmtId="0" fontId="111" fillId="0" borderId="160" xfId="1" applyFont="1" applyBorder="1" applyAlignment="1">
      <alignment horizontal="center" vertical="center" wrapText="1"/>
    </xf>
    <xf numFmtId="0" fontId="111" fillId="0" borderId="181" xfId="1" applyFont="1" applyBorder="1" applyAlignment="1">
      <alignment horizontal="center" vertical="center" wrapText="1"/>
    </xf>
    <xf numFmtId="0" fontId="111" fillId="0" borderId="170" xfId="1" applyFont="1" applyBorder="1" applyAlignment="1">
      <alignment horizontal="center" vertical="center" wrapText="1"/>
    </xf>
    <xf numFmtId="0" fontId="112" fillId="0" borderId="241" xfId="0" applyFont="1" applyBorder="1" applyAlignment="1">
      <alignment horizontal="center" vertical="center" wrapText="1"/>
    </xf>
    <xf numFmtId="0" fontId="112" fillId="0" borderId="277" xfId="0" applyFont="1" applyBorder="1" applyAlignment="1">
      <alignment horizontal="center" vertical="center" wrapText="1"/>
    </xf>
    <xf numFmtId="38" fontId="111" fillId="0" borderId="241" xfId="2" applyFont="1" applyFill="1" applyBorder="1" applyAlignment="1">
      <alignment horizontal="center" vertical="center" wrapText="1"/>
    </xf>
    <xf numFmtId="38" fontId="111" fillId="0" borderId="277" xfId="2" applyFont="1" applyFill="1" applyBorder="1" applyAlignment="1">
      <alignment horizontal="center" vertical="center" wrapText="1"/>
    </xf>
    <xf numFmtId="0" fontId="10" fillId="0" borderId="90" xfId="1" applyFont="1" applyBorder="1" applyAlignment="1">
      <alignment horizontal="center" vertical="center" wrapText="1" shrinkToFit="1"/>
    </xf>
    <xf numFmtId="0" fontId="10" fillId="0" borderId="148" xfId="1" applyFont="1" applyBorder="1" applyAlignment="1">
      <alignment horizontal="center" vertical="center" wrapText="1" shrinkToFit="1"/>
    </xf>
    <xf numFmtId="0" fontId="10" fillId="0" borderId="147" xfId="1" applyFont="1" applyBorder="1" applyAlignment="1">
      <alignment horizontal="center" vertical="center" wrapText="1" shrinkToFit="1"/>
    </xf>
    <xf numFmtId="0" fontId="10" fillId="0" borderId="90" xfId="1" applyFont="1" applyBorder="1" applyAlignment="1">
      <alignment horizontal="center" vertical="center"/>
    </xf>
    <xf numFmtId="0" fontId="10" fillId="0" borderId="148" xfId="1" applyFont="1" applyBorder="1" applyAlignment="1">
      <alignment horizontal="center" vertical="center"/>
    </xf>
    <xf numFmtId="0" fontId="10" fillId="0" borderId="147" xfId="1" applyFont="1" applyBorder="1" applyAlignment="1">
      <alignment horizontal="center" vertical="center"/>
    </xf>
    <xf numFmtId="0" fontId="10" fillId="0" borderId="160" xfId="1" applyFont="1" applyBorder="1" applyAlignment="1">
      <alignment horizontal="center" vertical="center" wrapText="1"/>
    </xf>
    <xf numFmtId="0" fontId="10" fillId="0" borderId="181" xfId="1" applyFont="1" applyBorder="1" applyAlignment="1">
      <alignment horizontal="center" vertical="center" wrapText="1"/>
    </xf>
    <xf numFmtId="0" fontId="10" fillId="0" borderId="170" xfId="1" applyFont="1" applyBorder="1" applyAlignment="1">
      <alignment horizontal="center" vertical="center" wrapText="1"/>
    </xf>
    <xf numFmtId="0" fontId="22" fillId="0" borderId="90" xfId="1" applyFont="1" applyBorder="1" applyAlignment="1">
      <alignment horizontal="center" vertical="center" wrapText="1"/>
    </xf>
    <xf numFmtId="0" fontId="22" fillId="0" borderId="148" xfId="1" applyFont="1" applyBorder="1" applyAlignment="1">
      <alignment horizontal="center" vertical="center" wrapText="1"/>
    </xf>
    <xf numFmtId="0" fontId="22" fillId="0" borderId="147" xfId="1" applyFont="1" applyBorder="1" applyAlignment="1">
      <alignment horizontal="center" vertical="center" wrapText="1"/>
    </xf>
    <xf numFmtId="0" fontId="22" fillId="0" borderId="160" xfId="1" applyFont="1" applyBorder="1" applyAlignment="1">
      <alignment horizontal="center" vertical="center" wrapText="1"/>
    </xf>
    <xf numFmtId="0" fontId="22" fillId="0" borderId="181" xfId="1" applyFont="1" applyBorder="1" applyAlignment="1">
      <alignment horizontal="center" vertical="center" wrapText="1"/>
    </xf>
    <xf numFmtId="0" fontId="22" fillId="0" borderId="170" xfId="1" applyFont="1" applyBorder="1" applyAlignment="1">
      <alignment horizontal="center" vertical="center" wrapText="1"/>
    </xf>
    <xf numFmtId="0" fontId="22" fillId="0" borderId="5" xfId="1" applyFont="1" applyBorder="1" applyAlignment="1">
      <alignment horizontal="distributed" vertical="center" wrapText="1"/>
    </xf>
    <xf numFmtId="0" fontId="22" fillId="0" borderId="13" xfId="1" applyFont="1" applyBorder="1" applyAlignment="1">
      <alignment horizontal="distributed" vertical="center" wrapText="1"/>
    </xf>
    <xf numFmtId="0" fontId="17" fillId="0" borderId="225" xfId="1" applyFont="1" applyBorder="1" applyAlignment="1">
      <alignment horizontal="distributed" vertical="center" wrapText="1"/>
    </xf>
    <xf numFmtId="0" fontId="17" fillId="0" borderId="233" xfId="1" applyFont="1" applyBorder="1" applyAlignment="1">
      <alignment horizontal="distributed" vertical="center" wrapText="1"/>
    </xf>
    <xf numFmtId="0" fontId="22" fillId="0" borderId="241" xfId="1" applyFont="1" applyBorder="1" applyAlignment="1">
      <alignment horizontal="center" vertical="center" wrapText="1"/>
    </xf>
    <xf numFmtId="0" fontId="22" fillId="0" borderId="277" xfId="1" applyFont="1" applyBorder="1" applyAlignment="1">
      <alignment horizontal="center" vertical="center" wrapText="1"/>
    </xf>
    <xf numFmtId="202" fontId="22" fillId="0" borderId="4" xfId="1" applyNumberFormat="1" applyFont="1" applyBorder="1" applyAlignment="1">
      <alignment horizontal="center" vertical="center" wrapText="1"/>
    </xf>
    <xf numFmtId="0" fontId="22" fillId="0" borderId="4" xfId="1" applyFont="1" applyBorder="1" applyAlignment="1">
      <alignment horizontal="center" vertical="center" wrapText="1"/>
    </xf>
    <xf numFmtId="178" fontId="10" fillId="0" borderId="4" xfId="13" applyNumberFormat="1" applyFont="1" applyFill="1" applyBorder="1" applyAlignment="1">
      <alignment horizontal="right" vertical="center" shrinkToFit="1"/>
    </xf>
    <xf numFmtId="178" fontId="10" fillId="0" borderId="145" xfId="13" applyNumberFormat="1" applyFont="1" applyFill="1" applyBorder="1" applyAlignment="1">
      <alignment horizontal="right" vertical="center" shrinkToFit="1"/>
    </xf>
    <xf numFmtId="178" fontId="11" fillId="0" borderId="4" xfId="13" applyNumberFormat="1" applyFont="1" applyFill="1" applyBorder="1" applyAlignment="1">
      <alignment horizontal="right" vertical="center" shrinkToFit="1"/>
    </xf>
    <xf numFmtId="0" fontId="12" fillId="0" borderId="4" xfId="1" applyFont="1" applyBorder="1" applyAlignment="1">
      <alignment horizontal="center" vertical="center" wrapText="1" shrinkToFit="1"/>
    </xf>
    <xf numFmtId="49" fontId="69" fillId="0" borderId="4" xfId="0" applyNumberFormat="1" applyFont="1" applyBorder="1" applyAlignment="1">
      <alignment horizontal="distributed" vertical="center" justifyLastLine="1"/>
    </xf>
    <xf numFmtId="49" fontId="69" fillId="0" borderId="4" xfId="0" applyNumberFormat="1" applyFont="1" applyBorder="1" applyAlignment="1">
      <alignment horizontal="center" vertical="center" justifyLastLine="1"/>
    </xf>
    <xf numFmtId="0" fontId="69" fillId="0" borderId="4" xfId="0" applyFont="1" applyBorder="1" applyAlignment="1">
      <alignment horizontal="distributed" vertical="center" justifyLastLine="1"/>
    </xf>
    <xf numFmtId="0" fontId="69" fillId="0" borderId="4" xfId="0" applyFont="1" applyBorder="1" applyAlignment="1">
      <alignment horizontal="center" vertical="center" justifyLastLine="1"/>
    </xf>
    <xf numFmtId="0" fontId="11" fillId="0" borderId="4" xfId="1" applyFont="1" applyBorder="1" applyAlignment="1">
      <alignment horizontal="center" vertical="center" shrinkToFit="1"/>
    </xf>
    <xf numFmtId="0" fontId="11" fillId="0" borderId="4" xfId="1" applyFont="1" applyBorder="1" applyAlignment="1">
      <alignment horizontal="distributed" vertical="center" justifyLastLine="1" shrinkToFit="1"/>
    </xf>
    <xf numFmtId="0" fontId="11" fillId="0" borderId="145" xfId="1" applyFont="1" applyBorder="1" applyAlignment="1">
      <alignment horizontal="distributed" vertical="center" justifyLastLine="1" shrinkToFit="1"/>
    </xf>
    <xf numFmtId="0" fontId="10" fillId="0" borderId="179" xfId="1" applyFont="1" applyBorder="1" applyAlignment="1">
      <alignment horizontal="center" vertical="center"/>
    </xf>
    <xf numFmtId="0" fontId="10" fillId="0" borderId="13" xfId="1" applyFont="1" applyBorder="1" applyAlignment="1">
      <alignment horizontal="center" vertical="center"/>
    </xf>
    <xf numFmtId="38" fontId="69" fillId="0" borderId="4" xfId="13" applyFont="1" applyFill="1" applyBorder="1" applyAlignment="1">
      <alignment horizontal="center" vertical="center" shrinkToFit="1"/>
    </xf>
    <xf numFmtId="0" fontId="11" fillId="0" borderId="179" xfId="1" applyFont="1" applyBorder="1" applyAlignment="1">
      <alignment horizontal="distributed" vertical="center" wrapText="1" justifyLastLine="1" shrinkToFit="1"/>
    </xf>
    <xf numFmtId="0" fontId="11" fillId="0" borderId="13" xfId="1" applyFont="1" applyBorder="1" applyAlignment="1">
      <alignment horizontal="distributed" vertical="center" wrapText="1" justifyLastLine="1" shrinkToFit="1"/>
    </xf>
    <xf numFmtId="0" fontId="11" fillId="0" borderId="160" xfId="1" applyFont="1" applyBorder="1" applyAlignment="1">
      <alignment horizontal="distributed" vertical="center" wrapText="1" justifyLastLine="1" shrinkToFit="1"/>
    </xf>
    <xf numFmtId="0" fontId="11" fillId="0" borderId="170" xfId="1" applyFont="1" applyBorder="1" applyAlignment="1">
      <alignment horizontal="distributed" vertical="center" wrapText="1" justifyLastLine="1" shrinkToFit="1"/>
    </xf>
    <xf numFmtId="0" fontId="12" fillId="0" borderId="160" xfId="1" applyFont="1" applyBorder="1" applyAlignment="1">
      <alignment horizontal="distributed" vertical="center" wrapText="1" justifyLastLine="1"/>
    </xf>
    <xf numFmtId="0" fontId="12" fillId="0" borderId="170" xfId="1" applyFont="1" applyBorder="1" applyAlignment="1">
      <alignment horizontal="distributed" vertical="center" wrapText="1" justifyLastLine="1"/>
    </xf>
    <xf numFmtId="38" fontId="11" fillId="0" borderId="4" xfId="13" applyFont="1" applyFill="1" applyBorder="1" applyAlignment="1">
      <alignment horizontal="center" vertical="center" shrinkToFit="1"/>
    </xf>
    <xf numFmtId="0" fontId="17" fillId="0" borderId="4" xfId="1" applyFont="1" applyBorder="1" applyAlignment="1">
      <alignment horizontal="distributed" vertical="center" wrapText="1"/>
    </xf>
    <xf numFmtId="0" fontId="11" fillId="0" borderId="145" xfId="1" applyFont="1" applyBorder="1" applyAlignment="1">
      <alignment horizontal="center" vertical="center" shrinkToFit="1"/>
    </xf>
    <xf numFmtId="0" fontId="11" fillId="0" borderId="170" xfId="1" applyFont="1" applyBorder="1" applyAlignment="1">
      <alignment horizontal="center" vertical="center" shrinkToFit="1"/>
    </xf>
    <xf numFmtId="0" fontId="17" fillId="0" borderId="262" xfId="1" applyFont="1" applyBorder="1" applyAlignment="1">
      <alignment horizontal="distributed" vertical="center"/>
    </xf>
    <xf numFmtId="0" fontId="17" fillId="0" borderId="224" xfId="1" applyFont="1" applyBorder="1" applyAlignment="1">
      <alignment horizontal="distributed" vertical="center"/>
    </xf>
    <xf numFmtId="0" fontId="17" fillId="0" borderId="258" xfId="1" applyFont="1" applyBorder="1" applyAlignment="1">
      <alignment horizontal="distributed" vertical="center"/>
    </xf>
    <xf numFmtId="0" fontId="17" fillId="0" borderId="257" xfId="1" applyFont="1" applyBorder="1" applyAlignment="1">
      <alignment horizontal="distributed" vertical="center"/>
    </xf>
    <xf numFmtId="0" fontId="17" fillId="0" borderId="237" xfId="1" applyFont="1" applyBorder="1" applyAlignment="1">
      <alignment horizontal="left" vertical="center" wrapText="1"/>
    </xf>
    <xf numFmtId="0" fontId="17" fillId="0" borderId="260" xfId="1" applyFont="1" applyBorder="1" applyAlignment="1">
      <alignment horizontal="left" vertical="center" wrapText="1"/>
    </xf>
    <xf numFmtId="0" fontId="72" fillId="0" borderId="0" xfId="18" applyFill="1" applyAlignment="1">
      <alignment vertical="center"/>
    </xf>
    <xf numFmtId="0" fontId="10" fillId="0" borderId="4" xfId="1" applyFont="1" applyBorder="1" applyAlignment="1">
      <alignment horizontal="distributed" vertical="center" wrapText="1" justifyLastLine="1"/>
    </xf>
    <xf numFmtId="0" fontId="10" fillId="0" borderId="160" xfId="1" applyFont="1" applyBorder="1" applyAlignment="1">
      <alignment horizontal="distributed" vertical="center" wrapText="1"/>
    </xf>
    <xf numFmtId="0" fontId="10" fillId="0" borderId="235" xfId="1" applyFont="1" applyBorder="1" applyAlignment="1">
      <alignment horizontal="distributed" vertical="center" wrapText="1"/>
    </xf>
    <xf numFmtId="0" fontId="10" fillId="0" borderId="237" xfId="1" applyFont="1" applyBorder="1" applyAlignment="1">
      <alignment horizontal="center" vertical="center" wrapText="1" justifyLastLine="1"/>
    </xf>
    <xf numFmtId="0" fontId="10" fillId="0" borderId="260" xfId="1" applyFont="1" applyBorder="1" applyAlignment="1">
      <alignment horizontal="center" vertical="center" wrapText="1" justifyLastLine="1"/>
    </xf>
    <xf numFmtId="0" fontId="17" fillId="0" borderId="237" xfId="1" applyFont="1" applyBorder="1" applyAlignment="1">
      <alignment horizontal="left" vertical="center" wrapText="1" justifyLastLine="1"/>
    </xf>
    <xf numFmtId="0" fontId="17" fillId="0" borderId="260" xfId="1" applyFont="1" applyBorder="1" applyAlignment="1">
      <alignment horizontal="left" vertical="center" wrapText="1" justifyLastLine="1"/>
    </xf>
    <xf numFmtId="0" fontId="10" fillId="0" borderId="225" xfId="1" applyFont="1" applyBorder="1" applyAlignment="1">
      <alignment horizontal="distributed" vertical="center" wrapText="1"/>
    </xf>
    <xf numFmtId="0" fontId="10" fillId="0" borderId="233" xfId="1" applyFont="1" applyBorder="1" applyAlignment="1">
      <alignment horizontal="distributed" vertical="center" wrapText="1"/>
    </xf>
    <xf numFmtId="0" fontId="10" fillId="0" borderId="225" xfId="1" applyFont="1" applyBorder="1" applyAlignment="1">
      <alignment horizontal="center" vertical="center" wrapText="1"/>
    </xf>
    <xf numFmtId="0" fontId="10" fillId="0" borderId="233" xfId="1" applyFont="1" applyBorder="1" applyAlignment="1">
      <alignment horizontal="center" vertical="center" wrapText="1"/>
    </xf>
    <xf numFmtId="179" fontId="10" fillId="0" borderId="225" xfId="1" applyNumberFormat="1" applyFont="1" applyBorder="1" applyAlignment="1">
      <alignment horizontal="center" vertical="center" wrapText="1"/>
    </xf>
    <xf numFmtId="179" fontId="10" fillId="0" borderId="233" xfId="1" applyNumberFormat="1" applyFont="1" applyBorder="1" applyAlignment="1">
      <alignment horizontal="center" vertical="center" wrapText="1"/>
    </xf>
    <xf numFmtId="0" fontId="11" fillId="0" borderId="225" xfId="1" applyFont="1" applyBorder="1" applyAlignment="1">
      <alignment horizontal="center" vertical="center" wrapText="1"/>
    </xf>
    <xf numFmtId="0" fontId="11" fillId="0" borderId="233" xfId="1" applyFont="1" applyBorder="1" applyAlignment="1">
      <alignment horizontal="center" vertical="center" wrapText="1"/>
    </xf>
    <xf numFmtId="38" fontId="11" fillId="0" borderId="4" xfId="13" applyFont="1" applyFill="1" applyBorder="1" applyAlignment="1">
      <alignment horizontal="center" vertical="center" wrapText="1" shrinkToFit="1"/>
    </xf>
    <xf numFmtId="0" fontId="11" fillId="0" borderId="179" xfId="1" applyFont="1" applyBorder="1" applyAlignment="1">
      <alignment horizontal="center" vertical="center" shrinkToFit="1"/>
    </xf>
    <xf numFmtId="0" fontId="11" fillId="0" borderId="12" xfId="1" applyFont="1" applyBorder="1" applyAlignment="1">
      <alignment horizontal="center" vertical="center" shrinkToFit="1"/>
    </xf>
    <xf numFmtId="0" fontId="11" fillId="0" borderId="13" xfId="1" applyFont="1" applyBorder="1" applyAlignment="1">
      <alignment horizontal="center" vertical="center" shrinkToFit="1"/>
    </xf>
    <xf numFmtId="0" fontId="12" fillId="0" borderId="170" xfId="1" applyFont="1" applyBorder="1" applyAlignment="1">
      <alignment horizontal="center" vertical="center" shrinkToFit="1"/>
    </xf>
    <xf numFmtId="0" fontId="12" fillId="0" borderId="4" xfId="1" applyFont="1" applyBorder="1" applyAlignment="1">
      <alignment horizontal="center" vertical="center" shrinkToFit="1"/>
    </xf>
    <xf numFmtId="0" fontId="11" fillId="0" borderId="183" xfId="1" applyFont="1" applyBorder="1" applyAlignment="1">
      <alignment horizontal="center" vertical="center" shrinkToFit="1"/>
    </xf>
    <xf numFmtId="0" fontId="10" fillId="0" borderId="0" xfId="1" applyFont="1" applyAlignment="1">
      <alignment horizontal="right" vertical="center"/>
    </xf>
    <xf numFmtId="0" fontId="10" fillId="0" borderId="142" xfId="1" applyFont="1" applyBorder="1" applyAlignment="1">
      <alignment horizontal="distributed" vertical="center" justifyLastLine="1" shrinkToFit="1"/>
    </xf>
    <xf numFmtId="0" fontId="10" fillId="0" borderId="13" xfId="1" applyFont="1" applyBorder="1" applyAlignment="1">
      <alignment horizontal="distributed" vertical="center" justifyLastLine="1" shrinkToFit="1"/>
    </xf>
    <xf numFmtId="0" fontId="17" fillId="0" borderId="142" xfId="1" applyFont="1" applyBorder="1" applyAlignment="1">
      <alignment horizontal="distributed" vertical="center" justifyLastLine="1" shrinkToFit="1"/>
    </xf>
    <xf numFmtId="0" fontId="17" fillId="0" borderId="13" xfId="1" applyFont="1" applyBorder="1" applyAlignment="1">
      <alignment horizontal="distributed" vertical="center" justifyLastLine="1" shrinkToFit="1"/>
    </xf>
    <xf numFmtId="0" fontId="10" fillId="0" borderId="143" xfId="1" applyFont="1" applyBorder="1" applyAlignment="1">
      <alignment horizontal="distributed" vertical="center" justifyLastLine="1" shrinkToFit="1"/>
    </xf>
    <xf numFmtId="0" fontId="10" fillId="0" borderId="144" xfId="1" applyFont="1" applyBorder="1" applyAlignment="1">
      <alignment horizontal="distributed" vertical="center" justifyLastLine="1" shrinkToFit="1"/>
    </xf>
    <xf numFmtId="0" fontId="17" fillId="0" borderId="4" xfId="1" applyFont="1" applyBorder="1" applyAlignment="1">
      <alignment horizontal="distributed" vertical="center" justifyLastLine="1" shrinkToFit="1"/>
    </xf>
    <xf numFmtId="0" fontId="10" fillId="0" borderId="4" xfId="1" applyFont="1" applyBorder="1" applyAlignment="1">
      <alignment horizontal="distributed" vertical="center" justifyLastLine="1" shrinkToFit="1"/>
    </xf>
    <xf numFmtId="0" fontId="10" fillId="0" borderId="141" xfId="1" applyFont="1" applyBorder="1" applyAlignment="1">
      <alignment horizontal="distributed" vertical="center" justifyLastLine="1" shrinkToFit="1"/>
    </xf>
    <xf numFmtId="0" fontId="10" fillId="0" borderId="122" xfId="1" applyFont="1" applyBorder="1" applyAlignment="1">
      <alignment horizontal="distributed" vertical="center" justifyLastLine="1" shrinkToFit="1"/>
    </xf>
    <xf numFmtId="0" fontId="80" fillId="0" borderId="0" xfId="1" applyFont="1" applyAlignment="1">
      <alignment vertical="center"/>
    </xf>
    <xf numFmtId="0" fontId="16" fillId="0" borderId="0" xfId="1" applyFont="1" applyAlignment="1">
      <alignment horizontal="left" vertical="center"/>
    </xf>
    <xf numFmtId="0" fontId="16" fillId="0" borderId="8" xfId="1" applyFont="1" applyBorder="1" applyAlignment="1">
      <alignment horizontal="left" vertical="center"/>
    </xf>
    <xf numFmtId="0" fontId="10" fillId="0" borderId="5" xfId="1" applyFont="1" applyBorder="1" applyAlignment="1">
      <alignment horizontal="distributed" vertical="center" justifyLastLine="1" shrinkToFit="1"/>
    </xf>
    <xf numFmtId="0" fontId="17" fillId="0" borderId="5" xfId="1" applyFont="1" applyBorder="1" applyAlignment="1">
      <alignment horizontal="distributed" vertical="center" justifyLastLine="1" shrinkToFit="1"/>
    </xf>
    <xf numFmtId="0" fontId="10" fillId="0" borderId="90" xfId="1" applyFont="1" applyBorder="1" applyAlignment="1">
      <alignment horizontal="distributed" vertical="center" justifyLastLine="1" shrinkToFit="1"/>
    </xf>
    <xf numFmtId="0" fontId="10" fillId="0" borderId="140" xfId="1" applyFont="1" applyBorder="1" applyAlignment="1">
      <alignment horizontal="distributed" vertical="center" justifyLastLine="1" shrinkToFit="1"/>
    </xf>
    <xf numFmtId="0" fontId="48" fillId="0" borderId="0" xfId="76" applyFont="1">
      <alignment vertical="center"/>
    </xf>
    <xf numFmtId="0" fontId="48" fillId="0" borderId="0" xfId="76" applyFont="1" applyAlignment="1">
      <alignment horizontal="left" vertical="top" wrapText="1"/>
    </xf>
    <xf numFmtId="0" fontId="48" fillId="0" borderId="0" xfId="76" applyFont="1" applyAlignment="1">
      <alignment horizontal="left" vertical="center"/>
    </xf>
    <xf numFmtId="0" fontId="147" fillId="0" borderId="0" xfId="76" applyFont="1" applyAlignment="1">
      <alignment horizontal="left" vertical="center"/>
    </xf>
    <xf numFmtId="0" fontId="147" fillId="0" borderId="0" xfId="76" applyFont="1" applyAlignment="1">
      <alignment horizontal="left" vertical="top" wrapText="1"/>
    </xf>
    <xf numFmtId="0" fontId="48" fillId="0" borderId="0" xfId="0" applyFont="1" applyAlignment="1">
      <alignment horizontal="left" vertical="center"/>
    </xf>
    <xf numFmtId="0" fontId="26" fillId="0" borderId="0" xfId="76" applyFont="1" applyAlignment="1">
      <alignment horizontal="left" vertical="center"/>
    </xf>
    <xf numFmtId="0" fontId="150" fillId="0" borderId="0" xfId="76" applyFont="1">
      <alignment vertical="center"/>
    </xf>
    <xf numFmtId="0" fontId="48" fillId="0" borderId="0" xfId="76" applyFont="1" applyAlignment="1">
      <alignment horizontal="left" vertical="center" wrapText="1" shrinkToFit="1"/>
    </xf>
    <xf numFmtId="0" fontId="48" fillId="0" borderId="0" xfId="76" applyFont="1" applyAlignment="1">
      <alignment vertical="center" shrinkToFit="1"/>
    </xf>
    <xf numFmtId="0" fontId="48" fillId="0" borderId="0" xfId="76" applyFont="1" applyAlignment="1">
      <alignment horizontal="left" vertical="center" shrinkToFit="1"/>
    </xf>
    <xf numFmtId="0" fontId="86" fillId="0" borderId="0" xfId="5" applyFont="1">
      <alignment vertical="center"/>
    </xf>
    <xf numFmtId="0" fontId="59" fillId="0" borderId="0" xfId="5" applyFont="1" applyAlignment="1">
      <alignment horizontal="left" vertical="center"/>
    </xf>
    <xf numFmtId="0" fontId="47" fillId="0" borderId="0" xfId="5" applyFont="1" applyAlignment="1">
      <alignment horizontal="left" vertical="center"/>
    </xf>
    <xf numFmtId="0" fontId="48" fillId="0" borderId="0" xfId="76" applyFont="1" applyAlignment="1">
      <alignment horizontal="center" vertical="center"/>
    </xf>
    <xf numFmtId="0" fontId="147" fillId="0" borderId="0" xfId="76" applyFont="1" applyAlignment="1"/>
    <xf numFmtId="0" fontId="147" fillId="0" borderId="14" xfId="76" applyFont="1" applyBorder="1" applyAlignment="1"/>
    <xf numFmtId="0" fontId="48" fillId="0" borderId="14" xfId="76" applyFont="1" applyBorder="1" applyAlignment="1">
      <alignment horizontal="left"/>
    </xf>
    <xf numFmtId="0" fontId="48" fillId="0" borderId="0" xfId="76" applyFont="1" applyAlignment="1">
      <alignment horizontal="left"/>
    </xf>
    <xf numFmtId="0" fontId="147" fillId="0" borderId="0" xfId="76" applyFont="1" applyAlignment="1">
      <alignment horizontal="left"/>
    </xf>
    <xf numFmtId="0" fontId="48" fillId="0" borderId="0" xfId="76" applyFont="1" applyAlignment="1">
      <alignment horizontal="center" vertical="center" wrapText="1"/>
    </xf>
    <xf numFmtId="0" fontId="48" fillId="0" borderId="0" xfId="76" applyFont="1" applyAlignment="1"/>
    <xf numFmtId="0" fontId="147" fillId="0" borderId="0" xfId="76" applyFont="1" applyAlignment="1">
      <alignment horizontal="left" vertical="top" shrinkToFit="1"/>
    </xf>
    <xf numFmtId="0" fontId="48" fillId="0" borderId="0" xfId="76" applyFont="1" applyAlignment="1">
      <alignment horizontal="left" vertical="center" wrapText="1"/>
    </xf>
    <xf numFmtId="0" fontId="147" fillId="0" borderId="0" xfId="76" applyFont="1" applyAlignment="1">
      <alignment horizontal="center" vertical="center"/>
    </xf>
    <xf numFmtId="0" fontId="48" fillId="0" borderId="24" xfId="76" applyFont="1" applyBorder="1" applyAlignment="1">
      <alignment horizontal="left" vertical="center" wrapText="1"/>
    </xf>
    <xf numFmtId="0" fontId="48" fillId="0" borderId="24" xfId="76" applyFont="1" applyBorder="1" applyAlignment="1">
      <alignment horizontal="left" vertical="center"/>
    </xf>
    <xf numFmtId="0" fontId="150" fillId="0" borderId="0" xfId="76" applyFont="1" applyAlignment="1">
      <alignment horizontal="left"/>
    </xf>
    <xf numFmtId="0" fontId="150" fillId="0" borderId="0" xfId="0" applyFont="1" applyAlignment="1">
      <alignment horizontal="left"/>
    </xf>
    <xf numFmtId="0" fontId="48" fillId="0" borderId="0" xfId="0" applyFont="1" applyAlignment="1">
      <alignment horizontal="left"/>
    </xf>
    <xf numFmtId="0" fontId="147" fillId="0" borderId="0" xfId="76" applyFont="1">
      <alignment vertical="center"/>
    </xf>
    <xf numFmtId="0" fontId="148" fillId="0" borderId="0" xfId="76" applyFont="1">
      <alignment vertical="center"/>
    </xf>
    <xf numFmtId="0" fontId="48" fillId="0" borderId="0" xfId="76" applyFont="1" applyAlignment="1">
      <alignment horizontal="left" shrinkToFit="1"/>
    </xf>
    <xf numFmtId="0" fontId="147" fillId="0" borderId="16" xfId="76" applyFont="1" applyBorder="1" applyAlignment="1"/>
    <xf numFmtId="0" fontId="48" fillId="0" borderId="0" xfId="0" applyFont="1" applyAlignment="1">
      <alignment horizontal="center" vertical="center"/>
    </xf>
    <xf numFmtId="0" fontId="48" fillId="0" borderId="230" xfId="76" applyFont="1" applyBorder="1" applyAlignment="1">
      <alignment horizontal="center" vertical="center"/>
    </xf>
    <xf numFmtId="0" fontId="136" fillId="2" borderId="152" xfId="64" applyFont="1" applyFill="1" applyBorder="1" applyAlignment="1">
      <alignment horizontal="left" vertical="top" wrapText="1"/>
    </xf>
    <xf numFmtId="0" fontId="136" fillId="2" borderId="148" xfId="64" applyFont="1" applyFill="1" applyBorder="1" applyAlignment="1">
      <alignment horizontal="left" vertical="top" wrapText="1"/>
    </xf>
    <xf numFmtId="0" fontId="136" fillId="2" borderId="153" xfId="64" applyFont="1" applyFill="1" applyBorder="1" applyAlignment="1">
      <alignment horizontal="left" vertical="top" wrapText="1"/>
    </xf>
    <xf numFmtId="0" fontId="8" fillId="2" borderId="262" xfId="64" applyFill="1" applyBorder="1" applyAlignment="1">
      <alignment horizontal="left" vertical="top" wrapText="1"/>
    </xf>
    <xf numFmtId="0" fontId="8" fillId="2" borderId="149" xfId="64" applyFill="1" applyBorder="1" applyAlignment="1">
      <alignment horizontal="left" vertical="top" wrapText="1"/>
    </xf>
    <xf numFmtId="0" fontId="8" fillId="2" borderId="224" xfId="64" applyFill="1" applyBorder="1" applyAlignment="1">
      <alignment horizontal="left" vertical="top" wrapText="1"/>
    </xf>
    <xf numFmtId="0" fontId="8" fillId="2" borderId="123" xfId="64" applyFill="1" applyBorder="1" applyAlignment="1">
      <alignment horizontal="left" vertical="top" wrapText="1"/>
    </xf>
    <xf numFmtId="0" fontId="8" fillId="2" borderId="278" xfId="64" applyFill="1" applyBorder="1" applyAlignment="1">
      <alignment horizontal="left" vertical="top" wrapText="1"/>
    </xf>
    <xf numFmtId="0" fontId="8" fillId="2" borderId="49" xfId="64" applyFill="1" applyBorder="1" applyAlignment="1">
      <alignment horizontal="left" vertical="top" wrapText="1"/>
    </xf>
    <xf numFmtId="0" fontId="8" fillId="2" borderId="152" xfId="64" applyFill="1" applyBorder="1" applyAlignment="1">
      <alignment horizontal="left" vertical="top" wrapText="1"/>
    </xf>
    <xf numFmtId="0" fontId="8" fillId="2" borderId="148" xfId="64" applyFill="1" applyBorder="1" applyAlignment="1">
      <alignment horizontal="left" vertical="top" wrapText="1"/>
    </xf>
    <xf numFmtId="0" fontId="8" fillId="2" borderId="153" xfId="64" applyFill="1" applyBorder="1" applyAlignment="1">
      <alignment horizontal="left" vertical="top" wrapText="1"/>
    </xf>
    <xf numFmtId="0" fontId="8" fillId="2" borderId="9" xfId="64" applyFill="1" applyBorder="1" applyAlignment="1">
      <alignment horizontal="left" vertical="top" wrapText="1"/>
    </xf>
    <xf numFmtId="0" fontId="8" fillId="2" borderId="0" xfId="64" applyFill="1" applyAlignment="1">
      <alignment horizontal="left" vertical="top" wrapText="1"/>
    </xf>
    <xf numFmtId="0" fontId="8" fillId="2" borderId="8" xfId="64" applyFill="1" applyBorder="1" applyAlignment="1">
      <alignment horizontal="left" vertical="top" wrapText="1"/>
    </xf>
    <xf numFmtId="0" fontId="8" fillId="0" borderId="152" xfId="64" applyBorder="1" applyAlignment="1">
      <alignment horizontal="left" vertical="top" wrapText="1"/>
    </xf>
    <xf numFmtId="0" fontId="8" fillId="0" borderId="148" xfId="64" applyBorder="1" applyAlignment="1">
      <alignment horizontal="left" vertical="top" wrapText="1"/>
    </xf>
    <xf numFmtId="0" fontId="8" fillId="0" borderId="153" xfId="64" applyBorder="1" applyAlignment="1">
      <alignment horizontal="left" vertical="top" wrapText="1"/>
    </xf>
    <xf numFmtId="0" fontId="8" fillId="2" borderId="262" xfId="64" applyFill="1" applyBorder="1" applyAlignment="1">
      <alignment horizontal="left" vertical="top" shrinkToFit="1"/>
    </xf>
    <xf numFmtId="0" fontId="8" fillId="2" borderId="224" xfId="64" applyFill="1" applyBorder="1" applyAlignment="1">
      <alignment horizontal="left" vertical="top" shrinkToFit="1"/>
    </xf>
    <xf numFmtId="0" fontId="8" fillId="0" borderId="262" xfId="64" applyBorder="1" applyAlignment="1">
      <alignment horizontal="left" vertical="top" wrapText="1"/>
    </xf>
    <xf numFmtId="0" fontId="8" fillId="0" borderId="149" xfId="64" applyBorder="1" applyAlignment="1">
      <alignment horizontal="left" vertical="top" wrapText="1"/>
    </xf>
    <xf numFmtId="0" fontId="8" fillId="0" borderId="224" xfId="64" applyBorder="1" applyAlignment="1">
      <alignment horizontal="left" vertical="top" wrapText="1"/>
    </xf>
    <xf numFmtId="0" fontId="8" fillId="0" borderId="123" xfId="64" applyBorder="1" applyAlignment="1">
      <alignment horizontal="left" vertical="top" wrapText="1"/>
    </xf>
    <xf numFmtId="0" fontId="8" fillId="0" borderId="278" xfId="64" applyBorder="1" applyAlignment="1">
      <alignment horizontal="left" vertical="top" wrapText="1"/>
    </xf>
    <xf numFmtId="0" fontId="8" fillId="0" borderId="49" xfId="64" applyBorder="1" applyAlignment="1">
      <alignment horizontal="left" vertical="top" wrapText="1"/>
    </xf>
    <xf numFmtId="0" fontId="8" fillId="0" borderId="9" xfId="64" applyBorder="1" applyAlignment="1">
      <alignment horizontal="left" vertical="top" wrapText="1"/>
    </xf>
    <xf numFmtId="0" fontId="8" fillId="0" borderId="0" xfId="64" applyAlignment="1">
      <alignment horizontal="left" vertical="top" wrapText="1"/>
    </xf>
    <xf numFmtId="0" fontId="8" fillId="0" borderId="8" xfId="64" applyBorder="1" applyAlignment="1">
      <alignment horizontal="left" vertical="top" wrapText="1"/>
    </xf>
    <xf numFmtId="0" fontId="8" fillId="2" borderId="152" xfId="64" applyFill="1" applyBorder="1" applyAlignment="1">
      <alignment horizontal="left" vertical="top"/>
    </xf>
    <xf numFmtId="0" fontId="8" fillId="2" borderId="148" xfId="64" applyFill="1" applyBorder="1" applyAlignment="1">
      <alignment horizontal="left" vertical="top"/>
    </xf>
    <xf numFmtId="0" fontId="8" fillId="2" borderId="153" xfId="64" applyFill="1" applyBorder="1" applyAlignment="1">
      <alignment horizontal="left" vertical="top"/>
    </xf>
    <xf numFmtId="0" fontId="28" fillId="2" borderId="0" xfId="64" applyFont="1" applyFill="1" applyAlignment="1">
      <alignment horizontal="left" vertical="center" shrinkToFit="1"/>
    </xf>
    <xf numFmtId="0" fontId="28" fillId="2" borderId="8" xfId="64" applyFont="1" applyFill="1" applyBorder="1" applyAlignment="1">
      <alignment horizontal="left" vertical="center" shrinkToFit="1"/>
    </xf>
    <xf numFmtId="0" fontId="8" fillId="2" borderId="262" xfId="64" applyFill="1" applyBorder="1" applyAlignment="1">
      <alignment horizontal="left" vertical="center" shrinkToFit="1"/>
    </xf>
    <xf numFmtId="0" fontId="8" fillId="2" borderId="149" xfId="64" applyFill="1" applyBorder="1" applyAlignment="1">
      <alignment horizontal="left" vertical="center" shrinkToFit="1"/>
    </xf>
    <xf numFmtId="0" fontId="8" fillId="2" borderId="224" xfId="64" applyFill="1" applyBorder="1" applyAlignment="1">
      <alignment horizontal="left" vertical="center" shrinkToFit="1"/>
    </xf>
    <xf numFmtId="0" fontId="8" fillId="2" borderId="152" xfId="64" applyFill="1" applyBorder="1" applyAlignment="1">
      <alignment vertical="top"/>
    </xf>
    <xf numFmtId="0" fontId="8" fillId="2" borderId="153" xfId="64" applyFill="1" applyBorder="1" applyAlignment="1">
      <alignment vertical="top"/>
    </xf>
    <xf numFmtId="177" fontId="8" fillId="2" borderId="262" xfId="64" applyNumberFormat="1" applyFill="1" applyBorder="1" applyAlignment="1">
      <alignment horizontal="left" vertical="top" wrapText="1"/>
    </xf>
    <xf numFmtId="177" fontId="8" fillId="2" borderId="149" xfId="64" applyNumberFormat="1" applyFill="1" applyBorder="1" applyAlignment="1">
      <alignment horizontal="left" vertical="top" wrapText="1"/>
    </xf>
    <xf numFmtId="177" fontId="8" fillId="2" borderId="224" xfId="64" applyNumberFormat="1" applyFill="1" applyBorder="1" applyAlignment="1">
      <alignment horizontal="left" vertical="top" wrapText="1"/>
    </xf>
    <xf numFmtId="177" fontId="8" fillId="2" borderId="123" xfId="64" applyNumberFormat="1" applyFill="1" applyBorder="1" applyAlignment="1">
      <alignment horizontal="left" vertical="top" wrapText="1"/>
    </xf>
    <xf numFmtId="177" fontId="8" fillId="2" borderId="278" xfId="64" applyNumberFormat="1" applyFill="1" applyBorder="1" applyAlignment="1">
      <alignment horizontal="left" vertical="top" wrapText="1"/>
    </xf>
    <xf numFmtId="177" fontId="8" fillId="2" borderId="49" xfId="64" applyNumberFormat="1" applyFill="1" applyBorder="1" applyAlignment="1">
      <alignment horizontal="left" vertical="top" wrapText="1"/>
    </xf>
    <xf numFmtId="0" fontId="8" fillId="2" borderId="152" xfId="64" applyFill="1" applyBorder="1" applyAlignment="1">
      <alignment vertical="top" wrapText="1"/>
    </xf>
    <xf numFmtId="0" fontId="8" fillId="2" borderId="148" xfId="64" applyFill="1" applyBorder="1" applyAlignment="1">
      <alignment vertical="top" wrapText="1"/>
    </xf>
    <xf numFmtId="0" fontId="8" fillId="2" borderId="153" xfId="64" applyFill="1" applyBorder="1" applyAlignment="1">
      <alignment vertical="top" wrapText="1"/>
    </xf>
    <xf numFmtId="0" fontId="8" fillId="2" borderId="262" xfId="85" applyFont="1" applyFill="1" applyBorder="1" applyAlignment="1">
      <alignment horizontal="left" vertical="top" wrapText="1"/>
    </xf>
    <xf numFmtId="0" fontId="8" fillId="2" borderId="149" xfId="85" applyFont="1" applyFill="1" applyBorder="1" applyAlignment="1">
      <alignment horizontal="left" vertical="top" wrapText="1"/>
    </xf>
    <xf numFmtId="0" fontId="8" fillId="2" borderId="224" xfId="85" applyFont="1" applyFill="1" applyBorder="1" applyAlignment="1">
      <alignment horizontal="left" vertical="top" wrapText="1"/>
    </xf>
    <xf numFmtId="0" fontId="8" fillId="2" borderId="9" xfId="85" applyFont="1" applyFill="1" applyBorder="1" applyAlignment="1">
      <alignment horizontal="left" vertical="top" wrapText="1"/>
    </xf>
    <xf numFmtId="0" fontId="8" fillId="2" borderId="0" xfId="85" applyFont="1" applyFill="1" applyAlignment="1">
      <alignment horizontal="left" vertical="top" wrapText="1"/>
    </xf>
    <xf numFmtId="0" fontId="8" fillId="2" borderId="8" xfId="85" applyFont="1" applyFill="1" applyBorder="1" applyAlignment="1">
      <alignment horizontal="left" vertical="top" wrapText="1"/>
    </xf>
    <xf numFmtId="0" fontId="8" fillId="2" borderId="123" xfId="85" applyFont="1" applyFill="1" applyBorder="1" applyAlignment="1">
      <alignment horizontal="left" vertical="top" wrapText="1"/>
    </xf>
    <xf numFmtId="0" fontId="8" fillId="2" borderId="278" xfId="85" applyFont="1" applyFill="1" applyBorder="1" applyAlignment="1">
      <alignment horizontal="left" vertical="top" wrapText="1"/>
    </xf>
    <xf numFmtId="0" fontId="8" fillId="2" borderId="49" xfId="85" applyFont="1" applyFill="1" applyBorder="1" applyAlignment="1">
      <alignment horizontal="left" vertical="top" wrapText="1"/>
    </xf>
    <xf numFmtId="0" fontId="28" fillId="2" borderId="0" xfId="64" applyFont="1" applyFill="1" applyAlignment="1">
      <alignment horizontal="left" vertical="top" shrinkToFit="1"/>
    </xf>
    <xf numFmtId="0" fontId="28" fillId="2" borderId="8" xfId="64" applyFont="1" applyFill="1" applyBorder="1" applyAlignment="1">
      <alignment horizontal="left" vertical="top" shrinkToFit="1"/>
    </xf>
    <xf numFmtId="0" fontId="8" fillId="2" borderId="9" xfId="64" applyFill="1" applyBorder="1" applyAlignment="1">
      <alignment horizontal="left" vertical="top" shrinkToFit="1"/>
    </xf>
    <xf numFmtId="0" fontId="8" fillId="2" borderId="8" xfId="64" applyFill="1" applyBorder="1" applyAlignment="1">
      <alignment horizontal="left" vertical="top" shrinkToFit="1"/>
    </xf>
    <xf numFmtId="0" fontId="8" fillId="2" borderId="123" xfId="64" applyFill="1" applyBorder="1" applyAlignment="1">
      <alignment horizontal="left" vertical="top" shrinkToFit="1"/>
    </xf>
    <xf numFmtId="0" fontId="8" fillId="2" borderId="49" xfId="64" applyFill="1" applyBorder="1" applyAlignment="1">
      <alignment horizontal="left" vertical="top" shrinkToFit="1"/>
    </xf>
    <xf numFmtId="0" fontId="8" fillId="2" borderId="262" xfId="64" applyFill="1" applyBorder="1" applyAlignment="1">
      <alignment horizontal="left" vertical="top"/>
    </xf>
    <xf numFmtId="0" fontId="8" fillId="2" borderId="149" xfId="64" applyFill="1" applyBorder="1" applyAlignment="1">
      <alignment horizontal="left" vertical="top"/>
    </xf>
    <xf numFmtId="0" fontId="8" fillId="2" borderId="224" xfId="64" applyFill="1" applyBorder="1" applyAlignment="1">
      <alignment horizontal="left" vertical="top"/>
    </xf>
    <xf numFmtId="0" fontId="8" fillId="2" borderId="152" xfId="64" applyFill="1" applyBorder="1" applyAlignment="1">
      <alignment horizontal="left" vertical="center" wrapText="1"/>
    </xf>
    <xf numFmtId="0" fontId="8" fillId="2" borderId="148" xfId="64" applyFill="1" applyBorder="1" applyAlignment="1">
      <alignment horizontal="left" vertical="center" wrapText="1"/>
    </xf>
    <xf numFmtId="0" fontId="8" fillId="2" borderId="153" xfId="64" applyFill="1" applyBorder="1" applyAlignment="1">
      <alignment horizontal="left" vertical="center" wrapText="1"/>
    </xf>
    <xf numFmtId="0" fontId="28" fillId="0" borderId="0" xfId="64" applyFont="1" applyAlignment="1">
      <alignment horizontal="left" shrinkToFit="1"/>
    </xf>
    <xf numFmtId="0" fontId="28" fillId="0" borderId="8" xfId="64" applyFont="1" applyBorder="1" applyAlignment="1">
      <alignment horizontal="left" shrinkToFit="1"/>
    </xf>
    <xf numFmtId="0" fontId="8" fillId="2" borderId="262" xfId="64" applyFill="1" applyBorder="1" applyAlignment="1">
      <alignment horizontal="left" vertical="top" wrapText="1" shrinkToFit="1"/>
    </xf>
    <xf numFmtId="0" fontId="8" fillId="2" borderId="123" xfId="64" applyFill="1" applyBorder="1" applyAlignment="1">
      <alignment horizontal="left" vertical="top" wrapText="1" shrinkToFit="1"/>
    </xf>
    <xf numFmtId="0" fontId="8" fillId="2" borderId="283" xfId="64" applyFill="1" applyBorder="1" applyAlignment="1">
      <alignment horizontal="left" vertical="top" wrapText="1" shrinkToFit="1"/>
    </xf>
    <xf numFmtId="0" fontId="8" fillId="0" borderId="278" xfId="64" applyBorder="1" applyAlignment="1">
      <alignment horizontal="left" shrinkToFit="1"/>
    </xf>
    <xf numFmtId="0" fontId="8" fillId="0" borderId="152" xfId="64" applyBorder="1" applyAlignment="1">
      <alignment horizontal="left" vertical="top" shrinkToFit="1"/>
    </xf>
    <xf numFmtId="0" fontId="8" fillId="0" borderId="148" xfId="64" applyBorder="1" applyAlignment="1">
      <alignment horizontal="left" vertical="top" shrinkToFit="1"/>
    </xf>
    <xf numFmtId="0" fontId="8" fillId="0" borderId="153" xfId="64" applyBorder="1" applyAlignment="1">
      <alignment horizontal="left" vertical="top" shrinkToFit="1"/>
    </xf>
    <xf numFmtId="0" fontId="8" fillId="2" borderId="152" xfId="64" applyFill="1" applyBorder="1" applyAlignment="1">
      <alignment horizontal="left" vertical="top" shrinkToFit="1"/>
    </xf>
    <xf numFmtId="0" fontId="8" fillId="2" borderId="153" xfId="64" applyFill="1" applyBorder="1" applyAlignment="1">
      <alignment horizontal="left" vertical="top" shrinkToFit="1"/>
    </xf>
    <xf numFmtId="0" fontId="28" fillId="2" borderId="0" xfId="64" applyFont="1" applyFill="1" applyAlignment="1">
      <alignment horizontal="left" vertical="center"/>
    </xf>
    <xf numFmtId="0" fontId="28" fillId="2" borderId="8" xfId="64" applyFont="1" applyFill="1" applyBorder="1" applyAlignment="1">
      <alignment horizontal="left" vertical="center"/>
    </xf>
    <xf numFmtId="0" fontId="8" fillId="2" borderId="283" xfId="64" applyFill="1" applyBorder="1" applyAlignment="1">
      <alignment horizontal="left" vertical="top" wrapText="1"/>
    </xf>
    <xf numFmtId="0" fontId="8" fillId="2" borderId="282" xfId="64" applyFill="1" applyBorder="1" applyAlignment="1">
      <alignment horizontal="left" vertical="top" wrapText="1"/>
    </xf>
    <xf numFmtId="0" fontId="8" fillId="2" borderId="284" xfId="64" applyFill="1" applyBorder="1" applyAlignment="1">
      <alignment horizontal="left" vertical="top" wrapText="1"/>
    </xf>
    <xf numFmtId="0" fontId="8" fillId="2" borderId="123" xfId="64" applyFill="1" applyBorder="1" applyAlignment="1">
      <alignment horizontal="left" vertical="top"/>
    </xf>
    <xf numFmtId="0" fontId="8" fillId="2" borderId="49" xfId="64" applyFill="1" applyBorder="1" applyAlignment="1">
      <alignment horizontal="left" vertical="top"/>
    </xf>
    <xf numFmtId="0" fontId="8" fillId="2" borderId="9" xfId="64" applyFill="1" applyBorder="1" applyAlignment="1">
      <alignment horizontal="left" vertical="top"/>
    </xf>
    <xf numFmtId="0" fontId="8" fillId="2" borderId="8" xfId="64" applyFill="1" applyBorder="1" applyAlignment="1">
      <alignment horizontal="left" vertical="top"/>
    </xf>
    <xf numFmtId="0" fontId="8" fillId="0" borderId="262" xfId="64" applyBorder="1" applyAlignment="1">
      <alignment horizontal="left" vertical="top" shrinkToFit="1"/>
    </xf>
    <xf numFmtId="0" fontId="8" fillId="0" borderId="224" xfId="64" applyBorder="1" applyAlignment="1">
      <alignment horizontal="left" vertical="top" shrinkToFit="1"/>
    </xf>
    <xf numFmtId="0" fontId="8" fillId="0" borderId="262" xfId="64" applyBorder="1" applyAlignment="1" applyProtection="1">
      <alignment horizontal="left" vertical="top" wrapText="1"/>
      <protection locked="0"/>
    </xf>
    <xf numFmtId="0" fontId="8" fillId="0" borderId="149" xfId="64" applyBorder="1" applyAlignment="1" applyProtection="1">
      <alignment horizontal="left" vertical="top" wrapText="1"/>
      <protection locked="0"/>
    </xf>
    <xf numFmtId="0" fontId="8" fillId="0" borderId="224" xfId="64" applyBorder="1" applyAlignment="1" applyProtection="1">
      <alignment horizontal="left" vertical="top" wrapText="1"/>
      <protection locked="0"/>
    </xf>
    <xf numFmtId="0" fontId="8" fillId="0" borderId="9" xfId="64" applyBorder="1" applyAlignment="1" applyProtection="1">
      <alignment horizontal="left" vertical="top" wrapText="1"/>
      <protection locked="0"/>
    </xf>
    <xf numFmtId="0" fontId="8" fillId="0" borderId="0" xfId="64" applyAlignment="1" applyProtection="1">
      <alignment horizontal="left" vertical="top" wrapText="1"/>
      <protection locked="0"/>
    </xf>
    <xf numFmtId="0" fontId="8" fillId="0" borderId="8" xfId="64" applyBorder="1" applyAlignment="1" applyProtection="1">
      <alignment horizontal="left" vertical="top" wrapText="1"/>
      <protection locked="0"/>
    </xf>
    <xf numFmtId="0" fontId="8" fillId="0" borderId="123" xfId="64" applyBorder="1" applyAlignment="1" applyProtection="1">
      <alignment horizontal="left" vertical="top" wrapText="1"/>
      <protection locked="0"/>
    </xf>
    <xf numFmtId="0" fontId="8" fillId="0" borderId="278" xfId="64" applyBorder="1" applyAlignment="1" applyProtection="1">
      <alignment horizontal="left" vertical="top" wrapText="1"/>
      <protection locked="0"/>
    </xf>
    <xf numFmtId="0" fontId="8" fillId="0" borderId="49" xfId="64" applyBorder="1" applyAlignment="1" applyProtection="1">
      <alignment horizontal="left" vertical="top" wrapText="1"/>
      <protection locked="0"/>
    </xf>
    <xf numFmtId="0" fontId="8" fillId="0" borderId="153" xfId="85" applyFont="1" applyBorder="1" applyAlignment="1">
      <alignment vertical="top"/>
    </xf>
    <xf numFmtId="0" fontId="8" fillId="0" borderId="149" xfId="85" applyFont="1" applyBorder="1" applyAlignment="1">
      <alignment vertical="top"/>
    </xf>
    <xf numFmtId="0" fontId="8" fillId="0" borderId="224" xfId="85" applyFont="1" applyBorder="1" applyAlignment="1">
      <alignment vertical="top"/>
    </xf>
    <xf numFmtId="0" fontId="8" fillId="0" borderId="0" xfId="85" applyFont="1" applyAlignment="1">
      <alignment vertical="top"/>
    </xf>
    <xf numFmtId="0" fontId="8" fillId="0" borderId="8" xfId="85" applyFont="1" applyBorder="1" applyAlignment="1">
      <alignment vertical="top"/>
    </xf>
    <xf numFmtId="0" fontId="8" fillId="0" borderId="9" xfId="85" applyFont="1" applyBorder="1" applyAlignment="1">
      <alignment vertical="top"/>
    </xf>
    <xf numFmtId="0" fontId="8" fillId="0" borderId="123" xfId="85" applyFont="1" applyBorder="1" applyAlignment="1">
      <alignment vertical="top"/>
    </xf>
    <xf numFmtId="0" fontId="8" fillId="0" borderId="278" xfId="85" applyFont="1" applyBorder="1" applyAlignment="1">
      <alignment vertical="top"/>
    </xf>
    <xf numFmtId="0" fontId="8" fillId="0" borderId="49" xfId="85" applyFont="1" applyBorder="1" applyAlignment="1">
      <alignment vertical="top"/>
    </xf>
    <xf numFmtId="0" fontId="8" fillId="2" borderId="152" xfId="64" applyFill="1" applyBorder="1" applyAlignment="1">
      <alignment vertical="top" shrinkToFit="1"/>
    </xf>
    <xf numFmtId="0" fontId="28" fillId="2" borderId="278" xfId="64" applyFont="1" applyFill="1" applyBorder="1" applyAlignment="1">
      <alignment horizontal="left" vertical="center"/>
    </xf>
    <xf numFmtId="0" fontId="28" fillId="2" borderId="49" xfId="64" applyFont="1" applyFill="1" applyBorder="1" applyAlignment="1">
      <alignment horizontal="left" vertical="center"/>
    </xf>
    <xf numFmtId="0" fontId="8" fillId="2" borderId="148" xfId="64" applyFill="1" applyBorder="1" applyAlignment="1">
      <alignment horizontal="left" vertical="top" shrinkToFit="1"/>
    </xf>
    <xf numFmtId="0" fontId="86" fillId="0" borderId="0" xfId="18" applyFont="1" applyFill="1" applyAlignment="1">
      <alignment vertical="center"/>
    </xf>
    <xf numFmtId="0" fontId="90" fillId="0" borderId="0" xfId="1" applyFont="1" applyAlignment="1">
      <alignment horizontal="left" vertical="center"/>
    </xf>
    <xf numFmtId="0" fontId="8" fillId="0" borderId="262" xfId="64" applyBorder="1" applyAlignment="1">
      <alignment horizontal="left" vertical="top"/>
    </xf>
    <xf numFmtId="0" fontId="8" fillId="0" borderId="149" xfId="64" applyBorder="1" applyAlignment="1">
      <alignment horizontal="left" vertical="top"/>
    </xf>
    <xf numFmtId="0" fontId="8" fillId="0" borderId="224" xfId="64" applyBorder="1" applyAlignment="1">
      <alignment horizontal="left" vertical="top"/>
    </xf>
    <xf numFmtId="0" fontId="8" fillId="0" borderId="123" xfId="64" applyBorder="1" applyAlignment="1">
      <alignment horizontal="left" vertical="top"/>
    </xf>
    <xf numFmtId="0" fontId="8" fillId="0" borderId="278" xfId="64" applyBorder="1" applyAlignment="1">
      <alignment horizontal="left" vertical="top"/>
    </xf>
    <xf numFmtId="0" fontId="8" fillId="0" borderId="49" xfId="64" applyBorder="1" applyAlignment="1">
      <alignment horizontal="left" vertical="top"/>
    </xf>
    <xf numFmtId="49" fontId="8" fillId="2" borderId="262" xfId="64" applyNumberFormat="1" applyFill="1" applyBorder="1" applyAlignment="1">
      <alignment horizontal="left" vertical="top" wrapText="1"/>
    </xf>
    <xf numFmtId="49" fontId="8" fillId="2" borderId="149" xfId="64" applyNumberFormat="1" applyFill="1" applyBorder="1" applyAlignment="1">
      <alignment horizontal="left" vertical="top" wrapText="1"/>
    </xf>
    <xf numFmtId="49" fontId="8" fillId="2" borderId="224" xfId="64" applyNumberFormat="1" applyFill="1" applyBorder="1" applyAlignment="1">
      <alignment horizontal="left" vertical="top" wrapText="1"/>
    </xf>
    <xf numFmtId="49" fontId="8" fillId="2" borderId="9" xfId="64" applyNumberFormat="1" applyFill="1" applyBorder="1" applyAlignment="1">
      <alignment horizontal="left" vertical="top" wrapText="1"/>
    </xf>
    <xf numFmtId="49" fontId="8" fillId="2" borderId="0" xfId="64" applyNumberFormat="1" applyFill="1" applyAlignment="1">
      <alignment horizontal="left" vertical="top" wrapText="1"/>
    </xf>
    <xf numFmtId="49" fontId="8" fillId="2" borderId="8" xfId="64" applyNumberFormat="1" applyFill="1" applyBorder="1" applyAlignment="1">
      <alignment horizontal="left" vertical="top" wrapText="1"/>
    </xf>
    <xf numFmtId="49" fontId="8" fillId="2" borderId="123" xfId="64" applyNumberFormat="1" applyFill="1" applyBorder="1" applyAlignment="1">
      <alignment horizontal="left" vertical="top" wrapText="1"/>
    </xf>
    <xf numFmtId="49" fontId="8" fillId="2" borderId="278" xfId="64" applyNumberFormat="1" applyFill="1" applyBorder="1" applyAlignment="1">
      <alignment horizontal="left" vertical="top" wrapText="1"/>
    </xf>
    <xf numFmtId="49" fontId="8" fillId="2" borderId="49" xfId="64" applyNumberFormat="1" applyFill="1" applyBorder="1" applyAlignment="1">
      <alignment horizontal="left" vertical="top" wrapText="1"/>
    </xf>
    <xf numFmtId="0" fontId="8" fillId="2" borderId="0" xfId="64" applyFill="1" applyAlignment="1">
      <alignment horizontal="left" vertical="top"/>
    </xf>
    <xf numFmtId="0" fontId="8" fillId="2" borderId="278" xfId="64" applyFill="1" applyBorder="1" applyAlignment="1">
      <alignment horizontal="left" vertical="top"/>
    </xf>
    <xf numFmtId="38" fontId="74" fillId="0" borderId="0" xfId="2" applyFont="1" applyAlignment="1">
      <alignment vertical="center"/>
    </xf>
    <xf numFmtId="38" fontId="10" fillId="2" borderId="188" xfId="2" applyFont="1" applyFill="1" applyBorder="1" applyAlignment="1">
      <alignment horizontal="distributed" vertical="center" justifyLastLine="1" shrinkToFit="1"/>
    </xf>
    <xf numFmtId="38" fontId="10" fillId="2" borderId="13" xfId="2" applyFont="1" applyFill="1" applyBorder="1" applyAlignment="1">
      <alignment horizontal="distributed" vertical="center" justifyLastLine="1" shrinkToFit="1"/>
    </xf>
    <xf numFmtId="38" fontId="10" fillId="0" borderId="188" xfId="2" applyFont="1" applyFill="1" applyBorder="1" applyAlignment="1">
      <alignment horizontal="distributed" vertical="center" justifyLastLine="1" shrinkToFit="1"/>
    </xf>
    <xf numFmtId="38" fontId="10" fillId="0" borderId="13" xfId="2" applyFont="1" applyFill="1" applyBorder="1" applyAlignment="1">
      <alignment horizontal="distributed" vertical="center" justifyLastLine="1" shrinkToFit="1"/>
    </xf>
    <xf numFmtId="38" fontId="10" fillId="0" borderId="188" xfId="2" applyFont="1" applyBorder="1" applyAlignment="1">
      <alignment horizontal="distributed" vertical="center" justifyLastLine="1" shrinkToFit="1"/>
    </xf>
    <xf numFmtId="38" fontId="10" fillId="0" borderId="13" xfId="2" applyFont="1" applyBorder="1" applyAlignment="1">
      <alignment horizontal="distributed" vertical="center" justifyLastLine="1" shrinkToFit="1"/>
    </xf>
    <xf numFmtId="38" fontId="114" fillId="0" borderId="4" xfId="2" applyFont="1" applyFill="1" applyBorder="1" applyAlignment="1">
      <alignment horizontal="center" vertical="center"/>
    </xf>
    <xf numFmtId="0" fontId="40" fillId="0" borderId="9" xfId="1" applyFont="1" applyBorder="1" applyAlignment="1">
      <alignment vertical="center" wrapText="1"/>
    </xf>
    <xf numFmtId="0" fontId="40" fillId="0" borderId="0" xfId="1" applyFont="1" applyAlignment="1">
      <alignment vertical="center" wrapText="1"/>
    </xf>
    <xf numFmtId="0" fontId="44" fillId="0" borderId="189" xfId="1" applyFont="1" applyBorder="1" applyAlignment="1">
      <alignment horizontal="center" vertical="center"/>
    </xf>
    <xf numFmtId="0" fontId="44" fillId="0" borderId="149" xfId="1" applyFont="1" applyBorder="1" applyAlignment="1">
      <alignment horizontal="center" vertical="center"/>
    </xf>
    <xf numFmtId="0" fontId="44" fillId="3" borderId="0" xfId="1" applyFont="1" applyFill="1" applyAlignment="1">
      <alignment horizontal="center" vertical="center"/>
    </xf>
    <xf numFmtId="0" fontId="33" fillId="0" borderId="188" xfId="1" applyFont="1" applyBorder="1" applyAlignment="1">
      <alignment horizontal="center" vertical="center"/>
    </xf>
    <xf numFmtId="0" fontId="33" fillId="0" borderId="13" xfId="1" applyFont="1" applyBorder="1" applyAlignment="1">
      <alignment horizontal="center" vertical="center"/>
    </xf>
    <xf numFmtId="0" fontId="33" fillId="0" borderId="188" xfId="1" applyFont="1" applyBorder="1" applyAlignment="1">
      <alignment horizontal="center" vertical="center" wrapText="1"/>
    </xf>
    <xf numFmtId="0" fontId="114" fillId="0" borderId="225" xfId="1" applyFont="1" applyBorder="1" applyAlignment="1">
      <alignment horizontal="center" vertical="center"/>
    </xf>
    <xf numFmtId="0" fontId="114" fillId="0" borderId="13" xfId="1" applyFont="1" applyBorder="1" applyAlignment="1">
      <alignment horizontal="center" vertical="center"/>
    </xf>
    <xf numFmtId="0" fontId="69" fillId="0" borderId="188" xfId="1" applyFont="1" applyBorder="1" applyAlignment="1">
      <alignment horizontal="center" vertical="center" shrinkToFit="1"/>
    </xf>
    <xf numFmtId="0" fontId="69" fillId="0" borderId="13" xfId="1" applyFont="1" applyBorder="1" applyAlignment="1">
      <alignment horizontal="center" vertical="center" shrinkToFit="1"/>
    </xf>
    <xf numFmtId="0" fontId="69" fillId="0" borderId="4" xfId="1" applyFont="1" applyBorder="1" applyAlignment="1">
      <alignment horizontal="center" vertical="center" shrinkToFit="1"/>
    </xf>
    <xf numFmtId="178" fontId="11" fillId="0" borderId="160" xfId="2" applyNumberFormat="1" applyFont="1" applyFill="1" applyBorder="1" applyAlignment="1">
      <alignment vertical="center"/>
    </xf>
    <xf numFmtId="178" fontId="11" fillId="0" borderId="203" xfId="2" applyNumberFormat="1" applyFont="1" applyFill="1" applyBorder="1" applyAlignment="1">
      <alignment vertical="center"/>
    </xf>
    <xf numFmtId="38" fontId="11" fillId="0" borderId="154" xfId="2" applyFont="1" applyFill="1" applyBorder="1" applyAlignment="1">
      <alignment horizontal="distributed" vertical="center"/>
    </xf>
    <xf numFmtId="38" fontId="11" fillId="0" borderId="155" xfId="2" applyFont="1" applyFill="1" applyBorder="1" applyAlignment="1">
      <alignment horizontal="distributed" vertical="center"/>
    </xf>
    <xf numFmtId="38" fontId="11" fillId="0" borderId="54" xfId="2" applyFont="1" applyFill="1" applyBorder="1" applyAlignment="1">
      <alignment horizontal="distributed" vertical="center"/>
    </xf>
    <xf numFmtId="38" fontId="11" fillId="0" borderId="50" xfId="2" applyFont="1" applyFill="1" applyBorder="1" applyAlignment="1">
      <alignment horizontal="distributed" vertical="center"/>
    </xf>
    <xf numFmtId="38" fontId="11" fillId="0" borderId="225" xfId="2" applyFont="1" applyFill="1" applyBorder="1" applyAlignment="1">
      <alignment horizontal="center" vertical="distributed" textRotation="255" justifyLastLine="1"/>
    </xf>
    <xf numFmtId="38" fontId="11" fillId="0" borderId="12" xfId="2" applyFont="1" applyFill="1" applyBorder="1" applyAlignment="1">
      <alignment horizontal="center" vertical="distributed" textRotation="255" justifyLastLine="1"/>
    </xf>
    <xf numFmtId="38" fontId="11" fillId="0" borderId="13" xfId="2" applyFont="1" applyFill="1" applyBorder="1" applyAlignment="1">
      <alignment horizontal="center" vertical="distributed" textRotation="255" justifyLastLine="1"/>
    </xf>
    <xf numFmtId="38" fontId="11" fillId="0" borderId="123" xfId="2" applyFont="1" applyFill="1" applyBorder="1" applyAlignment="1">
      <alignment horizontal="distributed" vertical="center" indent="5"/>
    </xf>
    <xf numFmtId="38" fontId="11" fillId="0" borderId="122" xfId="2" applyFont="1" applyFill="1" applyBorder="1" applyAlignment="1">
      <alignment horizontal="distributed" vertical="center" indent="5"/>
    </xf>
    <xf numFmtId="38" fontId="11" fillId="0" borderId="48" xfId="2" applyFont="1" applyFill="1" applyBorder="1" applyAlignment="1">
      <alignment horizontal="center" vertical="center"/>
    </xf>
    <xf numFmtId="38" fontId="11" fillId="0" borderId="47" xfId="2" applyFont="1" applyFill="1" applyBorder="1" applyAlignment="1">
      <alignment horizontal="center" vertical="center"/>
    </xf>
    <xf numFmtId="38" fontId="72" fillId="0" borderId="0" xfId="18" applyNumberFormat="1" applyFill="1" applyAlignment="1">
      <alignment vertical="center"/>
    </xf>
    <xf numFmtId="38" fontId="11" fillId="0" borderId="68" xfId="2" applyFont="1" applyFill="1" applyBorder="1" applyAlignment="1">
      <alignment horizontal="center" vertical="center" textRotation="255"/>
    </xf>
    <xf numFmtId="38" fontId="11" fillId="0" borderId="66" xfId="2" applyFont="1" applyFill="1" applyBorder="1" applyAlignment="1">
      <alignment horizontal="center" vertical="center" textRotation="255"/>
    </xf>
    <xf numFmtId="38" fontId="11" fillId="0" borderId="65" xfId="2" applyFont="1" applyFill="1" applyBorder="1" applyAlignment="1">
      <alignment horizontal="center" vertical="center" textRotation="255"/>
    </xf>
    <xf numFmtId="38" fontId="11" fillId="0" borderId="5" xfId="2" applyFont="1" applyFill="1" applyBorder="1" applyAlignment="1">
      <alignment horizontal="center" vertical="center" textRotation="255" shrinkToFit="1"/>
    </xf>
    <xf numFmtId="38" fontId="11" fillId="0" borderId="13" xfId="2" applyFont="1" applyFill="1" applyBorder="1" applyAlignment="1">
      <alignment horizontal="center" vertical="center" textRotation="255" shrinkToFit="1"/>
    </xf>
    <xf numFmtId="38" fontId="11" fillId="0" borderId="152" xfId="2" applyFont="1" applyFill="1" applyBorder="1" applyAlignment="1">
      <alignment horizontal="distributed" vertical="center"/>
    </xf>
    <xf numFmtId="38" fontId="11" fillId="0" borderId="153" xfId="2" applyFont="1" applyFill="1" applyBorder="1" applyAlignment="1">
      <alignment horizontal="distributed" vertical="center"/>
    </xf>
    <xf numFmtId="38" fontId="11" fillId="0" borderId="152" xfId="2" applyFont="1" applyFill="1" applyBorder="1" applyAlignment="1">
      <alignment horizontal="distributed" vertical="center" justifyLastLine="1"/>
    </xf>
    <xf numFmtId="38" fontId="11" fillId="0" borderId="153" xfId="2" applyFont="1" applyFill="1" applyBorder="1" applyAlignment="1">
      <alignment horizontal="distributed" vertical="center" justifyLastLine="1"/>
    </xf>
    <xf numFmtId="38" fontId="11" fillId="0" borderId="53" xfId="2" applyFont="1" applyFill="1" applyBorder="1" applyAlignment="1">
      <alignment horizontal="distributed" vertical="center"/>
    </xf>
    <xf numFmtId="38" fontId="11" fillId="0" borderId="52" xfId="2" applyFont="1" applyFill="1" applyBorder="1" applyAlignment="1">
      <alignment horizontal="distributed" vertical="center"/>
    </xf>
    <xf numFmtId="0" fontId="69" fillId="0" borderId="4" xfId="1" applyFont="1" applyBorder="1" applyAlignment="1">
      <alignment horizontal="center" vertical="center"/>
    </xf>
    <xf numFmtId="38" fontId="12" fillId="0" borderId="4" xfId="2" applyFont="1" applyFill="1" applyBorder="1" applyAlignment="1">
      <alignment horizontal="distributed" vertical="center"/>
    </xf>
    <xf numFmtId="0" fontId="12" fillId="0" borderId="3" xfId="1" applyFont="1" applyBorder="1" applyAlignment="1">
      <alignment horizontal="distributed" vertical="center" shrinkToFit="1"/>
    </xf>
    <xf numFmtId="0" fontId="12" fillId="0" borderId="2" xfId="1" applyFont="1" applyBorder="1" applyAlignment="1">
      <alignment horizontal="distributed" vertical="center" shrinkToFit="1"/>
    </xf>
    <xf numFmtId="38" fontId="12" fillId="0" borderId="4" xfId="2" applyFont="1" applyFill="1" applyBorder="1" applyAlignment="1">
      <alignment horizontal="distributed" vertical="center" justifyLastLine="1"/>
    </xf>
    <xf numFmtId="38" fontId="12" fillId="0" borderId="4" xfId="2" applyFont="1" applyFill="1" applyBorder="1" applyAlignment="1">
      <alignment horizontal="distributed" vertical="center" wrapText="1"/>
    </xf>
    <xf numFmtId="0" fontId="12" fillId="0" borderId="4" xfId="1" applyFont="1" applyBorder="1" applyAlignment="1">
      <alignment horizontal="distributed" vertical="center" shrinkToFit="1"/>
    </xf>
    <xf numFmtId="0" fontId="12" fillId="0" borderId="3" xfId="1" applyFont="1" applyBorder="1" applyAlignment="1">
      <alignment horizontal="distributed" vertical="center"/>
    </xf>
    <xf numFmtId="0" fontId="12" fillId="0" borderId="2" xfId="1" applyFont="1" applyBorder="1" applyAlignment="1">
      <alignment horizontal="distributed" vertical="center"/>
    </xf>
    <xf numFmtId="0" fontId="12" fillId="0" borderId="5" xfId="1" applyFont="1" applyBorder="1" applyAlignment="1">
      <alignment horizontal="center" vertical="distributed" textRotation="255" justifyLastLine="1"/>
    </xf>
    <xf numFmtId="0" fontId="12" fillId="0" borderId="12" xfId="1" applyFont="1" applyBorder="1" applyAlignment="1">
      <alignment horizontal="center" vertical="distributed" textRotation="255" justifyLastLine="1"/>
    </xf>
    <xf numFmtId="0" fontId="12" fillId="0" borderId="13" xfId="1" applyFont="1" applyBorder="1" applyAlignment="1">
      <alignment horizontal="center" vertical="distributed" textRotation="255" justifyLastLine="1"/>
    </xf>
    <xf numFmtId="0" fontId="12" fillId="0" borderId="1" xfId="1" applyFont="1" applyBorder="1" applyAlignment="1">
      <alignment horizontal="distributed" vertical="center"/>
    </xf>
    <xf numFmtId="0" fontId="21" fillId="0" borderId="3" xfId="1" applyFont="1" applyBorder="1" applyAlignment="1">
      <alignment horizontal="distributed" vertical="center" shrinkToFit="1"/>
    </xf>
    <xf numFmtId="0" fontId="21" fillId="0" borderId="2" xfId="1" applyFont="1" applyBorder="1" applyAlignment="1">
      <alignment horizontal="distributed" vertical="center" shrinkToFit="1"/>
    </xf>
    <xf numFmtId="0" fontId="49" fillId="0" borderId="4" xfId="1" applyFont="1" applyBorder="1" applyAlignment="1">
      <alignment horizontal="distributed" vertical="center" shrinkToFit="1"/>
    </xf>
    <xf numFmtId="38" fontId="44" fillId="5" borderId="0" xfId="2" applyFont="1" applyFill="1" applyAlignment="1">
      <alignment horizontal="left" vertical="center"/>
    </xf>
    <xf numFmtId="179" fontId="10" fillId="0" borderId="160" xfId="1" applyNumberFormat="1" applyFont="1" applyBorder="1" applyAlignment="1">
      <alignment horizontal="right" vertical="center"/>
    </xf>
    <xf numFmtId="179" fontId="10" fillId="0" borderId="203" xfId="1" applyNumberFormat="1" applyFont="1" applyBorder="1" applyAlignment="1">
      <alignment horizontal="right" vertical="center"/>
    </xf>
    <xf numFmtId="179" fontId="10" fillId="0" borderId="4" xfId="1" applyNumberFormat="1" applyFont="1" applyBorder="1" applyAlignment="1">
      <alignment horizontal="right" vertical="center"/>
    </xf>
    <xf numFmtId="0" fontId="10" fillId="0" borderId="160" xfId="1" applyFont="1" applyBorder="1" applyAlignment="1">
      <alignment horizontal="distributed" vertical="center" wrapText="1" justifyLastLine="1"/>
    </xf>
    <xf numFmtId="0" fontId="10" fillId="0" borderId="203" xfId="1" applyFont="1" applyBorder="1" applyAlignment="1">
      <alignment horizontal="distributed" vertical="center" wrapText="1" justifyLastLine="1"/>
    </xf>
    <xf numFmtId="0" fontId="10" fillId="0" borderId="11" xfId="1" applyFont="1" applyBorder="1" applyAlignment="1">
      <alignment horizontal="distributed" vertical="center" justifyLastLine="1"/>
    </xf>
    <xf numFmtId="0" fontId="10" fillId="0" borderId="7" xfId="1" applyFont="1" applyBorder="1" applyAlignment="1">
      <alignment horizontal="distributed" vertical="center" justifyLastLine="1"/>
    </xf>
    <xf numFmtId="0" fontId="10" fillId="0" borderId="4" xfId="1" applyFont="1" applyBorder="1" applyAlignment="1">
      <alignment horizontal="distributed" vertical="center" justifyLastLine="1"/>
    </xf>
    <xf numFmtId="0" fontId="10" fillId="0" borderId="160" xfId="1" applyFont="1" applyBorder="1" applyAlignment="1">
      <alignment horizontal="distributed" vertical="center" justifyLastLine="1" shrinkToFit="1"/>
    </xf>
    <xf numFmtId="0" fontId="10" fillId="0" borderId="203" xfId="1" applyFont="1" applyBorder="1" applyAlignment="1">
      <alignment horizontal="distributed" vertical="center" justifyLastLine="1" shrinkToFit="1"/>
    </xf>
    <xf numFmtId="57" fontId="10" fillId="0" borderId="160" xfId="1" quotePrefix="1" applyNumberFormat="1" applyFont="1" applyBorder="1" applyAlignment="1">
      <alignment horizontal="center" vertical="center" shrinkToFit="1"/>
    </xf>
    <xf numFmtId="57" fontId="10" fillId="0" borderId="203" xfId="1" quotePrefix="1" applyNumberFormat="1" applyFont="1" applyBorder="1" applyAlignment="1">
      <alignment horizontal="center" vertical="center" shrinkToFit="1"/>
    </xf>
    <xf numFmtId="0" fontId="11" fillId="0" borderId="203" xfId="1" applyFont="1" applyBorder="1" applyAlignment="1">
      <alignment horizontal="distributed" vertical="center" justifyLastLine="1"/>
    </xf>
    <xf numFmtId="179" fontId="11" fillId="0" borderId="160" xfId="1" applyNumberFormat="1" applyFont="1" applyBorder="1" applyAlignment="1">
      <alignment horizontal="right" vertical="center"/>
    </xf>
    <xf numFmtId="179" fontId="11" fillId="0" borderId="203" xfId="1" applyNumberFormat="1" applyFont="1" applyBorder="1" applyAlignment="1">
      <alignment horizontal="right" vertical="center"/>
    </xf>
    <xf numFmtId="0" fontId="10" fillId="0" borderId="216" xfId="1" applyFont="1" applyBorder="1" applyAlignment="1">
      <alignment horizontal="distributed" vertical="center" justifyLastLine="1"/>
    </xf>
    <xf numFmtId="0" fontId="10" fillId="0" borderId="193" xfId="1" applyFont="1" applyBorder="1" applyAlignment="1">
      <alignment horizontal="distributed" vertical="center" justifyLastLine="1"/>
    </xf>
    <xf numFmtId="0" fontId="10" fillId="0" borderId="152" xfId="1" applyFont="1" applyBorder="1" applyAlignment="1">
      <alignment horizontal="center" vertical="center"/>
    </xf>
    <xf numFmtId="0" fontId="10" fillId="0" borderId="203" xfId="1" applyFont="1" applyBorder="1" applyAlignment="1">
      <alignment horizontal="center" vertical="center"/>
    </xf>
    <xf numFmtId="0" fontId="10" fillId="0" borderId="188" xfId="1" applyFont="1" applyBorder="1" applyAlignment="1">
      <alignment horizontal="center" vertical="center" wrapText="1"/>
    </xf>
    <xf numFmtId="0" fontId="10" fillId="0" borderId="13" xfId="1" applyFont="1" applyBorder="1" applyAlignment="1">
      <alignment horizontal="center" vertical="center" wrapText="1"/>
    </xf>
    <xf numFmtId="0" fontId="10" fillId="0" borderId="188" xfId="1" applyFont="1" applyBorder="1" applyAlignment="1">
      <alignment horizontal="center" vertical="center"/>
    </xf>
    <xf numFmtId="0" fontId="10" fillId="0" borderId="204" xfId="1" applyFont="1" applyBorder="1" applyAlignment="1">
      <alignment horizontal="center" vertical="center"/>
    </xf>
    <xf numFmtId="38" fontId="11" fillId="0" borderId="11" xfId="2" applyFont="1" applyFill="1" applyBorder="1" applyAlignment="1">
      <alignment horizontal="left" vertical="center"/>
    </xf>
    <xf numFmtId="38" fontId="11" fillId="0" borderId="10" xfId="2" applyFont="1" applyFill="1" applyBorder="1" applyAlignment="1">
      <alignment horizontal="left" vertical="center"/>
    </xf>
    <xf numFmtId="38" fontId="11" fillId="0" borderId="39" xfId="2" applyFont="1" applyFill="1" applyBorder="1" applyAlignment="1">
      <alignment horizontal="left" vertical="center"/>
    </xf>
    <xf numFmtId="38" fontId="11" fillId="0" borderId="7" xfId="2" applyFont="1" applyFill="1" applyBorder="1" applyAlignment="1">
      <alignment horizontal="left" vertical="center"/>
    </xf>
    <xf numFmtId="38" fontId="11" fillId="0" borderId="6" xfId="2" applyFont="1" applyFill="1" applyBorder="1" applyAlignment="1">
      <alignment horizontal="left" vertical="center"/>
    </xf>
    <xf numFmtId="38" fontId="11" fillId="0" borderId="49" xfId="2" applyFont="1" applyFill="1" applyBorder="1" applyAlignment="1">
      <alignment horizontal="left" vertical="center"/>
    </xf>
    <xf numFmtId="38" fontId="11" fillId="0" borderId="3" xfId="2" applyFont="1" applyFill="1" applyBorder="1" applyAlignment="1">
      <alignment horizontal="center" vertical="center"/>
    </xf>
    <xf numFmtId="38" fontId="11" fillId="0" borderId="1" xfId="2" applyFont="1" applyFill="1" applyBorder="1" applyAlignment="1">
      <alignment horizontal="center" vertical="center"/>
    </xf>
    <xf numFmtId="38" fontId="11" fillId="0" borderId="2" xfId="2" applyFont="1" applyFill="1" applyBorder="1" applyAlignment="1">
      <alignment horizontal="distributed" vertical="center" justifyLastLine="1"/>
    </xf>
    <xf numFmtId="38" fontId="11" fillId="0" borderId="3" xfId="2" applyFont="1" applyFill="1" applyBorder="1" applyAlignment="1">
      <alignment horizontal="distributed" vertical="center"/>
    </xf>
    <xf numFmtId="38" fontId="11" fillId="0" borderId="2" xfId="2" applyFont="1" applyFill="1" applyBorder="1" applyAlignment="1">
      <alignment horizontal="distributed" vertical="center"/>
    </xf>
    <xf numFmtId="38" fontId="11" fillId="0" borderId="3" xfId="2" applyFont="1" applyFill="1" applyBorder="1" applyAlignment="1">
      <alignment horizontal="distributed" vertical="center" wrapText="1"/>
    </xf>
    <xf numFmtId="38" fontId="11" fillId="0" borderId="2" xfId="2" applyFont="1" applyFill="1" applyBorder="1" applyAlignment="1">
      <alignment horizontal="distributed" vertical="center" wrapText="1"/>
    </xf>
    <xf numFmtId="38" fontId="11" fillId="0" borderId="1" xfId="2" applyFont="1" applyFill="1" applyBorder="1" applyAlignment="1">
      <alignment horizontal="distributed" vertical="center"/>
    </xf>
    <xf numFmtId="38" fontId="11" fillId="0" borderId="3" xfId="2" applyFont="1" applyFill="1" applyBorder="1" applyAlignment="1">
      <alignment vertical="center"/>
    </xf>
    <xf numFmtId="38" fontId="11" fillId="0" borderId="2" xfId="2" applyFont="1" applyFill="1" applyBorder="1" applyAlignment="1">
      <alignment vertical="center"/>
    </xf>
    <xf numFmtId="38" fontId="11" fillId="0" borderId="1" xfId="2" applyFont="1" applyFill="1" applyBorder="1" applyAlignment="1">
      <alignment vertical="center"/>
    </xf>
    <xf numFmtId="38" fontId="10" fillId="0" borderId="3" xfId="2" applyFont="1" applyFill="1" applyBorder="1" applyAlignment="1">
      <alignment horizontal="distributed" vertical="center" wrapText="1" justifyLastLine="1" shrinkToFit="1"/>
    </xf>
    <xf numFmtId="38" fontId="10" fillId="0" borderId="2" xfId="2" applyFont="1" applyFill="1" applyBorder="1" applyAlignment="1">
      <alignment horizontal="distributed" vertical="center" justifyLastLine="1" shrinkToFit="1"/>
    </xf>
    <xf numFmtId="188" fontId="11" fillId="0" borderId="3" xfId="2" applyNumberFormat="1" applyFont="1" applyFill="1" applyBorder="1" applyAlignment="1">
      <alignment horizontal="right" vertical="center"/>
    </xf>
    <xf numFmtId="188" fontId="11" fillId="0" borderId="2" xfId="2" applyNumberFormat="1" applyFont="1" applyFill="1" applyBorder="1" applyAlignment="1">
      <alignment horizontal="right" vertical="center"/>
    </xf>
    <xf numFmtId="38" fontId="11" fillId="0" borderId="3" xfId="2" quotePrefix="1" applyFont="1" applyFill="1" applyBorder="1" applyAlignment="1">
      <alignment horizontal="center" vertical="center"/>
    </xf>
    <xf numFmtId="38" fontId="11" fillId="0" borderId="1" xfId="2" quotePrefix="1" applyFont="1" applyFill="1" applyBorder="1" applyAlignment="1">
      <alignment horizontal="center" vertical="center"/>
    </xf>
    <xf numFmtId="188" fontId="11" fillId="0" borderId="11" xfId="2" applyNumberFormat="1" applyFont="1" applyFill="1" applyBorder="1" applyAlignment="1">
      <alignment horizontal="right" vertical="center"/>
    </xf>
    <xf numFmtId="188" fontId="11" fillId="0" borderId="39" xfId="2" applyNumberFormat="1" applyFont="1" applyFill="1" applyBorder="1" applyAlignment="1">
      <alignment horizontal="right" vertical="center"/>
    </xf>
    <xf numFmtId="188" fontId="11" fillId="0" borderId="7" xfId="2" applyNumberFormat="1" applyFont="1" applyFill="1" applyBorder="1" applyAlignment="1">
      <alignment horizontal="right" vertical="center"/>
    </xf>
    <xf numFmtId="188" fontId="11" fillId="0" borderId="49" xfId="2" applyNumberFormat="1" applyFont="1" applyFill="1" applyBorder="1" applyAlignment="1">
      <alignment horizontal="right" vertical="center"/>
    </xf>
    <xf numFmtId="38" fontId="11" fillId="0" borderId="11" xfId="2" applyFont="1" applyFill="1" applyBorder="1" applyAlignment="1">
      <alignment horizontal="center" vertical="center"/>
    </xf>
    <xf numFmtId="38" fontId="11" fillId="0" borderId="39" xfId="2" applyFont="1" applyFill="1" applyBorder="1" applyAlignment="1">
      <alignment horizontal="center" vertical="center"/>
    </xf>
    <xf numFmtId="38" fontId="11" fillId="0" borderId="7" xfId="2" applyFont="1" applyFill="1" applyBorder="1" applyAlignment="1">
      <alignment horizontal="center" vertical="center"/>
    </xf>
    <xf numFmtId="38" fontId="11" fillId="0" borderId="49" xfId="2" applyFont="1" applyFill="1" applyBorder="1" applyAlignment="1">
      <alignment horizontal="center" vertical="center"/>
    </xf>
    <xf numFmtId="38" fontId="11" fillId="0" borderId="0" xfId="2" applyFont="1" applyFill="1" applyBorder="1" applyAlignment="1">
      <alignment horizontal="center" vertical="center"/>
    </xf>
    <xf numFmtId="38" fontId="10" fillId="0" borderId="4" xfId="2" applyFont="1" applyFill="1" applyBorder="1" applyAlignment="1">
      <alignment horizontal="distributed" vertical="center" wrapText="1"/>
    </xf>
    <xf numFmtId="38" fontId="10" fillId="0" borderId="4" xfId="2" applyFont="1" applyFill="1" applyBorder="1" applyAlignment="1">
      <alignment horizontal="distributed" vertical="center"/>
    </xf>
    <xf numFmtId="38" fontId="11" fillId="0" borderId="4" xfId="2" applyFont="1" applyFill="1" applyBorder="1" applyAlignment="1">
      <alignment horizontal="center" vertical="center"/>
    </xf>
    <xf numFmtId="38" fontId="10" fillId="0" borderId="4" xfId="2" applyFont="1" applyFill="1" applyBorder="1" applyAlignment="1">
      <alignment horizontal="distributed" vertical="center" wrapText="1" justifyLastLine="1" shrinkToFit="1"/>
    </xf>
    <xf numFmtId="38" fontId="10" fillId="0" borderId="4" xfId="2" applyFont="1" applyFill="1" applyBorder="1" applyAlignment="1">
      <alignment horizontal="distributed" vertical="center" justifyLastLine="1" shrinkToFit="1"/>
    </xf>
    <xf numFmtId="188" fontId="11" fillId="0" borderId="4" xfId="2" applyNumberFormat="1" applyFont="1" applyFill="1" applyBorder="1" applyAlignment="1">
      <alignment horizontal="right" vertical="center"/>
    </xf>
    <xf numFmtId="38" fontId="17" fillId="0" borderId="4" xfId="2" applyFont="1" applyFill="1" applyBorder="1" applyAlignment="1">
      <alignment horizontal="distributed" vertical="center" wrapText="1"/>
    </xf>
    <xf numFmtId="38" fontId="10" fillId="0" borderId="3" xfId="2" applyFont="1" applyFill="1" applyBorder="1" applyAlignment="1">
      <alignment horizontal="distributed" vertical="center"/>
    </xf>
    <xf numFmtId="0" fontId="10" fillId="0" borderId="70" xfId="1" applyFont="1" applyBorder="1" applyAlignment="1">
      <alignment horizontal="distributed" vertical="center"/>
    </xf>
    <xf numFmtId="0" fontId="11" fillId="0" borderId="70" xfId="1" applyFont="1" applyBorder="1" applyAlignment="1">
      <alignment horizontal="distributed" vertical="center"/>
    </xf>
    <xf numFmtId="38" fontId="10" fillId="0" borderId="48" xfId="2" applyFont="1" applyFill="1" applyBorder="1" applyAlignment="1">
      <alignment horizontal="justify" vertical="center" wrapText="1"/>
    </xf>
    <xf numFmtId="38" fontId="10" fillId="0" borderId="47" xfId="2" applyFont="1" applyFill="1" applyBorder="1" applyAlignment="1">
      <alignment horizontal="justify" vertical="center" wrapText="1"/>
    </xf>
    <xf numFmtId="38" fontId="20" fillId="0" borderId="13" xfId="2" applyFont="1" applyFill="1" applyBorder="1" applyAlignment="1">
      <alignment horizontal="center" vertical="center" textRotation="255" shrinkToFit="1"/>
    </xf>
    <xf numFmtId="38" fontId="20" fillId="0" borderId="4" xfId="2" applyFont="1" applyFill="1" applyBorder="1" applyAlignment="1">
      <alignment horizontal="center" vertical="center" textRotation="255" shrinkToFit="1"/>
    </xf>
    <xf numFmtId="38" fontId="11" fillId="0" borderId="5" xfId="2" applyFont="1" applyFill="1" applyBorder="1" applyAlignment="1">
      <alignment horizontal="center" vertical="center" textRotation="255"/>
    </xf>
    <xf numFmtId="38" fontId="11" fillId="0" borderId="12" xfId="2" applyFont="1" applyFill="1" applyBorder="1" applyAlignment="1">
      <alignment horizontal="center" vertical="center" textRotation="255"/>
    </xf>
    <xf numFmtId="38" fontId="11" fillId="0" borderId="13" xfId="2" applyFont="1" applyFill="1" applyBorder="1" applyAlignment="1">
      <alignment horizontal="center" vertical="center" textRotation="255"/>
    </xf>
    <xf numFmtId="38" fontId="11" fillId="0" borderId="4" xfId="2" quotePrefix="1" applyFont="1" applyFill="1" applyBorder="1" applyAlignment="1">
      <alignment horizontal="center" vertical="center" shrinkToFit="1"/>
    </xf>
    <xf numFmtId="38" fontId="11" fillId="0" borderId="4" xfId="2" applyFont="1" applyFill="1" applyBorder="1" applyAlignment="1">
      <alignment horizontal="center" vertical="center" shrinkToFit="1"/>
    </xf>
    <xf numFmtId="178" fontId="10" fillId="0" borderId="4" xfId="2" applyNumberFormat="1" applyFont="1" applyFill="1" applyBorder="1" applyAlignment="1">
      <alignment horizontal="right" vertical="center" shrinkToFit="1"/>
    </xf>
    <xf numFmtId="38" fontId="11" fillId="0" borderId="4" xfId="2" applyFont="1" applyFill="1" applyBorder="1" applyAlignment="1">
      <alignment horizontal="center" vertical="center" wrapText="1"/>
    </xf>
    <xf numFmtId="38" fontId="10" fillId="0" borderId="2" xfId="2" applyFont="1" applyFill="1" applyBorder="1" applyAlignment="1">
      <alignment horizontal="distributed" vertical="center"/>
    </xf>
    <xf numFmtId="38" fontId="10" fillId="0" borderId="1" xfId="2" applyFont="1" applyFill="1" applyBorder="1" applyAlignment="1">
      <alignment horizontal="distributed" vertical="center"/>
    </xf>
    <xf numFmtId="38" fontId="10" fillId="0" borderId="87" xfId="2" applyFont="1" applyFill="1" applyBorder="1" applyAlignment="1">
      <alignment horizontal="justify" vertical="center" wrapText="1"/>
    </xf>
    <xf numFmtId="38" fontId="10" fillId="0" borderId="4" xfId="2" applyFont="1" applyFill="1" applyBorder="1" applyAlignment="1">
      <alignment horizontal="left" vertical="center" wrapText="1"/>
    </xf>
    <xf numFmtId="38" fontId="10" fillId="0" borderId="4" xfId="2" applyFont="1" applyFill="1" applyBorder="1" applyAlignment="1">
      <alignment horizontal="left" vertical="center"/>
    </xf>
    <xf numFmtId="38" fontId="11" fillId="0" borderId="4" xfId="2" applyFont="1" applyFill="1" applyBorder="1" applyAlignment="1">
      <alignment horizontal="left" vertical="center"/>
    </xf>
    <xf numFmtId="38" fontId="10" fillId="0" borderId="3" xfId="2" applyFont="1" applyFill="1" applyBorder="1" applyAlignment="1">
      <alignment horizontal="distributed" vertical="center" wrapText="1"/>
    </xf>
    <xf numFmtId="38" fontId="10" fillId="0" borderId="2" xfId="2" applyFont="1" applyFill="1" applyBorder="1" applyAlignment="1">
      <alignment horizontal="distributed" vertical="center" wrapText="1"/>
    </xf>
    <xf numFmtId="38" fontId="10" fillId="0" borderId="1" xfId="2" applyFont="1" applyFill="1" applyBorder="1" applyAlignment="1">
      <alignment horizontal="distributed" vertical="center" wrapText="1"/>
    </xf>
    <xf numFmtId="38" fontId="10" fillId="0" borderId="188" xfId="2" applyFont="1" applyFill="1" applyBorder="1" applyAlignment="1">
      <alignment horizontal="center" vertical="center"/>
    </xf>
    <xf numFmtId="38" fontId="10" fillId="0" borderId="13" xfId="2" applyFont="1" applyFill="1" applyBorder="1" applyAlignment="1">
      <alignment horizontal="center" vertical="center"/>
    </xf>
    <xf numFmtId="38" fontId="10" fillId="0" borderId="152" xfId="2" applyFont="1" applyFill="1" applyBorder="1" applyAlignment="1">
      <alignment horizontal="center" vertical="center"/>
    </xf>
    <xf numFmtId="38" fontId="10" fillId="0" borderId="203" xfId="2" applyFont="1" applyFill="1" applyBorder="1" applyAlignment="1">
      <alignment horizontal="center" vertical="center"/>
    </xf>
    <xf numFmtId="38" fontId="10" fillId="0" borderId="204" xfId="2" applyFont="1" applyFill="1" applyBorder="1" applyAlignment="1">
      <alignment horizontal="center" vertical="center"/>
    </xf>
    <xf numFmtId="38" fontId="10" fillId="0" borderId="87" xfId="2" applyFont="1" applyFill="1" applyBorder="1" applyAlignment="1">
      <alignment horizontal="left" vertical="center" wrapText="1"/>
    </xf>
    <xf numFmtId="0" fontId="11" fillId="0" borderId="225" xfId="14" applyFont="1" applyBorder="1" applyAlignment="1">
      <alignment horizontal="distributed" vertical="center" justifyLastLine="1"/>
    </xf>
    <xf numFmtId="0" fontId="11" fillId="0" borderId="233" xfId="14" applyFont="1" applyBorder="1" applyAlignment="1">
      <alignment horizontal="distributed" vertical="center" justifyLastLine="1"/>
    </xf>
    <xf numFmtId="0" fontId="11" fillId="0" borderId="160" xfId="14" applyFont="1" applyBorder="1" applyAlignment="1">
      <alignment horizontal="center" vertical="center" justifyLastLine="1"/>
    </xf>
    <xf numFmtId="0" fontId="11" fillId="0" borderId="203" xfId="14" applyFont="1" applyBorder="1" applyAlignment="1">
      <alignment horizontal="center" vertical="center" justifyLastLine="1"/>
    </xf>
    <xf numFmtId="0" fontId="16" fillId="0" borderId="0" xfId="1" applyFont="1" applyAlignment="1">
      <alignment horizontal="left" vertical="center" wrapText="1"/>
    </xf>
    <xf numFmtId="0" fontId="116" fillId="0" borderId="152" xfId="1" applyFont="1" applyBorder="1" applyAlignment="1">
      <alignment horizontal="center" vertical="center"/>
    </xf>
    <xf numFmtId="0" fontId="116" fillId="0" borderId="203" xfId="1" applyFont="1" applyBorder="1" applyAlignment="1">
      <alignment horizontal="center" vertical="center"/>
    </xf>
    <xf numFmtId="0" fontId="28" fillId="0" borderId="188" xfId="1" applyFont="1" applyBorder="1" applyAlignment="1">
      <alignment horizontal="center" vertical="center"/>
    </xf>
    <xf numFmtId="0" fontId="28" fillId="0" borderId="13" xfId="1" applyFont="1" applyBorder="1" applyAlignment="1">
      <alignment horizontal="center" vertical="center"/>
    </xf>
    <xf numFmtId="38" fontId="11" fillId="0" borderId="209" xfId="2" applyFont="1" applyFill="1" applyBorder="1" applyAlignment="1">
      <alignment horizontal="center" vertical="center" justifyLastLine="1"/>
    </xf>
    <xf numFmtId="38" fontId="11" fillId="0" borderId="52" xfId="2" applyFont="1" applyFill="1" applyBorder="1" applyAlignment="1">
      <alignment horizontal="center" vertical="center" justifyLastLine="1"/>
    </xf>
    <xf numFmtId="38" fontId="11" fillId="0" borderId="280" xfId="2" applyFont="1" applyFill="1" applyBorder="1" applyAlignment="1">
      <alignment horizontal="center" vertical="center" justifyLastLine="1"/>
    </xf>
    <xf numFmtId="38" fontId="11" fillId="0" borderId="294" xfId="2" applyFont="1" applyFill="1" applyBorder="1" applyAlignment="1">
      <alignment horizontal="center" vertical="center" justifyLastLine="1"/>
    </xf>
    <xf numFmtId="38" fontId="11" fillId="0" borderId="237" xfId="2" applyFont="1" applyFill="1" applyBorder="1" applyAlignment="1">
      <alignment horizontal="center" vertical="center"/>
    </xf>
    <xf numFmtId="38" fontId="11" fillId="0" borderId="295" xfId="2" applyFont="1" applyFill="1" applyBorder="1" applyAlignment="1">
      <alignment horizontal="center" vertical="center"/>
    </xf>
    <xf numFmtId="38" fontId="11" fillId="0" borderId="243" xfId="2" applyFont="1" applyFill="1" applyBorder="1" applyAlignment="1">
      <alignment horizontal="center" vertical="center"/>
    </xf>
    <xf numFmtId="0" fontId="11" fillId="0" borderId="262" xfId="1" applyFont="1" applyBorder="1" applyAlignment="1">
      <alignment horizontal="center" vertical="center" justifyLastLine="1"/>
    </xf>
    <xf numFmtId="0" fontId="11" fillId="0" borderId="267" xfId="1" applyFont="1" applyBorder="1" applyAlignment="1">
      <alignment horizontal="center" vertical="center" justifyLastLine="1"/>
    </xf>
    <xf numFmtId="0" fontId="11" fillId="0" borderId="224" xfId="1" applyFont="1" applyBorder="1" applyAlignment="1">
      <alignment horizontal="center" vertical="center" justifyLastLine="1"/>
    </xf>
    <xf numFmtId="0" fontId="11" fillId="0" borderId="260" xfId="1" applyFont="1" applyBorder="1" applyAlignment="1">
      <alignment horizontal="distributed" vertical="center"/>
    </xf>
    <xf numFmtId="0" fontId="11" fillId="0" borderId="283" xfId="1" applyFont="1" applyBorder="1" applyAlignment="1">
      <alignment horizontal="distributed" vertical="center"/>
    </xf>
    <xf numFmtId="0" fontId="11" fillId="0" borderId="282" xfId="1" applyFont="1" applyBorder="1" applyAlignment="1">
      <alignment horizontal="distributed" vertical="center"/>
    </xf>
    <xf numFmtId="0" fontId="11" fillId="0" borderId="284" xfId="1" applyFont="1" applyBorder="1" applyAlignment="1">
      <alignment horizontal="distributed" vertical="center"/>
    </xf>
    <xf numFmtId="0" fontId="11" fillId="0" borderId="237" xfId="1" applyFont="1" applyBorder="1" applyAlignment="1">
      <alignment horizontal="center" vertical="center" justifyLastLine="1"/>
    </xf>
    <xf numFmtId="0" fontId="11" fillId="0" borderId="260" xfId="1" applyFont="1" applyBorder="1" applyAlignment="1">
      <alignment horizontal="center" vertical="center" justifyLastLine="1"/>
    </xf>
    <xf numFmtId="0" fontId="11" fillId="0" borderId="243" xfId="1" applyFont="1" applyBorder="1" applyAlignment="1">
      <alignment horizontal="center" vertical="center" justifyLastLine="1"/>
    </xf>
    <xf numFmtId="0" fontId="116" fillId="0" borderId="0" xfId="1" applyFont="1" applyAlignment="1">
      <alignment horizontal="center" vertical="center"/>
    </xf>
    <xf numFmtId="38" fontId="22" fillId="0" borderId="280" xfId="2" applyFont="1" applyFill="1" applyBorder="1" applyAlignment="1">
      <alignment horizontal="distributed" vertical="center"/>
    </xf>
    <xf numFmtId="38" fontId="22" fillId="0" borderId="288" xfId="2" applyFont="1" applyFill="1" applyBorder="1" applyAlignment="1">
      <alignment horizontal="distributed" vertical="center"/>
    </xf>
    <xf numFmtId="38" fontId="22" fillId="0" borderId="285" xfId="2" applyFont="1" applyFill="1" applyBorder="1" applyAlignment="1">
      <alignment horizontal="distributed" vertical="center"/>
    </xf>
    <xf numFmtId="0" fontId="12" fillId="0" borderId="0" xfId="1" applyFont="1" applyAlignment="1">
      <alignment horizontal="right" vertical="center" shrinkToFit="1"/>
    </xf>
    <xf numFmtId="38" fontId="22" fillId="0" borderId="48" xfId="2" applyFont="1" applyFill="1" applyBorder="1" applyAlignment="1">
      <alignment vertical="center" wrapText="1"/>
    </xf>
    <xf numFmtId="38" fontId="22" fillId="0" borderId="79" xfId="2" applyFont="1" applyFill="1" applyBorder="1" applyAlignment="1">
      <alignment vertical="center" wrapText="1"/>
    </xf>
    <xf numFmtId="38" fontId="22" fillId="0" borderId="47" xfId="2" applyFont="1" applyFill="1" applyBorder="1" applyAlignment="1">
      <alignment vertical="center" wrapText="1"/>
    </xf>
    <xf numFmtId="38" fontId="22" fillId="0" borderId="280" xfId="2" applyFont="1" applyFill="1" applyBorder="1" applyAlignment="1">
      <alignment horizontal="distributed" vertical="center" shrinkToFit="1"/>
    </xf>
    <xf numFmtId="38" fontId="22" fillId="0" borderId="288" xfId="2" applyFont="1" applyFill="1" applyBorder="1" applyAlignment="1">
      <alignment horizontal="distributed" vertical="center" shrinkToFit="1"/>
    </xf>
    <xf numFmtId="38" fontId="22" fillId="0" borderId="285" xfId="2" applyFont="1" applyFill="1" applyBorder="1" applyAlignment="1">
      <alignment horizontal="distributed" vertical="center" shrinkToFit="1"/>
    </xf>
    <xf numFmtId="38" fontId="12" fillId="0" borderId="213" xfId="2" applyFont="1" applyFill="1" applyBorder="1" applyAlignment="1">
      <alignment horizontal="center" vertical="center" textRotation="255"/>
    </xf>
    <xf numFmtId="38" fontId="12" fillId="0" borderId="66" xfId="2" applyFont="1" applyFill="1" applyBorder="1" applyAlignment="1">
      <alignment horizontal="center" vertical="center" textRotation="255"/>
    </xf>
    <xf numFmtId="38" fontId="12" fillId="0" borderId="281" xfId="2" applyFont="1" applyFill="1" applyBorder="1" applyAlignment="1">
      <alignment horizontal="center" vertical="center" textRotation="255"/>
    </xf>
    <xf numFmtId="38" fontId="21" fillId="0" borderId="209" xfId="2" applyFont="1" applyFill="1" applyBorder="1" applyAlignment="1">
      <alignment horizontal="distributed" vertical="center" wrapText="1" shrinkToFit="1"/>
    </xf>
    <xf numFmtId="38" fontId="21" fillId="0" borderId="208" xfId="2" applyFont="1" applyFill="1" applyBorder="1" applyAlignment="1">
      <alignment horizontal="distributed" vertical="center" wrapText="1" shrinkToFit="1"/>
    </xf>
    <xf numFmtId="38" fontId="21" fillId="0" borderId="214" xfId="2" applyFont="1" applyFill="1" applyBorder="1" applyAlignment="1">
      <alignment horizontal="distributed" vertical="center" wrapText="1" shrinkToFit="1"/>
    </xf>
    <xf numFmtId="38" fontId="21" fillId="0" borderId="211" xfId="2" applyFont="1" applyFill="1" applyBorder="1" applyAlignment="1">
      <alignment horizontal="distributed" vertical="center" wrapText="1" shrinkToFit="1"/>
    </xf>
    <xf numFmtId="38" fontId="12" fillId="0" borderId="280" xfId="2" applyFont="1" applyFill="1" applyBorder="1" applyAlignment="1">
      <alignment horizontal="center" vertical="center" textRotation="255"/>
    </xf>
    <xf numFmtId="38" fontId="12" fillId="0" borderId="285" xfId="2" applyFont="1" applyFill="1" applyBorder="1" applyAlignment="1">
      <alignment horizontal="center" vertical="center" textRotation="255"/>
    </xf>
    <xf numFmtId="38" fontId="12" fillId="0" borderId="289" xfId="2" applyFont="1" applyFill="1" applyBorder="1" applyAlignment="1">
      <alignment vertical="center" wrapText="1"/>
    </xf>
    <xf numFmtId="38" fontId="12" fillId="0" borderId="290" xfId="2" applyFont="1" applyFill="1" applyBorder="1" applyAlignment="1">
      <alignment vertical="center" wrapText="1"/>
    </xf>
    <xf numFmtId="38" fontId="12" fillId="0" borderId="291" xfId="2" applyFont="1" applyFill="1" applyBorder="1" applyAlignment="1">
      <alignment vertical="center" wrapText="1"/>
    </xf>
    <xf numFmtId="0" fontId="21" fillId="0" borderId="237" xfId="1" applyFont="1" applyBorder="1" applyAlignment="1">
      <alignment horizontal="distributed" vertical="center"/>
    </xf>
    <xf numFmtId="0" fontId="21" fillId="0" borderId="243" xfId="1" applyFont="1" applyBorder="1" applyAlignment="1">
      <alignment horizontal="distributed" vertical="center"/>
    </xf>
    <xf numFmtId="38" fontId="22" fillId="0" borderId="262" xfId="2" applyFont="1" applyFill="1" applyBorder="1" applyAlignment="1">
      <alignment horizontal="distributed" vertical="center"/>
    </xf>
    <xf numFmtId="38" fontId="22" fillId="0" borderId="224" xfId="2" applyFont="1" applyFill="1" applyBorder="1" applyAlignment="1">
      <alignment horizontal="distributed" vertical="center"/>
    </xf>
    <xf numFmtId="38" fontId="22" fillId="0" borderId="283" xfId="2" applyFont="1" applyFill="1" applyBorder="1" applyAlignment="1">
      <alignment horizontal="distributed" vertical="center"/>
    </xf>
    <xf numFmtId="38" fontId="22" fillId="0" borderId="284" xfId="2" applyFont="1" applyFill="1" applyBorder="1" applyAlignment="1">
      <alignment horizontal="distributed" vertical="center"/>
    </xf>
    <xf numFmtId="38" fontId="21" fillId="0" borderId="209" xfId="2" applyFont="1" applyFill="1" applyBorder="1" applyAlignment="1">
      <alignment horizontal="distributed" vertical="center" shrinkToFit="1"/>
    </xf>
    <xf numFmtId="38" fontId="21" fillId="0" borderId="78" xfId="2" applyFont="1" applyFill="1" applyBorder="1" applyAlignment="1">
      <alignment horizontal="distributed" vertical="center" shrinkToFit="1"/>
    </xf>
    <xf numFmtId="38" fontId="21" fillId="0" borderId="208" xfId="2" applyFont="1" applyFill="1" applyBorder="1" applyAlignment="1">
      <alignment horizontal="distributed" vertical="center" shrinkToFit="1"/>
    </xf>
    <xf numFmtId="38" fontId="22" fillId="0" borderId="209" xfId="2" applyFont="1" applyFill="1" applyBorder="1" applyAlignment="1">
      <alignment horizontal="distributed" vertical="center"/>
    </xf>
    <xf numFmtId="38" fontId="22" fillId="0" borderId="78" xfId="2" applyFont="1" applyFill="1" applyBorder="1" applyAlignment="1">
      <alignment horizontal="distributed" vertical="center"/>
    </xf>
    <xf numFmtId="38" fontId="22" fillId="0" borderId="208" xfId="2" applyFont="1" applyFill="1" applyBorder="1" applyAlignment="1">
      <alignment horizontal="distributed" vertical="center"/>
    </xf>
    <xf numFmtId="38" fontId="12" fillId="0" borderId="0" xfId="2" applyFont="1" applyFill="1" applyBorder="1" applyAlignment="1">
      <alignment horizontal="left" vertical="center" wrapText="1"/>
    </xf>
    <xf numFmtId="0" fontId="21" fillId="0" borderId="0" xfId="1" applyFont="1" applyAlignment="1">
      <alignment horizontal="distributed" vertical="center"/>
    </xf>
    <xf numFmtId="38" fontId="22" fillId="0" borderId="286" xfId="2" applyFont="1" applyFill="1" applyBorder="1" applyAlignment="1">
      <alignment horizontal="distributed" vertical="center"/>
    </xf>
    <xf numFmtId="38" fontId="22" fillId="0" borderId="282" xfId="2" applyFont="1" applyFill="1" applyBorder="1" applyAlignment="1">
      <alignment horizontal="distributed" vertical="center"/>
    </xf>
    <xf numFmtId="38" fontId="22" fillId="0" borderId="287" xfId="2" applyFont="1" applyFill="1" applyBorder="1" applyAlignment="1">
      <alignment horizontal="distributed" vertical="center"/>
    </xf>
    <xf numFmtId="38" fontId="21" fillId="0" borderId="262" xfId="2" applyFont="1" applyFill="1" applyBorder="1" applyAlignment="1">
      <alignment horizontal="distributed" vertical="center" wrapText="1" shrinkToFit="1"/>
    </xf>
    <xf numFmtId="38" fontId="21" fillId="0" borderId="267" xfId="2" applyFont="1" applyFill="1" applyBorder="1" applyAlignment="1">
      <alignment horizontal="distributed" vertical="center" wrapText="1" shrinkToFit="1"/>
    </xf>
    <xf numFmtId="38" fontId="21" fillId="0" borderId="224" xfId="2" applyFont="1" applyFill="1" applyBorder="1" applyAlignment="1">
      <alignment horizontal="distributed" vertical="center" wrapText="1" shrinkToFit="1"/>
    </xf>
    <xf numFmtId="38" fontId="21" fillId="0" borderId="283" xfId="2" applyFont="1" applyFill="1" applyBorder="1" applyAlignment="1">
      <alignment horizontal="distributed" vertical="center" wrapText="1" shrinkToFit="1"/>
    </xf>
    <xf numFmtId="38" fontId="21" fillId="0" borderId="282" xfId="2" applyFont="1" applyFill="1" applyBorder="1" applyAlignment="1">
      <alignment horizontal="distributed" vertical="center" wrapText="1" shrinkToFit="1"/>
    </xf>
    <xf numFmtId="38" fontId="21" fillId="0" borderId="284" xfId="2" applyFont="1" applyFill="1" applyBorder="1" applyAlignment="1">
      <alignment horizontal="distributed" vertical="center" wrapText="1" shrinkToFit="1"/>
    </xf>
    <xf numFmtId="38" fontId="12" fillId="0" borderId="237" xfId="2" applyFont="1" applyFill="1" applyBorder="1" applyAlignment="1">
      <alignment horizontal="center" vertical="center" wrapText="1" justifyLastLine="1"/>
    </xf>
    <xf numFmtId="38" fontId="12" fillId="0" borderId="243" xfId="2" applyFont="1" applyFill="1" applyBorder="1" applyAlignment="1">
      <alignment horizontal="center" vertical="center" wrapText="1" justifyLastLine="1"/>
    </xf>
    <xf numFmtId="0" fontId="12" fillId="0" borderId="237" xfId="1" applyFont="1" applyBorder="1" applyAlignment="1">
      <alignment horizontal="distributed" vertical="center"/>
    </xf>
    <xf numFmtId="0" fontId="12" fillId="0" borderId="243" xfId="1" applyFont="1" applyBorder="1" applyAlignment="1">
      <alignment horizontal="distributed" vertical="center"/>
    </xf>
    <xf numFmtId="0" fontId="23" fillId="0" borderId="237" xfId="1" applyFont="1" applyBorder="1" applyAlignment="1">
      <alignment horizontal="distributed" vertical="center"/>
    </xf>
    <xf numFmtId="0" fontId="23" fillId="0" borderId="243" xfId="1" applyFont="1" applyBorder="1" applyAlignment="1">
      <alignment horizontal="distributed" vertical="center"/>
    </xf>
    <xf numFmtId="0" fontId="16" fillId="0" borderId="282" xfId="1" applyFont="1" applyBorder="1" applyAlignment="1">
      <alignment horizontal="left" vertical="center" wrapText="1"/>
    </xf>
    <xf numFmtId="0" fontId="16" fillId="0" borderId="282" xfId="1" applyFont="1" applyBorder="1" applyAlignment="1">
      <alignment horizontal="left" vertical="center"/>
    </xf>
    <xf numFmtId="0" fontId="11" fillId="0" borderId="3" xfId="1" applyFont="1" applyBorder="1" applyAlignment="1">
      <alignment horizontal="center" vertical="center" shrinkToFit="1"/>
    </xf>
    <xf numFmtId="0" fontId="11" fillId="0" borderId="2" xfId="1" applyFont="1" applyBorder="1" applyAlignment="1">
      <alignment horizontal="center" vertical="center" shrinkToFit="1"/>
    </xf>
    <xf numFmtId="0" fontId="11" fillId="0" borderId="1" xfId="1" applyFont="1" applyBorder="1" applyAlignment="1">
      <alignment horizontal="center" vertical="center" shrinkToFit="1"/>
    </xf>
    <xf numFmtId="3" fontId="11" fillId="0" borderId="11" xfId="1" applyNumberFormat="1" applyFont="1" applyBorder="1" applyAlignment="1">
      <alignment horizontal="distributed" vertical="center" wrapText="1" justifyLastLine="1"/>
    </xf>
    <xf numFmtId="3" fontId="11" fillId="0" borderId="10" xfId="1" applyNumberFormat="1" applyFont="1" applyBorder="1" applyAlignment="1">
      <alignment horizontal="distributed" vertical="center" wrapText="1" justifyLastLine="1"/>
    </xf>
    <xf numFmtId="3" fontId="11" fillId="0" borderId="39" xfId="1" applyNumberFormat="1" applyFont="1" applyBorder="1" applyAlignment="1">
      <alignment horizontal="distributed" vertical="center" wrapText="1" justifyLastLine="1"/>
    </xf>
    <xf numFmtId="3" fontId="10" fillId="0" borderId="7" xfId="1" applyNumberFormat="1" applyFont="1" applyBorder="1" applyAlignment="1">
      <alignment horizontal="distributed" vertical="center" wrapText="1" justifyLastLine="1"/>
    </xf>
    <xf numFmtId="3" fontId="10" fillId="0" borderId="6" xfId="1" applyNumberFormat="1" applyFont="1" applyBorder="1" applyAlignment="1">
      <alignment horizontal="distributed" vertical="center" wrapText="1" justifyLastLine="1"/>
    </xf>
    <xf numFmtId="3" fontId="10" fillId="0" borderId="49" xfId="1" applyNumberFormat="1" applyFont="1" applyBorder="1" applyAlignment="1">
      <alignment horizontal="distributed" vertical="center" wrapText="1" justifyLastLine="1"/>
    </xf>
    <xf numFmtId="38" fontId="11" fillId="0" borderId="4" xfId="13" applyFont="1" applyFill="1" applyBorder="1" applyAlignment="1">
      <alignment vertical="center"/>
    </xf>
    <xf numFmtId="3" fontId="10" fillId="0" borderId="7" xfId="1" applyNumberFormat="1" applyFont="1" applyBorder="1" applyAlignment="1">
      <alignment horizontal="distributed" vertical="center" justifyLastLine="1" shrinkToFit="1"/>
    </xf>
    <xf numFmtId="3" fontId="10" fillId="0" borderId="6" xfId="1" applyNumberFormat="1" applyFont="1" applyBorder="1" applyAlignment="1">
      <alignment horizontal="distributed" vertical="center" justifyLastLine="1" shrinkToFit="1"/>
    </xf>
    <xf numFmtId="3" fontId="10" fillId="0" borderId="49" xfId="1" applyNumberFormat="1" applyFont="1" applyBorder="1" applyAlignment="1">
      <alignment horizontal="distributed" vertical="center" justifyLastLine="1" shrinkToFit="1"/>
    </xf>
    <xf numFmtId="0" fontId="11" fillId="0" borderId="60" xfId="1" applyFont="1" applyBorder="1" applyAlignment="1">
      <alignment horizontal="distributed" vertical="center" justifyLastLine="1"/>
    </xf>
    <xf numFmtId="0" fontId="11" fillId="0" borderId="58" xfId="1" applyFont="1" applyBorder="1" applyAlignment="1">
      <alignment horizontal="distributed" vertical="center" justifyLastLine="1"/>
    </xf>
    <xf numFmtId="0" fontId="11" fillId="0" borderId="56" xfId="1" applyFont="1" applyBorder="1" applyAlignment="1">
      <alignment horizontal="distributed" vertical="center" justifyLastLine="1"/>
    </xf>
    <xf numFmtId="38" fontId="11" fillId="0" borderId="4" xfId="13" applyFont="1" applyFill="1" applyBorder="1" applyAlignment="1">
      <alignment vertical="center" shrinkToFit="1"/>
    </xf>
    <xf numFmtId="184" fontId="11" fillId="0" borderId="4" xfId="13" applyNumberFormat="1" applyFont="1" applyFill="1" applyBorder="1" applyAlignment="1">
      <alignment vertical="center" shrinkToFit="1"/>
    </xf>
    <xf numFmtId="184" fontId="11" fillId="0" borderId="4" xfId="13" applyNumberFormat="1" applyFont="1" applyFill="1" applyBorder="1" applyAlignment="1">
      <alignment vertical="center"/>
    </xf>
    <xf numFmtId="0" fontId="11" fillId="0" borderId="11" xfId="1" applyFont="1" applyBorder="1" applyAlignment="1">
      <alignment horizontal="distributed" vertical="center" justifyLastLine="1"/>
    </xf>
    <xf numFmtId="0" fontId="11" fillId="0" borderId="39" xfId="1" applyFont="1" applyBorder="1" applyAlignment="1">
      <alignment horizontal="distributed" vertical="center" justifyLastLine="1"/>
    </xf>
    <xf numFmtId="0" fontId="11" fillId="0" borderId="7" xfId="1" applyFont="1" applyBorder="1" applyAlignment="1">
      <alignment horizontal="distributed" vertical="center" justifyLastLine="1"/>
    </xf>
    <xf numFmtId="0" fontId="11" fillId="0" borderId="49" xfId="1" applyFont="1" applyBorder="1" applyAlignment="1">
      <alignment horizontal="distributed" vertical="center" justifyLastLine="1"/>
    </xf>
    <xf numFmtId="0" fontId="11" fillId="0" borderId="4" xfId="1" applyFont="1" applyBorder="1" applyAlignment="1">
      <alignment horizontal="center" vertical="center"/>
    </xf>
    <xf numFmtId="38" fontId="11" fillId="0" borderId="4" xfId="13" applyFont="1" applyFill="1" applyBorder="1" applyAlignment="1">
      <alignment horizontal="right" vertical="center"/>
    </xf>
    <xf numFmtId="0" fontId="11" fillId="0" borderId="4" xfId="1" applyFont="1" applyBorder="1" applyAlignment="1">
      <alignment horizontal="center" vertical="center" wrapText="1"/>
    </xf>
    <xf numFmtId="38" fontId="11" fillId="0" borderId="4" xfId="13" applyFont="1" applyFill="1" applyBorder="1" applyAlignment="1">
      <alignment horizontal="right" vertical="center" wrapText="1"/>
    </xf>
    <xf numFmtId="3" fontId="10" fillId="0" borderId="7" xfId="1" applyNumberFormat="1" applyFont="1" applyBorder="1" applyAlignment="1">
      <alignment horizontal="center" vertical="center" shrinkToFit="1"/>
    </xf>
    <xf numFmtId="3" fontId="10" fillId="0" borderId="6" xfId="1" applyNumberFormat="1" applyFont="1" applyBorder="1" applyAlignment="1">
      <alignment horizontal="center" vertical="center" shrinkToFit="1"/>
    </xf>
    <xf numFmtId="3" fontId="10" fillId="0" borderId="49" xfId="1" applyNumberFormat="1" applyFont="1" applyBorder="1" applyAlignment="1">
      <alignment horizontal="center" vertical="center" shrinkToFit="1"/>
    </xf>
    <xf numFmtId="38" fontId="11" fillId="0" borderId="152" xfId="13" applyFont="1" applyFill="1" applyBorder="1" applyAlignment="1">
      <alignment vertical="center"/>
    </xf>
    <xf numFmtId="38" fontId="11" fillId="0" borderId="148" xfId="13" applyFont="1" applyFill="1" applyBorder="1" applyAlignment="1">
      <alignment vertical="center"/>
    </xf>
    <xf numFmtId="38" fontId="11" fillId="0" borderId="153" xfId="13" applyFont="1" applyFill="1" applyBorder="1" applyAlignment="1">
      <alignment vertical="center"/>
    </xf>
    <xf numFmtId="184" fontId="11" fillId="0" borderId="152" xfId="13" applyNumberFormat="1" applyFont="1" applyFill="1" applyBorder="1" applyAlignment="1">
      <alignment vertical="center"/>
    </xf>
    <xf numFmtId="184" fontId="11" fillId="0" borderId="148" xfId="13" applyNumberFormat="1" applyFont="1" applyFill="1" applyBorder="1" applyAlignment="1">
      <alignment vertical="center"/>
    </xf>
    <xf numFmtId="184" fontId="11" fillId="0" borderId="153" xfId="13" applyNumberFormat="1" applyFont="1" applyFill="1" applyBorder="1" applyAlignment="1">
      <alignment vertical="center"/>
    </xf>
    <xf numFmtId="0" fontId="11" fillId="0" borderId="5" xfId="1" applyFont="1" applyBorder="1" applyAlignment="1">
      <alignment horizontal="center" vertical="distributed" textRotation="255" wrapText="1" justifyLastLine="1"/>
    </xf>
    <xf numFmtId="0" fontId="11" fillId="0" borderId="12" xfId="1" applyFont="1" applyBorder="1" applyAlignment="1">
      <alignment horizontal="center" vertical="distributed" textRotation="255" justifyLastLine="1"/>
    </xf>
    <xf numFmtId="0" fontId="11" fillId="0" borderId="13" xfId="1" applyFont="1" applyBorder="1" applyAlignment="1">
      <alignment horizontal="center" vertical="distributed" textRotation="255" justifyLastLine="1"/>
    </xf>
    <xf numFmtId="0" fontId="11" fillId="0" borderId="7" xfId="1" applyFont="1" applyBorder="1" applyAlignment="1">
      <alignment horizontal="distributed" vertical="center"/>
    </xf>
    <xf numFmtId="0" fontId="11" fillId="0" borderId="49" xfId="1" applyFont="1" applyBorder="1" applyAlignment="1">
      <alignment horizontal="distributed" vertical="center"/>
    </xf>
    <xf numFmtId="0" fontId="11" fillId="0" borderId="11" xfId="1" applyFont="1" applyBorder="1" applyAlignment="1">
      <alignment horizontal="distributed" vertical="center"/>
    </xf>
    <xf numFmtId="0" fontId="11" fillId="0" borderId="39" xfId="1" applyFont="1" applyBorder="1" applyAlignment="1">
      <alignment horizontal="distributed" vertical="center"/>
    </xf>
    <xf numFmtId="0" fontId="11" fillId="0" borderId="3" xfId="1" quotePrefix="1" applyFont="1" applyBorder="1" applyAlignment="1">
      <alignment horizontal="center" vertical="center"/>
    </xf>
    <xf numFmtId="0" fontId="11" fillId="0" borderId="2" xfId="1" quotePrefix="1" applyFont="1" applyBorder="1" applyAlignment="1">
      <alignment horizontal="center" vertical="center"/>
    </xf>
    <xf numFmtId="0" fontId="17" fillId="0" borderId="188" xfId="1" applyFont="1" applyBorder="1" applyAlignment="1">
      <alignment horizontal="center" vertical="center" wrapText="1"/>
    </xf>
    <xf numFmtId="0" fontId="17" fillId="0" borderId="13" xfId="1" applyFont="1" applyBorder="1" applyAlignment="1">
      <alignment horizontal="center" vertical="center" wrapText="1"/>
    </xf>
    <xf numFmtId="0" fontId="17" fillId="0" borderId="152" xfId="1" applyFont="1" applyBorder="1" applyAlignment="1">
      <alignment horizontal="center" vertical="center" wrapText="1"/>
    </xf>
    <xf numFmtId="0" fontId="17" fillId="0" borderId="203" xfId="1" applyFont="1" applyBorder="1" applyAlignment="1">
      <alignment horizontal="center" vertical="center" wrapText="1"/>
    </xf>
    <xf numFmtId="0" fontId="17" fillId="0" borderId="204" xfId="1" applyFont="1" applyBorder="1" applyAlignment="1">
      <alignment horizontal="center" vertical="center" wrapText="1"/>
    </xf>
    <xf numFmtId="0" fontId="10" fillId="0" borderId="152" xfId="1" applyFont="1" applyBorder="1" applyAlignment="1">
      <alignment horizontal="center" vertical="center" wrapText="1"/>
    </xf>
    <xf numFmtId="0" fontId="10" fillId="0" borderId="204" xfId="1" applyFont="1" applyBorder="1" applyAlignment="1">
      <alignment horizontal="center" vertical="center" wrapText="1"/>
    </xf>
    <xf numFmtId="0" fontId="10" fillId="0" borderId="203" xfId="1" applyFont="1" applyBorder="1" applyAlignment="1">
      <alignment horizontal="center" vertical="center" wrapText="1"/>
    </xf>
    <xf numFmtId="0" fontId="11" fillId="0" borderId="3" xfId="1" applyFont="1" applyBorder="1" applyAlignment="1">
      <alignment horizontal="distributed" vertical="center" wrapText="1"/>
    </xf>
    <xf numFmtId="0" fontId="11" fillId="0" borderId="1" xfId="1" applyFont="1" applyBorder="1" applyAlignment="1">
      <alignment horizontal="distributed" vertical="center" wrapText="1"/>
    </xf>
    <xf numFmtId="0" fontId="12" fillId="0" borderId="4" xfId="1" applyFont="1" applyBorder="1" applyAlignment="1">
      <alignment horizontal="distributed" vertical="center" justifyLastLine="1" shrinkToFit="1"/>
    </xf>
    <xf numFmtId="0" fontId="10" fillId="0" borderId="3" xfId="1" applyFont="1" applyBorder="1" applyAlignment="1">
      <alignment horizontal="distributed" vertical="center" wrapText="1"/>
    </xf>
    <xf numFmtId="0" fontId="10" fillId="0" borderId="1" xfId="1" applyFont="1" applyBorder="1" applyAlignment="1">
      <alignment horizontal="distributed" vertical="center"/>
    </xf>
    <xf numFmtId="0" fontId="11" fillId="0" borderId="3" xfId="1" applyFont="1" applyBorder="1" applyAlignment="1">
      <alignment horizontal="distributed" vertical="center" shrinkToFit="1"/>
    </xf>
    <xf numFmtId="0" fontId="11" fillId="0" borderId="1" xfId="1" applyFont="1" applyBorder="1" applyAlignment="1">
      <alignment horizontal="distributed" vertical="center" shrinkToFit="1"/>
    </xf>
    <xf numFmtId="0" fontId="11" fillId="0" borderId="4" xfId="1" applyFont="1" applyBorder="1" applyAlignment="1">
      <alignment horizontal="distributed" vertical="center" indent="2"/>
    </xf>
    <xf numFmtId="0" fontId="11" fillId="0" borderId="243" xfId="1" applyFont="1" applyBorder="1" applyAlignment="1">
      <alignment horizontal="distributed" vertical="center" indent="2"/>
    </xf>
    <xf numFmtId="0" fontId="17" fillId="0" borderId="160" xfId="1" applyFont="1" applyBorder="1" applyAlignment="1">
      <alignment horizontal="distributed" vertical="center" shrinkToFit="1"/>
    </xf>
    <xf numFmtId="0" fontId="17" fillId="0" borderId="235" xfId="1" applyFont="1" applyBorder="1" applyAlignment="1">
      <alignment horizontal="distributed" vertical="center" shrinkToFit="1"/>
    </xf>
    <xf numFmtId="0" fontId="11" fillId="0" borderId="160" xfId="1" applyFont="1" applyBorder="1" applyAlignment="1">
      <alignment horizontal="distributed" vertical="center" shrinkToFit="1"/>
    </xf>
    <xf numFmtId="0" fontId="11" fillId="0" borderId="235" xfId="1" applyFont="1" applyBorder="1" applyAlignment="1">
      <alignment horizontal="distributed" vertical="center" shrinkToFit="1"/>
    </xf>
    <xf numFmtId="0" fontId="11" fillId="0" borderId="160" xfId="1" applyFont="1" applyBorder="1" applyAlignment="1">
      <alignment horizontal="distributed" vertical="center" indent="2"/>
    </xf>
    <xf numFmtId="0" fontId="11" fillId="0" borderId="235" xfId="1" applyFont="1" applyBorder="1" applyAlignment="1">
      <alignment horizontal="distributed" vertical="center" indent="2"/>
    </xf>
    <xf numFmtId="0" fontId="89" fillId="5" borderId="0" xfId="1" applyFont="1" applyFill="1" applyAlignment="1">
      <alignment horizontal="left" vertical="center"/>
    </xf>
    <xf numFmtId="0" fontId="17" fillId="0" borderId="3" xfId="1" applyFont="1" applyBorder="1" applyAlignment="1">
      <alignment horizontal="distributed" vertical="center" shrinkToFit="1"/>
    </xf>
    <xf numFmtId="0" fontId="17" fillId="0" borderId="1" xfId="1" applyFont="1" applyBorder="1" applyAlignment="1">
      <alignment horizontal="distributed" vertical="center" shrinkToFit="1"/>
    </xf>
    <xf numFmtId="0" fontId="12" fillId="0" borderId="225" xfId="1" applyFont="1" applyBorder="1" applyAlignment="1">
      <alignment horizontal="center" vertical="distributed" textRotation="255" justifyLastLine="1"/>
    </xf>
    <xf numFmtId="0" fontId="12" fillId="0" borderId="233" xfId="1" applyFont="1" applyBorder="1" applyAlignment="1">
      <alignment horizontal="center" vertical="distributed" textRotation="255" justifyLastLine="1"/>
    </xf>
    <xf numFmtId="0" fontId="12" fillId="0" borderId="4" xfId="1" applyFont="1" applyBorder="1" applyAlignment="1">
      <alignment horizontal="distributed" vertical="center" justifyLastLine="1"/>
    </xf>
    <xf numFmtId="0" fontId="21" fillId="0" borderId="4" xfId="1" applyFont="1" applyBorder="1" applyAlignment="1">
      <alignment horizontal="distributed" vertical="center" justifyLastLine="1" shrinkToFit="1"/>
    </xf>
    <xf numFmtId="38" fontId="10" fillId="0" borderId="4" xfId="2" applyFont="1" applyFill="1" applyBorder="1" applyAlignment="1">
      <alignment horizontal="center" vertical="center" shrinkToFit="1"/>
    </xf>
    <xf numFmtId="179" fontId="10" fillId="0" borderId="4" xfId="2" applyNumberFormat="1" applyFont="1" applyFill="1" applyBorder="1" applyAlignment="1">
      <alignment horizontal="center" vertical="center"/>
    </xf>
    <xf numFmtId="179" fontId="10" fillId="0" borderId="75" xfId="2" applyNumberFormat="1" applyFont="1" applyFill="1" applyBorder="1" applyAlignment="1">
      <alignment horizontal="right" vertical="center"/>
    </xf>
    <xf numFmtId="179" fontId="10" fillId="0" borderId="45" xfId="2" applyNumberFormat="1" applyFont="1" applyFill="1" applyBorder="1" applyAlignment="1">
      <alignment horizontal="right" vertical="center"/>
    </xf>
    <xf numFmtId="179" fontId="10" fillId="0" borderId="68" xfId="1" applyNumberFormat="1" applyFont="1" applyBorder="1" applyAlignment="1">
      <alignment horizontal="right" vertical="center"/>
    </xf>
    <xf numFmtId="179" fontId="10" fillId="0" borderId="45" xfId="1" applyNumberFormat="1" applyFont="1" applyBorder="1" applyAlignment="1">
      <alignment horizontal="right" vertical="center"/>
    </xf>
    <xf numFmtId="179" fontId="10" fillId="0" borderId="5" xfId="1" applyNumberFormat="1" applyFont="1" applyBorder="1" applyAlignment="1">
      <alignment horizontal="right" vertical="center"/>
    </xf>
    <xf numFmtId="179" fontId="10" fillId="0" borderId="13" xfId="1" applyNumberFormat="1" applyFont="1" applyBorder="1" applyAlignment="1">
      <alignment horizontal="right" vertical="center"/>
    </xf>
    <xf numFmtId="179" fontId="10" fillId="0" borderId="5" xfId="2" applyNumberFormat="1" applyFont="1" applyFill="1" applyBorder="1" applyAlignment="1">
      <alignment horizontal="right" vertical="center"/>
    </xf>
    <xf numFmtId="179" fontId="10" fillId="0" borderId="13" xfId="2" applyNumberFormat="1" applyFont="1" applyFill="1" applyBorder="1" applyAlignment="1">
      <alignment horizontal="right" vertical="center"/>
    </xf>
    <xf numFmtId="179" fontId="10" fillId="0" borderId="63" xfId="8" applyNumberFormat="1" applyFont="1" applyFill="1" applyBorder="1" applyAlignment="1">
      <alignment horizontal="right" vertical="center"/>
    </xf>
    <xf numFmtId="179" fontId="10" fillId="0" borderId="85" xfId="8" applyNumberFormat="1" applyFont="1" applyFill="1" applyBorder="1" applyAlignment="1">
      <alignment horizontal="right" vertical="center"/>
    </xf>
    <xf numFmtId="179" fontId="10" fillId="0" borderId="85" xfId="2" applyNumberFormat="1" applyFont="1" applyFill="1" applyBorder="1" applyAlignment="1">
      <alignment horizontal="right" vertical="center"/>
    </xf>
    <xf numFmtId="179" fontId="10" fillId="0" borderId="86" xfId="2" applyNumberFormat="1" applyFont="1" applyFill="1" applyBorder="1" applyAlignment="1">
      <alignment horizontal="right" vertical="center"/>
    </xf>
    <xf numFmtId="49" fontId="10" fillId="0" borderId="4" xfId="2" applyNumberFormat="1" applyFont="1" applyFill="1" applyBorder="1" applyAlignment="1">
      <alignment horizontal="center" vertical="center"/>
    </xf>
    <xf numFmtId="38" fontId="13" fillId="0" borderId="5" xfId="2" applyFont="1" applyFill="1" applyBorder="1" applyAlignment="1">
      <alignment horizontal="center" vertical="center"/>
    </xf>
    <xf numFmtId="38" fontId="13" fillId="0" borderId="13" xfId="2" applyFont="1" applyFill="1" applyBorder="1" applyAlignment="1">
      <alignment horizontal="center" vertical="center"/>
    </xf>
    <xf numFmtId="38" fontId="10" fillId="0" borderId="5" xfId="2" applyFont="1" applyFill="1" applyBorder="1" applyAlignment="1">
      <alignment horizontal="distributed" vertical="center" justifyLastLine="1"/>
    </xf>
    <xf numFmtId="38" fontId="10" fillId="0" borderId="13" xfId="2" applyFont="1" applyFill="1" applyBorder="1" applyAlignment="1">
      <alignment horizontal="distributed" vertical="center" justifyLastLine="1"/>
    </xf>
    <xf numFmtId="4" fontId="10" fillId="0" borderId="4" xfId="2" applyNumberFormat="1" applyFont="1" applyFill="1" applyBorder="1" applyAlignment="1">
      <alignment vertical="center" shrinkToFit="1"/>
    </xf>
    <xf numFmtId="38" fontId="44" fillId="5" borderId="0" xfId="2" applyFont="1" applyFill="1" applyAlignment="1">
      <alignment vertical="center" shrinkToFit="1"/>
    </xf>
    <xf numFmtId="38" fontId="10" fillId="0" borderId="152" xfId="2" applyFont="1" applyFill="1" applyBorder="1" applyAlignment="1">
      <alignment horizontal="left" vertical="center"/>
    </xf>
    <xf numFmtId="38" fontId="10" fillId="0" borderId="153" xfId="2" applyFont="1" applyFill="1" applyBorder="1" applyAlignment="1">
      <alignment horizontal="left" vertical="center"/>
    </xf>
    <xf numFmtId="0" fontId="10" fillId="0" borderId="152" xfId="1" applyFont="1" applyBorder="1" applyAlignment="1">
      <alignment horizontal="distributed" vertical="center" wrapText="1"/>
    </xf>
    <xf numFmtId="0" fontId="10" fillId="0" borderId="153" xfId="1" applyFont="1" applyBorder="1" applyAlignment="1">
      <alignment horizontal="distributed" vertical="center" wrapText="1"/>
    </xf>
    <xf numFmtId="38" fontId="44" fillId="5" borderId="0" xfId="2" applyFont="1" applyFill="1" applyAlignment="1">
      <alignment horizontal="left" vertical="center" shrinkToFit="1"/>
    </xf>
    <xf numFmtId="0" fontId="10" fillId="0" borderId="203" xfId="1" applyFont="1" applyBorder="1" applyAlignment="1">
      <alignment horizontal="distributed" vertical="center" wrapText="1"/>
    </xf>
    <xf numFmtId="0" fontId="10" fillId="0" borderId="160" xfId="1" applyFont="1" applyBorder="1" applyAlignment="1">
      <alignment horizontal="distributed" vertical="center" wrapText="1" shrinkToFit="1"/>
    </xf>
    <xf numFmtId="0" fontId="10" fillId="0" borderId="203" xfId="1" applyFont="1" applyBorder="1" applyAlignment="1">
      <alignment horizontal="distributed" vertical="center" wrapText="1" shrinkToFit="1"/>
    </xf>
    <xf numFmtId="0" fontId="10" fillId="0" borderId="4" xfId="1" applyFont="1" applyBorder="1" applyAlignment="1">
      <alignment vertical="center"/>
    </xf>
    <xf numFmtId="0" fontId="10" fillId="0" borderId="160" xfId="1" applyFont="1" applyBorder="1" applyAlignment="1">
      <alignment vertical="center"/>
    </xf>
    <xf numFmtId="0" fontId="10" fillId="0" borderId="203" xfId="1" applyFont="1" applyBorder="1" applyAlignment="1">
      <alignment vertical="center"/>
    </xf>
    <xf numFmtId="38" fontId="10" fillId="0" borderId="215" xfId="2" applyFont="1" applyFill="1" applyBorder="1" applyAlignment="1">
      <alignment horizontal="left" vertical="center" shrinkToFit="1"/>
    </xf>
    <xf numFmtId="0" fontId="11" fillId="0" borderId="160" xfId="1" applyFont="1" applyBorder="1" applyAlignment="1">
      <alignment vertical="center" shrinkToFit="1"/>
    </xf>
    <xf numFmtId="0" fontId="11" fillId="0" borderId="222" xfId="1" applyFont="1" applyBorder="1" applyAlignment="1">
      <alignment vertical="center" shrinkToFit="1"/>
    </xf>
    <xf numFmtId="0" fontId="11" fillId="0" borderId="203" xfId="1" applyFont="1" applyBorder="1" applyAlignment="1">
      <alignment vertical="center" shrinkToFit="1"/>
    </xf>
    <xf numFmtId="0" fontId="11" fillId="0" borderId="4" xfId="1" applyFont="1" applyBorder="1" applyAlignment="1">
      <alignment vertical="center" shrinkToFit="1"/>
    </xf>
    <xf numFmtId="0" fontId="22" fillId="0" borderId="4" xfId="1" applyFont="1" applyBorder="1" applyAlignment="1">
      <alignment horizontal="left" vertical="center" wrapText="1"/>
    </xf>
    <xf numFmtId="0" fontId="10" fillId="0" borderId="3" xfId="1" applyFont="1" applyBorder="1" applyAlignment="1">
      <alignment horizontal="left" vertical="center" shrinkToFit="1"/>
    </xf>
    <xf numFmtId="0" fontId="10" fillId="0" borderId="2" xfId="1" applyFont="1" applyBorder="1" applyAlignment="1">
      <alignment horizontal="left" vertical="center" shrinkToFit="1"/>
    </xf>
    <xf numFmtId="0" fontId="10" fillId="0" borderId="1" xfId="1" applyFont="1" applyBorder="1" applyAlignment="1">
      <alignment horizontal="left" vertical="center" shrinkToFit="1"/>
    </xf>
    <xf numFmtId="0" fontId="10" fillId="0" borderId="3" xfId="1" applyFont="1" applyBorder="1" applyAlignment="1">
      <alignment horizontal="left" vertical="center" wrapText="1" shrinkToFit="1"/>
    </xf>
    <xf numFmtId="0" fontId="10" fillId="0" borderId="2" xfId="1" applyFont="1" applyBorder="1" applyAlignment="1">
      <alignment horizontal="left" vertical="center" wrapText="1" shrinkToFit="1"/>
    </xf>
    <xf numFmtId="0" fontId="10" fillId="0" borderId="1" xfId="1" applyFont="1" applyBorder="1" applyAlignment="1">
      <alignment horizontal="left" vertical="center" wrapText="1" shrinkToFit="1"/>
    </xf>
    <xf numFmtId="0" fontId="10" fillId="0" borderId="11" xfId="1" applyFont="1" applyBorder="1" applyAlignment="1">
      <alignment horizontal="left" vertical="center" shrinkToFit="1"/>
    </xf>
    <xf numFmtId="0" fontId="10" fillId="0" borderId="10" xfId="1" applyFont="1" applyBorder="1" applyAlignment="1">
      <alignment horizontal="left" vertical="center" shrinkToFit="1"/>
    </xf>
    <xf numFmtId="0" fontId="10" fillId="0" borderId="39" xfId="1" applyFont="1" applyBorder="1" applyAlignment="1">
      <alignment horizontal="left" vertical="center" shrinkToFit="1"/>
    </xf>
    <xf numFmtId="0" fontId="10" fillId="0" borderId="7" xfId="1" applyFont="1" applyBorder="1" applyAlignment="1">
      <alignment horizontal="left" vertical="center" shrinkToFit="1"/>
    </xf>
    <xf numFmtId="0" fontId="10" fillId="0" borderId="6" xfId="1" applyFont="1" applyBorder="1" applyAlignment="1">
      <alignment horizontal="left" vertical="center" shrinkToFit="1"/>
    </xf>
    <xf numFmtId="0" fontId="10" fillId="0" borderId="49" xfId="1" applyFont="1" applyBorder="1" applyAlignment="1">
      <alignment horizontal="left" vertical="center" shrinkToFit="1"/>
    </xf>
    <xf numFmtId="0" fontId="10" fillId="0" borderId="3" xfId="1" applyFont="1" applyBorder="1" applyAlignment="1">
      <alignment horizontal="left" vertical="center"/>
    </xf>
    <xf numFmtId="0" fontId="10" fillId="0" borderId="1" xfId="1" applyFont="1" applyBorder="1" applyAlignment="1">
      <alignment horizontal="left" vertical="center"/>
    </xf>
    <xf numFmtId="0" fontId="22" fillId="0" borderId="5" xfId="1" applyFont="1" applyBorder="1" applyAlignment="1">
      <alignment horizontal="distributed" vertical="center" wrapText="1" justifyLastLine="1"/>
    </xf>
    <xf numFmtId="0" fontId="22" fillId="0" borderId="13" xfId="1" applyFont="1" applyBorder="1" applyAlignment="1">
      <alignment horizontal="distributed" vertical="center" wrapText="1" justifyLastLine="1"/>
    </xf>
    <xf numFmtId="0" fontId="10" fillId="0" borderId="11" xfId="1" applyFont="1" applyBorder="1" applyAlignment="1">
      <alignment horizontal="left" vertical="center" wrapText="1" shrinkToFit="1"/>
    </xf>
    <xf numFmtId="0" fontId="10" fillId="0" borderId="10" xfId="1" applyFont="1" applyBorder="1" applyAlignment="1">
      <alignment horizontal="left" vertical="center" wrapText="1" shrinkToFit="1"/>
    </xf>
    <xf numFmtId="0" fontId="10" fillId="0" borderId="39" xfId="1" applyFont="1" applyBorder="1" applyAlignment="1">
      <alignment horizontal="left" vertical="center" wrapText="1" shrinkToFit="1"/>
    </xf>
    <xf numFmtId="0" fontId="10" fillId="0" borderId="7" xfId="1" applyFont="1" applyBorder="1" applyAlignment="1">
      <alignment horizontal="left" vertical="center" wrapText="1" shrinkToFit="1"/>
    </xf>
    <xf numFmtId="0" fontId="10" fillId="0" borderId="6" xfId="1" applyFont="1" applyBorder="1" applyAlignment="1">
      <alignment horizontal="left" vertical="center" wrapText="1" shrinkToFit="1"/>
    </xf>
    <xf numFmtId="0" fontId="10" fillId="0" borderId="49" xfId="1" applyFont="1" applyBorder="1" applyAlignment="1">
      <alignment horizontal="left" vertical="center" wrapText="1" shrinkToFit="1"/>
    </xf>
    <xf numFmtId="0" fontId="22" fillId="0" borderId="11" xfId="1" applyFont="1" applyBorder="1" applyAlignment="1">
      <alignment horizontal="distributed" vertical="center" justifyLastLine="1"/>
    </xf>
    <xf numFmtId="0" fontId="22" fillId="0" borderId="7" xfId="1" applyFont="1" applyBorder="1" applyAlignment="1">
      <alignment horizontal="distributed" vertical="center" justifyLastLine="1"/>
    </xf>
    <xf numFmtId="0" fontId="11" fillId="0" borderId="2" xfId="1" applyFont="1" applyBorder="1" applyAlignment="1">
      <alignment horizontal="distributed" vertical="center" justifyLastLine="1"/>
    </xf>
    <xf numFmtId="0" fontId="22" fillId="0" borderId="3" xfId="1" applyFont="1" applyBorder="1" applyAlignment="1">
      <alignment horizontal="distributed" vertical="center" justifyLastLine="1"/>
    </xf>
    <xf numFmtId="0" fontId="22" fillId="0" borderId="1" xfId="1" applyFont="1" applyBorder="1" applyAlignment="1">
      <alignment horizontal="distributed" vertical="center" justifyLastLine="1"/>
    </xf>
    <xf numFmtId="0" fontId="10" fillId="0" borderId="5" xfId="1" applyFont="1" applyBorder="1" applyAlignment="1">
      <alignment horizontal="distributed" vertical="center" wrapText="1" justifyLastLine="1"/>
    </xf>
    <xf numFmtId="0" fontId="10" fillId="0" borderId="13" xfId="1" applyFont="1" applyBorder="1" applyAlignment="1">
      <alignment horizontal="distributed" vertical="center" wrapText="1" justifyLastLine="1"/>
    </xf>
    <xf numFmtId="0" fontId="22" fillId="0" borderId="5" xfId="1" applyFont="1" applyBorder="1" applyAlignment="1">
      <alignment horizontal="distributed" vertical="center" wrapText="1" justifyLastLine="1" shrinkToFit="1"/>
    </xf>
    <xf numFmtId="0" fontId="22" fillId="0" borderId="13" xfId="1" applyFont="1" applyBorder="1" applyAlignment="1">
      <alignment horizontal="distributed" vertical="center" wrapText="1" justifyLastLine="1" shrinkToFit="1"/>
    </xf>
    <xf numFmtId="0" fontId="22" fillId="0" borderId="5" xfId="1" applyFont="1" applyBorder="1" applyAlignment="1">
      <alignment horizontal="distributed" vertical="center" justifyLastLine="1"/>
    </xf>
    <xf numFmtId="0" fontId="22" fillId="0" borderId="13" xfId="1" applyFont="1" applyBorder="1" applyAlignment="1">
      <alignment horizontal="distributed" vertical="center" justifyLastLine="1"/>
    </xf>
    <xf numFmtId="0" fontId="22" fillId="0" borderId="3" xfId="1" applyFont="1" applyBorder="1" applyAlignment="1">
      <alignment horizontal="distributed" vertical="center" wrapText="1" justifyLastLine="1"/>
    </xf>
    <xf numFmtId="0" fontId="22" fillId="0" borderId="1" xfId="1" applyFont="1" applyBorder="1" applyAlignment="1">
      <alignment horizontal="distributed" vertical="center" wrapText="1" justifyLastLine="1"/>
    </xf>
    <xf numFmtId="0" fontId="22" fillId="0" borderId="5" xfId="1" applyFont="1" applyBorder="1" applyAlignment="1">
      <alignment horizontal="center" vertical="center"/>
    </xf>
    <xf numFmtId="0" fontId="22" fillId="0" borderId="12" xfId="1" applyFont="1" applyBorder="1" applyAlignment="1">
      <alignment horizontal="center" vertical="center"/>
    </xf>
    <xf numFmtId="0" fontId="22" fillId="0" borderId="13" xfId="1" applyFont="1" applyBorder="1" applyAlignment="1">
      <alignment horizontal="center" vertical="center"/>
    </xf>
    <xf numFmtId="0" fontId="22" fillId="0" borderId="5" xfId="1" quotePrefix="1" applyFont="1" applyBorder="1" applyAlignment="1">
      <alignment horizontal="center" vertical="center" shrinkToFit="1"/>
    </xf>
    <xf numFmtId="0" fontId="22" fillId="0" borderId="13" xfId="1" quotePrefix="1" applyFont="1" applyBorder="1" applyAlignment="1">
      <alignment horizontal="center" vertical="center" shrinkToFit="1"/>
    </xf>
    <xf numFmtId="0" fontId="22" fillId="0" borderId="225" xfId="1" applyFont="1" applyBorder="1" applyAlignment="1">
      <alignment horizontal="left" vertical="center" wrapText="1"/>
    </xf>
    <xf numFmtId="0" fontId="22" fillId="0" borderId="12" xfId="1" applyFont="1" applyBorder="1" applyAlignment="1">
      <alignment horizontal="left" vertical="center" wrapText="1"/>
    </xf>
    <xf numFmtId="0" fontId="22" fillId="0" borderId="233" xfId="1" applyFont="1" applyBorder="1" applyAlignment="1">
      <alignment horizontal="left" vertical="center" wrapText="1"/>
    </xf>
    <xf numFmtId="0" fontId="22" fillId="0" borderId="160" xfId="1" applyFont="1" applyBorder="1" applyAlignment="1">
      <alignment horizontal="left" vertical="center" wrapText="1"/>
    </xf>
    <xf numFmtId="0" fontId="22" fillId="0" borderId="203" xfId="1" applyFont="1" applyBorder="1" applyAlignment="1">
      <alignment horizontal="left" vertical="center" wrapText="1"/>
    </xf>
    <xf numFmtId="0" fontId="10" fillId="0" borderId="4" xfId="0" applyFont="1" applyBorder="1" applyAlignment="1">
      <alignment horizontal="left" vertical="center" wrapText="1"/>
    </xf>
    <xf numFmtId="0" fontId="10" fillId="0" borderId="225" xfId="1" applyFont="1" applyBorder="1" applyAlignment="1">
      <alignment horizontal="left" vertical="center" shrinkToFit="1"/>
    </xf>
    <xf numFmtId="0" fontId="10" fillId="0" borderId="13" xfId="1" applyFont="1" applyBorder="1" applyAlignment="1">
      <alignment horizontal="left" vertical="center" shrinkToFit="1"/>
    </xf>
    <xf numFmtId="0" fontId="22" fillId="0" borderId="5" xfId="1" applyFont="1" applyBorder="1" applyAlignment="1">
      <alignment horizontal="left" vertical="center" shrinkToFit="1"/>
    </xf>
    <xf numFmtId="0" fontId="22" fillId="0" borderId="12" xfId="1" applyFont="1" applyBorder="1" applyAlignment="1">
      <alignment horizontal="left" vertical="center" shrinkToFit="1"/>
    </xf>
    <xf numFmtId="0" fontId="22" fillId="0" borderId="13" xfId="1" applyFont="1" applyBorder="1" applyAlignment="1">
      <alignment horizontal="left" vertical="center" shrinkToFit="1"/>
    </xf>
    <xf numFmtId="0" fontId="22" fillId="0" borderId="4" xfId="1" applyFont="1" applyBorder="1" applyAlignment="1">
      <alignment vertical="center" shrinkToFit="1"/>
    </xf>
    <xf numFmtId="0" fontId="10" fillId="0" borderId="12" xfId="1" applyFont="1" applyBorder="1" applyAlignment="1">
      <alignment horizontal="left" vertical="center" shrinkToFit="1"/>
    </xf>
    <xf numFmtId="0" fontId="10" fillId="0" borderId="277" xfId="1" applyFont="1" applyBorder="1" applyAlignment="1">
      <alignment horizontal="left" vertical="center" shrinkToFit="1"/>
    </xf>
    <xf numFmtId="0" fontId="10" fillId="0" borderId="241" xfId="0" applyFont="1" applyBorder="1" applyAlignment="1">
      <alignment vertical="center" shrinkToFit="1"/>
    </xf>
    <xf numFmtId="0" fontId="10" fillId="0" borderId="277" xfId="0" applyFont="1" applyBorder="1" applyAlignment="1">
      <alignment vertical="center" shrinkToFit="1"/>
    </xf>
    <xf numFmtId="0" fontId="10" fillId="0" borderId="241" xfId="1" applyFont="1" applyBorder="1" applyAlignment="1">
      <alignment horizontal="left" vertical="center" shrinkToFit="1"/>
    </xf>
    <xf numFmtId="0" fontId="10" fillId="0" borderId="241" xfId="1" applyFont="1" applyBorder="1" applyAlignment="1">
      <alignment vertical="center" shrinkToFit="1"/>
    </xf>
    <xf numFmtId="0" fontId="10" fillId="0" borderId="12" xfId="1" applyFont="1" applyBorder="1" applyAlignment="1">
      <alignment vertical="center" shrinkToFit="1"/>
    </xf>
    <xf numFmtId="0" fontId="10" fillId="0" borderId="277" xfId="1" applyFont="1" applyBorder="1" applyAlignment="1">
      <alignment vertical="center" shrinkToFit="1"/>
    </xf>
    <xf numFmtId="0" fontId="8" fillId="0" borderId="262" xfId="1" applyBorder="1" applyAlignment="1">
      <alignment horizontal="left" vertical="center"/>
    </xf>
    <xf numFmtId="0" fontId="8" fillId="0" borderId="224" xfId="1" applyBorder="1" applyAlignment="1">
      <alignment horizontal="left" vertical="center"/>
    </xf>
    <xf numFmtId="0" fontId="8" fillId="0" borderId="258" xfId="1" applyBorder="1" applyAlignment="1">
      <alignment horizontal="left" vertical="center"/>
    </xf>
    <xf numFmtId="0" fontId="8" fillId="0" borderId="122" xfId="1" applyBorder="1" applyAlignment="1">
      <alignment horizontal="left" vertical="center"/>
    </xf>
    <xf numFmtId="0" fontId="12" fillId="0" borderId="4" xfId="1" applyFont="1" applyBorder="1" applyAlignment="1">
      <alignment vertical="center"/>
    </xf>
    <xf numFmtId="38" fontId="10" fillId="0" borderId="4" xfId="2" applyFont="1" applyFill="1" applyBorder="1" applyAlignment="1">
      <alignment horizontal="center" vertical="center" wrapText="1"/>
    </xf>
    <xf numFmtId="38" fontId="10" fillId="0" borderId="225" xfId="2" applyFont="1" applyFill="1" applyBorder="1" applyAlignment="1">
      <alignment horizontal="center" vertical="center" wrapText="1"/>
    </xf>
    <xf numFmtId="38" fontId="10" fillId="0" borderId="233" xfId="2" applyFont="1" applyFill="1" applyBorder="1" applyAlignment="1">
      <alignment horizontal="center" vertical="center" wrapText="1"/>
    </xf>
    <xf numFmtId="0" fontId="8" fillId="0" borderId="152" xfId="1" applyBorder="1" applyAlignment="1">
      <alignment vertical="center"/>
    </xf>
    <xf numFmtId="0" fontId="8" fillId="0" borderId="235" xfId="1" applyBorder="1" applyAlignment="1">
      <alignment vertical="center"/>
    </xf>
    <xf numFmtId="38" fontId="21" fillId="0" borderId="0" xfId="2" applyFont="1" applyFill="1" applyBorder="1" applyAlignment="1">
      <alignment vertical="center" wrapText="1"/>
    </xf>
    <xf numFmtId="0" fontId="12" fillId="0" borderId="152" xfId="1" applyFont="1" applyBorder="1" applyAlignment="1">
      <alignment horizontal="distributed" vertical="center" justifyLastLine="1"/>
    </xf>
    <xf numFmtId="0" fontId="12" fillId="0" borderId="222" xfId="1" applyFont="1" applyBorder="1" applyAlignment="1">
      <alignment horizontal="distributed" vertical="center" justifyLastLine="1"/>
    </xf>
    <xf numFmtId="0" fontId="12" fillId="0" borderId="235" xfId="1" applyFont="1" applyBorder="1" applyAlignment="1">
      <alignment horizontal="distributed" vertical="center" justifyLastLine="1"/>
    </xf>
    <xf numFmtId="0" fontId="10" fillId="0" borderId="4" xfId="1" applyFont="1" applyBorder="1" applyAlignment="1">
      <alignment horizontal="left" vertical="center"/>
    </xf>
    <xf numFmtId="0" fontId="8" fillId="0" borderId="4" xfId="1" applyBorder="1" applyAlignment="1">
      <alignment horizontal="left" vertical="center"/>
    </xf>
    <xf numFmtId="0" fontId="0" fillId="0" borderId="235" xfId="0" applyBorder="1" applyAlignment="1">
      <alignment horizontal="distributed" vertical="center" justifyLastLine="1"/>
    </xf>
    <xf numFmtId="0" fontId="10" fillId="0" borderId="237" xfId="1" applyFont="1" applyBorder="1" applyAlignment="1">
      <alignment horizontal="left" vertical="center"/>
    </xf>
    <xf numFmtId="0" fontId="10" fillId="0" borderId="243" xfId="1" applyFont="1" applyBorder="1" applyAlignment="1">
      <alignment horizontal="left" vertical="center"/>
    </xf>
    <xf numFmtId="0" fontId="10" fillId="0" borderId="237" xfId="1" applyFont="1" applyBorder="1" applyAlignment="1">
      <alignment horizontal="left" vertical="center" wrapText="1"/>
    </xf>
    <xf numFmtId="0" fontId="10" fillId="0" borderId="243" xfId="1" applyFont="1" applyBorder="1" applyAlignment="1">
      <alignment horizontal="left" vertical="center" wrapText="1"/>
    </xf>
    <xf numFmtId="0" fontId="71" fillId="0" borderId="152" xfId="1" applyFont="1" applyBorder="1" applyAlignment="1">
      <alignment vertical="center"/>
    </xf>
    <xf numFmtId="0" fontId="71" fillId="0" borderId="235" xfId="1" applyFont="1" applyBorder="1" applyAlignment="1">
      <alignment vertical="center"/>
    </xf>
    <xf numFmtId="38" fontId="22" fillId="0" borderId="203" xfId="2" applyFont="1" applyFill="1" applyBorder="1" applyAlignment="1">
      <alignment horizontal="distributed" vertical="center" wrapText="1"/>
    </xf>
    <xf numFmtId="38" fontId="22" fillId="0" borderId="4" xfId="2" applyFont="1" applyFill="1" applyBorder="1" applyAlignment="1">
      <alignment horizontal="distributed" vertical="center" wrapText="1"/>
    </xf>
    <xf numFmtId="38" fontId="22" fillId="0" borderId="60" xfId="2" applyFont="1" applyFill="1" applyBorder="1" applyAlignment="1">
      <alignment horizontal="distributed" vertical="center" indent="2" shrinkToFit="1"/>
    </xf>
    <xf numFmtId="38" fontId="22" fillId="0" borderId="56" xfId="2" applyFont="1" applyFill="1" applyBorder="1" applyAlignment="1">
      <alignment horizontal="distributed" vertical="center" indent="2" shrinkToFit="1"/>
    </xf>
    <xf numFmtId="38" fontId="12" fillId="0" borderId="90" xfId="2" applyFont="1" applyFill="1" applyBorder="1" applyAlignment="1">
      <alignment horizontal="distributed" vertical="center" wrapText="1" justifyLastLine="1"/>
    </xf>
    <xf numFmtId="38" fontId="12" fillId="0" borderId="91" xfId="2" applyFont="1" applyFill="1" applyBorder="1" applyAlignment="1">
      <alignment horizontal="distributed" vertical="center" wrapText="1" justifyLastLine="1"/>
    </xf>
    <xf numFmtId="38" fontId="22" fillId="0" borderId="90" xfId="2" applyFont="1" applyFill="1" applyBorder="1" applyAlignment="1">
      <alignment horizontal="left" vertical="center" wrapText="1" shrinkToFit="1"/>
    </xf>
    <xf numFmtId="38" fontId="22" fillId="0" borderId="89" xfId="2" applyFont="1" applyFill="1" applyBorder="1" applyAlignment="1">
      <alignment horizontal="left" vertical="center" shrinkToFit="1"/>
    </xf>
    <xf numFmtId="38" fontId="22" fillId="0" borderId="58" xfId="2" applyFont="1" applyFill="1" applyBorder="1" applyAlignment="1">
      <alignment horizontal="distributed" vertical="center" justifyLastLine="1"/>
    </xf>
    <xf numFmtId="38" fontId="22" fillId="0" borderId="56" xfId="2" applyFont="1" applyFill="1" applyBorder="1" applyAlignment="1">
      <alignment horizontal="distributed" vertical="center" justifyLastLine="1"/>
    </xf>
    <xf numFmtId="38" fontId="22" fillId="0" borderId="90" xfId="2" applyFont="1" applyFill="1" applyBorder="1" applyAlignment="1">
      <alignment horizontal="distributed" vertical="center" justifyLastLine="1"/>
    </xf>
    <xf numFmtId="38" fontId="22" fillId="0" borderId="91" xfId="2" applyFont="1" applyFill="1" applyBorder="1" applyAlignment="1">
      <alignment horizontal="distributed" vertical="center" justifyLastLine="1"/>
    </xf>
    <xf numFmtId="38" fontId="22" fillId="0" borderId="89" xfId="2" applyFont="1" applyFill="1" applyBorder="1" applyAlignment="1">
      <alignment horizontal="distributed" vertical="center" justifyLastLine="1"/>
    </xf>
    <xf numFmtId="38" fontId="22" fillId="0" borderId="78" xfId="2" applyFont="1" applyFill="1" applyBorder="1" applyAlignment="1">
      <alignment horizontal="distributed" vertical="center" justifyLastLine="1"/>
    </xf>
    <xf numFmtId="38" fontId="22" fillId="0" borderId="55" xfId="2" applyFont="1" applyFill="1" applyBorder="1" applyAlignment="1">
      <alignment horizontal="distributed" vertical="center" justifyLastLine="1"/>
    </xf>
    <xf numFmtId="38" fontId="22" fillId="0" borderId="77" xfId="2" applyFont="1" applyFill="1" applyBorder="1" applyAlignment="1">
      <alignment horizontal="distributed" vertical="center" justifyLastLine="1"/>
    </xf>
    <xf numFmtId="38" fontId="22" fillId="0" borderId="46" xfId="2" applyFont="1" applyFill="1" applyBorder="1" applyAlignment="1">
      <alignment horizontal="distributed" vertical="center" justifyLastLine="1"/>
    </xf>
    <xf numFmtId="38" fontId="44" fillId="5" borderId="0" xfId="2" applyFont="1" applyFill="1" applyAlignment="1">
      <alignment horizontal="center" vertical="center" shrinkToFit="1"/>
    </xf>
    <xf numFmtId="38" fontId="12" fillId="0" borderId="90" xfId="2" applyFont="1" applyFill="1" applyBorder="1" applyAlignment="1">
      <alignment horizontal="distributed" vertical="center"/>
    </xf>
    <xf numFmtId="38" fontId="12" fillId="0" borderId="91" xfId="2" applyFont="1" applyFill="1" applyBorder="1" applyAlignment="1">
      <alignment horizontal="distributed" vertical="center"/>
    </xf>
    <xf numFmtId="38" fontId="22" fillId="0" borderId="60" xfId="2" applyFont="1" applyFill="1" applyBorder="1" applyAlignment="1">
      <alignment horizontal="distributed" vertical="center" justifyLastLine="1"/>
    </xf>
    <xf numFmtId="38" fontId="12" fillId="0" borderId="203" xfId="2" applyFont="1" applyFill="1" applyBorder="1" applyAlignment="1">
      <alignment horizontal="distributed" vertical="center"/>
    </xf>
    <xf numFmtId="38" fontId="11" fillId="0" borderId="160" xfId="63" applyFont="1" applyFill="1" applyBorder="1" applyAlignment="1">
      <alignment horizontal="distributed" vertical="center" justifyLastLine="1"/>
    </xf>
    <xf numFmtId="38" fontId="11" fillId="0" borderId="222" xfId="63" applyFont="1" applyFill="1" applyBorder="1" applyAlignment="1">
      <alignment horizontal="distributed" vertical="center" justifyLastLine="1"/>
    </xf>
    <xf numFmtId="38" fontId="11" fillId="0" borderId="203" xfId="63" applyFont="1" applyFill="1" applyBorder="1" applyAlignment="1">
      <alignment horizontal="distributed" vertical="center" justifyLastLine="1"/>
    </xf>
    <xf numFmtId="38" fontId="22" fillId="0" borderId="203" xfId="2" applyFont="1" applyFill="1" applyBorder="1" applyAlignment="1">
      <alignment horizontal="distributed" vertical="center" wrapText="1" justifyLastLine="1"/>
    </xf>
    <xf numFmtId="38" fontId="22" fillId="0" borderId="4" xfId="2" applyFont="1" applyFill="1" applyBorder="1" applyAlignment="1">
      <alignment horizontal="distributed" vertical="center" wrapText="1" justifyLastLine="1"/>
    </xf>
    <xf numFmtId="38" fontId="12" fillId="0" borderId="225" xfId="2" applyFont="1" applyFill="1" applyBorder="1" applyAlignment="1">
      <alignment horizontal="center" vertical="center" justifyLastLine="1"/>
    </xf>
    <xf numFmtId="38" fontId="12" fillId="0" borderId="12" xfId="2" applyFont="1" applyFill="1" applyBorder="1" applyAlignment="1">
      <alignment horizontal="center" vertical="center" justifyLastLine="1"/>
    </xf>
    <xf numFmtId="38" fontId="12" fillId="0" borderId="13" xfId="2" applyFont="1" applyFill="1" applyBorder="1" applyAlignment="1">
      <alignment horizontal="center" vertical="center" justifyLastLine="1"/>
    </xf>
    <xf numFmtId="49" fontId="69" fillId="0" borderId="152" xfId="2" quotePrefix="1" applyNumberFormat="1" applyFont="1" applyFill="1" applyBorder="1" applyAlignment="1">
      <alignment horizontal="center" vertical="center"/>
    </xf>
    <xf numFmtId="49" fontId="69" fillId="0" borderId="203" xfId="2" quotePrefix="1" applyNumberFormat="1" applyFont="1" applyFill="1" applyBorder="1" applyAlignment="1">
      <alignment horizontal="center" vertical="center"/>
    </xf>
    <xf numFmtId="38" fontId="69" fillId="0" borderId="152" xfId="2" applyFont="1" applyFill="1" applyBorder="1" applyAlignment="1">
      <alignment horizontal="center" vertical="center"/>
    </xf>
    <xf numFmtId="0" fontId="69" fillId="0" borderId="188" xfId="0" applyFont="1" applyBorder="1" applyAlignment="1">
      <alignment horizontal="center" vertical="center"/>
    </xf>
    <xf numFmtId="0" fontId="69" fillId="0" borderId="13" xfId="0" applyFont="1" applyBorder="1" applyAlignment="1">
      <alignment horizontal="center" vertical="center"/>
    </xf>
    <xf numFmtId="38" fontId="69" fillId="0" borderId="188" xfId="2" applyFont="1" applyFill="1" applyBorder="1" applyAlignment="1">
      <alignment horizontal="center" vertical="center"/>
    </xf>
    <xf numFmtId="38" fontId="69" fillId="0" borderId="13" xfId="2" applyFont="1" applyFill="1" applyBorder="1" applyAlignment="1">
      <alignment horizontal="center" vertical="center"/>
    </xf>
    <xf numFmtId="38" fontId="95" fillId="0" borderId="188" xfId="2" applyFont="1" applyFill="1" applyBorder="1" applyAlignment="1">
      <alignment horizontal="center" vertical="center"/>
    </xf>
    <xf numFmtId="38" fontId="95" fillId="0" borderId="13" xfId="2" applyFont="1" applyFill="1" applyBorder="1" applyAlignment="1">
      <alignment horizontal="center" vertical="center"/>
    </xf>
    <xf numFmtId="0" fontId="11" fillId="0" borderId="5" xfId="1" applyFont="1" applyBorder="1" applyAlignment="1">
      <alignment horizontal="distributed" vertical="center" justifyLastLine="1"/>
    </xf>
    <xf numFmtId="0" fontId="13" fillId="0" borderId="4" xfId="1" applyFont="1" applyBorder="1" applyAlignment="1">
      <alignment horizontal="center" vertical="center"/>
    </xf>
    <xf numFmtId="0" fontId="13" fillId="0" borderId="4" xfId="1" applyFont="1" applyBorder="1" applyAlignment="1">
      <alignment horizontal="distributed" vertical="center" justifyLastLine="1"/>
    </xf>
    <xf numFmtId="199" fontId="11" fillId="0" borderId="6" xfId="1" applyNumberFormat="1" applyFont="1" applyBorder="1" applyAlignment="1">
      <alignment horizontal="right" vertical="center"/>
    </xf>
    <xf numFmtId="0" fontId="20" fillId="0" borderId="4" xfId="1" applyFont="1" applyBorder="1" applyAlignment="1">
      <alignment horizontal="distributed" vertical="center"/>
    </xf>
    <xf numFmtId="200" fontId="11" fillId="0" borderId="0" xfId="1" applyNumberFormat="1" applyFont="1" applyAlignment="1">
      <alignment horizontal="right" vertical="center"/>
    </xf>
    <xf numFmtId="200" fontId="12" fillId="0" borderId="0" xfId="1" applyNumberFormat="1" applyFont="1" applyAlignment="1">
      <alignment horizontal="center" vertical="center"/>
    </xf>
    <xf numFmtId="199" fontId="12" fillId="0" borderId="0" xfId="1" applyNumberFormat="1" applyFont="1" applyAlignment="1">
      <alignment horizontal="center" vertical="center"/>
    </xf>
    <xf numFmtId="38" fontId="12" fillId="0" borderId="5" xfId="2" applyFont="1" applyFill="1" applyBorder="1" applyAlignment="1">
      <alignment horizontal="center" vertical="center" wrapText="1"/>
    </xf>
    <xf numFmtId="38" fontId="12" fillId="0" borderId="13" xfId="2" applyFont="1" applyFill="1" applyBorder="1" applyAlignment="1">
      <alignment horizontal="center" vertical="center" wrapText="1"/>
    </xf>
    <xf numFmtId="38" fontId="12" fillId="0" borderId="90" xfId="2" applyFont="1" applyFill="1" applyBorder="1" applyAlignment="1">
      <alignment horizontal="center" vertical="center"/>
    </xf>
    <xf numFmtId="38" fontId="12" fillId="0" borderId="89" xfId="2" applyFont="1" applyFill="1" applyBorder="1" applyAlignment="1">
      <alignment horizontal="center" vertical="center"/>
    </xf>
    <xf numFmtId="200" fontId="22" fillId="0" borderId="0" xfId="1" applyNumberFormat="1" applyFont="1" applyAlignment="1">
      <alignment horizontal="center" vertical="center" shrinkToFit="1"/>
    </xf>
    <xf numFmtId="38" fontId="12" fillId="0" borderId="4" xfId="2" applyFont="1" applyFill="1" applyBorder="1" applyAlignment="1">
      <alignment horizontal="center" vertical="center"/>
    </xf>
    <xf numFmtId="38" fontId="12" fillId="0" borderId="11" xfId="2" applyFont="1" applyFill="1" applyBorder="1" applyAlignment="1">
      <alignment horizontal="distributed" vertical="center" wrapText="1" justifyLastLine="1"/>
    </xf>
    <xf numFmtId="38" fontId="12" fillId="0" borderId="39" xfId="2" applyFont="1" applyFill="1" applyBorder="1" applyAlignment="1">
      <alignment horizontal="distributed" vertical="center" wrapText="1" justifyLastLine="1"/>
    </xf>
    <xf numFmtId="38" fontId="12" fillId="0" borderId="7" xfId="2" applyFont="1" applyFill="1" applyBorder="1" applyAlignment="1">
      <alignment horizontal="distributed" vertical="center" wrapText="1" justifyLastLine="1"/>
    </xf>
    <xf numFmtId="38" fontId="12" fillId="0" borderId="49" xfId="2" applyFont="1" applyFill="1" applyBorder="1" applyAlignment="1">
      <alignment horizontal="distributed" vertical="center" wrapText="1" justifyLastLine="1"/>
    </xf>
    <xf numFmtId="38" fontId="12" fillId="0" borderId="89" xfId="2" applyFont="1" applyFill="1" applyBorder="1" applyAlignment="1">
      <alignment horizontal="distributed" vertical="center" wrapText="1" justifyLastLine="1"/>
    </xf>
    <xf numFmtId="38" fontId="22" fillId="0" borderId="5" xfId="2" applyFont="1" applyFill="1" applyBorder="1" applyAlignment="1">
      <alignment horizontal="distributed" vertical="center" wrapText="1" justifyLastLine="1" shrinkToFit="1"/>
    </xf>
    <xf numFmtId="38" fontId="22" fillId="0" borderId="13" xfId="2" applyFont="1" applyFill="1" applyBorder="1" applyAlignment="1">
      <alignment horizontal="distributed" vertical="center" justifyLastLine="1" shrinkToFit="1"/>
    </xf>
    <xf numFmtId="184" fontId="21" fillId="0" borderId="5" xfId="2" applyNumberFormat="1" applyFont="1" applyFill="1" applyBorder="1" applyAlignment="1">
      <alignment horizontal="distributed" vertical="center" wrapText="1" justifyLastLine="1" shrinkToFit="1"/>
    </xf>
    <xf numFmtId="184" fontId="21" fillId="0" borderId="13" xfId="2" applyNumberFormat="1" applyFont="1" applyFill="1" applyBorder="1" applyAlignment="1">
      <alignment horizontal="distributed" vertical="center" justifyLastLine="1" shrinkToFit="1"/>
    </xf>
    <xf numFmtId="199" fontId="22" fillId="0" borderId="0" xfId="1" applyNumberFormat="1" applyFont="1" applyAlignment="1">
      <alignment horizontal="center" vertical="center" shrinkToFit="1"/>
    </xf>
    <xf numFmtId="38" fontId="22" fillId="0" borderId="13" xfId="2" applyFont="1" applyFill="1" applyBorder="1" applyAlignment="1">
      <alignment horizontal="distributed" vertical="center" wrapText="1" justifyLastLine="1" shrinkToFit="1"/>
    </xf>
    <xf numFmtId="38" fontId="12" fillId="0" borderId="90" xfId="2" applyFont="1" applyFill="1" applyBorder="1" applyAlignment="1">
      <alignment horizontal="center" vertical="center" justifyLastLine="1"/>
    </xf>
    <xf numFmtId="38" fontId="12" fillId="0" borderId="89" xfId="2" applyFont="1" applyFill="1" applyBorder="1" applyAlignment="1">
      <alignment horizontal="center" vertical="center" justifyLastLine="1"/>
    </xf>
    <xf numFmtId="38" fontId="12" fillId="0" borderId="89" xfId="2" applyFont="1" applyFill="1" applyBorder="1" applyAlignment="1">
      <alignment horizontal="distributed" vertical="center"/>
    </xf>
    <xf numFmtId="38" fontId="22" fillId="0" borderId="5" xfId="2" applyFont="1" applyFill="1" applyBorder="1" applyAlignment="1">
      <alignment horizontal="center" vertical="center" justifyLastLine="1" shrinkToFit="1"/>
    </xf>
    <xf numFmtId="38" fontId="22" fillId="0" borderId="13" xfId="2" applyFont="1" applyFill="1" applyBorder="1" applyAlignment="1">
      <alignment horizontal="center" vertical="center" justifyLastLine="1" shrinkToFit="1"/>
    </xf>
    <xf numFmtId="38" fontId="22" fillId="0" borderId="5" xfId="2" applyFont="1" applyFill="1" applyBorder="1" applyAlignment="1">
      <alignment horizontal="distributed" vertical="center" justifyLastLine="1" shrinkToFit="1"/>
    </xf>
    <xf numFmtId="38" fontId="65" fillId="5" borderId="0" xfId="2" applyFont="1" applyFill="1" applyAlignment="1">
      <alignment horizontal="left" vertical="center"/>
    </xf>
    <xf numFmtId="0" fontId="11" fillId="0" borderId="62" xfId="1" applyFont="1" applyBorder="1" applyAlignment="1">
      <alignment horizontal="distributed" vertical="center" justifyLastLine="1"/>
    </xf>
    <xf numFmtId="0" fontId="11" fillId="0" borderId="92" xfId="1" applyFont="1" applyBorder="1" applyAlignment="1">
      <alignment horizontal="distributed" vertical="center" justifyLastLine="1"/>
    </xf>
    <xf numFmtId="0" fontId="12" fillId="0" borderId="11" xfId="1" applyFont="1" applyBorder="1" applyAlignment="1">
      <alignment horizontal="distributed" vertical="center" justifyLastLine="1"/>
    </xf>
    <xf numFmtId="0" fontId="12" fillId="0" borderId="39" xfId="1" applyFont="1" applyBorder="1" applyAlignment="1">
      <alignment horizontal="distributed" vertical="center" justifyLastLine="1"/>
    </xf>
    <xf numFmtId="0" fontId="12" fillId="0" borderId="7" xfId="1" applyFont="1" applyBorder="1" applyAlignment="1">
      <alignment horizontal="distributed" vertical="center" justifyLastLine="1"/>
    </xf>
    <xf numFmtId="0" fontId="12" fillId="0" borderId="49" xfId="1" applyFont="1" applyBorder="1" applyAlignment="1">
      <alignment horizontal="distributed" vertical="center" justifyLastLine="1"/>
    </xf>
    <xf numFmtId="0" fontId="12" fillId="0" borderId="78" xfId="1" applyFont="1" applyBorder="1" applyAlignment="1">
      <alignment horizontal="distributed" vertical="center" justifyLastLine="1"/>
    </xf>
    <xf numFmtId="0" fontId="12" fillId="0" borderId="77" xfId="1" applyFont="1" applyBorder="1" applyAlignment="1">
      <alignment horizontal="distributed" vertical="center" justifyLastLine="1"/>
    </xf>
    <xf numFmtId="0" fontId="11" fillId="0" borderId="78" xfId="1" applyFont="1" applyBorder="1" applyAlignment="1">
      <alignment horizontal="distributed" vertical="center" justifyLastLine="1"/>
    </xf>
    <xf numFmtId="0" fontId="11" fillId="0" borderId="77" xfId="1" applyFont="1" applyBorder="1" applyAlignment="1">
      <alignment horizontal="distributed" vertical="center" justifyLastLine="1"/>
    </xf>
    <xf numFmtId="0" fontId="22" fillId="0" borderId="90" xfId="1" applyFont="1" applyBorder="1" applyAlignment="1">
      <alignment horizontal="distributed" vertical="center" wrapText="1" justifyLastLine="1"/>
    </xf>
    <xf numFmtId="0" fontId="22" fillId="0" borderId="91" xfId="1" applyFont="1" applyBorder="1" applyAlignment="1">
      <alignment horizontal="distributed" vertical="center" wrapText="1" justifyLastLine="1"/>
    </xf>
    <xf numFmtId="0" fontId="22" fillId="0" borderId="89" xfId="1" applyFont="1" applyBorder="1" applyAlignment="1">
      <alignment horizontal="distributed" vertical="center" wrapText="1" justifyLastLine="1"/>
    </xf>
    <xf numFmtId="38" fontId="10" fillId="0" borderId="4" xfId="2" applyFont="1" applyFill="1" applyBorder="1" applyAlignment="1">
      <alignment vertical="center"/>
    </xf>
    <xf numFmtId="203" fontId="11" fillId="0" borderId="0" xfId="1" applyNumberFormat="1" applyFont="1" applyAlignment="1">
      <alignment horizontal="center" vertical="center"/>
    </xf>
    <xf numFmtId="0" fontId="10" fillId="0" borderId="4" xfId="1" applyFont="1" applyBorder="1" applyAlignment="1">
      <alignment vertical="center" shrinkToFit="1"/>
    </xf>
    <xf numFmtId="203" fontId="11" fillId="0" borderId="6" xfId="1" applyNumberFormat="1" applyFont="1" applyBorder="1" applyAlignment="1">
      <alignment horizontal="center" vertical="center"/>
    </xf>
    <xf numFmtId="0" fontId="74" fillId="0" borderId="0" xfId="15" applyFont="1">
      <alignment vertical="center"/>
    </xf>
    <xf numFmtId="38" fontId="10" fillId="0" borderId="152" xfId="2" applyFont="1" applyFill="1" applyBorder="1" applyAlignment="1">
      <alignment horizontal="distributed" vertical="center" justifyLastLine="1"/>
    </xf>
    <xf numFmtId="38" fontId="10" fillId="0" borderId="153" xfId="2" applyFont="1" applyFill="1" applyBorder="1" applyAlignment="1">
      <alignment horizontal="distributed" vertical="center" justifyLastLine="1"/>
    </xf>
    <xf numFmtId="38" fontId="10" fillId="0" borderId="152" xfId="2" applyFont="1" applyFill="1" applyBorder="1" applyAlignment="1">
      <alignment horizontal="distributed" vertical="center" justifyLastLine="1" shrinkToFit="1"/>
    </xf>
    <xf numFmtId="38" fontId="10" fillId="0" borderId="153" xfId="2" applyFont="1" applyFill="1" applyBorder="1" applyAlignment="1">
      <alignment horizontal="distributed" vertical="center" justifyLastLine="1" shrinkToFit="1"/>
    </xf>
    <xf numFmtId="38" fontId="10" fillId="0" borderId="152" xfId="2" applyFont="1" applyFill="1" applyBorder="1" applyAlignment="1">
      <alignment horizontal="distributed" vertical="center"/>
    </xf>
    <xf numFmtId="38" fontId="10" fillId="0" borderId="153" xfId="2" applyFont="1" applyFill="1" applyBorder="1" applyAlignment="1">
      <alignment horizontal="distributed" vertical="center"/>
    </xf>
    <xf numFmtId="0" fontId="69" fillId="0" borderId="152" xfId="15" applyFont="1" applyBorder="1" applyAlignment="1">
      <alignment horizontal="center" vertical="center"/>
    </xf>
    <xf numFmtId="0" fontId="69" fillId="0" borderId="203" xfId="15" applyFont="1" applyBorder="1" applyAlignment="1">
      <alignment horizontal="center" vertical="center"/>
    </xf>
    <xf numFmtId="179" fontId="69" fillId="0" borderId="152" xfId="15" applyNumberFormat="1" applyFont="1" applyBorder="1" applyAlignment="1">
      <alignment horizontal="center" vertical="center" shrinkToFit="1"/>
    </xf>
    <xf numFmtId="179" fontId="69" fillId="0" borderId="203" xfId="15" applyNumberFormat="1" applyFont="1" applyBorder="1" applyAlignment="1">
      <alignment horizontal="center" vertical="center" shrinkToFit="1"/>
    </xf>
    <xf numFmtId="179" fontId="69" fillId="0" borderId="152" xfId="2" quotePrefix="1" applyNumberFormat="1" applyFont="1" applyFill="1" applyBorder="1" applyAlignment="1">
      <alignment horizontal="center" vertical="center" shrinkToFit="1"/>
    </xf>
    <xf numFmtId="179" fontId="69" fillId="0" borderId="203" xfId="2" quotePrefix="1" applyNumberFormat="1" applyFont="1" applyFill="1" applyBorder="1" applyAlignment="1">
      <alignment horizontal="center" vertical="center" shrinkToFit="1"/>
    </xf>
    <xf numFmtId="179" fontId="69" fillId="0" borderId="152" xfId="2" applyNumberFormat="1" applyFont="1" applyFill="1" applyBorder="1" applyAlignment="1">
      <alignment horizontal="center" vertical="center" shrinkToFit="1"/>
    </xf>
    <xf numFmtId="179" fontId="69" fillId="0" borderId="203" xfId="2" applyNumberFormat="1" applyFont="1" applyFill="1" applyBorder="1" applyAlignment="1">
      <alignment horizontal="center" vertical="center" shrinkToFit="1"/>
    </xf>
    <xf numFmtId="179" fontId="69" fillId="0" borderId="188" xfId="0" applyNumberFormat="1" applyFont="1" applyBorder="1" applyAlignment="1">
      <alignment horizontal="center" vertical="center" shrinkToFit="1"/>
    </xf>
    <xf numFmtId="179" fontId="69" fillId="0" borderId="13" xfId="0" applyNumberFormat="1" applyFont="1" applyBorder="1" applyAlignment="1">
      <alignment horizontal="center" vertical="center" shrinkToFit="1"/>
    </xf>
    <xf numFmtId="38" fontId="22" fillId="0" borderId="4" xfId="2" applyFont="1" applyFill="1" applyBorder="1" applyAlignment="1">
      <alignment vertical="center" wrapText="1"/>
    </xf>
    <xf numFmtId="38" fontId="22" fillId="0" borderId="4" xfId="2" applyFont="1" applyFill="1" applyBorder="1" applyAlignment="1">
      <alignment vertical="center"/>
    </xf>
    <xf numFmtId="38" fontId="22" fillId="0" borderId="4" xfId="2" applyFont="1" applyFill="1" applyBorder="1" applyAlignment="1">
      <alignment horizontal="distributed" vertical="center" justifyLastLine="1"/>
    </xf>
    <xf numFmtId="0" fontId="22" fillId="0" borderId="4" xfId="1" applyFont="1" applyBorder="1" applyAlignment="1">
      <alignment horizontal="left" vertical="center" shrinkToFit="1"/>
    </xf>
    <xf numFmtId="38" fontId="69" fillId="0" borderId="4" xfId="2" applyFont="1" applyFill="1" applyBorder="1" applyAlignment="1">
      <alignment horizontal="center" vertical="center" wrapText="1"/>
    </xf>
    <xf numFmtId="38" fontId="22" fillId="0" borderId="4" xfId="2" applyFont="1" applyFill="1" applyBorder="1" applyAlignment="1">
      <alignment horizontal="left" vertical="center" shrinkToFit="1"/>
    </xf>
    <xf numFmtId="38" fontId="11" fillId="0" borderId="11" xfId="2" applyFont="1" applyFill="1" applyBorder="1" applyAlignment="1">
      <alignment horizontal="distributed" vertical="center" justifyLastLine="1"/>
    </xf>
    <xf numFmtId="0" fontId="11" fillId="0" borderId="123" xfId="1" applyFont="1" applyBorder="1" applyAlignment="1">
      <alignment horizontal="distributed" vertical="center" justifyLastLine="1"/>
    </xf>
    <xf numFmtId="0" fontId="11" fillId="0" borderId="122" xfId="1" applyFont="1" applyBorder="1" applyAlignment="1">
      <alignment horizontal="distributed" vertical="center" justifyLastLine="1"/>
    </xf>
    <xf numFmtId="38" fontId="11" fillId="0" borderId="5" xfId="2" applyFont="1" applyFill="1" applyBorder="1" applyAlignment="1">
      <alignment horizontal="distributed" vertical="center" justifyLastLine="1"/>
    </xf>
    <xf numFmtId="38" fontId="10" fillId="0" borderId="5" xfId="2" applyFont="1" applyFill="1" applyBorder="1" applyAlignment="1">
      <alignment horizontal="distributed" vertical="center" wrapText="1" justifyLastLine="1"/>
    </xf>
    <xf numFmtId="38" fontId="10" fillId="0" borderId="3" xfId="2" applyFont="1" applyFill="1" applyBorder="1" applyAlignment="1">
      <alignment horizontal="distributed" vertical="center" justifyLastLine="1"/>
    </xf>
    <xf numFmtId="38" fontId="10" fillId="0" borderId="99" xfId="2" applyFont="1" applyFill="1" applyBorder="1" applyAlignment="1">
      <alignment horizontal="distributed" vertical="center" justifyLastLine="1"/>
    </xf>
    <xf numFmtId="38" fontId="11" fillId="0" borderId="75" xfId="2" applyFont="1" applyFill="1" applyBorder="1" applyAlignment="1">
      <alignment horizontal="distributed" vertical="center" justifyLastLine="1"/>
    </xf>
    <xf numFmtId="0" fontId="11" fillId="0" borderId="45" xfId="1" applyFont="1" applyBorder="1" applyAlignment="1">
      <alignment horizontal="distributed" vertical="center" justifyLastLine="1"/>
    </xf>
    <xf numFmtId="38" fontId="11" fillId="0" borderId="58" xfId="2" applyFont="1" applyFill="1" applyBorder="1" applyAlignment="1">
      <alignment horizontal="distributed" vertical="center" justifyLastLine="1"/>
    </xf>
    <xf numFmtId="38" fontId="11" fillId="0" borderId="39" xfId="2" applyFont="1" applyFill="1" applyBorder="1" applyAlignment="1">
      <alignment horizontal="distributed" vertical="center" justifyLastLine="1"/>
    </xf>
    <xf numFmtId="38" fontId="11" fillId="0" borderId="7" xfId="2" applyFont="1" applyFill="1" applyBorder="1" applyAlignment="1">
      <alignment horizontal="distributed" vertical="center" justifyLastLine="1"/>
    </xf>
    <xf numFmtId="38" fontId="11" fillId="0" borderId="49" xfId="2" applyFont="1" applyFill="1" applyBorder="1" applyAlignment="1">
      <alignment horizontal="distributed" vertical="center" justifyLastLine="1"/>
    </xf>
    <xf numFmtId="38" fontId="10" fillId="0" borderId="4" xfId="2" applyFont="1" applyFill="1" applyBorder="1" applyAlignment="1">
      <alignment horizontal="distributed" vertical="center" justifyLastLine="1"/>
    </xf>
    <xf numFmtId="38" fontId="11" fillId="0" borderId="60" xfId="2" applyFont="1" applyFill="1" applyBorder="1" applyAlignment="1">
      <alignment horizontal="distributed" vertical="center" justifyLastLine="1"/>
    </xf>
    <xf numFmtId="38" fontId="17" fillId="0" borderId="5" xfId="2" applyFont="1" applyFill="1" applyBorder="1" applyAlignment="1">
      <alignment horizontal="distributed" vertical="center" wrapText="1" justifyLastLine="1"/>
    </xf>
    <xf numFmtId="38" fontId="17" fillId="0" borderId="13" xfId="2" applyFont="1" applyFill="1" applyBorder="1" applyAlignment="1">
      <alignment horizontal="distributed" vertical="center" justifyLastLine="1"/>
    </xf>
    <xf numFmtId="38" fontId="10" fillId="0" borderId="106" xfId="2" applyFont="1" applyFill="1" applyBorder="1" applyAlignment="1">
      <alignment horizontal="distributed" vertical="center" justifyLastLine="1"/>
    </xf>
    <xf numFmtId="38" fontId="10" fillId="0" borderId="125" xfId="2" applyFont="1" applyFill="1" applyBorder="1" applyAlignment="1">
      <alignment horizontal="distributed" vertical="center" justifyLastLine="1"/>
    </xf>
    <xf numFmtId="38" fontId="10" fillId="0" borderId="124" xfId="2" applyFont="1" applyFill="1" applyBorder="1" applyAlignment="1">
      <alignment horizontal="distributed" vertical="center" justifyLastLine="1"/>
    </xf>
    <xf numFmtId="38" fontId="10" fillId="0" borderId="99" xfId="2" applyFont="1" applyFill="1" applyBorder="1" applyAlignment="1">
      <alignment horizontal="distributed" vertical="center" wrapText="1" justifyLastLine="1" shrinkToFit="1"/>
    </xf>
    <xf numFmtId="38" fontId="10" fillId="0" borderId="3" xfId="2" applyFont="1" applyFill="1" applyBorder="1" applyAlignment="1">
      <alignment vertical="center" wrapText="1" shrinkToFit="1"/>
    </xf>
    <xf numFmtId="38" fontId="10" fillId="0" borderId="99" xfId="2" applyFont="1" applyFill="1" applyBorder="1" applyAlignment="1">
      <alignment vertical="center" wrapText="1" shrinkToFit="1"/>
    </xf>
    <xf numFmtId="38" fontId="10" fillId="0" borderId="4" xfId="2" applyFont="1" applyFill="1" applyBorder="1" applyAlignment="1">
      <alignment horizontal="center" vertical="center"/>
    </xf>
    <xf numFmtId="49" fontId="11" fillId="0" borderId="4" xfId="0" applyNumberFormat="1" applyFont="1" applyBorder="1" applyAlignment="1">
      <alignment horizontal="distributed" vertical="center" wrapText="1" justifyLastLine="1"/>
    </xf>
    <xf numFmtId="38" fontId="11" fillId="0" borderId="160" xfId="2" applyFont="1" applyFill="1" applyBorder="1" applyAlignment="1">
      <alignment horizontal="distributed" vertical="center" justifyLastLine="1"/>
    </xf>
    <xf numFmtId="38" fontId="11" fillId="0" borderId="203" xfId="2" applyFont="1" applyFill="1" applyBorder="1" applyAlignment="1">
      <alignment horizontal="distributed" vertical="center" justifyLastLine="1"/>
    </xf>
    <xf numFmtId="49" fontId="11" fillId="0" borderId="4" xfId="0" applyNumberFormat="1" applyFont="1" applyBorder="1" applyAlignment="1">
      <alignment horizontal="center" vertical="center" wrapText="1" justifyLastLine="1"/>
    </xf>
    <xf numFmtId="49" fontId="11" fillId="0" borderId="4" xfId="0" applyNumberFormat="1" applyFont="1" applyBorder="1" applyAlignment="1">
      <alignment horizontal="distributed" vertical="center" justifyLastLine="1"/>
    </xf>
    <xf numFmtId="0" fontId="11" fillId="0" borderId="4" xfId="0" applyFont="1" applyBorder="1" applyAlignment="1">
      <alignment horizontal="distributed" vertical="center" justifyLastLine="1"/>
    </xf>
    <xf numFmtId="49" fontId="69" fillId="0" borderId="4" xfId="0" applyNumberFormat="1" applyFont="1" applyBorder="1" applyAlignment="1">
      <alignment horizontal="center" vertical="center"/>
    </xf>
    <xf numFmtId="0" fontId="69" fillId="0" borderId="4" xfId="0" applyFont="1" applyBorder="1" applyAlignment="1">
      <alignment horizontal="center" vertical="center"/>
    </xf>
    <xf numFmtId="202" fontId="69" fillId="0" borderId="188" xfId="2" applyNumberFormat="1" applyFont="1" applyFill="1" applyBorder="1" applyAlignment="1">
      <alignment horizontal="center" vertical="center"/>
    </xf>
    <xf numFmtId="202" fontId="69" fillId="0" borderId="13" xfId="2" applyNumberFormat="1" applyFont="1" applyFill="1" applyBorder="1" applyAlignment="1">
      <alignment horizontal="center" vertical="center"/>
    </xf>
    <xf numFmtId="202" fontId="69" fillId="0" borderId="152" xfId="2" applyNumberFormat="1" applyFont="1" applyFill="1" applyBorder="1" applyAlignment="1">
      <alignment horizontal="center" vertical="center"/>
    </xf>
    <xf numFmtId="202" fontId="69" fillId="0" borderId="203" xfId="2" applyNumberFormat="1" applyFont="1" applyFill="1" applyBorder="1" applyAlignment="1">
      <alignment horizontal="center" vertical="center"/>
    </xf>
    <xf numFmtId="202" fontId="69" fillId="0" borderId="152" xfId="2" quotePrefix="1" applyNumberFormat="1" applyFont="1" applyFill="1" applyBorder="1" applyAlignment="1">
      <alignment horizontal="center" vertical="center"/>
    </xf>
    <xf numFmtId="202" fontId="69" fillId="0" borderId="203" xfId="2" quotePrefix="1" applyNumberFormat="1" applyFont="1" applyFill="1" applyBorder="1" applyAlignment="1">
      <alignment horizontal="center" vertical="center"/>
    </xf>
    <xf numFmtId="202" fontId="69" fillId="0" borderId="188" xfId="0" applyNumberFormat="1" applyFont="1" applyBorder="1" applyAlignment="1">
      <alignment horizontal="center" vertical="center"/>
    </xf>
    <xf numFmtId="202" fontId="69" fillId="0" borderId="13" xfId="0" applyNumberFormat="1" applyFont="1" applyBorder="1" applyAlignment="1">
      <alignment horizontal="center" vertical="center"/>
    </xf>
    <xf numFmtId="38" fontId="11" fillId="0" borderId="11" xfId="2" applyFont="1" applyFill="1" applyBorder="1" applyAlignment="1">
      <alignment vertical="center"/>
    </xf>
    <xf numFmtId="38" fontId="11" fillId="0" borderId="7" xfId="2" applyFont="1" applyFill="1" applyBorder="1" applyAlignment="1">
      <alignment vertical="center"/>
    </xf>
    <xf numFmtId="57" fontId="8" fillId="0" borderId="11" xfId="1" applyNumberFormat="1" applyBorder="1" applyAlignment="1">
      <alignment horizontal="center" vertical="center"/>
    </xf>
    <xf numFmtId="57" fontId="8" fillId="0" borderId="7" xfId="1" applyNumberFormat="1" applyBorder="1" applyAlignment="1">
      <alignment horizontal="center" vertical="center"/>
    </xf>
    <xf numFmtId="178" fontId="11" fillId="0" borderId="11" xfId="2" applyNumberFormat="1" applyFont="1" applyFill="1" applyBorder="1" applyAlignment="1">
      <alignment horizontal="right" vertical="center"/>
    </xf>
    <xf numFmtId="178" fontId="11" fillId="0" borderId="7" xfId="2" applyNumberFormat="1" applyFont="1" applyFill="1" applyBorder="1" applyAlignment="1">
      <alignment horizontal="right" vertical="center"/>
    </xf>
    <xf numFmtId="38" fontId="11" fillId="0" borderId="152" xfId="2" applyFont="1" applyFill="1" applyBorder="1" applyAlignment="1">
      <alignment horizontal="distributed" vertical="center" shrinkToFit="1"/>
    </xf>
    <xf numFmtId="38" fontId="11" fillId="0" borderId="153" xfId="2" applyFont="1" applyFill="1" applyBorder="1" applyAlignment="1">
      <alignment horizontal="distributed" vertical="center" shrinkToFit="1"/>
    </xf>
    <xf numFmtId="0" fontId="11" fillId="0" borderId="152" xfId="1" applyFont="1" applyBorder="1" applyAlignment="1">
      <alignment horizontal="distributed" vertical="center" shrinkToFit="1"/>
    </xf>
    <xf numFmtId="0" fontId="11" fillId="0" borderId="153" xfId="1" applyFont="1" applyBorder="1" applyAlignment="1">
      <alignment horizontal="distributed" vertical="center" shrinkToFit="1"/>
    </xf>
    <xf numFmtId="38" fontId="11" fillId="0" borderId="4" xfId="2" applyFont="1" applyFill="1" applyBorder="1" applyAlignment="1">
      <alignment horizontal="distributed" vertical="center" shrinkToFit="1"/>
    </xf>
    <xf numFmtId="178" fontId="11" fillId="0" borderId="5" xfId="2" applyNumberFormat="1" applyFont="1" applyFill="1" applyBorder="1" applyAlignment="1">
      <alignment horizontal="right" vertical="center"/>
    </xf>
    <xf numFmtId="178" fontId="11" fillId="0" borderId="13" xfId="2" applyNumberFormat="1" applyFont="1" applyFill="1" applyBorder="1" applyAlignment="1">
      <alignment horizontal="right" vertical="center"/>
    </xf>
    <xf numFmtId="38" fontId="11" fillId="0" borderId="5" xfId="2" applyFont="1" applyFill="1" applyBorder="1" applyAlignment="1">
      <alignment horizontal="left" vertical="center" shrinkToFit="1"/>
    </xf>
    <xf numFmtId="38" fontId="11" fillId="0" borderId="13" xfId="2" applyFont="1" applyFill="1" applyBorder="1" applyAlignment="1">
      <alignment horizontal="left" vertical="center" shrinkToFit="1"/>
    </xf>
    <xf numFmtId="38" fontId="11" fillId="0" borderId="5" xfId="2" applyFont="1" applyFill="1" applyBorder="1" applyAlignment="1">
      <alignment horizontal="distributed" vertical="center"/>
    </xf>
    <xf numFmtId="38" fontId="11" fillId="0" borderId="13" xfId="2" applyFont="1" applyFill="1" applyBorder="1" applyAlignment="1">
      <alignment horizontal="distributed" vertical="center"/>
    </xf>
    <xf numFmtId="38" fontId="11" fillId="0" borderId="5" xfId="2" applyFont="1" applyFill="1" applyBorder="1" applyAlignment="1">
      <alignment horizontal="distributed" vertical="center" wrapText="1"/>
    </xf>
    <xf numFmtId="38" fontId="11" fillId="0" borderId="4" xfId="2" applyFont="1" applyFill="1" applyBorder="1" applyAlignment="1">
      <alignment horizontal="left" vertical="center" wrapText="1"/>
    </xf>
    <xf numFmtId="38" fontId="17" fillId="0" borderId="4" xfId="2" applyFont="1" applyFill="1" applyBorder="1" applyAlignment="1">
      <alignment horizontal="distributed" vertical="center" wrapText="1" justifyLastLine="1" shrinkToFit="1"/>
    </xf>
    <xf numFmtId="38" fontId="10" fillId="0" borderId="4" xfId="2" applyFont="1" applyFill="1" applyBorder="1" applyAlignment="1">
      <alignment horizontal="distributed" vertical="center" wrapText="1" justifyLastLine="1"/>
    </xf>
    <xf numFmtId="38" fontId="17" fillId="0" borderId="152" xfId="2" applyFont="1" applyFill="1" applyBorder="1" applyAlignment="1">
      <alignment horizontal="distributed" vertical="center" justifyLastLine="1"/>
    </xf>
    <xf numFmtId="38" fontId="17" fillId="0" borderId="148" xfId="2" applyFont="1" applyFill="1" applyBorder="1" applyAlignment="1">
      <alignment horizontal="distributed" vertical="center" justifyLastLine="1"/>
    </xf>
    <xf numFmtId="38" fontId="17" fillId="0" borderId="153" xfId="2" applyFont="1" applyFill="1" applyBorder="1" applyAlignment="1">
      <alignment horizontal="distributed" vertical="center" justifyLastLine="1"/>
    </xf>
    <xf numFmtId="38" fontId="11" fillId="0" borderId="152" xfId="2" applyFont="1" applyFill="1" applyBorder="1" applyAlignment="1">
      <alignment vertical="center" wrapText="1" shrinkToFit="1"/>
    </xf>
    <xf numFmtId="38" fontId="11" fillId="0" borderId="153" xfId="2" applyFont="1" applyFill="1" applyBorder="1" applyAlignment="1">
      <alignment vertical="center" wrapText="1" shrinkToFit="1"/>
    </xf>
    <xf numFmtId="38" fontId="10" fillId="0" borderId="11" xfId="2" applyFont="1" applyFill="1" applyBorder="1" applyAlignment="1">
      <alignment horizontal="distributed" vertical="center" justifyLastLine="1"/>
    </xf>
    <xf numFmtId="38" fontId="10" fillId="0" borderId="39" xfId="2" applyFont="1" applyFill="1" applyBorder="1" applyAlignment="1">
      <alignment horizontal="distributed" vertical="center" justifyLastLine="1"/>
    </xf>
    <xf numFmtId="38" fontId="10" fillId="0" borderId="7" xfId="2" applyFont="1" applyFill="1" applyBorder="1" applyAlignment="1">
      <alignment horizontal="distributed" vertical="center" justifyLastLine="1"/>
    </xf>
    <xf numFmtId="38" fontId="10" fillId="0" borderId="49" xfId="2" applyFont="1" applyFill="1" applyBorder="1" applyAlignment="1">
      <alignment horizontal="distributed" vertical="center" justifyLastLine="1"/>
    </xf>
    <xf numFmtId="38" fontId="69" fillId="0" borderId="225" xfId="63" applyFont="1" applyFill="1" applyBorder="1" applyAlignment="1">
      <alignment horizontal="center" vertical="center"/>
    </xf>
    <xf numFmtId="38" fontId="69" fillId="0" borderId="13" xfId="63" applyFont="1" applyFill="1" applyBorder="1" applyAlignment="1">
      <alignment horizontal="center" vertical="center"/>
    </xf>
    <xf numFmtId="38" fontId="74" fillId="0" borderId="0" xfId="63" applyFont="1" applyFill="1" applyAlignment="1">
      <alignment vertical="center"/>
    </xf>
    <xf numFmtId="38" fontId="10" fillId="0" borderId="4" xfId="63" applyFont="1" applyFill="1" applyBorder="1" applyAlignment="1">
      <alignment horizontal="distributed" vertical="center" wrapText="1" justifyLastLine="1" shrinkToFit="1"/>
    </xf>
    <xf numFmtId="38" fontId="17" fillId="0" borderId="4" xfId="63" applyFont="1" applyFill="1" applyBorder="1" applyAlignment="1">
      <alignment horizontal="distributed" vertical="center" wrapText="1" justifyLastLine="1" shrinkToFit="1"/>
    </xf>
    <xf numFmtId="38" fontId="10" fillId="0" borderId="152" xfId="63" applyFont="1" applyFill="1" applyBorder="1" applyAlignment="1">
      <alignment horizontal="distributed" vertical="center" justifyLastLine="1"/>
    </xf>
    <xf numFmtId="38" fontId="10" fillId="0" borderId="222" xfId="63" applyFont="1" applyFill="1" applyBorder="1" applyAlignment="1">
      <alignment horizontal="distributed" vertical="center" justifyLastLine="1"/>
    </xf>
    <xf numFmtId="38" fontId="10" fillId="0" borderId="203" xfId="63" applyFont="1" applyFill="1" applyBorder="1" applyAlignment="1">
      <alignment horizontal="distributed" vertical="center" justifyLastLine="1"/>
    </xf>
    <xf numFmtId="38" fontId="69" fillId="0" borderId="143" xfId="63" applyFont="1" applyFill="1" applyBorder="1" applyAlignment="1">
      <alignment horizontal="center" vertical="center"/>
    </xf>
    <xf numFmtId="38" fontId="69" fillId="0" borderId="220" xfId="63" applyFont="1" applyFill="1" applyBorder="1" applyAlignment="1">
      <alignment horizontal="center" vertical="center"/>
    </xf>
    <xf numFmtId="38" fontId="69" fillId="0" borderId="144" xfId="63" applyFont="1" applyFill="1" applyBorder="1" applyAlignment="1">
      <alignment horizontal="center" vertical="center"/>
    </xf>
    <xf numFmtId="38" fontId="69" fillId="0" borderId="152" xfId="63" applyFont="1" applyFill="1" applyBorder="1" applyAlignment="1">
      <alignment horizontal="center" vertical="center"/>
    </xf>
    <xf numFmtId="38" fontId="69" fillId="0" borderId="222" xfId="63" applyFont="1" applyFill="1" applyBorder="1" applyAlignment="1">
      <alignment horizontal="center" vertical="center"/>
    </xf>
    <xf numFmtId="38" fontId="69" fillId="0" borderId="203" xfId="63" applyFont="1" applyFill="1" applyBorder="1" applyAlignment="1">
      <alignment horizontal="center" vertical="center"/>
    </xf>
    <xf numFmtId="38" fontId="69" fillId="0" borderId="142" xfId="63" applyFont="1" applyFill="1" applyBorder="1" applyAlignment="1">
      <alignment horizontal="center" vertical="center"/>
    </xf>
    <xf numFmtId="38" fontId="10" fillId="0" borderId="4" xfId="63" applyFont="1" applyFill="1" applyBorder="1" applyAlignment="1">
      <alignment horizontal="distributed" vertical="center" wrapText="1" justifyLastLine="1"/>
    </xf>
    <xf numFmtId="38" fontId="69" fillId="0" borderId="171" xfId="63" applyFont="1" applyFill="1" applyBorder="1" applyAlignment="1">
      <alignment horizontal="center" vertical="center"/>
    </xf>
    <xf numFmtId="38" fontId="69" fillId="0" borderId="292" xfId="63" applyFont="1" applyFill="1" applyBorder="1" applyAlignment="1">
      <alignment horizontal="center" vertical="center"/>
    </xf>
    <xf numFmtId="38" fontId="69" fillId="0" borderId="261" xfId="63" applyFont="1" applyFill="1" applyBorder="1" applyAlignment="1">
      <alignment horizontal="center" vertical="center"/>
    </xf>
    <xf numFmtId="38" fontId="69" fillId="0" borderId="18" xfId="63" applyFont="1" applyFill="1" applyBorder="1" applyAlignment="1">
      <alignment horizontal="center" vertical="center"/>
    </xf>
    <xf numFmtId="38" fontId="69" fillId="0" borderId="141" xfId="63" applyFont="1" applyFill="1" applyBorder="1" applyAlignment="1">
      <alignment horizontal="center" vertical="center"/>
    </xf>
    <xf numFmtId="38" fontId="10" fillId="0" borderId="152" xfId="63" applyFont="1" applyFill="1" applyBorder="1" applyAlignment="1">
      <alignment horizontal="center" vertical="center" shrinkToFit="1"/>
    </xf>
    <xf numFmtId="38" fontId="10" fillId="0" borderId="203" xfId="63" applyFont="1" applyFill="1" applyBorder="1" applyAlignment="1">
      <alignment horizontal="center" vertical="center" shrinkToFit="1"/>
    </xf>
    <xf numFmtId="188" fontId="10" fillId="0" borderId="152" xfId="63" applyNumberFormat="1" applyFont="1" applyFill="1" applyBorder="1" applyAlignment="1">
      <alignment horizontal="right" vertical="center" shrinkToFit="1"/>
    </xf>
    <xf numFmtId="188" fontId="10" fillId="0" borderId="203" xfId="63" applyNumberFormat="1" applyFont="1" applyFill="1" applyBorder="1" applyAlignment="1">
      <alignment horizontal="right" vertical="center" shrinkToFit="1"/>
    </xf>
    <xf numFmtId="178" fontId="10" fillId="0" borderId="152" xfId="63" applyNumberFormat="1" applyFont="1" applyFill="1" applyBorder="1" applyAlignment="1">
      <alignment horizontal="right" vertical="center"/>
    </xf>
    <xf numFmtId="178" fontId="10" fillId="0" borderId="203" xfId="63" applyNumberFormat="1" applyFont="1" applyFill="1" applyBorder="1" applyAlignment="1">
      <alignment horizontal="right" vertical="center"/>
    </xf>
    <xf numFmtId="38" fontId="10" fillId="0" borderId="237" xfId="63" applyFont="1" applyFill="1" applyBorder="1" applyAlignment="1">
      <alignment horizontal="distributed" vertical="center" justifyLastLine="1"/>
    </xf>
    <xf numFmtId="38" fontId="10" fillId="0" borderId="243" xfId="63" applyFont="1" applyFill="1" applyBorder="1" applyAlignment="1">
      <alignment horizontal="distributed" vertical="center" justifyLastLine="1"/>
    </xf>
    <xf numFmtId="38" fontId="10" fillId="0" borderId="223" xfId="63" applyFont="1" applyFill="1" applyBorder="1" applyAlignment="1">
      <alignment horizontal="distributed" vertical="center" wrapText="1" justifyLastLine="1" shrinkToFit="1"/>
    </xf>
    <xf numFmtId="38" fontId="10" fillId="0" borderId="224" xfId="63" applyFont="1" applyFill="1" applyBorder="1" applyAlignment="1">
      <alignment horizontal="distributed" vertical="center" wrapText="1" justifyLastLine="1" shrinkToFit="1"/>
    </xf>
    <xf numFmtId="38" fontId="10" fillId="0" borderId="123" xfId="63" applyFont="1" applyFill="1" applyBorder="1" applyAlignment="1">
      <alignment horizontal="distributed" vertical="center" wrapText="1" justifyLastLine="1" shrinkToFit="1"/>
    </xf>
    <xf numFmtId="38" fontId="10" fillId="0" borderId="122" xfId="63" applyFont="1" applyFill="1" applyBorder="1" applyAlignment="1">
      <alignment horizontal="distributed" vertical="center" wrapText="1" justifyLastLine="1" shrinkToFit="1"/>
    </xf>
    <xf numFmtId="38" fontId="20" fillId="0" borderId="152" xfId="63" applyFont="1" applyFill="1" applyBorder="1" applyAlignment="1">
      <alignment horizontal="distributed" vertical="center" wrapText="1" justifyLastLine="1"/>
    </xf>
    <xf numFmtId="38" fontId="20" fillId="0" borderId="203" xfId="63" applyFont="1" applyFill="1" applyBorder="1" applyAlignment="1">
      <alignment horizontal="distributed" vertical="center" wrapText="1" justifyLastLine="1"/>
    </xf>
    <xf numFmtId="178" fontId="10" fillId="0" borderId="152" xfId="63" applyNumberFormat="1" applyFont="1" applyFill="1" applyBorder="1" applyAlignment="1">
      <alignment horizontal="right" vertical="center" shrinkToFit="1"/>
    </xf>
    <xf numFmtId="178" fontId="10" fillId="0" borderId="203" xfId="63" applyNumberFormat="1" applyFont="1" applyFill="1" applyBorder="1" applyAlignment="1">
      <alignment horizontal="right" vertical="center" shrinkToFit="1"/>
    </xf>
    <xf numFmtId="38" fontId="11" fillId="0" borderId="237" xfId="63" applyFont="1" applyFill="1" applyBorder="1" applyAlignment="1">
      <alignment horizontal="distributed" vertical="center" justifyLastLine="1"/>
    </xf>
    <xf numFmtId="38" fontId="11" fillId="0" borderId="243" xfId="63" applyFont="1" applyFill="1" applyBorder="1" applyAlignment="1">
      <alignment horizontal="distributed" vertical="center" justifyLastLine="1"/>
    </xf>
    <xf numFmtId="38" fontId="10" fillId="0" borderId="4" xfId="63" applyFont="1" applyFill="1" applyBorder="1" applyAlignment="1">
      <alignment horizontal="distributed" vertical="center" justifyLastLine="1"/>
    </xf>
    <xf numFmtId="38" fontId="69" fillId="0" borderId="225" xfId="63" applyFont="1" applyFill="1" applyBorder="1" applyAlignment="1">
      <alignment horizontal="center" vertical="center" shrinkToFit="1"/>
    </xf>
    <xf numFmtId="38" fontId="69" fillId="0" borderId="233" xfId="63" applyFont="1" applyFill="1" applyBorder="1" applyAlignment="1">
      <alignment horizontal="center" vertical="center" shrinkToFit="1"/>
    </xf>
    <xf numFmtId="178" fontId="22" fillId="0" borderId="4" xfId="63" applyNumberFormat="1" applyFont="1" applyFill="1" applyBorder="1" applyAlignment="1">
      <alignment horizontal="right" vertical="center"/>
    </xf>
    <xf numFmtId="38" fontId="69" fillId="0" borderId="225" xfId="63" applyFont="1" applyFill="1" applyBorder="1" applyAlignment="1">
      <alignment horizontal="center" vertical="center" wrapText="1" shrinkToFit="1"/>
    </xf>
    <xf numFmtId="38" fontId="69" fillId="0" borderId="233" xfId="63" applyFont="1" applyFill="1" applyBorder="1" applyAlignment="1">
      <alignment horizontal="center" vertical="center" wrapText="1" shrinkToFit="1"/>
    </xf>
    <xf numFmtId="38" fontId="10" fillId="0" borderId="237" xfId="63" applyFont="1" applyFill="1" applyBorder="1" applyAlignment="1">
      <alignment horizontal="distributed" vertical="center" justifyLastLine="1" shrinkToFit="1"/>
    </xf>
    <xf numFmtId="38" fontId="10" fillId="0" borderId="243" xfId="63" applyFont="1" applyFill="1" applyBorder="1" applyAlignment="1">
      <alignment horizontal="distributed" vertical="center" justifyLastLine="1" shrinkToFit="1"/>
    </xf>
    <xf numFmtId="38" fontId="10" fillId="0" borderId="237" xfId="63" applyFont="1" applyFill="1" applyBorder="1" applyAlignment="1">
      <alignment horizontal="distributed" vertical="center" wrapText="1" justifyLastLine="1" shrinkToFit="1"/>
    </xf>
    <xf numFmtId="38" fontId="10" fillId="0" borderId="243" xfId="63" applyFont="1" applyFill="1" applyBorder="1" applyAlignment="1">
      <alignment horizontal="distributed" vertical="center" wrapText="1" justifyLastLine="1" shrinkToFit="1"/>
    </xf>
    <xf numFmtId="38" fontId="69" fillId="0" borderId="152" xfId="63" applyFont="1" applyFill="1" applyBorder="1" applyAlignment="1">
      <alignment horizontal="center" vertical="center" shrinkToFit="1"/>
    </xf>
    <xf numFmtId="38" fontId="69" fillId="0" borderId="222" xfId="63" applyFont="1" applyFill="1" applyBorder="1" applyAlignment="1">
      <alignment horizontal="center" vertical="center" shrinkToFit="1"/>
    </xf>
    <xf numFmtId="38" fontId="69" fillId="0" borderId="203" xfId="63" applyFont="1" applyFill="1" applyBorder="1" applyAlignment="1">
      <alignment horizontal="center" vertical="center" shrinkToFit="1"/>
    </xf>
    <xf numFmtId="38" fontId="10" fillId="0" borderId="237" xfId="2" applyFont="1" applyFill="1" applyBorder="1" applyAlignment="1">
      <alignment vertical="center" wrapText="1"/>
    </xf>
    <xf numFmtId="38" fontId="10" fillId="0" borderId="243" xfId="2" applyFont="1" applyFill="1" applyBorder="1" applyAlignment="1">
      <alignment vertical="center" wrapText="1"/>
    </xf>
    <xf numFmtId="38" fontId="10" fillId="0" borderId="4" xfId="2" applyFont="1" applyFill="1" applyBorder="1" applyAlignment="1">
      <alignment vertical="center" shrinkToFit="1"/>
    </xf>
    <xf numFmtId="38" fontId="10" fillId="0" borderId="4" xfId="2" applyFont="1" applyFill="1" applyBorder="1" applyAlignment="1">
      <alignment horizontal="left" vertical="center" shrinkToFit="1"/>
    </xf>
    <xf numFmtId="38" fontId="10" fillId="0" borderId="75" xfId="2" applyFont="1" applyFill="1" applyBorder="1" applyAlignment="1">
      <alignment horizontal="distributed" vertical="center"/>
    </xf>
    <xf numFmtId="38" fontId="10" fillId="0" borderId="66" xfId="2" applyFont="1" applyFill="1" applyBorder="1" applyAlignment="1">
      <alignment horizontal="distributed" vertical="center"/>
    </xf>
    <xf numFmtId="38" fontId="10" fillId="0" borderId="45" xfId="2" applyFont="1" applyFill="1" applyBorder="1" applyAlignment="1">
      <alignment horizontal="distributed" vertical="center"/>
    </xf>
    <xf numFmtId="38" fontId="10" fillId="2" borderId="3" xfId="2" applyFont="1" applyFill="1" applyBorder="1" applyAlignment="1">
      <alignment horizontal="left" vertical="center" wrapText="1" shrinkToFit="1"/>
    </xf>
    <xf numFmtId="38" fontId="10" fillId="2" borderId="99" xfId="2" applyFont="1" applyFill="1" applyBorder="1" applyAlignment="1">
      <alignment horizontal="left" vertical="center" wrapText="1" shrinkToFit="1"/>
    </xf>
    <xf numFmtId="0" fontId="10" fillId="0" borderId="4" xfId="2" applyNumberFormat="1" applyFont="1" applyFill="1" applyBorder="1" applyAlignment="1">
      <alignment vertical="center" wrapText="1" shrinkToFit="1"/>
    </xf>
    <xf numFmtId="38" fontId="10" fillId="0" borderId="75" xfId="2" applyFont="1" applyFill="1" applyBorder="1" applyAlignment="1">
      <alignment horizontal="left" vertical="center" shrinkToFit="1"/>
    </xf>
    <xf numFmtId="38" fontId="10" fillId="0" borderId="45" xfId="2" applyFont="1" applyFill="1" applyBorder="1" applyAlignment="1">
      <alignment horizontal="left" vertical="center" shrinkToFit="1"/>
    </xf>
    <xf numFmtId="0" fontId="83" fillId="0" borderId="261" xfId="63" applyNumberFormat="1" applyFont="1" applyFill="1" applyBorder="1" applyAlignment="1">
      <alignment horizontal="distributed" vertical="center" justifyLastLine="1"/>
    </xf>
    <xf numFmtId="0" fontId="83" fillId="0" borderId="18" xfId="63" applyNumberFormat="1" applyFont="1" applyFill="1" applyBorder="1" applyAlignment="1">
      <alignment horizontal="distributed" vertical="center" justifyLastLine="1"/>
    </xf>
    <xf numFmtId="38" fontId="83" fillId="0" borderId="141" xfId="63" applyFont="1" applyFill="1" applyBorder="1" applyAlignment="1">
      <alignment horizontal="distributed" vertical="center" justifyLastLine="1"/>
    </xf>
    <xf numFmtId="38" fontId="83" fillId="0" borderId="8" xfId="63" applyFont="1" applyFill="1" applyBorder="1" applyAlignment="1">
      <alignment horizontal="distributed" vertical="center" justifyLastLine="1"/>
    </xf>
    <xf numFmtId="38" fontId="83" fillId="0" borderId="257" xfId="63" applyFont="1" applyFill="1" applyBorder="1" applyAlignment="1">
      <alignment horizontal="distributed" vertical="center" justifyLastLine="1"/>
    </xf>
    <xf numFmtId="0" fontId="83" fillId="0" borderId="0" xfId="63" applyNumberFormat="1" applyFont="1" applyFill="1" applyBorder="1" applyAlignment="1">
      <alignment horizontal="center" vertical="center" wrapText="1" justifyLastLine="1"/>
    </xf>
    <xf numFmtId="0" fontId="83" fillId="0" borderId="4" xfId="63" applyNumberFormat="1" applyFont="1" applyFill="1" applyBorder="1" applyAlignment="1">
      <alignment horizontal="distributed" vertical="center" justifyLastLine="1"/>
    </xf>
    <xf numFmtId="0" fontId="83" fillId="0" borderId="237" xfId="63" applyNumberFormat="1" applyFont="1" applyFill="1" applyBorder="1" applyAlignment="1">
      <alignment horizontal="distributed" vertical="center" justifyLastLine="1"/>
    </xf>
    <xf numFmtId="0" fontId="83" fillId="0" borderId="0" xfId="63" applyNumberFormat="1" applyFont="1" applyFill="1" applyBorder="1" applyAlignment="1">
      <alignment horizontal="distributed" vertical="center" justifyLastLine="1"/>
    </xf>
    <xf numFmtId="179" fontId="69" fillId="0" borderId="4" xfId="2" quotePrefix="1" applyNumberFormat="1" applyFont="1" applyFill="1" applyBorder="1" applyAlignment="1">
      <alignment horizontal="center" vertical="center"/>
    </xf>
    <xf numFmtId="179" fontId="69" fillId="0" borderId="188" xfId="2" applyNumberFormat="1" applyFont="1" applyFill="1" applyBorder="1" applyAlignment="1">
      <alignment horizontal="center" vertical="center"/>
    </xf>
    <xf numFmtId="179" fontId="69" fillId="0" borderId="13" xfId="2" applyNumberFormat="1" applyFont="1" applyFill="1" applyBorder="1" applyAlignment="1">
      <alignment horizontal="center" vertical="center"/>
    </xf>
    <xf numFmtId="179" fontId="69" fillId="0" borderId="152" xfId="2" applyNumberFormat="1" applyFont="1" applyFill="1" applyBorder="1" applyAlignment="1">
      <alignment horizontal="center" vertical="center"/>
    </xf>
    <xf numFmtId="179" fontId="69" fillId="0" borderId="203" xfId="2" applyNumberFormat="1" applyFont="1" applyFill="1" applyBorder="1" applyAlignment="1">
      <alignment horizontal="center" vertical="center"/>
    </xf>
    <xf numFmtId="179" fontId="69" fillId="0" borderId="152" xfId="2" quotePrefix="1" applyNumberFormat="1" applyFont="1" applyFill="1" applyBorder="1" applyAlignment="1">
      <alignment horizontal="center" vertical="center"/>
    </xf>
    <xf numFmtId="179" fontId="69" fillId="0" borderId="204" xfId="2" quotePrefix="1" applyNumberFormat="1" applyFont="1" applyFill="1" applyBorder="1" applyAlignment="1">
      <alignment horizontal="center" vertical="center"/>
    </xf>
    <xf numFmtId="179" fontId="69" fillId="0" borderId="203" xfId="2" quotePrefix="1" applyNumberFormat="1" applyFont="1" applyFill="1" applyBorder="1" applyAlignment="1">
      <alignment horizontal="center" vertical="center"/>
    </xf>
    <xf numFmtId="0" fontId="85" fillId="0" borderId="261" xfId="2" applyNumberFormat="1" applyFont="1" applyFill="1" applyBorder="1" applyAlignment="1">
      <alignment horizontal="distributed" vertical="center" wrapText="1" justifyLastLine="1"/>
    </xf>
    <xf numFmtId="0" fontId="85" fillId="0" borderId="263" xfId="2" applyNumberFormat="1" applyFont="1" applyFill="1" applyBorder="1" applyAlignment="1">
      <alignment horizontal="distributed" vertical="center" wrapText="1" justifyLastLine="1"/>
    </xf>
    <xf numFmtId="0" fontId="85" fillId="0" borderId="258" xfId="2" applyNumberFormat="1" applyFont="1" applyFill="1" applyBorder="1" applyAlignment="1">
      <alignment horizontal="distributed" vertical="center" wrapText="1" justifyLastLine="1"/>
    </xf>
    <xf numFmtId="0" fontId="85" fillId="0" borderId="265" xfId="2" applyNumberFormat="1" applyFont="1" applyFill="1" applyBorder="1" applyAlignment="1">
      <alignment horizontal="distributed" vertical="center" wrapText="1" justifyLastLine="1"/>
    </xf>
    <xf numFmtId="0" fontId="85" fillId="0" borderId="264" xfId="2" applyNumberFormat="1" applyFont="1" applyFill="1" applyBorder="1" applyAlignment="1">
      <alignment horizontal="distributed" vertical="center" justifyLastLine="1"/>
    </xf>
    <xf numFmtId="0" fontId="85" fillId="0" borderId="141" xfId="2" applyNumberFormat="1" applyFont="1" applyFill="1" applyBorder="1" applyAlignment="1">
      <alignment horizontal="distributed" vertical="center" justifyLastLine="1"/>
    </xf>
    <xf numFmtId="0" fontId="85" fillId="0" borderId="266" xfId="2" applyNumberFormat="1" applyFont="1" applyFill="1" applyBorder="1" applyAlignment="1">
      <alignment horizontal="distributed" vertical="center" justifyLastLine="1"/>
    </xf>
    <xf numFmtId="0" fontId="85" fillId="0" borderId="257" xfId="2" applyNumberFormat="1" applyFont="1" applyFill="1" applyBorder="1" applyAlignment="1">
      <alignment horizontal="distributed" vertical="center" justifyLastLine="1"/>
    </xf>
    <xf numFmtId="0" fontId="85" fillId="0" borderId="261" xfId="2" applyNumberFormat="1" applyFont="1" applyFill="1" applyBorder="1" applyAlignment="1">
      <alignment horizontal="distributed" vertical="center" justifyLastLine="1"/>
    </xf>
    <xf numFmtId="0" fontId="85" fillId="0" borderId="258" xfId="2" applyNumberFormat="1" applyFont="1" applyFill="1" applyBorder="1" applyAlignment="1">
      <alignment horizontal="distributed" vertical="center" justifyLastLine="1"/>
    </xf>
    <xf numFmtId="179" fontId="69" fillId="0" borderId="4" xfId="2" applyNumberFormat="1" applyFont="1" applyFill="1" applyBorder="1" applyAlignment="1">
      <alignment horizontal="center" vertical="center"/>
    </xf>
    <xf numFmtId="0" fontId="69" fillId="0" borderId="261" xfId="2" applyNumberFormat="1" applyFont="1" applyFill="1" applyBorder="1" applyAlignment="1">
      <alignment horizontal="distributed" vertical="center" wrapText="1" justifyLastLine="1" shrinkToFit="1"/>
    </xf>
    <xf numFmtId="0" fontId="69" fillId="0" borderId="18" xfId="2" applyNumberFormat="1" applyFont="1" applyFill="1" applyBorder="1" applyAlignment="1">
      <alignment horizontal="distributed" vertical="center" justifyLastLine="1" shrinkToFit="1"/>
    </xf>
    <xf numFmtId="0" fontId="69" fillId="0" borderId="258" xfId="2" applyNumberFormat="1" applyFont="1" applyFill="1" applyBorder="1" applyAlignment="1">
      <alignment horizontal="distributed" vertical="center" justifyLastLine="1" shrinkToFit="1"/>
    </xf>
    <xf numFmtId="0" fontId="69" fillId="0" borderId="259" xfId="2" applyNumberFormat="1" applyFont="1" applyFill="1" applyBorder="1" applyAlignment="1">
      <alignment horizontal="distributed" vertical="center" justifyLastLine="1" shrinkToFit="1"/>
    </xf>
    <xf numFmtId="179" fontId="69" fillId="0" borderId="4" xfId="18" applyNumberFormat="1" applyFont="1" applyFill="1" applyBorder="1" applyAlignment="1">
      <alignment horizontal="center" vertical="center" shrinkToFit="1"/>
    </xf>
    <xf numFmtId="0" fontId="85" fillId="0" borderId="18" xfId="2" applyNumberFormat="1" applyFont="1" applyFill="1" applyBorder="1" applyAlignment="1">
      <alignment horizontal="distributed" vertical="center" justifyLastLine="1"/>
    </xf>
    <xf numFmtId="0" fontId="85" fillId="0" borderId="259" xfId="2" applyNumberFormat="1" applyFont="1" applyFill="1" applyBorder="1" applyAlignment="1">
      <alignment horizontal="distributed" vertical="center" justifyLastLine="1"/>
    </xf>
    <xf numFmtId="38" fontId="83" fillId="0" borderId="18" xfId="63" applyFont="1" applyFill="1" applyBorder="1" applyAlignment="1">
      <alignment horizontal="distributed" vertical="center" justifyLastLine="1"/>
    </xf>
    <xf numFmtId="38" fontId="83" fillId="0" borderId="272" xfId="63" applyFont="1" applyFill="1" applyBorder="1" applyAlignment="1">
      <alignment horizontal="distributed" vertical="center" justifyLastLine="1"/>
    </xf>
    <xf numFmtId="38" fontId="83" fillId="0" borderId="276" xfId="63" applyFont="1" applyFill="1" applyBorder="1" applyAlignment="1">
      <alignment horizontal="distributed" vertical="center" wrapText="1" justifyLastLine="1" shrinkToFit="1"/>
    </xf>
    <xf numFmtId="38" fontId="83" fillId="0" borderId="146" xfId="63" applyFont="1" applyFill="1" applyBorder="1" applyAlignment="1">
      <alignment horizontal="distributed" vertical="center" wrapText="1" justifyLastLine="1" shrinkToFit="1"/>
    </xf>
    <xf numFmtId="38" fontId="83" fillId="0" borderId="271" xfId="63" applyFont="1" applyFill="1" applyBorder="1" applyAlignment="1">
      <alignment horizontal="center" vertical="center" justifyLastLine="1"/>
    </xf>
    <xf numFmtId="38" fontId="83" fillId="0" borderId="220" xfId="63" applyFont="1" applyFill="1" applyBorder="1" applyAlignment="1">
      <alignment horizontal="center" vertical="center" justifyLastLine="1"/>
    </xf>
    <xf numFmtId="38" fontId="83" fillId="0" borderId="0" xfId="63" applyFont="1" applyFill="1" applyBorder="1" applyAlignment="1">
      <alignment horizontal="center" vertical="center"/>
    </xf>
    <xf numFmtId="38" fontId="85" fillId="0" borderId="261" xfId="2" applyFont="1" applyFill="1" applyBorder="1" applyAlignment="1">
      <alignment horizontal="distributed" vertical="center" justifyLastLine="1"/>
    </xf>
    <xf numFmtId="38" fontId="85" fillId="0" borderId="18" xfId="2" applyFont="1" applyFill="1" applyBorder="1" applyAlignment="1">
      <alignment horizontal="distributed" vertical="center" justifyLastLine="1"/>
    </xf>
    <xf numFmtId="38" fontId="85" fillId="0" borderId="258" xfId="2" applyFont="1" applyFill="1" applyBorder="1" applyAlignment="1">
      <alignment horizontal="distributed" vertical="center" justifyLastLine="1"/>
    </xf>
    <xf numFmtId="38" fontId="85" fillId="0" borderId="259" xfId="2" applyFont="1" applyFill="1" applyBorder="1" applyAlignment="1">
      <alignment horizontal="distributed" vertical="center" justifyLastLine="1"/>
    </xf>
    <xf numFmtId="38" fontId="11" fillId="0" borderId="262" xfId="2" applyFont="1" applyFill="1" applyBorder="1" applyAlignment="1">
      <alignment horizontal="center" vertical="center"/>
    </xf>
    <xf numFmtId="38" fontId="11" fillId="0" borderId="251" xfId="2" applyFont="1" applyFill="1" applyBorder="1" applyAlignment="1">
      <alignment horizontal="center" vertical="center"/>
    </xf>
    <xf numFmtId="38" fontId="11" fillId="0" borderId="258" xfId="2" applyFont="1" applyFill="1" applyBorder="1" applyAlignment="1">
      <alignment horizontal="center" vertical="center"/>
    </xf>
    <xf numFmtId="38" fontId="11" fillId="0" borderId="257" xfId="2" applyFont="1" applyFill="1" applyBorder="1" applyAlignment="1">
      <alignment horizontal="center" vertical="center"/>
    </xf>
    <xf numFmtId="38" fontId="85" fillId="0" borderId="141" xfId="2" applyFont="1" applyFill="1" applyBorder="1" applyAlignment="1">
      <alignment horizontal="distributed" vertical="center" justifyLastLine="1"/>
    </xf>
    <xf numFmtId="38" fontId="85" fillId="0" borderId="257" xfId="2" applyFont="1" applyFill="1" applyBorder="1" applyAlignment="1">
      <alignment horizontal="distributed" vertical="center" justifyLastLine="1"/>
    </xf>
    <xf numFmtId="38" fontId="85" fillId="0" borderId="143" xfId="2" applyFont="1" applyFill="1" applyBorder="1" applyAlignment="1">
      <alignment horizontal="distributed" vertical="center" justifyLastLine="1"/>
    </xf>
    <xf numFmtId="38" fontId="85" fillId="0" borderId="220" xfId="2" applyFont="1" applyFill="1" applyBorder="1" applyAlignment="1">
      <alignment horizontal="distributed" vertical="center" justifyLastLine="1"/>
    </xf>
    <xf numFmtId="179" fontId="69" fillId="0" borderId="204" xfId="2" applyNumberFormat="1" applyFont="1" applyFill="1" applyBorder="1" applyAlignment="1">
      <alignment horizontal="center" vertical="center"/>
    </xf>
    <xf numFmtId="0" fontId="95" fillId="0" borderId="4" xfId="0" applyFont="1" applyBorder="1" applyAlignment="1">
      <alignment horizontal="center" vertical="center"/>
    </xf>
    <xf numFmtId="0" fontId="95" fillId="0" borderId="188" xfId="0" applyFont="1" applyBorder="1" applyAlignment="1">
      <alignment horizontal="center" vertical="center"/>
    </xf>
    <xf numFmtId="0" fontId="95" fillId="0" borderId="13" xfId="0" applyFont="1" applyBorder="1" applyAlignment="1">
      <alignment horizontal="center" vertical="center"/>
    </xf>
    <xf numFmtId="0" fontId="95" fillId="0" borderId="152" xfId="0" applyFont="1" applyBorder="1" applyAlignment="1">
      <alignment horizontal="center" vertical="center"/>
    </xf>
    <xf numFmtId="0" fontId="95" fillId="0" borderId="204" xfId="0" applyFont="1" applyBorder="1" applyAlignment="1">
      <alignment horizontal="center" vertical="center"/>
    </xf>
    <xf numFmtId="0" fontId="95" fillId="0" borderId="203" xfId="0" applyFont="1" applyBorder="1" applyAlignment="1">
      <alignment horizontal="center" vertical="center"/>
    </xf>
    <xf numFmtId="0" fontId="83" fillId="0" borderId="261" xfId="63" applyNumberFormat="1" applyFont="1" applyFill="1" applyBorder="1" applyAlignment="1">
      <alignment horizontal="distributed" vertical="center" wrapText="1" justifyLastLine="1"/>
    </xf>
    <xf numFmtId="0" fontId="83" fillId="0" borderId="263" xfId="63" applyNumberFormat="1" applyFont="1" applyFill="1" applyBorder="1" applyAlignment="1">
      <alignment horizontal="distributed" vertical="center" wrapText="1" justifyLastLine="1"/>
    </xf>
    <xf numFmtId="0" fontId="83" fillId="0" borderId="271" xfId="63" applyNumberFormat="1" applyFont="1" applyFill="1" applyBorder="1" applyAlignment="1">
      <alignment horizontal="distributed" vertical="center" justifyLastLine="1"/>
    </xf>
    <xf numFmtId="0" fontId="83" fillId="0" borderId="144" xfId="63" applyNumberFormat="1" applyFont="1" applyFill="1" applyBorder="1" applyAlignment="1">
      <alignment horizontal="distributed" vertical="center" justifyLastLine="1"/>
    </xf>
    <xf numFmtId="0" fontId="83" fillId="0" borderId="143" xfId="63" applyNumberFormat="1" applyFont="1" applyFill="1" applyBorder="1" applyAlignment="1">
      <alignment horizontal="distributed" vertical="center" justifyLastLine="1"/>
    </xf>
    <xf numFmtId="0" fontId="85" fillId="0" borderId="202" xfId="2" applyNumberFormat="1" applyFont="1" applyFill="1" applyBorder="1" applyAlignment="1">
      <alignment horizontal="distributed" vertical="center" wrapText="1" justifyLastLine="1"/>
    </xf>
    <xf numFmtId="0" fontId="85" fillId="0" borderId="4" xfId="2" applyNumberFormat="1" applyFont="1" applyFill="1" applyBorder="1" applyAlignment="1">
      <alignment horizontal="distributed" vertical="center" justifyLastLine="1"/>
    </xf>
    <xf numFmtId="0" fontId="85" fillId="0" borderId="237" xfId="2" applyNumberFormat="1" applyFont="1" applyFill="1" applyBorder="1" applyAlignment="1">
      <alignment horizontal="distributed" vertical="center" justifyLastLine="1"/>
    </xf>
    <xf numFmtId="0" fontId="85" fillId="0" borderId="243" xfId="2" applyNumberFormat="1" applyFont="1" applyFill="1" applyBorder="1" applyAlignment="1">
      <alignment horizontal="distributed" vertical="center" justifyLastLine="1"/>
    </xf>
    <xf numFmtId="0" fontId="85" fillId="0" borderId="260" xfId="2" applyNumberFormat="1" applyFont="1" applyFill="1" applyBorder="1" applyAlignment="1">
      <alignment horizontal="distributed" vertical="center" justifyLastLine="1"/>
    </xf>
    <xf numFmtId="179" fontId="69" fillId="0" borderId="12" xfId="2" applyNumberFormat="1" applyFont="1" applyFill="1" applyBorder="1" applyAlignment="1">
      <alignment horizontal="center" vertical="center"/>
    </xf>
    <xf numFmtId="38" fontId="10" fillId="0" borderId="5" xfId="2" applyFont="1" applyFill="1" applyBorder="1" applyAlignment="1">
      <alignment horizontal="distributed" vertical="center"/>
    </xf>
    <xf numFmtId="38" fontId="10" fillId="0" borderId="13" xfId="2" applyFont="1" applyFill="1" applyBorder="1" applyAlignment="1">
      <alignment horizontal="distributed" vertical="center"/>
    </xf>
    <xf numFmtId="179" fontId="69" fillId="0" borderId="241" xfId="2" applyNumberFormat="1" applyFont="1" applyFill="1" applyBorder="1" applyAlignment="1">
      <alignment horizontal="center" vertical="center"/>
    </xf>
    <xf numFmtId="0" fontId="12" fillId="0" borderId="4" xfId="0" applyFont="1" applyBorder="1" applyAlignment="1">
      <alignment horizontal="center" vertical="center"/>
    </xf>
    <xf numFmtId="0" fontId="11" fillId="0" borderId="4" xfId="1" applyFont="1" applyBorder="1" applyAlignment="1">
      <alignment horizontal="distributed" vertical="center" wrapText="1" justifyLastLine="1"/>
    </xf>
    <xf numFmtId="38" fontId="10" fillId="0" borderId="237" xfId="2" applyFont="1" applyFill="1" applyBorder="1" applyAlignment="1">
      <alignment horizontal="distributed" vertical="center"/>
    </xf>
    <xf numFmtId="38" fontId="10" fillId="0" borderId="260" xfId="2" applyFont="1" applyFill="1" applyBorder="1" applyAlignment="1">
      <alignment horizontal="distributed" vertical="center"/>
    </xf>
    <xf numFmtId="38" fontId="10" fillId="0" borderId="243" xfId="2" applyFont="1" applyFill="1" applyBorder="1" applyAlignment="1">
      <alignment horizontal="distributed" vertical="center"/>
    </xf>
    <xf numFmtId="0" fontId="10" fillId="0" borderId="237" xfId="2" applyNumberFormat="1" applyFont="1" applyFill="1" applyBorder="1" applyAlignment="1">
      <alignment horizontal="distributed" vertical="center"/>
    </xf>
    <xf numFmtId="0" fontId="10" fillId="0" borderId="260" xfId="2" applyNumberFormat="1" applyFont="1" applyFill="1" applyBorder="1" applyAlignment="1">
      <alignment horizontal="distributed" vertical="center"/>
    </xf>
    <xf numFmtId="0" fontId="10" fillId="0" borderId="243" xfId="2" applyNumberFormat="1" applyFont="1" applyFill="1" applyBorder="1" applyAlignment="1">
      <alignment horizontal="distributed" vertical="center"/>
    </xf>
    <xf numFmtId="38" fontId="20" fillId="0" borderId="237" xfId="2" applyFont="1" applyFill="1" applyBorder="1" applyAlignment="1">
      <alignment horizontal="distributed" vertical="center"/>
    </xf>
    <xf numFmtId="38" fontId="20" fillId="0" borderId="260" xfId="2" applyFont="1" applyFill="1" applyBorder="1" applyAlignment="1">
      <alignment horizontal="distributed" vertical="center"/>
    </xf>
    <xf numFmtId="38" fontId="20" fillId="0" borderId="243" xfId="2" applyFont="1" applyFill="1" applyBorder="1" applyAlignment="1">
      <alignment horizontal="distributed" vertical="center"/>
    </xf>
    <xf numFmtId="38" fontId="17" fillId="0" borderId="152" xfId="2" applyFont="1" applyFill="1" applyBorder="1" applyAlignment="1">
      <alignment horizontal="distributed" vertical="center" wrapText="1" justifyLastLine="1"/>
    </xf>
    <xf numFmtId="38" fontId="17" fillId="0" borderId="153" xfId="2" applyFont="1" applyFill="1" applyBorder="1" applyAlignment="1">
      <alignment horizontal="distributed" vertical="center" wrapText="1" justifyLastLine="1"/>
    </xf>
    <xf numFmtId="38" fontId="11" fillId="0" borderId="152" xfId="2" applyFont="1" applyFill="1" applyBorder="1" applyAlignment="1">
      <alignment horizontal="distributed" vertical="center" wrapText="1" justifyLastLine="1"/>
    </xf>
    <xf numFmtId="38" fontId="11" fillId="0" borderId="153" xfId="2" applyFont="1" applyFill="1" applyBorder="1" applyAlignment="1">
      <alignment horizontal="distributed" vertical="center" wrapText="1" justifyLastLine="1"/>
    </xf>
    <xf numFmtId="38" fontId="10" fillId="0" borderId="4" xfId="2" applyFont="1" applyFill="1" applyBorder="1" applyAlignment="1">
      <alignment horizontal="distributed" vertical="center" wrapText="1" indent="1"/>
    </xf>
    <xf numFmtId="38" fontId="10" fillId="0" borderId="160" xfId="2" applyFont="1" applyFill="1" applyBorder="1" applyAlignment="1">
      <alignment horizontal="distributed" vertical="center" wrapText="1"/>
    </xf>
    <xf numFmtId="38" fontId="10" fillId="0" borderId="222" xfId="2" applyFont="1" applyFill="1" applyBorder="1" applyAlignment="1">
      <alignment horizontal="distributed" vertical="center" wrapText="1"/>
    </xf>
    <xf numFmtId="38" fontId="10" fillId="0" borderId="203" xfId="2" applyFont="1" applyFill="1" applyBorder="1" applyAlignment="1">
      <alignment horizontal="distributed" vertical="center" wrapText="1"/>
    </xf>
    <xf numFmtId="179" fontId="11" fillId="0" borderId="4" xfId="13" applyNumberFormat="1" applyFont="1" applyFill="1" applyBorder="1" applyAlignment="1">
      <alignment vertical="center"/>
    </xf>
    <xf numFmtId="38" fontId="10" fillId="0" borderId="4" xfId="2" applyFont="1" applyFill="1" applyBorder="1" applyAlignment="1">
      <alignment horizontal="center" vertical="center" wrapText="1" shrinkToFit="1"/>
    </xf>
    <xf numFmtId="179" fontId="11" fillId="0" borderId="4" xfId="13" applyNumberFormat="1" applyFont="1" applyFill="1" applyBorder="1" applyAlignment="1">
      <alignment horizontal="right" vertical="center"/>
    </xf>
    <xf numFmtId="179" fontId="11" fillId="0" borderId="4" xfId="2" applyNumberFormat="1" applyFont="1" applyFill="1" applyBorder="1" applyAlignment="1">
      <alignment vertical="center"/>
    </xf>
    <xf numFmtId="179" fontId="11" fillId="0" borderId="4" xfId="2" applyNumberFormat="1" applyFont="1" applyFill="1" applyBorder="1" applyAlignment="1">
      <alignment horizontal="right" vertical="center"/>
    </xf>
    <xf numFmtId="49" fontId="69" fillId="0" borderId="4" xfId="2" quotePrefix="1" applyNumberFormat="1" applyFont="1" applyFill="1" applyBorder="1" applyAlignment="1">
      <alignment horizontal="center" vertical="center"/>
    </xf>
    <xf numFmtId="0" fontId="11" fillId="0" borderId="4" xfId="1" applyFont="1" applyBorder="1" applyAlignment="1">
      <alignment horizontal="distributed" vertical="center" wrapText="1" shrinkToFit="1"/>
    </xf>
    <xf numFmtId="0" fontId="10" fillId="0" borderId="152" xfId="1" applyFont="1" applyBorder="1" applyAlignment="1">
      <alignment horizontal="distributed" vertical="center"/>
    </xf>
    <xf numFmtId="0" fontId="10" fillId="0" borderId="148" xfId="1" applyFont="1" applyBorder="1" applyAlignment="1">
      <alignment horizontal="distributed" vertical="center"/>
    </xf>
    <xf numFmtId="38" fontId="11" fillId="0" borderId="5" xfId="2" applyFont="1" applyFill="1" applyBorder="1" applyAlignment="1">
      <alignment horizontal="distributed" vertical="center" wrapText="1" shrinkToFit="1"/>
    </xf>
    <xf numFmtId="38" fontId="11" fillId="0" borderId="12" xfId="2" applyFont="1" applyFill="1" applyBorder="1" applyAlignment="1">
      <alignment horizontal="distributed" vertical="center" wrapText="1" shrinkToFit="1"/>
    </xf>
    <xf numFmtId="38" fontId="11" fillId="0" borderId="13" xfId="2" applyFont="1" applyFill="1" applyBorder="1" applyAlignment="1">
      <alignment horizontal="distributed" vertical="center" wrapText="1" shrinkToFit="1"/>
    </xf>
    <xf numFmtId="38" fontId="10" fillId="0" borderId="152" xfId="2" applyFont="1" applyFill="1" applyBorder="1" applyAlignment="1">
      <alignment vertical="center"/>
    </xf>
    <xf numFmtId="38" fontId="10" fillId="0" borderId="153" xfId="2" applyFont="1" applyFill="1" applyBorder="1" applyAlignment="1">
      <alignment vertical="center"/>
    </xf>
    <xf numFmtId="0" fontId="10" fillId="0" borderId="148" xfId="1" applyFont="1" applyBorder="1" applyAlignment="1">
      <alignment horizontal="distributed" vertical="center" wrapText="1"/>
    </xf>
    <xf numFmtId="0" fontId="10" fillId="0" borderId="152" xfId="1" applyFont="1" applyBorder="1" applyAlignment="1">
      <alignment horizontal="distributed" vertical="center" justifyLastLine="1"/>
    </xf>
    <xf numFmtId="0" fontId="10" fillId="0" borderId="148" xfId="1" applyFont="1" applyBorder="1" applyAlignment="1">
      <alignment horizontal="distributed" vertical="center" justifyLastLine="1"/>
    </xf>
    <xf numFmtId="0" fontId="10" fillId="0" borderId="153" xfId="1" applyFont="1" applyBorder="1" applyAlignment="1">
      <alignment horizontal="distributed" vertical="center" justifyLastLine="1"/>
    </xf>
    <xf numFmtId="38" fontId="52" fillId="5" borderId="0" xfId="2" applyFont="1" applyFill="1" applyAlignment="1">
      <alignment horizontal="left" vertical="center"/>
    </xf>
    <xf numFmtId="0" fontId="11" fillId="0" borderId="152" xfId="1" applyFont="1" applyBorder="1" applyAlignment="1">
      <alignment horizontal="distributed" vertical="center" justifyLastLine="1" shrinkToFit="1"/>
    </xf>
    <xf numFmtId="0" fontId="11" fillId="0" borderId="148" xfId="1" applyFont="1" applyBorder="1" applyAlignment="1">
      <alignment horizontal="distributed" vertical="center" justifyLastLine="1" shrinkToFit="1"/>
    </xf>
    <xf numFmtId="0" fontId="11" fillId="0" borderId="153" xfId="1" applyFont="1" applyBorder="1" applyAlignment="1">
      <alignment horizontal="distributed" vertical="center" justifyLastLine="1" shrinkToFit="1"/>
    </xf>
    <xf numFmtId="0" fontId="10" fillId="0" borderId="267" xfId="1" applyFont="1" applyBorder="1" applyAlignment="1">
      <alignment horizontal="distributed" vertical="center" shrinkToFit="1"/>
    </xf>
    <xf numFmtId="0" fontId="10" fillId="0" borderId="152" xfId="1" applyFont="1" applyBorder="1" applyAlignment="1">
      <alignment horizontal="distributed" vertical="center" shrinkToFit="1"/>
    </xf>
    <xf numFmtId="0" fontId="10" fillId="0" borderId="148" xfId="1" applyFont="1" applyBorder="1" applyAlignment="1">
      <alignment horizontal="distributed" vertical="center" shrinkToFit="1"/>
    </xf>
    <xf numFmtId="0" fontId="10" fillId="0" borderId="153" xfId="1" applyFont="1" applyBorder="1" applyAlignment="1">
      <alignment horizontal="distributed" vertical="center" shrinkToFit="1"/>
    </xf>
    <xf numFmtId="0" fontId="11" fillId="0" borderId="4" xfId="1" applyFont="1" applyBorder="1" applyAlignment="1">
      <alignment vertical="center"/>
    </xf>
    <xf numFmtId="0" fontId="17" fillId="0" borderId="152" xfId="1" applyFont="1" applyBorder="1" applyAlignment="1">
      <alignment horizontal="distributed" vertical="center" shrinkToFit="1"/>
    </xf>
    <xf numFmtId="0" fontId="17" fillId="0" borderId="153" xfId="1" applyFont="1" applyBorder="1" applyAlignment="1">
      <alignment horizontal="distributed" vertical="center" shrinkToFit="1"/>
    </xf>
    <xf numFmtId="0" fontId="37" fillId="0" borderId="89" xfId="1" applyFont="1" applyBorder="1" applyAlignment="1">
      <alignment horizontal="distributed" vertical="center" justifyLastLine="1"/>
    </xf>
    <xf numFmtId="38" fontId="12" fillId="0" borderId="90" xfId="2" applyFont="1" applyFill="1" applyBorder="1" applyAlignment="1">
      <alignment horizontal="left" vertical="center"/>
    </xf>
    <xf numFmtId="0" fontId="23" fillId="0" borderId="89" xfId="1" applyFont="1" applyBorder="1" applyAlignment="1">
      <alignment horizontal="left" vertical="center"/>
    </xf>
    <xf numFmtId="38" fontId="69" fillId="0" borderId="12" xfId="2" applyFont="1" applyFill="1" applyBorder="1" applyAlignment="1">
      <alignment horizontal="center" vertical="center"/>
    </xf>
    <xf numFmtId="38" fontId="69" fillId="0" borderId="188" xfId="2" applyFont="1" applyFill="1" applyBorder="1" applyAlignment="1">
      <alignment horizontal="center" vertical="center" wrapText="1"/>
    </xf>
    <xf numFmtId="38" fontId="69" fillId="0" borderId="13" xfId="2" applyFont="1" applyFill="1" applyBorder="1" applyAlignment="1">
      <alignment horizontal="center" vertical="center" wrapText="1"/>
    </xf>
    <xf numFmtId="6" fontId="11" fillId="0" borderId="3" xfId="4" applyFont="1" applyFill="1" applyBorder="1" applyAlignment="1">
      <alignment horizontal="distributed" vertical="center" justifyLastLine="1"/>
    </xf>
    <xf numFmtId="6" fontId="11" fillId="0" borderId="104" xfId="4" applyFont="1" applyFill="1" applyBorder="1" applyAlignment="1">
      <alignment horizontal="distributed" vertical="center" justifyLastLine="1"/>
    </xf>
    <xf numFmtId="0" fontId="11" fillId="0" borderId="3" xfId="1" applyFont="1" applyBorder="1" applyAlignment="1">
      <alignment vertical="center" shrinkToFit="1"/>
    </xf>
    <xf numFmtId="0" fontId="11" fillId="0" borderId="104" xfId="1" applyFont="1" applyBorder="1" applyAlignment="1">
      <alignment vertical="center" shrinkToFit="1"/>
    </xf>
    <xf numFmtId="38" fontId="11" fillId="0" borderId="75" xfId="2" applyFont="1" applyFill="1" applyBorder="1" applyAlignment="1">
      <alignment horizontal="center" vertical="center" wrapText="1" justifyLastLine="1"/>
    </xf>
    <xf numFmtId="38" fontId="11" fillId="0" borderId="45" xfId="2" applyFont="1" applyFill="1" applyBorder="1" applyAlignment="1">
      <alignment horizontal="center" vertical="center" justifyLastLine="1"/>
    </xf>
    <xf numFmtId="38" fontId="17" fillId="0" borderId="75" xfId="2" applyFont="1" applyFill="1" applyBorder="1" applyAlignment="1">
      <alignment horizontal="distributed" vertical="center" wrapText="1" justifyLastLine="1"/>
    </xf>
    <xf numFmtId="38" fontId="17" fillId="0" borderId="45" xfId="2" applyFont="1" applyFill="1" applyBorder="1" applyAlignment="1">
      <alignment horizontal="distributed" vertical="center" justifyLastLine="1"/>
    </xf>
    <xf numFmtId="38" fontId="11" fillId="0" borderId="97" xfId="2" applyFont="1" applyFill="1" applyBorder="1" applyAlignment="1">
      <alignment horizontal="distributed" vertical="center"/>
    </xf>
    <xf numFmtId="38" fontId="11" fillId="0" borderId="96" xfId="2" applyFont="1" applyFill="1" applyBorder="1" applyAlignment="1">
      <alignment horizontal="distributed" vertical="center"/>
    </xf>
    <xf numFmtId="38" fontId="11" fillId="0" borderId="76" xfId="2" applyFont="1" applyFill="1" applyBorder="1" applyAlignment="1">
      <alignment horizontal="distributed" vertical="center" justifyLastLine="1"/>
    </xf>
    <xf numFmtId="38" fontId="11" fillId="0" borderId="52" xfId="2" applyFont="1" applyFill="1" applyBorder="1" applyAlignment="1">
      <alignment horizontal="distributed" vertical="center" justifyLastLine="1"/>
    </xf>
    <xf numFmtId="38" fontId="11" fillId="0" borderId="75" xfId="2" applyFont="1" applyFill="1" applyBorder="1" applyAlignment="1">
      <alignment horizontal="distributed" vertical="center"/>
    </xf>
    <xf numFmtId="38" fontId="11" fillId="0" borderId="66" xfId="2" applyFont="1" applyFill="1" applyBorder="1" applyAlignment="1">
      <alignment horizontal="distributed" vertical="center"/>
    </xf>
    <xf numFmtId="38" fontId="11" fillId="0" borderId="45" xfId="2" applyFont="1" applyFill="1" applyBorder="1" applyAlignment="1">
      <alignment horizontal="distributed" vertical="center"/>
    </xf>
    <xf numFmtId="38" fontId="11" fillId="0" borderId="0" xfId="2" applyFont="1" applyFill="1" applyBorder="1" applyAlignment="1">
      <alignment horizontal="right" vertical="center"/>
    </xf>
    <xf numFmtId="38" fontId="11" fillId="0" borderId="56" xfId="2" applyFont="1" applyFill="1" applyBorder="1" applyAlignment="1">
      <alignment horizontal="distributed" vertical="center" justifyLastLine="1"/>
    </xf>
    <xf numFmtId="0" fontId="17" fillId="0" borderId="4" xfId="1" applyFont="1" applyBorder="1" applyAlignment="1">
      <alignment horizontal="distributed" vertical="center" shrinkToFit="1"/>
    </xf>
    <xf numFmtId="0" fontId="12" fillId="0" borderId="3" xfId="1" applyFont="1" applyBorder="1" applyAlignment="1">
      <alignment vertical="center" shrinkToFit="1"/>
    </xf>
    <xf numFmtId="0" fontId="12" fillId="0" borderId="104" xfId="1" applyFont="1" applyBorder="1" applyAlignment="1">
      <alignment vertical="center" shrinkToFit="1"/>
    </xf>
    <xf numFmtId="38" fontId="11" fillId="0" borderId="100" xfId="2" applyFont="1" applyFill="1" applyBorder="1" applyAlignment="1">
      <alignment horizontal="distributed" vertical="center"/>
    </xf>
    <xf numFmtId="0" fontId="11" fillId="0" borderId="100" xfId="1" applyFont="1" applyBorder="1" applyAlignment="1">
      <alignment horizontal="distributed" vertical="center"/>
    </xf>
    <xf numFmtId="38" fontId="69" fillId="0" borderId="4" xfId="18" applyNumberFormat="1" applyFont="1" applyFill="1" applyBorder="1" applyAlignment="1">
      <alignment horizontal="center" vertical="center" shrinkToFit="1"/>
    </xf>
    <xf numFmtId="38" fontId="11" fillId="0" borderId="10" xfId="2" applyFont="1" applyFill="1" applyBorder="1" applyAlignment="1">
      <alignment horizontal="distributed" vertical="center" justifyLastLine="1"/>
    </xf>
    <xf numFmtId="38" fontId="11" fillId="0" borderId="6" xfId="2" applyFont="1" applyFill="1" applyBorder="1" applyAlignment="1">
      <alignment horizontal="distributed" vertical="center" justifyLastLine="1"/>
    </xf>
    <xf numFmtId="38" fontId="11" fillId="0" borderId="235" xfId="2" applyFont="1" applyFill="1" applyBorder="1" applyAlignment="1">
      <alignment horizontal="center" vertical="center"/>
    </xf>
    <xf numFmtId="0" fontId="11" fillId="0" borderId="39" xfId="2" applyNumberFormat="1" applyFont="1" applyFill="1" applyBorder="1" applyAlignment="1">
      <alignment horizontal="center" vertical="center"/>
    </xf>
    <xf numFmtId="38" fontId="17" fillId="0" borderId="48" xfId="2" applyFont="1" applyFill="1" applyBorder="1" applyAlignment="1">
      <alignment vertical="center"/>
    </xf>
    <xf numFmtId="0" fontId="57" fillId="0" borderId="47" xfId="1" applyFont="1" applyBorder="1" applyAlignment="1">
      <alignment vertical="center"/>
    </xf>
    <xf numFmtId="38" fontId="69" fillId="0" borderId="260" xfId="2" applyFont="1" applyFill="1" applyBorder="1" applyAlignment="1">
      <alignment horizontal="center" vertical="center"/>
    </xf>
    <xf numFmtId="38" fontId="69" fillId="0" borderId="235" xfId="2" applyFont="1" applyFill="1" applyBorder="1" applyAlignment="1">
      <alignment horizontal="center" vertical="center"/>
    </xf>
    <xf numFmtId="178" fontId="11" fillId="0" borderId="4" xfId="2" applyNumberFormat="1" applyFont="1" applyFill="1" applyBorder="1" applyAlignment="1">
      <alignment vertical="center"/>
    </xf>
    <xf numFmtId="38" fontId="17" fillId="0" borderId="87" xfId="2" applyFont="1" applyFill="1" applyBorder="1" applyAlignment="1">
      <alignment horizontal="left" vertical="center" wrapText="1"/>
    </xf>
    <xf numFmtId="0" fontId="57" fillId="0" borderId="87" xfId="1" applyFont="1" applyBorder="1" applyAlignment="1">
      <alignment horizontal="left" vertical="center"/>
    </xf>
    <xf numFmtId="38" fontId="11" fillId="0" borderId="225" xfId="2" applyFont="1" applyFill="1" applyBorder="1" applyAlignment="1">
      <alignment horizontal="center" vertical="center"/>
    </xf>
    <xf numFmtId="38" fontId="12" fillId="0" borderId="4" xfId="2" applyFont="1" applyFill="1" applyBorder="1" applyAlignment="1">
      <alignment horizontal="center" vertical="distributed" textRotation="255" justifyLastLine="1"/>
    </xf>
    <xf numFmtId="38" fontId="22" fillId="0" borderId="4" xfId="2" applyFont="1" applyFill="1" applyBorder="1" applyAlignment="1">
      <alignment vertical="center" shrinkToFit="1"/>
    </xf>
    <xf numFmtId="38" fontId="22" fillId="0" borderId="4" xfId="2" applyFont="1" applyFill="1" applyBorder="1" applyAlignment="1">
      <alignment horizontal="distributed" vertical="center"/>
    </xf>
    <xf numFmtId="38" fontId="22" fillId="0" borderId="4" xfId="2" applyFont="1" applyFill="1" applyBorder="1" applyAlignment="1">
      <alignment horizontal="distributed"/>
    </xf>
    <xf numFmtId="6" fontId="22" fillId="0" borderId="4" xfId="8" applyFont="1" applyFill="1" applyBorder="1" applyAlignment="1">
      <alignment vertical="center" shrinkToFit="1"/>
    </xf>
    <xf numFmtId="0" fontId="22" fillId="0" borderId="4" xfId="2" applyNumberFormat="1" applyFont="1" applyFill="1" applyBorder="1" applyAlignment="1">
      <alignment horizontal="distributed" vertical="center" shrinkToFit="1"/>
    </xf>
    <xf numFmtId="38" fontId="58" fillId="0" borderId="4" xfId="2" applyFont="1" applyFill="1" applyBorder="1" applyAlignment="1">
      <alignment horizontal="distributed" vertical="center" wrapText="1"/>
    </xf>
    <xf numFmtId="38" fontId="22" fillId="0" borderId="4" xfId="2" applyFont="1" applyFill="1" applyBorder="1" applyAlignment="1">
      <alignment horizontal="distributed" vertical="center" shrinkToFit="1"/>
    </xf>
    <xf numFmtId="0" fontId="22" fillId="0" borderId="4" xfId="2" applyNumberFormat="1" applyFont="1" applyFill="1" applyBorder="1" applyAlignment="1">
      <alignment horizontal="distributed"/>
    </xf>
    <xf numFmtId="38" fontId="21" fillId="0" borderId="4" xfId="2" applyFont="1" applyFill="1" applyBorder="1" applyAlignment="1">
      <alignment horizontal="distributed" vertical="center" shrinkToFit="1"/>
    </xf>
    <xf numFmtId="38" fontId="17" fillId="0" borderId="4" xfId="63" applyFont="1" applyFill="1" applyBorder="1" applyAlignment="1">
      <alignment horizontal="distributed" vertical="center" wrapText="1" justifyLastLine="1"/>
    </xf>
    <xf numFmtId="38" fontId="17" fillId="0" borderId="4" xfId="63" applyFont="1" applyFill="1" applyBorder="1" applyAlignment="1">
      <alignment horizontal="distributed" vertical="center" justifyLastLine="1"/>
    </xf>
    <xf numFmtId="38" fontId="11" fillId="0" borderId="4" xfId="63" applyFont="1" applyFill="1" applyBorder="1" applyAlignment="1">
      <alignment horizontal="center" vertical="center" shrinkToFit="1"/>
    </xf>
    <xf numFmtId="38" fontId="10" fillId="0" borderId="188" xfId="2" applyFont="1" applyFill="1" applyBorder="1" applyAlignment="1">
      <alignment horizontal="center" vertical="center" wrapText="1"/>
    </xf>
    <xf numFmtId="38" fontId="10" fillId="0" borderId="13" xfId="2" applyFont="1" applyFill="1" applyBorder="1" applyAlignment="1">
      <alignment horizontal="center" vertical="center" wrapText="1"/>
    </xf>
    <xf numFmtId="38" fontId="10" fillId="0" borderId="160" xfId="2" applyFont="1" applyFill="1" applyBorder="1" applyAlignment="1">
      <alignment horizontal="center" vertical="center"/>
    </xf>
    <xf numFmtId="38" fontId="20" fillId="0" borderId="4" xfId="63" applyFont="1" applyFill="1" applyBorder="1" applyAlignment="1">
      <alignment horizontal="distributed" vertical="center" wrapText="1" justifyLastLine="1"/>
    </xf>
    <xf numFmtId="38" fontId="20" fillId="0" borderId="4" xfId="63" applyFont="1" applyFill="1" applyBorder="1" applyAlignment="1">
      <alignment horizontal="distributed" vertical="center" justifyLastLine="1"/>
    </xf>
    <xf numFmtId="38" fontId="10" fillId="0" borderId="4" xfId="63" applyFont="1" applyFill="1" applyBorder="1" applyAlignment="1">
      <alignment horizontal="center" vertical="center" justifyLastLine="1"/>
    </xf>
    <xf numFmtId="184" fontId="22" fillId="0" borderId="105" xfId="2" applyNumberFormat="1" applyFont="1" applyFill="1" applyBorder="1" applyAlignment="1">
      <alignment horizontal="distributed" vertical="center" wrapText="1" justifyLastLine="1" shrinkToFit="1"/>
    </xf>
    <xf numFmtId="184" fontId="22" fillId="0" borderId="102" xfId="2" applyNumberFormat="1" applyFont="1" applyFill="1" applyBorder="1" applyAlignment="1">
      <alignment horizontal="distributed" vertical="center" wrapText="1" justifyLastLine="1" shrinkToFit="1"/>
    </xf>
    <xf numFmtId="184" fontId="22" fillId="0" borderId="105" xfId="2" applyNumberFormat="1" applyFont="1" applyFill="1" applyBorder="1" applyAlignment="1">
      <alignment horizontal="distributed" vertical="center" wrapText="1" shrinkToFit="1"/>
    </xf>
    <xf numFmtId="184" fontId="22" fillId="0" borderId="102" xfId="2" applyNumberFormat="1" applyFont="1" applyFill="1" applyBorder="1" applyAlignment="1">
      <alignment horizontal="distributed" vertical="center" wrapText="1" shrinkToFit="1"/>
    </xf>
    <xf numFmtId="184" fontId="22" fillId="0" borderId="268" xfId="2" applyNumberFormat="1" applyFont="1" applyFill="1" applyBorder="1" applyAlignment="1">
      <alignment horizontal="distributed" vertical="center" shrinkToFit="1"/>
    </xf>
    <xf numFmtId="184" fontId="22" fillId="0" borderId="269" xfId="2" applyNumberFormat="1" applyFont="1" applyFill="1" applyBorder="1" applyAlignment="1">
      <alignment horizontal="distributed" vertical="center" shrinkToFit="1"/>
    </xf>
    <xf numFmtId="38" fontId="12" fillId="0" borderId="105" xfId="2" applyFont="1" applyFill="1" applyBorder="1" applyAlignment="1">
      <alignment horizontal="distributed" vertical="center" justifyLastLine="1"/>
    </xf>
    <xf numFmtId="38" fontId="12" fillId="0" borderId="102" xfId="2" applyFont="1" applyFill="1" applyBorder="1" applyAlignment="1">
      <alignment horizontal="distributed" vertical="center" justifyLastLine="1"/>
    </xf>
    <xf numFmtId="0" fontId="10" fillId="0" borderId="160" xfId="1" applyFont="1" applyBorder="1" applyAlignment="1" applyProtection="1">
      <alignment horizontal="distributed" vertical="center" shrinkToFit="1"/>
      <protection locked="0"/>
    </xf>
    <xf numFmtId="0" fontId="10" fillId="0" borderId="235" xfId="1" applyFont="1" applyBorder="1" applyAlignment="1" applyProtection="1">
      <alignment horizontal="distributed" vertical="center" shrinkToFit="1"/>
      <protection locked="0"/>
    </xf>
    <xf numFmtId="0" fontId="22" fillId="0" borderId="237" xfId="1" applyFont="1" applyBorder="1" applyAlignment="1">
      <alignment horizontal="distributed" vertical="center" shrinkToFit="1"/>
    </xf>
    <xf numFmtId="0" fontId="22" fillId="0" borderId="243" xfId="1" applyFont="1" applyBorder="1" applyAlignment="1">
      <alignment horizontal="distributed" vertical="center" shrinkToFit="1"/>
    </xf>
    <xf numFmtId="184" fontId="22" fillId="0" borderId="237" xfId="2" applyNumberFormat="1" applyFont="1" applyFill="1" applyBorder="1" applyAlignment="1">
      <alignment horizontal="distributed" vertical="center" shrinkToFit="1"/>
    </xf>
    <xf numFmtId="184" fontId="22" fillId="0" borderId="243" xfId="2" applyNumberFormat="1" applyFont="1" applyFill="1" applyBorder="1" applyAlignment="1">
      <alignment horizontal="distributed" vertical="center" shrinkToFit="1"/>
    </xf>
    <xf numFmtId="0" fontId="10" fillId="0" borderId="237" xfId="1" applyFont="1" applyBorder="1" applyAlignment="1" applyProtection="1">
      <alignment horizontal="distributed" vertical="center" shrinkToFit="1"/>
      <protection locked="0"/>
    </xf>
    <xf numFmtId="0" fontId="10" fillId="0" borderId="243" xfId="1" applyFont="1" applyBorder="1" applyAlignment="1" applyProtection="1">
      <alignment horizontal="distributed" vertical="center" shrinkToFit="1"/>
      <protection locked="0"/>
    </xf>
    <xf numFmtId="38" fontId="21" fillId="0" borderId="105" xfId="2" applyFont="1" applyFill="1" applyBorder="1" applyAlignment="1">
      <alignment horizontal="distributed" vertical="center" justifyLastLine="1"/>
    </xf>
    <xf numFmtId="38" fontId="21" fillId="0" borderId="102" xfId="2" applyFont="1" applyFill="1" applyBorder="1" applyAlignment="1">
      <alignment horizontal="distributed" vertical="center" justifyLastLine="1"/>
    </xf>
    <xf numFmtId="0" fontId="28" fillId="0" borderId="227" xfId="1" applyFont="1" applyBorder="1" applyAlignment="1">
      <alignment horizontal="distributed" vertical="center"/>
    </xf>
    <xf numFmtId="0" fontId="28" fillId="0" borderId="203" xfId="1" applyFont="1" applyBorder="1" applyAlignment="1">
      <alignment horizontal="distributed" vertical="center"/>
    </xf>
    <xf numFmtId="38" fontId="60" fillId="0" borderId="227" xfId="2" applyFont="1" applyFill="1" applyBorder="1" applyAlignment="1">
      <alignment horizontal="distributed" vertical="center"/>
    </xf>
    <xf numFmtId="38" fontId="60" fillId="0" borderId="232" xfId="2" applyFont="1" applyFill="1" applyBorder="1" applyAlignment="1">
      <alignment horizontal="distributed" vertical="center"/>
    </xf>
    <xf numFmtId="38" fontId="11" fillId="0" borderId="214" xfId="2" applyFont="1" applyFill="1" applyBorder="1" applyAlignment="1">
      <alignment horizontal="distributed" vertical="center"/>
    </xf>
    <xf numFmtId="38" fontId="11" fillId="0" borderId="209" xfId="2" applyFont="1" applyFill="1" applyBorder="1" applyAlignment="1">
      <alignment horizontal="distributed" vertical="center"/>
    </xf>
    <xf numFmtId="184" fontId="69" fillId="0" borderId="4" xfId="2" applyNumberFormat="1" applyFont="1" applyFill="1" applyBorder="1" applyAlignment="1">
      <alignment horizontal="center" vertical="center" shrinkToFit="1"/>
    </xf>
    <xf numFmtId="38" fontId="11" fillId="0" borderId="4" xfId="2" applyFont="1" applyFill="1" applyBorder="1" applyAlignment="1">
      <alignment horizontal="center" vertical="distributed" textRotation="255" justifyLastLine="1"/>
    </xf>
    <xf numFmtId="38" fontId="11" fillId="0" borderId="152" xfId="2" applyFont="1" applyFill="1" applyBorder="1" applyAlignment="1">
      <alignment horizontal="left" vertical="center" shrinkToFit="1"/>
    </xf>
    <xf numFmtId="38" fontId="11" fillId="0" borderId="153" xfId="2" applyFont="1" applyFill="1" applyBorder="1" applyAlignment="1">
      <alignment horizontal="left" vertical="center" shrinkToFit="1"/>
    </xf>
    <xf numFmtId="179" fontId="11" fillId="0" borderId="4" xfId="2" applyNumberFormat="1" applyFont="1" applyFill="1" applyBorder="1" applyAlignment="1">
      <alignment horizontal="right" vertical="center" shrinkToFit="1"/>
    </xf>
    <xf numFmtId="38" fontId="11" fillId="0" borderId="222" xfId="2" applyFont="1" applyFill="1" applyBorder="1" applyAlignment="1">
      <alignment horizontal="distributed" vertical="center"/>
    </xf>
    <xf numFmtId="38" fontId="11" fillId="0" borderId="160" xfId="2" applyFont="1" applyFill="1" applyBorder="1" applyAlignment="1">
      <alignment horizontal="distributed" vertical="center"/>
    </xf>
    <xf numFmtId="38" fontId="11" fillId="0" borderId="203" xfId="2" applyFont="1" applyFill="1" applyBorder="1" applyAlignment="1">
      <alignment horizontal="distributed" vertical="center"/>
    </xf>
    <xf numFmtId="38" fontId="10" fillId="0" borderId="160" xfId="2" applyFont="1" applyFill="1" applyBorder="1" applyAlignment="1">
      <alignment vertical="center" wrapText="1"/>
    </xf>
    <xf numFmtId="38" fontId="10" fillId="0" borderId="204" xfId="2" applyFont="1" applyFill="1" applyBorder="1" applyAlignment="1">
      <alignment vertical="center" wrapText="1"/>
    </xf>
    <xf numFmtId="38" fontId="11" fillId="0" borderId="160" xfId="2" applyFont="1" applyFill="1" applyBorder="1" applyAlignment="1">
      <alignment vertical="center"/>
    </xf>
    <xf numFmtId="38" fontId="11" fillId="0" borderId="204" xfId="2" applyFont="1" applyFill="1" applyBorder="1" applyAlignment="1">
      <alignment vertical="center"/>
    </xf>
    <xf numFmtId="38" fontId="11" fillId="0" borderId="222" xfId="2" applyFont="1" applyFill="1" applyBorder="1" applyAlignment="1">
      <alignment horizontal="left" vertical="center"/>
    </xf>
    <xf numFmtId="38" fontId="11" fillId="0" borderId="160" xfId="2" applyFont="1" applyFill="1" applyBorder="1" applyAlignment="1">
      <alignment vertical="center" wrapText="1"/>
    </xf>
    <xf numFmtId="38" fontId="11" fillId="0" borderId="204" xfId="2" applyFont="1" applyFill="1" applyBorder="1" applyAlignment="1">
      <alignment vertical="center" wrapText="1"/>
    </xf>
    <xf numFmtId="38" fontId="11" fillId="0" borderId="160" xfId="2" applyFont="1" applyFill="1" applyBorder="1" applyAlignment="1">
      <alignment vertical="center" shrinkToFit="1"/>
    </xf>
    <xf numFmtId="38" fontId="11" fillId="0" borderId="204" xfId="2" applyFont="1" applyFill="1" applyBorder="1" applyAlignment="1">
      <alignment vertical="center" shrinkToFit="1"/>
    </xf>
    <xf numFmtId="38" fontId="11" fillId="0" borderId="148" xfId="2" applyFont="1" applyFill="1" applyBorder="1" applyAlignment="1">
      <alignment horizontal="left" vertical="center" shrinkToFit="1"/>
    </xf>
    <xf numFmtId="38" fontId="11" fillId="0" borderId="160" xfId="2" applyFont="1" applyFill="1" applyBorder="1" applyAlignment="1">
      <alignment horizontal="center" vertical="center"/>
    </xf>
    <xf numFmtId="38" fontId="11" fillId="0" borderId="222" xfId="2" applyFont="1" applyFill="1" applyBorder="1" applyAlignment="1">
      <alignment horizontal="center" vertical="center"/>
    </xf>
    <xf numFmtId="179" fontId="11" fillId="0" borderId="160" xfId="2" applyNumberFormat="1" applyFont="1" applyFill="1" applyBorder="1" applyAlignment="1">
      <alignment horizontal="right" vertical="center"/>
    </xf>
    <xf numFmtId="179" fontId="11" fillId="0" borderId="222" xfId="2" applyNumberFormat="1" applyFont="1" applyFill="1" applyBorder="1" applyAlignment="1">
      <alignment horizontal="right" vertical="center"/>
    </xf>
    <xf numFmtId="57" fontId="11" fillId="0" borderId="152" xfId="2" applyNumberFormat="1" applyFont="1" applyFill="1" applyBorder="1" applyAlignment="1">
      <alignment horizontal="left" vertical="center" shrinkToFit="1"/>
    </xf>
    <xf numFmtId="57" fontId="11" fillId="0" borderId="153" xfId="2" applyNumberFormat="1" applyFont="1" applyFill="1" applyBorder="1" applyAlignment="1">
      <alignment horizontal="left" vertical="center" shrinkToFit="1"/>
    </xf>
    <xf numFmtId="38" fontId="11" fillId="0" borderId="262" xfId="2" applyFont="1" applyFill="1" applyBorder="1" applyAlignment="1">
      <alignment horizontal="distributed" vertical="center"/>
    </xf>
    <xf numFmtId="38" fontId="11" fillId="0" borderId="224" xfId="2" applyFont="1" applyFill="1" applyBorder="1" applyAlignment="1">
      <alignment horizontal="distributed" vertical="center"/>
    </xf>
    <xf numFmtId="38" fontId="11" fillId="0" borderId="258" xfId="2" applyFont="1" applyFill="1" applyBorder="1" applyAlignment="1">
      <alignment horizontal="distributed" vertical="center"/>
    </xf>
    <xf numFmtId="38" fontId="11" fillId="0" borderId="257" xfId="2" applyFont="1" applyFill="1" applyBorder="1" applyAlignment="1">
      <alignment horizontal="distributed" vertical="center"/>
    </xf>
    <xf numFmtId="38" fontId="11" fillId="0" borderId="262" xfId="2" applyFont="1" applyFill="1" applyBorder="1" applyAlignment="1">
      <alignment horizontal="left" vertical="center" wrapText="1" shrinkToFit="1"/>
    </xf>
    <xf numFmtId="38" fontId="11" fillId="0" borderId="224" xfId="2" applyFont="1" applyFill="1" applyBorder="1" applyAlignment="1">
      <alignment horizontal="left" vertical="center" wrapText="1" shrinkToFit="1"/>
    </xf>
    <xf numFmtId="38" fontId="11" fillId="0" borderId="258" xfId="2" applyFont="1" applyFill="1" applyBorder="1" applyAlignment="1">
      <alignment horizontal="left" vertical="center" wrapText="1" shrinkToFit="1"/>
    </xf>
    <xf numFmtId="38" fontId="11" fillId="0" borderId="257" xfId="2" applyFont="1" applyFill="1" applyBorder="1" applyAlignment="1">
      <alignment horizontal="left" vertical="center" wrapText="1" shrinkToFit="1"/>
    </xf>
    <xf numFmtId="38" fontId="11" fillId="0" borderId="0" xfId="2" applyFont="1" applyFill="1" applyBorder="1" applyAlignment="1">
      <alignment horizontal="left" vertical="center"/>
    </xf>
    <xf numFmtId="38" fontId="11" fillId="0" borderId="64" xfId="2" applyFont="1" applyFill="1" applyBorder="1" applyAlignment="1">
      <alignment horizontal="center" vertical="distributed" textRotation="255" justifyLastLine="1"/>
    </xf>
    <xf numFmtId="38" fontId="11" fillId="0" borderId="97" xfId="2" applyFont="1" applyFill="1" applyBorder="1" applyAlignment="1">
      <alignment horizontal="center" vertical="distributed" textRotation="255" justifyLastLine="1"/>
    </xf>
    <xf numFmtId="38" fontId="11" fillId="0" borderId="221" xfId="2" applyFont="1" applyFill="1" applyBorder="1" applyAlignment="1">
      <alignment horizontal="center" vertical="distributed" textRotation="255" justifyLastLine="1"/>
    </xf>
    <xf numFmtId="38" fontId="44" fillId="5" borderId="0" xfId="2" applyFont="1" applyFill="1" applyBorder="1" applyAlignment="1">
      <alignment vertical="center" shrinkToFit="1"/>
    </xf>
    <xf numFmtId="38" fontId="11" fillId="0" borderId="4" xfId="2" applyFont="1" applyFill="1" applyBorder="1" applyAlignment="1">
      <alignment vertical="center"/>
    </xf>
    <xf numFmtId="38" fontId="10" fillId="0" borderId="4" xfId="2" applyFont="1" applyFill="1" applyBorder="1" applyAlignment="1">
      <alignment vertical="center" wrapText="1"/>
    </xf>
    <xf numFmtId="38" fontId="11" fillId="0" borderId="4" xfId="2" applyFont="1" applyFill="1" applyBorder="1" applyAlignment="1">
      <alignment vertical="center" wrapText="1"/>
    </xf>
    <xf numFmtId="38" fontId="11" fillId="0" borderId="4" xfId="2" applyFont="1" applyFill="1" applyBorder="1" applyAlignment="1">
      <alignment vertical="center" shrinkToFit="1"/>
    </xf>
    <xf numFmtId="38" fontId="11" fillId="0" borderId="267" xfId="2" applyFont="1" applyFill="1" applyBorder="1" applyAlignment="1">
      <alignment horizontal="left" vertical="center" wrapText="1" shrinkToFit="1"/>
    </xf>
    <xf numFmtId="38" fontId="11" fillId="0" borderId="272" xfId="2" applyFont="1" applyFill="1" applyBorder="1" applyAlignment="1">
      <alignment horizontal="left" vertical="center" wrapText="1" shrinkToFit="1"/>
    </xf>
    <xf numFmtId="0" fontId="12" fillId="0" borderId="160" xfId="1" applyFont="1" applyBorder="1" applyAlignment="1">
      <alignment horizontal="distributed" vertical="center"/>
    </xf>
    <xf numFmtId="0" fontId="12" fillId="0" borderId="203" xfId="1" applyFont="1" applyBorder="1" applyAlignment="1">
      <alignment horizontal="distributed" vertical="center"/>
    </xf>
    <xf numFmtId="0" fontId="49" fillId="0" borderId="48" xfId="1" applyFont="1" applyBorder="1" applyAlignment="1">
      <alignment vertical="center"/>
    </xf>
    <xf numFmtId="0" fontId="49" fillId="0" borderId="47" xfId="1" applyFont="1" applyBorder="1" applyAlignment="1">
      <alignment vertical="center"/>
    </xf>
    <xf numFmtId="0" fontId="12" fillId="0" borderId="160" xfId="1" applyFont="1" applyBorder="1" applyAlignment="1">
      <alignment horizontal="distributed" vertical="center" justifyLastLine="1"/>
    </xf>
    <xf numFmtId="0" fontId="12" fillId="0" borderId="203" xfId="1" applyFont="1" applyBorder="1" applyAlignment="1">
      <alignment horizontal="distributed" vertical="center" justifyLastLine="1"/>
    </xf>
    <xf numFmtId="0" fontId="12" fillId="0" borderId="4" xfId="1" applyFont="1" applyBorder="1" applyAlignment="1">
      <alignment horizontal="center" vertical="center"/>
    </xf>
    <xf numFmtId="0" fontId="22" fillId="0" borderId="188" xfId="1" applyFont="1" applyBorder="1" applyAlignment="1">
      <alignment horizontal="distributed" vertical="center" wrapText="1" shrinkToFit="1"/>
    </xf>
    <xf numFmtId="0" fontId="22" fillId="0" borderId="13" xfId="1" applyFont="1" applyBorder="1" applyAlignment="1">
      <alignment horizontal="distributed" vertical="center" shrinkToFit="1"/>
    </xf>
    <xf numFmtId="0" fontId="10" fillId="0" borderId="3" xfId="1" applyFont="1" applyBorder="1" applyAlignment="1">
      <alignment horizontal="center" vertical="center"/>
    </xf>
    <xf numFmtId="0" fontId="10" fillId="0" borderId="104" xfId="1" applyFont="1" applyBorder="1" applyAlignment="1">
      <alignment horizontal="center" vertical="center"/>
    </xf>
    <xf numFmtId="0" fontId="10" fillId="0" borderId="99" xfId="1" applyFont="1" applyBorder="1" applyAlignment="1">
      <alignment horizontal="center" vertical="center"/>
    </xf>
    <xf numFmtId="0" fontId="17" fillId="0" borderId="113" xfId="1" applyFont="1" applyBorder="1" applyAlignment="1">
      <alignment horizontal="left" vertical="center" wrapText="1"/>
    </xf>
    <xf numFmtId="0" fontId="17" fillId="0" borderId="112" xfId="1" applyFont="1" applyBorder="1" applyAlignment="1">
      <alignment horizontal="left" vertical="center" wrapText="1"/>
    </xf>
    <xf numFmtId="0" fontId="17" fillId="0" borderId="111" xfId="1" applyFont="1" applyBorder="1" applyAlignment="1">
      <alignment horizontal="left" vertical="center" wrapText="1"/>
    </xf>
    <xf numFmtId="0" fontId="17" fillId="0" borderId="110" xfId="1" applyFont="1" applyBorder="1" applyAlignment="1">
      <alignment horizontal="left" vertical="center" wrapText="1"/>
    </xf>
    <xf numFmtId="0" fontId="17" fillId="0" borderId="109" xfId="1" applyFont="1" applyBorder="1" applyAlignment="1">
      <alignment horizontal="left" vertical="center" wrapText="1"/>
    </xf>
    <xf numFmtId="0" fontId="17" fillId="0" borderId="108" xfId="1" applyFont="1" applyBorder="1" applyAlignment="1">
      <alignment horizontal="left" vertical="center" wrapText="1"/>
    </xf>
    <xf numFmtId="0" fontId="10" fillId="0" borderId="104" xfId="1" applyFont="1" applyBorder="1" applyAlignment="1">
      <alignment horizontal="left" vertical="center" shrinkToFit="1"/>
    </xf>
    <xf numFmtId="0" fontId="10" fillId="0" borderId="99" xfId="1" applyFont="1" applyBorder="1" applyAlignment="1">
      <alignment horizontal="left" vertical="center" shrinkToFit="1"/>
    </xf>
    <xf numFmtId="0" fontId="10" fillId="0" borderId="7" xfId="1" applyFont="1" applyBorder="1" applyAlignment="1">
      <alignment horizontal="distributed" vertical="center" shrinkToFit="1"/>
    </xf>
    <xf numFmtId="0" fontId="10" fillId="0" borderId="6" xfId="1" applyFont="1" applyBorder="1" applyAlignment="1">
      <alignment horizontal="distributed" vertical="center" shrinkToFit="1"/>
    </xf>
    <xf numFmtId="0" fontId="17" fillId="0" borderId="87" xfId="1" applyFont="1" applyBorder="1" applyAlignment="1">
      <alignment wrapText="1"/>
    </xf>
    <xf numFmtId="0" fontId="17" fillId="0" borderId="114" xfId="1" applyFont="1" applyBorder="1" applyAlignment="1">
      <alignment wrapText="1"/>
    </xf>
    <xf numFmtId="0" fontId="17" fillId="0" borderId="114" xfId="1" applyFont="1" applyBorder="1"/>
    <xf numFmtId="0" fontId="10" fillId="0" borderId="9" xfId="1" applyFont="1" applyBorder="1" applyAlignment="1">
      <alignment horizontal="distributed" vertical="center" shrinkToFit="1"/>
    </xf>
    <xf numFmtId="0" fontId="10" fillId="0" borderId="0" xfId="1" applyFont="1" applyAlignment="1">
      <alignment horizontal="distributed" vertical="center" shrinkToFit="1"/>
    </xf>
    <xf numFmtId="0" fontId="17" fillId="0" borderId="87" xfId="1" applyFont="1" applyBorder="1" applyAlignment="1">
      <alignment horizontal="left" vertical="center"/>
    </xf>
    <xf numFmtId="0" fontId="10" fillId="0" borderId="3" xfId="1" applyFont="1" applyBorder="1" applyAlignment="1">
      <alignment horizontal="distributed" vertical="center" shrinkToFit="1"/>
    </xf>
    <xf numFmtId="0" fontId="10" fillId="0" borderId="104" xfId="1" applyFont="1" applyBorder="1" applyAlignment="1">
      <alignment horizontal="distributed" vertical="center" shrinkToFit="1"/>
    </xf>
    <xf numFmtId="0" fontId="10" fillId="0" borderId="11" xfId="1" applyFont="1" applyBorder="1" applyAlignment="1">
      <alignment horizontal="distributed" vertical="center" shrinkToFit="1"/>
    </xf>
    <xf numFmtId="0" fontId="10" fillId="0" borderId="10" xfId="1" applyFont="1" applyBorder="1" applyAlignment="1">
      <alignment horizontal="distributed" vertical="center" shrinkToFit="1"/>
    </xf>
    <xf numFmtId="0" fontId="17" fillId="0" borderId="48" xfId="1" applyFont="1" applyBorder="1" applyAlignment="1">
      <alignment horizontal="left" vertical="center"/>
    </xf>
    <xf numFmtId="0" fontId="17" fillId="0" borderId="79" xfId="1" applyFont="1" applyBorder="1" applyAlignment="1">
      <alignment horizontal="left" vertical="center"/>
    </xf>
    <xf numFmtId="0" fontId="17" fillId="0" borderId="47" xfId="1" applyFont="1" applyBorder="1" applyAlignment="1">
      <alignment horizontal="left" vertical="center"/>
    </xf>
    <xf numFmtId="210" fontId="28" fillId="0" borderId="160" xfId="1" applyNumberFormat="1" applyFont="1" applyBorder="1" applyAlignment="1">
      <alignment horizontal="right" vertical="center"/>
    </xf>
    <xf numFmtId="210" fontId="28" fillId="0" borderId="203" xfId="1" applyNumberFormat="1" applyFont="1" applyBorder="1" applyAlignment="1">
      <alignment horizontal="right" vertical="center"/>
    </xf>
    <xf numFmtId="0" fontId="69" fillId="0" borderId="160" xfId="1" applyFont="1" applyBorder="1" applyAlignment="1">
      <alignment horizontal="center" vertical="center"/>
    </xf>
    <xf numFmtId="0" fontId="69" fillId="0" borderId="222" xfId="1" applyFont="1" applyBorder="1" applyAlignment="1">
      <alignment horizontal="center" vertical="center"/>
    </xf>
    <xf numFmtId="0" fontId="69" fillId="0" borderId="203" xfId="1" applyFont="1" applyBorder="1" applyAlignment="1">
      <alignment horizontal="center" vertical="center"/>
    </xf>
    <xf numFmtId="0" fontId="28" fillId="0" borderId="4" xfId="1" applyFont="1" applyBorder="1" applyAlignment="1">
      <alignment horizontal="center" vertical="center"/>
    </xf>
    <xf numFmtId="0" fontId="10" fillId="0" borderId="204" xfId="1" applyFont="1" applyBorder="1" applyAlignment="1">
      <alignment horizontal="distributed" vertical="center" justifyLastLine="1" shrinkToFit="1"/>
    </xf>
    <xf numFmtId="0" fontId="17" fillId="0" borderId="4" xfId="1" applyFont="1" applyBorder="1" applyAlignment="1">
      <alignment horizontal="center" vertical="center" wrapText="1"/>
    </xf>
    <xf numFmtId="210" fontId="28" fillId="0" borderId="4" xfId="1" applyNumberFormat="1" applyFont="1" applyBorder="1" applyAlignment="1">
      <alignment horizontal="right" vertical="center"/>
    </xf>
    <xf numFmtId="190" fontId="10" fillId="0" borderId="4" xfId="1" applyNumberFormat="1" applyFont="1" applyBorder="1" applyAlignment="1">
      <alignment horizontal="center" vertical="center" wrapText="1"/>
    </xf>
    <xf numFmtId="38" fontId="11" fillId="0" borderId="4" xfId="2" applyFont="1" applyFill="1" applyBorder="1" applyAlignment="1">
      <alignment horizontal="distributed" vertical="center" wrapText="1"/>
    </xf>
    <xf numFmtId="38" fontId="11" fillId="0" borderId="4" xfId="2" applyFont="1" applyFill="1" applyBorder="1" applyAlignment="1">
      <alignment horizontal="distributed" vertical="center" wrapText="1" shrinkToFit="1"/>
    </xf>
    <xf numFmtId="38" fontId="17" fillId="0" borderId="4" xfId="2" applyFont="1" applyFill="1" applyBorder="1" applyAlignment="1">
      <alignment horizontal="distributed" vertical="center" wrapText="1" shrinkToFit="1"/>
    </xf>
    <xf numFmtId="38" fontId="10" fillId="0" borderId="76" xfId="2" applyFont="1" applyFill="1" applyBorder="1" applyAlignment="1">
      <alignment horizontal="distributed" vertical="center"/>
    </xf>
    <xf numFmtId="38" fontId="10" fillId="0" borderId="55" xfId="2" applyFont="1" applyFill="1" applyBorder="1" applyAlignment="1">
      <alignment horizontal="distributed" vertical="center"/>
    </xf>
    <xf numFmtId="38" fontId="10" fillId="0" borderId="107" xfId="2" applyFont="1" applyFill="1" applyBorder="1" applyAlignment="1">
      <alignment horizontal="distributed" vertical="center"/>
    </xf>
    <xf numFmtId="38" fontId="10" fillId="0" borderId="116" xfId="2" applyFont="1" applyFill="1" applyBorder="1" applyAlignment="1">
      <alignment horizontal="distributed" vertical="center"/>
    </xf>
    <xf numFmtId="38" fontId="10" fillId="0" borderId="63" xfId="2" applyFont="1" applyFill="1" applyBorder="1" applyAlignment="1">
      <alignment horizontal="distributed" vertical="center" wrapText="1"/>
    </xf>
    <xf numFmtId="38" fontId="10" fillId="0" borderId="86" xfId="2" applyFont="1" applyFill="1" applyBorder="1" applyAlignment="1">
      <alignment horizontal="distributed" vertical="center" wrapText="1"/>
    </xf>
    <xf numFmtId="38" fontId="10" fillId="0" borderId="115" xfId="2" applyFont="1" applyFill="1" applyBorder="1" applyAlignment="1">
      <alignment horizontal="distributed" vertical="center" wrapText="1"/>
    </xf>
    <xf numFmtId="38" fontId="10" fillId="0" borderId="39" xfId="2" applyFont="1" applyFill="1" applyBorder="1" applyAlignment="1">
      <alignment horizontal="distributed" vertical="center"/>
    </xf>
    <xf numFmtId="0" fontId="10" fillId="0" borderId="49" xfId="1" applyFont="1" applyBorder="1" applyAlignment="1">
      <alignment horizontal="distributed" vertical="center"/>
    </xf>
    <xf numFmtId="38" fontId="11" fillId="0" borderId="5" xfId="2" applyFont="1" applyFill="1" applyBorder="1" applyAlignment="1">
      <alignment horizontal="center" vertical="distributed" textRotation="255" justifyLastLine="1"/>
    </xf>
    <xf numFmtId="38" fontId="11" fillId="0" borderId="158" xfId="2" applyFont="1" applyFill="1" applyBorder="1" applyAlignment="1">
      <alignment horizontal="left" vertical="center"/>
    </xf>
    <xf numFmtId="38" fontId="11" fillId="0" borderId="159" xfId="2" applyFont="1" applyFill="1" applyBorder="1" applyAlignment="1">
      <alignment horizontal="left" vertical="center"/>
    </xf>
    <xf numFmtId="40" fontId="10" fillId="0" borderId="4" xfId="2" applyNumberFormat="1" applyFont="1" applyFill="1" applyBorder="1" applyAlignment="1">
      <alignment horizontal="distributed" vertical="center" wrapText="1" justifyLastLine="1"/>
    </xf>
    <xf numFmtId="38" fontId="11" fillId="0" borderId="60" xfId="2" applyFont="1" applyFill="1" applyBorder="1" applyAlignment="1">
      <alignment horizontal="distributed" vertical="center"/>
    </xf>
    <xf numFmtId="38" fontId="11" fillId="0" borderId="58" xfId="2" applyFont="1" applyFill="1" applyBorder="1" applyAlignment="1">
      <alignment horizontal="distributed" vertical="center"/>
    </xf>
    <xf numFmtId="0" fontId="10" fillId="0" borderId="4" xfId="1" applyFont="1" applyBorder="1" applyAlignment="1">
      <alignment horizontal="left" vertical="center" shrinkToFit="1"/>
    </xf>
    <xf numFmtId="0" fontId="10" fillId="0" borderId="4" xfId="1" applyFont="1" applyBorder="1" applyAlignment="1">
      <alignment horizontal="distributed" vertical="center" wrapText="1" justifyLastLine="1" shrinkToFit="1"/>
    </xf>
    <xf numFmtId="38" fontId="11" fillId="0" borderId="262" xfId="2" applyFont="1" applyFill="1" applyBorder="1" applyAlignment="1">
      <alignment horizontal="center" vertical="center" justifyLastLine="1"/>
    </xf>
    <xf numFmtId="38" fontId="11" fillId="0" borderId="267" xfId="2" applyFont="1" applyFill="1" applyBorder="1" applyAlignment="1">
      <alignment horizontal="center" vertical="center" justifyLastLine="1"/>
    </xf>
    <xf numFmtId="38" fontId="11" fillId="0" borderId="224" xfId="2" applyFont="1" applyFill="1" applyBorder="1" applyAlignment="1">
      <alignment horizontal="center" vertical="center" justifyLastLine="1"/>
    </xf>
    <xf numFmtId="38" fontId="69" fillId="0" borderId="225" xfId="2" applyFont="1" applyFill="1" applyBorder="1" applyAlignment="1">
      <alignment horizontal="center" vertical="center" wrapText="1"/>
    </xf>
    <xf numFmtId="38" fontId="69" fillId="0" borderId="160" xfId="2" applyFont="1" applyFill="1" applyBorder="1" applyAlignment="1">
      <alignment horizontal="center" vertical="center" shrinkToFit="1"/>
    </xf>
    <xf numFmtId="38" fontId="69" fillId="0" borderId="203" xfId="2" applyFont="1" applyFill="1" applyBorder="1" applyAlignment="1">
      <alignment horizontal="center" vertical="center" shrinkToFit="1"/>
    </xf>
    <xf numFmtId="0" fontId="69" fillId="0" borderId="4" xfId="1" applyFont="1" applyBorder="1" applyAlignment="1">
      <alignment horizontal="center" vertical="center" wrapText="1"/>
    </xf>
    <xf numFmtId="38" fontId="22" fillId="0" borderId="152" xfId="2" applyFont="1" applyFill="1" applyBorder="1" applyAlignment="1">
      <alignment horizontal="distributed" vertical="center"/>
    </xf>
    <xf numFmtId="38" fontId="22" fillId="0" borderId="148" xfId="2" applyFont="1" applyFill="1" applyBorder="1" applyAlignment="1">
      <alignment horizontal="distributed" vertical="center"/>
    </xf>
    <xf numFmtId="38" fontId="22" fillId="0" borderId="153" xfId="2" applyFont="1" applyFill="1" applyBorder="1" applyAlignment="1">
      <alignment horizontal="distributed" vertical="center"/>
    </xf>
    <xf numFmtId="38" fontId="22" fillId="0" borderId="152" xfId="2" applyFont="1" applyFill="1" applyBorder="1" applyAlignment="1">
      <alignment horizontal="distributed" vertical="center" shrinkToFit="1"/>
    </xf>
    <xf numFmtId="38" fontId="22" fillId="0" borderId="148" xfId="2" applyFont="1" applyFill="1" applyBorder="1" applyAlignment="1">
      <alignment horizontal="distributed" vertical="center" shrinkToFit="1"/>
    </xf>
    <xf numFmtId="38" fontId="22" fillId="0" borderId="153" xfId="2" applyFont="1" applyFill="1" applyBorder="1" applyAlignment="1">
      <alignment horizontal="distributed" vertical="center" shrinkToFit="1"/>
    </xf>
    <xf numFmtId="38" fontId="22" fillId="0" borderId="87" xfId="2" applyFont="1" applyFill="1" applyBorder="1" applyAlignment="1">
      <alignment horizontal="left" vertical="center" wrapText="1" indent="1"/>
    </xf>
    <xf numFmtId="38" fontId="22" fillId="0" borderId="87" xfId="2" applyFont="1" applyFill="1" applyBorder="1" applyAlignment="1">
      <alignment horizontal="left" vertical="center" indent="1"/>
    </xf>
    <xf numFmtId="38" fontId="22" fillId="0" borderId="5" xfId="2" applyFont="1" applyFill="1" applyBorder="1" applyAlignment="1">
      <alignment horizontal="distributed" vertical="center" justifyLastLine="1"/>
    </xf>
    <xf numFmtId="38" fontId="22" fillId="0" borderId="13" xfId="2" applyFont="1" applyFill="1" applyBorder="1" applyAlignment="1">
      <alignment horizontal="distributed" vertical="center" justifyLastLine="1"/>
    </xf>
    <xf numFmtId="38" fontId="22" fillId="0" borderId="223" xfId="2" applyFont="1" applyFill="1" applyBorder="1" applyAlignment="1">
      <alignment horizontal="center" vertical="center" wrapText="1" justifyLastLine="1"/>
    </xf>
    <xf numFmtId="38" fontId="22" fillId="0" borderId="224" xfId="2" applyFont="1" applyFill="1" applyBorder="1" applyAlignment="1">
      <alignment horizontal="center" vertical="center" wrapText="1" justifyLastLine="1"/>
    </xf>
    <xf numFmtId="38" fontId="22" fillId="0" borderId="123" xfId="2" applyFont="1" applyFill="1" applyBorder="1" applyAlignment="1">
      <alignment horizontal="center" vertical="center" wrapText="1" justifyLastLine="1"/>
    </xf>
    <xf numFmtId="38" fontId="22" fillId="0" borderId="122" xfId="2" applyFont="1" applyFill="1" applyBorder="1" applyAlignment="1">
      <alignment horizontal="center" vertical="center" wrapText="1" justifyLastLine="1"/>
    </xf>
    <xf numFmtId="38" fontId="22" fillId="2" borderId="4" xfId="2" applyFont="1" applyFill="1" applyBorder="1" applyAlignment="1">
      <alignment horizontal="distributed" vertical="center"/>
    </xf>
    <xf numFmtId="38" fontId="22" fillId="0" borderId="241" xfId="2" applyFont="1" applyFill="1" applyBorder="1" applyAlignment="1">
      <alignment horizontal="center" vertical="center" wrapText="1" shrinkToFit="1"/>
    </xf>
    <xf numFmtId="38" fontId="22" fillId="0" borderId="13" xfId="2" applyFont="1" applyFill="1" applyBorder="1" applyAlignment="1">
      <alignment horizontal="center" vertical="center" wrapText="1" shrinkToFit="1"/>
    </xf>
    <xf numFmtId="38" fontId="22" fillId="0" borderId="223" xfId="2" applyFont="1" applyFill="1" applyBorder="1" applyAlignment="1">
      <alignment horizontal="center" vertical="center" justifyLastLine="1" shrinkToFit="1"/>
    </xf>
    <xf numFmtId="38" fontId="22" fillId="0" borderId="224" xfId="2" applyFont="1" applyFill="1" applyBorder="1" applyAlignment="1">
      <alignment horizontal="center" vertical="center" justifyLastLine="1" shrinkToFit="1"/>
    </xf>
    <xf numFmtId="38" fontId="22" fillId="0" borderId="123" xfId="2" applyFont="1" applyFill="1" applyBorder="1" applyAlignment="1">
      <alignment horizontal="center" vertical="center" justifyLastLine="1" shrinkToFit="1"/>
    </xf>
    <xf numFmtId="38" fontId="22" fillId="0" borderId="122" xfId="2" applyFont="1" applyFill="1" applyBorder="1" applyAlignment="1">
      <alignment horizontal="center" vertical="center" justifyLastLine="1" shrinkToFit="1"/>
    </xf>
    <xf numFmtId="38" fontId="22" fillId="0" borderId="152" xfId="2" applyFont="1" applyFill="1" applyBorder="1" applyAlignment="1">
      <alignment horizontal="distributed" vertical="center" justifyLastLine="1"/>
    </xf>
    <xf numFmtId="38" fontId="22" fillId="0" borderId="148" xfId="2" applyFont="1" applyFill="1" applyBorder="1" applyAlignment="1">
      <alignment horizontal="distributed" vertical="center" justifyLastLine="1"/>
    </xf>
    <xf numFmtId="38" fontId="22" fillId="0" borderId="153" xfId="2" applyFont="1" applyFill="1" applyBorder="1" applyAlignment="1">
      <alignment horizontal="distributed" vertical="center" justifyLastLine="1"/>
    </xf>
    <xf numFmtId="38" fontId="22" fillId="2" borderId="3" xfId="2" applyFont="1" applyFill="1" applyBorder="1" applyAlignment="1">
      <alignment horizontal="distributed" justifyLastLine="1"/>
    </xf>
    <xf numFmtId="38" fontId="22" fillId="2" borderId="104" xfId="2" applyFont="1" applyFill="1" applyBorder="1" applyAlignment="1">
      <alignment horizontal="distributed" justifyLastLine="1"/>
    </xf>
    <xf numFmtId="38" fontId="22" fillId="0" borderId="121" xfId="2" applyFont="1" applyFill="1" applyBorder="1" applyAlignment="1">
      <alignment horizontal="left" vertical="center" wrapText="1" indent="1"/>
    </xf>
    <xf numFmtId="38" fontId="22" fillId="0" borderId="120" xfId="2" applyFont="1" applyFill="1" applyBorder="1" applyAlignment="1">
      <alignment horizontal="left" vertical="center" wrapText="1" indent="1"/>
    </xf>
    <xf numFmtId="38" fontId="22" fillId="0" borderId="114" xfId="2" applyFont="1" applyFill="1" applyBorder="1" applyAlignment="1">
      <alignment horizontal="left" vertical="center" wrapText="1" indent="1"/>
    </xf>
    <xf numFmtId="38" fontId="22" fillId="0" borderId="119" xfId="2" applyFont="1" applyFill="1" applyBorder="1" applyAlignment="1">
      <alignment horizontal="left" vertical="center" wrapText="1" indent="1"/>
    </xf>
    <xf numFmtId="38" fontId="22" fillId="0" borderId="118" xfId="2" applyFont="1" applyFill="1" applyBorder="1" applyAlignment="1">
      <alignment horizontal="left" vertical="center" wrapText="1" indent="1"/>
    </xf>
    <xf numFmtId="38" fontId="22" fillId="0" borderId="117" xfId="2" applyFont="1" applyFill="1" applyBorder="1" applyAlignment="1">
      <alignment horizontal="left" vertical="center" wrapText="1" indent="1"/>
    </xf>
    <xf numFmtId="38" fontId="22" fillId="0" borderId="160" xfId="2" applyFont="1" applyFill="1" applyBorder="1" applyAlignment="1">
      <alignment horizontal="right" vertical="center" shrinkToFit="1"/>
    </xf>
    <xf numFmtId="38" fontId="22" fillId="0" borderId="203" xfId="2" applyFont="1" applyFill="1" applyBorder="1" applyAlignment="1">
      <alignment horizontal="right" vertical="center" shrinkToFit="1"/>
    </xf>
    <xf numFmtId="38" fontId="27" fillId="2" borderId="4" xfId="2" applyFont="1" applyFill="1" applyBorder="1" applyAlignment="1">
      <alignment horizontal="distributed" vertical="center" shrinkToFit="1"/>
    </xf>
    <xf numFmtId="38" fontId="22" fillId="2" borderId="4" xfId="2" applyFont="1" applyFill="1" applyBorder="1" applyAlignment="1">
      <alignment horizontal="distributed" vertical="center" justifyLastLine="1"/>
    </xf>
    <xf numFmtId="38" fontId="21" fillId="0" borderId="4" xfId="2" applyFont="1" applyFill="1" applyBorder="1" applyAlignment="1">
      <alignment horizontal="distributed" vertical="center"/>
    </xf>
    <xf numFmtId="38" fontId="11" fillId="0" borderId="64" xfId="2" applyFont="1" applyFill="1" applyBorder="1" applyAlignment="1">
      <alignment horizontal="distributed" vertical="center" justifyLastLine="1"/>
    </xf>
    <xf numFmtId="0" fontId="8" fillId="0" borderId="96" xfId="1" applyBorder="1" applyAlignment="1">
      <alignment horizontal="distributed" vertical="center" justifyLastLine="1"/>
    </xf>
    <xf numFmtId="38" fontId="10" fillId="0" borderId="5" xfId="2" applyFont="1" applyFill="1" applyBorder="1" applyAlignment="1">
      <alignment horizontal="center" vertical="center"/>
    </xf>
    <xf numFmtId="202" fontId="11" fillId="0" borderId="5" xfId="2" applyNumberFormat="1" applyFont="1" applyFill="1" applyBorder="1" applyAlignment="1">
      <alignment horizontal="right" vertical="center"/>
    </xf>
    <xf numFmtId="202" fontId="11" fillId="0" borderId="13" xfId="2" applyNumberFormat="1" applyFont="1" applyFill="1" applyBorder="1" applyAlignment="1">
      <alignment horizontal="right" vertical="center"/>
    </xf>
    <xf numFmtId="181" fontId="12" fillId="0" borderId="62" xfId="2" applyNumberFormat="1" applyFont="1" applyFill="1" applyBorder="1" applyAlignment="1">
      <alignment horizontal="right" vertical="center"/>
    </xf>
    <xf numFmtId="181" fontId="12" fillId="0" borderId="13" xfId="2" applyNumberFormat="1" applyFont="1" applyFill="1" applyBorder="1" applyAlignment="1">
      <alignment horizontal="right" vertical="center"/>
    </xf>
    <xf numFmtId="38" fontId="17" fillId="0" borderId="4" xfId="2" applyFont="1" applyFill="1" applyBorder="1" applyAlignment="1">
      <alignment horizontal="distributed" vertical="center" wrapText="1" justifyLastLine="1"/>
    </xf>
    <xf numFmtId="38" fontId="17" fillId="0" borderId="4" xfId="2" applyFont="1" applyFill="1" applyBorder="1" applyAlignment="1">
      <alignment horizontal="distributed" vertical="center" justifyLastLine="1"/>
    </xf>
    <xf numFmtId="38" fontId="17" fillId="0" borderId="55" xfId="2" applyFont="1" applyFill="1" applyBorder="1" applyAlignment="1">
      <alignment horizontal="distributed" vertical="center" wrapText="1" justifyLastLine="1"/>
    </xf>
    <xf numFmtId="38" fontId="17" fillId="0" borderId="46" xfId="2" applyFont="1" applyFill="1" applyBorder="1" applyAlignment="1">
      <alignment horizontal="distributed" vertical="center" justifyLastLine="1"/>
    </xf>
    <xf numFmtId="38" fontId="11" fillId="0" borderId="13" xfId="2" applyFont="1" applyFill="1" applyBorder="1" applyAlignment="1">
      <alignment horizontal="distributed" vertical="center" justifyLastLine="1"/>
    </xf>
    <xf numFmtId="38" fontId="11" fillId="0" borderId="5" xfId="2" applyFont="1" applyFill="1" applyBorder="1" applyAlignment="1">
      <alignment horizontal="distributed" vertical="center" wrapText="1" justifyLastLine="1"/>
    </xf>
    <xf numFmtId="0" fontId="8" fillId="0" borderId="4" xfId="1" applyBorder="1" applyAlignment="1">
      <alignment horizontal="distributed" vertical="center" justifyLastLine="1"/>
    </xf>
    <xf numFmtId="38" fontId="69" fillId="0" borderId="160" xfId="2" applyFont="1" applyFill="1" applyBorder="1" applyAlignment="1">
      <alignment horizontal="center" vertical="center" wrapText="1"/>
    </xf>
    <xf numFmtId="38" fontId="69" fillId="0" borderId="203" xfId="2" applyFont="1" applyFill="1" applyBorder="1" applyAlignment="1">
      <alignment horizontal="center" vertical="center" wrapText="1"/>
    </xf>
    <xf numFmtId="0" fontId="11" fillId="0" borderId="99" xfId="1" applyFont="1" applyBorder="1" applyAlignment="1">
      <alignment horizontal="distributed" vertical="center"/>
    </xf>
    <xf numFmtId="38" fontId="11" fillId="0" borderId="54" xfId="2" applyFont="1" applyFill="1" applyBorder="1" applyAlignment="1">
      <alignment horizontal="left" vertical="center"/>
    </xf>
    <xf numFmtId="38" fontId="11" fillId="0" borderId="56" xfId="2" applyFont="1" applyFill="1" applyBorder="1" applyAlignment="1">
      <alignment horizontal="left" vertical="center"/>
    </xf>
    <xf numFmtId="38" fontId="11" fillId="0" borderId="99" xfId="2" applyFont="1" applyFill="1" applyBorder="1" applyAlignment="1">
      <alignment horizontal="distributed" vertical="center" justifyLastLine="1"/>
    </xf>
    <xf numFmtId="38" fontId="11" fillId="0" borderId="3" xfId="2" applyFont="1" applyFill="1" applyBorder="1" applyAlignment="1">
      <alignment horizontal="left" vertical="center"/>
    </xf>
    <xf numFmtId="38" fontId="11" fillId="0" borderId="102" xfId="2" applyFont="1" applyFill="1" applyBorder="1" applyAlignment="1">
      <alignment horizontal="left" vertical="center"/>
    </xf>
    <xf numFmtId="38" fontId="11" fillId="0" borderId="54" xfId="2" applyFont="1" applyFill="1" applyBorder="1" applyAlignment="1">
      <alignment horizontal="distributed" vertical="center" justifyLastLine="1"/>
    </xf>
    <xf numFmtId="38" fontId="11" fillId="0" borderId="99" xfId="2" applyFont="1" applyFill="1" applyBorder="1" applyAlignment="1">
      <alignment horizontal="distributed" vertical="center"/>
    </xf>
    <xf numFmtId="38" fontId="65" fillId="5" borderId="0" xfId="2" applyFont="1" applyFill="1" applyBorder="1" applyAlignment="1">
      <alignment horizontal="left" vertical="center" shrinkToFit="1"/>
    </xf>
    <xf numFmtId="0" fontId="22" fillId="0" borderId="4" xfId="1" applyFont="1" applyBorder="1" applyAlignment="1">
      <alignment horizontal="distributed" vertical="center" wrapText="1" justifyLastLine="1"/>
    </xf>
    <xf numFmtId="38" fontId="12" fillId="0" borderId="123" xfId="2" applyFont="1" applyFill="1" applyBorder="1" applyAlignment="1">
      <alignment horizontal="left" vertical="center"/>
    </xf>
    <xf numFmtId="38" fontId="12" fillId="0" borderId="122" xfId="2" applyFont="1" applyFill="1" applyBorder="1" applyAlignment="1">
      <alignment horizontal="left" vertical="center"/>
    </xf>
    <xf numFmtId="38" fontId="12" fillId="0" borderId="7" xfId="2" applyFont="1" applyFill="1" applyBorder="1" applyAlignment="1">
      <alignment horizontal="distributed" vertical="center"/>
    </xf>
    <xf numFmtId="38" fontId="12" fillId="0" borderId="49" xfId="2" applyFont="1" applyFill="1" applyBorder="1" applyAlignment="1">
      <alignment horizontal="distributed" vertical="center"/>
    </xf>
    <xf numFmtId="38" fontId="12" fillId="0" borderId="7" xfId="2" applyFont="1" applyFill="1" applyBorder="1" applyAlignment="1">
      <alignment horizontal="left" vertical="center"/>
    </xf>
    <xf numFmtId="38" fontId="12" fillId="0" borderId="49" xfId="2" applyFont="1" applyFill="1" applyBorder="1" applyAlignment="1">
      <alignment horizontal="left" vertical="center"/>
    </xf>
    <xf numFmtId="38" fontId="12" fillId="0" borderId="123" xfId="2" applyFont="1" applyFill="1" applyBorder="1" applyAlignment="1">
      <alignment horizontal="distributed" vertical="center"/>
    </xf>
    <xf numFmtId="38" fontId="12" fillId="0" borderId="122" xfId="2" applyFont="1" applyFill="1" applyBorder="1" applyAlignment="1">
      <alignment horizontal="distributed" vertical="center"/>
    </xf>
    <xf numFmtId="38" fontId="69" fillId="0" borderId="222" xfId="2" applyFont="1" applyFill="1" applyBorder="1" applyAlignment="1">
      <alignment horizontal="center" vertical="center"/>
    </xf>
    <xf numFmtId="38" fontId="69" fillId="0" borderId="225" xfId="2" applyFont="1" applyFill="1" applyBorder="1" applyAlignment="1">
      <alignment horizontal="center" vertical="center"/>
    </xf>
    <xf numFmtId="38" fontId="11" fillId="0" borderId="4" xfId="2" applyFont="1" applyFill="1" applyBorder="1" applyAlignment="1">
      <alignment horizontal="center" vertical="center" wrapText="1" justifyLastLine="1"/>
    </xf>
    <xf numFmtId="0" fontId="22" fillId="0" borderId="4" xfId="1" applyFont="1" applyBorder="1" applyAlignment="1">
      <alignment horizontal="distributed" vertical="center" justifyLastLine="1"/>
    </xf>
    <xf numFmtId="0" fontId="69" fillId="0" borderId="225" xfId="1" applyFont="1" applyBorder="1" applyAlignment="1">
      <alignment horizontal="center" vertical="center"/>
    </xf>
    <xf numFmtId="0" fontId="69" fillId="0" borderId="13" xfId="1" applyFont="1" applyBorder="1" applyAlignment="1">
      <alignment horizontal="center" vertical="center"/>
    </xf>
    <xf numFmtId="0" fontId="69" fillId="0" borderId="12" xfId="1" applyFont="1" applyBorder="1" applyAlignment="1">
      <alignment horizontal="center" vertical="center"/>
    </xf>
    <xf numFmtId="38" fontId="69" fillId="0" borderId="4" xfId="2" applyFont="1" applyFill="1" applyBorder="1" applyAlignment="1">
      <alignment horizontal="left" vertical="center" shrinkToFit="1"/>
    </xf>
    <xf numFmtId="0" fontId="69" fillId="0" borderId="241" xfId="1" applyFont="1" applyBorder="1" applyAlignment="1">
      <alignment horizontal="center" vertical="center"/>
    </xf>
    <xf numFmtId="193" fontId="114" fillId="0" borderId="4" xfId="1" applyNumberFormat="1" applyFont="1" applyBorder="1" applyAlignment="1">
      <alignment horizontal="center" vertical="center"/>
    </xf>
    <xf numFmtId="40" fontId="10" fillId="0" borderId="4" xfId="2" applyNumberFormat="1" applyFont="1" applyFill="1" applyBorder="1" applyAlignment="1">
      <alignment horizontal="distributed" vertical="center" wrapText="1" justifyLastLine="1" shrinkToFit="1"/>
    </xf>
    <xf numFmtId="38" fontId="95" fillId="0" borderId="202" xfId="2" applyFont="1" applyFill="1" applyBorder="1" applyAlignment="1">
      <alignment horizontal="distributed" vertical="center" wrapText="1" justifyLastLine="1"/>
    </xf>
    <xf numFmtId="38" fontId="95" fillId="0" borderId="202" xfId="2" applyFont="1" applyFill="1" applyBorder="1" applyAlignment="1">
      <alignment horizontal="distributed" vertical="center" justifyLastLine="1"/>
    </xf>
    <xf numFmtId="38" fontId="95" fillId="0" borderId="143" xfId="2" applyFont="1" applyFill="1" applyBorder="1" applyAlignment="1">
      <alignment horizontal="distributed" vertical="center" wrapText="1" justifyLastLine="1" shrinkToFit="1"/>
    </xf>
    <xf numFmtId="38" fontId="95" fillId="0" borderId="220" xfId="2" applyFont="1" applyFill="1" applyBorder="1" applyAlignment="1">
      <alignment horizontal="distributed" vertical="center" wrapText="1" justifyLastLine="1" shrinkToFit="1"/>
    </xf>
    <xf numFmtId="38" fontId="95" fillId="0" borderId="144" xfId="2" applyFont="1" applyFill="1" applyBorder="1" applyAlignment="1">
      <alignment horizontal="distributed" vertical="center" justifyLastLine="1" shrinkToFit="1"/>
    </xf>
    <xf numFmtId="38" fontId="95" fillId="0" borderId="220" xfId="2" applyFont="1" applyFill="1" applyBorder="1" applyAlignment="1">
      <alignment horizontal="distributed" vertical="center" justifyLastLine="1" shrinkToFit="1"/>
    </xf>
    <xf numFmtId="38" fontId="95" fillId="0" borderId="144" xfId="2" applyFont="1" applyFill="1" applyBorder="1" applyAlignment="1">
      <alignment horizontal="distributed" vertical="center" justifyLastLine="1"/>
    </xf>
    <xf numFmtId="38" fontId="95" fillId="0" borderId="243" xfId="2" applyFont="1" applyFill="1" applyBorder="1" applyAlignment="1">
      <alignment horizontal="distributed" vertical="center" justifyLastLine="1"/>
    </xf>
    <xf numFmtId="38" fontId="95" fillId="0" borderId="143" xfId="2" applyFont="1" applyFill="1" applyBorder="1" applyAlignment="1">
      <alignment horizontal="center" vertical="center" wrapText="1" justifyLastLine="1"/>
    </xf>
    <xf numFmtId="38" fontId="95" fillId="0" borderId="220" xfId="2" applyFont="1" applyFill="1" applyBorder="1" applyAlignment="1">
      <alignment horizontal="center" vertical="center" wrapText="1" justifyLastLine="1"/>
    </xf>
    <xf numFmtId="38" fontId="95" fillId="0" borderId="143" xfId="2" applyFont="1" applyFill="1" applyBorder="1" applyAlignment="1">
      <alignment horizontal="distributed" vertical="center" wrapText="1" justifyLastLine="1"/>
    </xf>
    <xf numFmtId="38" fontId="95" fillId="0" borderId="143" xfId="2" applyFont="1" applyFill="1" applyBorder="1" applyAlignment="1">
      <alignment horizontal="distributed" vertical="center" justifyLastLine="1"/>
    </xf>
    <xf numFmtId="38" fontId="112" fillId="0" borderId="202" xfId="2" applyFont="1" applyFill="1" applyBorder="1" applyAlignment="1">
      <alignment horizontal="distributed" vertical="center" justifyLastLine="1"/>
    </xf>
    <xf numFmtId="40" fontId="17" fillId="0" borderId="4" xfId="2" applyNumberFormat="1" applyFont="1" applyFill="1" applyBorder="1" applyAlignment="1">
      <alignment horizontal="distributed" vertical="center" wrapText="1" justifyLastLine="1" shrinkToFit="1"/>
    </xf>
    <xf numFmtId="0" fontId="17" fillId="0" borderId="4" xfId="1" applyFont="1" applyBorder="1" applyAlignment="1">
      <alignment horizontal="distributed" vertical="center" wrapText="1" justifyLastLine="1"/>
    </xf>
    <xf numFmtId="38" fontId="95" fillId="0" borderId="270" xfId="2" applyFont="1" applyFill="1" applyBorder="1" applyAlignment="1">
      <alignment horizontal="distributed" vertical="center" justifyLastLine="1"/>
    </xf>
    <xf numFmtId="38" fontId="95" fillId="0" borderId="144" xfId="2" applyFont="1" applyFill="1" applyBorder="1" applyAlignment="1">
      <alignment horizontal="distributed" vertical="center" wrapText="1" justifyLastLine="1" shrinkToFit="1"/>
    </xf>
    <xf numFmtId="38" fontId="95" fillId="0" borderId="220" xfId="2" applyFont="1" applyFill="1" applyBorder="1" applyAlignment="1">
      <alignment horizontal="distributed" vertical="center" justifyLastLine="1"/>
    </xf>
    <xf numFmtId="0" fontId="85" fillId="0" borderId="141" xfId="0" applyFont="1" applyBorder="1" applyAlignment="1">
      <alignment horizontal="distributed" vertical="center" justifyLastLine="1"/>
    </xf>
    <xf numFmtId="0" fontId="85" fillId="0" borderId="257" xfId="0" applyFont="1" applyBorder="1" applyAlignment="1">
      <alignment horizontal="distributed" vertical="center" justifyLastLine="1"/>
    </xf>
    <xf numFmtId="0" fontId="85" fillId="0" borderId="202" xfId="0" applyFont="1" applyBorder="1" applyAlignment="1">
      <alignment horizontal="distributed" vertical="center" justifyLastLine="1"/>
    </xf>
    <xf numFmtId="0" fontId="85" fillId="0" borderId="270" xfId="0" applyFont="1" applyBorder="1" applyAlignment="1">
      <alignment horizontal="distributed" vertical="center" justifyLastLine="1"/>
    </xf>
    <xf numFmtId="0" fontId="85" fillId="0" borderId="271" xfId="0" applyFont="1" applyBorder="1" applyAlignment="1">
      <alignment horizontal="distributed" vertical="center" justifyLastLine="1"/>
    </xf>
    <xf numFmtId="0" fontId="85" fillId="0" borderId="144" xfId="0" applyFont="1" applyBorder="1" applyAlignment="1">
      <alignment horizontal="distributed" vertical="center" justifyLastLine="1"/>
    </xf>
    <xf numFmtId="0" fontId="85" fillId="0" borderId="143" xfId="0" applyFont="1" applyBorder="1" applyAlignment="1">
      <alignment horizontal="distributed" vertical="center" justifyLastLine="1"/>
    </xf>
    <xf numFmtId="0" fontId="85" fillId="0" borderId="220" xfId="0" applyFont="1" applyBorder="1" applyAlignment="1">
      <alignment horizontal="distributed" vertical="center" justifyLastLine="1"/>
    </xf>
    <xf numFmtId="38" fontId="10" fillId="0" borderId="237" xfId="2" applyFont="1" applyFill="1" applyBorder="1" applyAlignment="1">
      <alignment horizontal="left" vertical="center" wrapText="1" shrinkToFit="1"/>
    </xf>
    <xf numFmtId="38" fontId="10" fillId="0" borderId="243" xfId="2" applyFont="1" applyFill="1" applyBorder="1" applyAlignment="1">
      <alignment horizontal="left" vertical="center" wrapText="1" shrinkToFit="1"/>
    </xf>
    <xf numFmtId="38" fontId="22" fillId="0" borderId="237" xfId="2" applyFont="1" applyFill="1" applyBorder="1" applyAlignment="1">
      <alignment horizontal="distributed" vertical="center" justifyLastLine="1"/>
    </xf>
    <xf numFmtId="38" fontId="22" fillId="0" borderId="243" xfId="2" applyFont="1" applyFill="1" applyBorder="1" applyAlignment="1">
      <alignment horizontal="distributed" vertical="center" justifyLastLine="1"/>
    </xf>
    <xf numFmtId="38" fontId="22" fillId="0" borderId="237" xfId="2" applyFont="1" applyFill="1" applyBorder="1" applyAlignment="1">
      <alignment horizontal="left" vertical="center" shrinkToFit="1"/>
    </xf>
    <xf numFmtId="38" fontId="22" fillId="0" borderId="243" xfId="2" applyFont="1" applyFill="1" applyBorder="1" applyAlignment="1">
      <alignment horizontal="left" vertical="center" shrinkToFit="1"/>
    </xf>
    <xf numFmtId="38" fontId="22" fillId="0" borderId="75" xfId="2" applyFont="1" applyFill="1" applyBorder="1" applyAlignment="1">
      <alignment horizontal="distributed" vertical="center" wrapText="1" justifyLastLine="1" shrinkToFit="1"/>
    </xf>
    <xf numFmtId="38" fontId="22" fillId="0" borderId="45" xfId="2" applyFont="1" applyFill="1" applyBorder="1" applyAlignment="1">
      <alignment horizontal="distributed" vertical="center" justifyLastLine="1" shrinkToFit="1"/>
    </xf>
    <xf numFmtId="179" fontId="11" fillId="0" borderId="4" xfId="1" applyNumberFormat="1" applyFont="1" applyBorder="1" applyAlignment="1">
      <alignment horizontal="center" vertical="center"/>
    </xf>
    <xf numFmtId="38" fontId="22" fillId="0" borderId="60" xfId="2" applyFont="1" applyFill="1" applyBorder="1" applyAlignment="1">
      <alignment horizontal="distributed" vertical="center" justifyLastLine="1" shrinkToFit="1"/>
    </xf>
    <xf numFmtId="38" fontId="22" fillId="0" borderId="56" xfId="2" applyFont="1" applyFill="1" applyBorder="1" applyAlignment="1">
      <alignment horizontal="distributed" vertical="center" justifyLastLine="1" shrinkToFit="1"/>
    </xf>
    <xf numFmtId="38" fontId="22" fillId="0" borderId="11" xfId="2" applyFont="1" applyFill="1" applyBorder="1" applyAlignment="1">
      <alignment horizontal="distributed" vertical="center" justifyLastLine="1"/>
    </xf>
    <xf numFmtId="38" fontId="22" fillId="0" borderId="7" xfId="2" applyFont="1" applyFill="1" applyBorder="1" applyAlignment="1">
      <alignment horizontal="distributed" vertical="center" justifyLastLine="1"/>
    </xf>
    <xf numFmtId="38" fontId="22" fillId="0" borderId="252" xfId="2" applyFont="1" applyFill="1" applyBorder="1" applyAlignment="1">
      <alignment horizontal="distributed" vertical="center" justifyLastLine="1" shrinkToFit="1"/>
    </xf>
    <xf numFmtId="38" fontId="22" fillId="0" borderId="253" xfId="2" applyFont="1" applyFill="1" applyBorder="1" applyAlignment="1">
      <alignment horizontal="distributed" vertical="center" justifyLastLine="1" shrinkToFit="1"/>
    </xf>
    <xf numFmtId="38" fontId="22" fillId="0" borderId="75" xfId="2" applyFont="1" applyFill="1" applyBorder="1" applyAlignment="1">
      <alignment horizontal="distributed" vertical="center" justifyLastLine="1" shrinkToFit="1"/>
    </xf>
    <xf numFmtId="38" fontId="11" fillId="0" borderId="225" xfId="2" applyFont="1" applyFill="1" applyBorder="1" applyAlignment="1">
      <alignment horizontal="distributed" vertical="center" justifyLastLine="1"/>
    </xf>
    <xf numFmtId="38" fontId="11" fillId="0" borderId="233" xfId="2" applyFont="1" applyFill="1" applyBorder="1" applyAlignment="1">
      <alignment horizontal="distributed" vertical="center" justifyLastLine="1"/>
    </xf>
    <xf numFmtId="38" fontId="22" fillId="0" borderId="225" xfId="2" applyFont="1" applyFill="1" applyBorder="1" applyAlignment="1">
      <alignment horizontal="center" vertical="center" justifyLastLine="1" shrinkToFit="1"/>
    </xf>
    <xf numFmtId="38" fontId="22" fillId="0" borderId="233" xfId="2" applyFont="1" applyFill="1" applyBorder="1" applyAlignment="1">
      <alignment horizontal="center" vertical="center" justifyLastLine="1" shrinkToFit="1"/>
    </xf>
    <xf numFmtId="38" fontId="22" fillId="0" borderId="160" xfId="2" applyFont="1" applyFill="1" applyBorder="1" applyAlignment="1">
      <alignment horizontal="distributed" vertical="center" wrapText="1" justifyLastLine="1" shrinkToFit="1"/>
    </xf>
    <xf numFmtId="38" fontId="22" fillId="0" borderId="4" xfId="2" applyFont="1" applyFill="1" applyBorder="1" applyAlignment="1">
      <alignment horizontal="distributed" vertical="center" justifyLastLine="1" shrinkToFit="1"/>
    </xf>
    <xf numFmtId="0" fontId="44" fillId="5" borderId="0" xfId="1" applyFont="1" applyFill="1" applyAlignment="1">
      <alignment horizontal="left" vertical="center" shrinkToFit="1"/>
    </xf>
    <xf numFmtId="179" fontId="10" fillId="2" borderId="4" xfId="13" applyNumberFormat="1" applyFont="1" applyFill="1" applyBorder="1" applyAlignment="1">
      <alignment horizontal="center" vertical="center"/>
    </xf>
    <xf numFmtId="179" fontId="10" fillId="2" borderId="4" xfId="1" applyNumberFormat="1" applyFont="1" applyFill="1" applyBorder="1" applyAlignment="1">
      <alignment horizontal="center" vertical="center"/>
    </xf>
    <xf numFmtId="179" fontId="10" fillId="0" borderId="4" xfId="1" applyNumberFormat="1" applyFont="1" applyBorder="1" applyAlignment="1">
      <alignment horizontal="center" vertical="center"/>
    </xf>
    <xf numFmtId="0" fontId="10" fillId="2" borderId="160" xfId="1" applyFont="1" applyFill="1" applyBorder="1" applyAlignment="1">
      <alignment horizontal="distributed" vertical="center"/>
    </xf>
    <xf numFmtId="0" fontId="10" fillId="2" borderId="203" xfId="1" applyFont="1" applyFill="1" applyBorder="1" applyAlignment="1">
      <alignment horizontal="distributed" vertical="center"/>
    </xf>
    <xf numFmtId="0" fontId="22" fillId="2" borderId="160" xfId="1" applyFont="1" applyFill="1" applyBorder="1" applyAlignment="1">
      <alignment horizontal="distributed" vertical="center"/>
    </xf>
    <xf numFmtId="0" fontId="22" fillId="2" borderId="203" xfId="1" applyFont="1" applyFill="1" applyBorder="1" applyAlignment="1">
      <alignment horizontal="distributed" vertical="center"/>
    </xf>
    <xf numFmtId="38" fontId="22" fillId="0" borderId="243" xfId="2" applyFont="1" applyFill="1" applyBorder="1" applyAlignment="1">
      <alignment horizontal="distributed" vertical="center" justifyLastLine="1" shrinkToFit="1"/>
    </xf>
    <xf numFmtId="0" fontId="10" fillId="0" borderId="160" xfId="1" applyFont="1" applyBorder="1" applyAlignment="1">
      <alignment horizontal="distributed" vertical="center"/>
    </xf>
    <xf numFmtId="0" fontId="10" fillId="0" borderId="203" xfId="1" applyFont="1" applyBorder="1" applyAlignment="1">
      <alignment horizontal="distributed" vertical="center"/>
    </xf>
    <xf numFmtId="0" fontId="10" fillId="0" borderId="189" xfId="1" applyFont="1" applyBorder="1" applyAlignment="1">
      <alignment horizontal="distributed" vertical="center" justifyLastLine="1"/>
    </xf>
    <xf numFmtId="0" fontId="10" fillId="0" borderId="49" xfId="1" applyFont="1" applyBorder="1" applyAlignment="1">
      <alignment horizontal="distributed" vertical="center" justifyLastLine="1"/>
    </xf>
    <xf numFmtId="38" fontId="22" fillId="0" borderId="237" xfId="2" applyFont="1" applyFill="1" applyBorder="1" applyAlignment="1">
      <alignment horizontal="left" vertical="center" wrapText="1" shrinkToFit="1"/>
    </xf>
    <xf numFmtId="38" fontId="22" fillId="0" borderId="243" xfId="2" applyFont="1" applyFill="1" applyBorder="1" applyAlignment="1">
      <alignment horizontal="left" vertical="center" wrapText="1" shrinkToFit="1"/>
    </xf>
    <xf numFmtId="38" fontId="11" fillId="0" borderId="237" xfId="2" applyFont="1" applyFill="1" applyBorder="1" applyAlignment="1">
      <alignment horizontal="distributed" vertical="center" justifyLastLine="1"/>
    </xf>
    <xf numFmtId="38" fontId="11" fillId="0" borderId="243" xfId="2" applyFont="1" applyFill="1" applyBorder="1" applyAlignment="1">
      <alignment horizontal="distributed" vertical="center" justifyLastLine="1"/>
    </xf>
    <xf numFmtId="0" fontId="69" fillId="0" borderId="188" xfId="1" applyFont="1" applyBorder="1" applyAlignment="1">
      <alignment horizontal="center" vertical="center"/>
    </xf>
    <xf numFmtId="0" fontId="69" fillId="0" borderId="204" xfId="1" applyFont="1" applyBorder="1" applyAlignment="1">
      <alignment horizontal="center" vertical="center"/>
    </xf>
    <xf numFmtId="38" fontId="22" fillId="0" borderId="4" xfId="2" applyFont="1" applyFill="1" applyBorder="1" applyAlignment="1">
      <alignment horizontal="center" vertical="center"/>
    </xf>
    <xf numFmtId="0" fontId="8" fillId="0" borderId="128" xfId="1" applyBorder="1" applyAlignment="1">
      <alignment horizontal="center" vertical="center" shrinkToFit="1"/>
    </xf>
    <xf numFmtId="0" fontId="8" fillId="0" borderId="96" xfId="1" applyBorder="1" applyAlignment="1">
      <alignment horizontal="center" vertical="center" shrinkToFit="1"/>
    </xf>
    <xf numFmtId="38" fontId="11" fillId="0" borderId="5" xfId="2" applyFont="1" applyFill="1" applyBorder="1" applyAlignment="1">
      <alignment horizontal="center" vertical="center" shrinkToFit="1"/>
    </xf>
    <xf numFmtId="38" fontId="11" fillId="0" borderId="12" xfId="2" applyFont="1" applyFill="1" applyBorder="1" applyAlignment="1">
      <alignment horizontal="center" vertical="center" shrinkToFit="1"/>
    </xf>
    <xf numFmtId="38" fontId="11" fillId="0" borderId="13" xfId="2" applyFont="1" applyFill="1" applyBorder="1" applyAlignment="1">
      <alignment horizontal="center" vertical="center" shrinkToFit="1"/>
    </xf>
    <xf numFmtId="38" fontId="11" fillId="0" borderId="68" xfId="2" applyFont="1" applyFill="1" applyBorder="1" applyAlignment="1">
      <alignment horizontal="center" vertical="center" shrinkToFit="1"/>
    </xf>
    <xf numFmtId="38" fontId="11" fillId="0" borderId="66" xfId="2" applyFont="1" applyFill="1" applyBorder="1" applyAlignment="1">
      <alignment horizontal="center" vertical="center" shrinkToFit="1"/>
    </xf>
    <xf numFmtId="38" fontId="11" fillId="0" borderId="65" xfId="2" applyFont="1" applyFill="1" applyBorder="1" applyAlignment="1">
      <alignment horizontal="center" vertical="center" shrinkToFit="1"/>
    </xf>
    <xf numFmtId="38" fontId="11" fillId="0" borderId="241" xfId="2" applyFont="1" applyFill="1" applyBorder="1" applyAlignment="1">
      <alignment horizontal="center" vertical="center" shrinkToFit="1"/>
    </xf>
    <xf numFmtId="38" fontId="22" fillId="0" borderId="13" xfId="2" applyFont="1" applyFill="1" applyBorder="1" applyAlignment="1">
      <alignment horizontal="distributed" vertical="center"/>
    </xf>
    <xf numFmtId="38" fontId="22" fillId="0" borderId="4" xfId="2" applyFont="1" applyFill="1" applyBorder="1" applyAlignment="1">
      <alignment horizontal="center" vertical="center" wrapText="1" justifyLastLine="1"/>
    </xf>
    <xf numFmtId="38" fontId="22" fillId="0" borderId="160" xfId="2" applyFont="1" applyFill="1" applyBorder="1" applyAlignment="1">
      <alignment horizontal="distributed" vertical="center" justifyLastLine="1"/>
    </xf>
    <xf numFmtId="38" fontId="22" fillId="0" borderId="204" xfId="2" applyFont="1" applyFill="1" applyBorder="1" applyAlignment="1">
      <alignment horizontal="distributed" vertical="center" justifyLastLine="1"/>
    </xf>
    <xf numFmtId="38" fontId="22" fillId="0" borderId="203" xfId="2" applyFont="1" applyFill="1" applyBorder="1" applyAlignment="1">
      <alignment horizontal="distributed" vertical="center" justifyLastLine="1"/>
    </xf>
  </cellXfs>
  <cellStyles count="96">
    <cellStyle name="20% - アクセント 1 2" xfId="19" xr:uid="{00000000-0005-0000-0000-000000000000}"/>
    <cellStyle name="20% - アクセント 2 2" xfId="20" xr:uid="{00000000-0005-0000-0000-000001000000}"/>
    <cellStyle name="20% - アクセント 3 2" xfId="21" xr:uid="{00000000-0005-0000-0000-000002000000}"/>
    <cellStyle name="20% - アクセント 4 2" xfId="22" xr:uid="{00000000-0005-0000-0000-000003000000}"/>
    <cellStyle name="20% - アクセント 5 2" xfId="23" xr:uid="{00000000-0005-0000-0000-000004000000}"/>
    <cellStyle name="20% - アクセント 6 2" xfId="24" xr:uid="{00000000-0005-0000-0000-000005000000}"/>
    <cellStyle name="40% - アクセント 1 2" xfId="25" xr:uid="{00000000-0005-0000-0000-000006000000}"/>
    <cellStyle name="40% - アクセント 2 2" xfId="26" xr:uid="{00000000-0005-0000-0000-000007000000}"/>
    <cellStyle name="40% - アクセント 3 2" xfId="27" xr:uid="{00000000-0005-0000-0000-000008000000}"/>
    <cellStyle name="40% - アクセント 4 2" xfId="28" xr:uid="{00000000-0005-0000-0000-000009000000}"/>
    <cellStyle name="40% - アクセント 5 2" xfId="29" xr:uid="{00000000-0005-0000-0000-00000A000000}"/>
    <cellStyle name="40% - アクセント 6 2" xfId="30" xr:uid="{00000000-0005-0000-0000-00000B000000}"/>
    <cellStyle name="60% - アクセント 1 2" xfId="31" xr:uid="{00000000-0005-0000-0000-00000C000000}"/>
    <cellStyle name="60% - アクセント 2 2" xfId="32" xr:uid="{00000000-0005-0000-0000-00000D000000}"/>
    <cellStyle name="60% - アクセント 3 2" xfId="33" xr:uid="{00000000-0005-0000-0000-00000E000000}"/>
    <cellStyle name="60% - アクセント 4 2" xfId="34" xr:uid="{00000000-0005-0000-0000-00000F000000}"/>
    <cellStyle name="60% - アクセント 5 2" xfId="35" xr:uid="{00000000-0005-0000-0000-000010000000}"/>
    <cellStyle name="60% - アクセント 6 2" xfId="36" xr:uid="{00000000-0005-0000-0000-000011000000}"/>
    <cellStyle name="アクセント 1 2" xfId="37" xr:uid="{00000000-0005-0000-0000-000012000000}"/>
    <cellStyle name="アクセント 2 2" xfId="38" xr:uid="{00000000-0005-0000-0000-000013000000}"/>
    <cellStyle name="アクセント 3 2" xfId="39" xr:uid="{00000000-0005-0000-0000-000014000000}"/>
    <cellStyle name="アクセント 4 2" xfId="40" xr:uid="{00000000-0005-0000-0000-000015000000}"/>
    <cellStyle name="アクセント 5 2" xfId="41" xr:uid="{00000000-0005-0000-0000-000016000000}"/>
    <cellStyle name="アクセント 6 2" xfId="42" xr:uid="{00000000-0005-0000-0000-000017000000}"/>
    <cellStyle name="タイトル 2" xfId="43" xr:uid="{00000000-0005-0000-0000-000018000000}"/>
    <cellStyle name="チェック セル 2" xfId="44" xr:uid="{00000000-0005-0000-0000-000019000000}"/>
    <cellStyle name="チェック セル 2 2" xfId="88" xr:uid="{00000000-0005-0000-0000-00001A000000}"/>
    <cellStyle name="どちらでもない 2" xfId="45" xr:uid="{00000000-0005-0000-0000-00001B000000}"/>
    <cellStyle name="パーセント 2" xfId="3" xr:uid="{00000000-0005-0000-0000-00001C000000}"/>
    <cellStyle name="パーセント 3" xfId="7" xr:uid="{00000000-0005-0000-0000-00001D000000}"/>
    <cellStyle name="ハイパーリンク" xfId="18" builtinId="8"/>
    <cellStyle name="メモ 2" xfId="46" xr:uid="{00000000-0005-0000-0000-00001F000000}"/>
    <cellStyle name="メモ 2 2" xfId="89" xr:uid="{00000000-0005-0000-0000-000020000000}"/>
    <cellStyle name="リンク セル 2" xfId="47" xr:uid="{00000000-0005-0000-0000-000021000000}"/>
    <cellStyle name="悪い 2" xfId="48" xr:uid="{00000000-0005-0000-0000-000022000000}"/>
    <cellStyle name="計算 2" xfId="49" xr:uid="{00000000-0005-0000-0000-000023000000}"/>
    <cellStyle name="計算 2 2" xfId="90" xr:uid="{00000000-0005-0000-0000-000024000000}"/>
    <cellStyle name="警告文 2" xfId="50" xr:uid="{00000000-0005-0000-0000-000025000000}"/>
    <cellStyle name="桁区切り" xfId="13" builtinId="6"/>
    <cellStyle name="桁区切り 2" xfId="2" xr:uid="{00000000-0005-0000-0000-000027000000}"/>
    <cellStyle name="桁区切り 2 2" xfId="63" xr:uid="{00000000-0005-0000-0000-000028000000}"/>
    <cellStyle name="桁区切り 2 3" xfId="67" xr:uid="{00000000-0005-0000-0000-000029000000}"/>
    <cellStyle name="桁区切り 2 4" xfId="61" xr:uid="{00000000-0005-0000-0000-00002A000000}"/>
    <cellStyle name="桁区切り 3" xfId="9" xr:uid="{00000000-0005-0000-0000-00002B000000}"/>
    <cellStyle name="桁区切り 3 2" xfId="65" xr:uid="{00000000-0005-0000-0000-00002C000000}"/>
    <cellStyle name="桁区切り 3 3" xfId="68" xr:uid="{00000000-0005-0000-0000-00002D000000}"/>
    <cellStyle name="桁区切り 3 4" xfId="71" xr:uid="{00000000-0005-0000-0000-00002E000000}"/>
    <cellStyle name="桁区切り 3 5" xfId="62" xr:uid="{00000000-0005-0000-0000-00002F000000}"/>
    <cellStyle name="見出し 1 2" xfId="51" xr:uid="{00000000-0005-0000-0000-000030000000}"/>
    <cellStyle name="見出し 2 2" xfId="52" xr:uid="{00000000-0005-0000-0000-000031000000}"/>
    <cellStyle name="見出し 3 2" xfId="53" xr:uid="{00000000-0005-0000-0000-000032000000}"/>
    <cellStyle name="見出し 4 2" xfId="54" xr:uid="{00000000-0005-0000-0000-000033000000}"/>
    <cellStyle name="集計 2" xfId="55" xr:uid="{00000000-0005-0000-0000-000034000000}"/>
    <cellStyle name="集計 2 2" xfId="91" xr:uid="{00000000-0005-0000-0000-000035000000}"/>
    <cellStyle name="出力 2" xfId="56" xr:uid="{00000000-0005-0000-0000-000036000000}"/>
    <cellStyle name="出力 2 2" xfId="92" xr:uid="{00000000-0005-0000-0000-000037000000}"/>
    <cellStyle name="説明文 2" xfId="57" xr:uid="{00000000-0005-0000-0000-000038000000}"/>
    <cellStyle name="通貨 2" xfId="4" xr:uid="{00000000-0005-0000-0000-000039000000}"/>
    <cellStyle name="通貨 2 2" xfId="83" xr:uid="{00000000-0005-0000-0000-00003A000000}"/>
    <cellStyle name="通貨 3" xfId="8" xr:uid="{00000000-0005-0000-0000-00003B000000}"/>
    <cellStyle name="通貨 3 2" xfId="84" xr:uid="{00000000-0005-0000-0000-00003C000000}"/>
    <cellStyle name="入力 2" xfId="58" xr:uid="{00000000-0005-0000-0000-00003D000000}"/>
    <cellStyle name="入力 2 2" xfId="93" xr:uid="{00000000-0005-0000-0000-00003E000000}"/>
    <cellStyle name="標準" xfId="0" builtinId="0"/>
    <cellStyle name="標準 10" xfId="82" xr:uid="{00000000-0005-0000-0000-000040000000}"/>
    <cellStyle name="標準 171" xfId="16" xr:uid="{00000000-0005-0000-0000-000041000000}"/>
    <cellStyle name="標準 2" xfId="1" xr:uid="{00000000-0005-0000-0000-000042000000}"/>
    <cellStyle name="標準 2 2" xfId="10" xr:uid="{00000000-0005-0000-0000-000043000000}"/>
    <cellStyle name="標準 2 2 2" xfId="11" xr:uid="{00000000-0005-0000-0000-000044000000}"/>
    <cellStyle name="標準 2 2 3" xfId="64" xr:uid="{00000000-0005-0000-0000-000045000000}"/>
    <cellStyle name="標準 2 2 4" xfId="85" xr:uid="{00000000-0005-0000-0000-000046000000}"/>
    <cellStyle name="標準 2 3" xfId="12" xr:uid="{00000000-0005-0000-0000-000047000000}"/>
    <cellStyle name="標準 2 3 2" xfId="66" xr:uid="{00000000-0005-0000-0000-000048000000}"/>
    <cellStyle name="標準 2 3 3" xfId="86" xr:uid="{00000000-0005-0000-0000-000049000000}"/>
    <cellStyle name="標準 2 4" xfId="72" xr:uid="{00000000-0005-0000-0000-00004A000000}"/>
    <cellStyle name="標準 2 5" xfId="60" xr:uid="{00000000-0005-0000-0000-00004B000000}"/>
    <cellStyle name="標準 3" xfId="6" xr:uid="{00000000-0005-0000-0000-00004C000000}"/>
    <cellStyle name="標準 3 2" xfId="77" xr:uid="{00000000-0005-0000-0000-00004D000000}"/>
    <cellStyle name="標準 4" xfId="17" xr:uid="{00000000-0005-0000-0000-00004E000000}"/>
    <cellStyle name="標準 4 2" xfId="73" xr:uid="{00000000-0005-0000-0000-00004F000000}"/>
    <cellStyle name="標準 4 3" xfId="69" xr:uid="{00000000-0005-0000-0000-000050000000}"/>
    <cellStyle name="標準 4 3 2" xfId="94" xr:uid="{00000000-0005-0000-0000-000051000000}"/>
    <cellStyle name="標準 4 4" xfId="87" xr:uid="{00000000-0005-0000-0000-000052000000}"/>
    <cellStyle name="標準 4 5" xfId="79" xr:uid="{00000000-0005-0000-0000-000053000000}"/>
    <cellStyle name="標準 5" xfId="70" xr:uid="{00000000-0005-0000-0000-000054000000}"/>
    <cellStyle name="標準 6" xfId="74" xr:uid="{00000000-0005-0000-0000-000055000000}"/>
    <cellStyle name="標準 7" xfId="75" xr:uid="{00000000-0005-0000-0000-000056000000}"/>
    <cellStyle name="標準 8" xfId="80" xr:uid="{00000000-0005-0000-0000-000057000000}"/>
    <cellStyle name="標準 9" xfId="78" xr:uid="{00000000-0005-0000-0000-000058000000}"/>
    <cellStyle name="標準 9 2" xfId="95" xr:uid="{00000000-0005-0000-0000-000059000000}"/>
    <cellStyle name="標準 9 3" xfId="81" xr:uid="{00000000-0005-0000-0000-00005A000000}"/>
    <cellStyle name="標準_１９行政組織（機構図）マクロ付_平成22年4月1日　飾区機構図(第１稿）" xfId="5" xr:uid="{00000000-0005-0000-0000-00005B000000}"/>
    <cellStyle name="標準_１９行政組織（機構図）マクロ付_平成22年4月1日　飾区機構図(第１稿） 2" xfId="76" xr:uid="{00000000-0005-0000-0000-00005C000000}"/>
    <cellStyle name="標準_３５P（子育て支援課）" xfId="15" xr:uid="{00000000-0005-0000-0000-00005D000000}"/>
    <cellStyle name="標準_Sheet1" xfId="14" xr:uid="{00000000-0005-0000-0000-00005E000000}"/>
    <cellStyle name="良い 2" xfId="59" xr:uid="{00000000-0005-0000-0000-00005F000000}"/>
  </cellStyles>
  <dxfs count="0"/>
  <tableStyles count="0" defaultTableStyle="TableStyleMedium2" defaultPivotStyle="PivotStyleLight16"/>
  <colors>
    <mruColors>
      <color rgb="FF66FF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13" Type="http://schemas.openxmlformats.org/officeDocument/2006/relationships/worksheet" Target="worksheets/sheet13.xml" /><Relationship Id="rId18" Type="http://schemas.openxmlformats.org/officeDocument/2006/relationships/worksheet" Target="worksheets/sheet18.xml" /><Relationship Id="rId26" Type="http://schemas.openxmlformats.org/officeDocument/2006/relationships/worksheet" Target="worksheets/sheet26.xml" /><Relationship Id="rId39" Type="http://schemas.openxmlformats.org/officeDocument/2006/relationships/worksheet" Target="worksheets/sheet39.xml" /><Relationship Id="rId21" Type="http://schemas.openxmlformats.org/officeDocument/2006/relationships/worksheet" Target="worksheets/sheet21.xml" /><Relationship Id="rId34" Type="http://schemas.openxmlformats.org/officeDocument/2006/relationships/worksheet" Target="worksheets/sheet34.xml" /><Relationship Id="rId42" Type="http://schemas.openxmlformats.org/officeDocument/2006/relationships/worksheet" Target="worksheets/sheet42.xml" /><Relationship Id="rId47" Type="http://schemas.openxmlformats.org/officeDocument/2006/relationships/worksheet" Target="worksheets/sheet47.xml" /><Relationship Id="rId50" Type="http://schemas.openxmlformats.org/officeDocument/2006/relationships/worksheet" Target="worksheets/sheet50.xml" /><Relationship Id="rId55" Type="http://schemas.openxmlformats.org/officeDocument/2006/relationships/worksheet" Target="worksheets/sheet55.xml" /><Relationship Id="rId63" Type="http://schemas.openxmlformats.org/officeDocument/2006/relationships/worksheet" Target="worksheets/sheet63.xml" /><Relationship Id="rId68" Type="http://schemas.openxmlformats.org/officeDocument/2006/relationships/worksheet" Target="worksheets/sheet68.xml" /><Relationship Id="rId76" Type="http://schemas.openxmlformats.org/officeDocument/2006/relationships/worksheet" Target="worksheets/sheet76.xml" /><Relationship Id="rId84" Type="http://schemas.openxmlformats.org/officeDocument/2006/relationships/sharedStrings" Target="sharedStrings.xml" /><Relationship Id="rId7" Type="http://schemas.openxmlformats.org/officeDocument/2006/relationships/worksheet" Target="worksheets/sheet7.xml" /><Relationship Id="rId71" Type="http://schemas.openxmlformats.org/officeDocument/2006/relationships/worksheet" Target="worksheets/sheet71.xml" /><Relationship Id="rId2" Type="http://schemas.openxmlformats.org/officeDocument/2006/relationships/worksheet" Target="worksheets/sheet2.xml" /><Relationship Id="rId16" Type="http://schemas.openxmlformats.org/officeDocument/2006/relationships/worksheet" Target="worksheets/sheet16.xml" /><Relationship Id="rId29" Type="http://schemas.openxmlformats.org/officeDocument/2006/relationships/worksheet" Target="worksheets/sheet29.xml" /><Relationship Id="rId11" Type="http://schemas.openxmlformats.org/officeDocument/2006/relationships/worksheet" Target="worksheets/sheet11.xml" /><Relationship Id="rId24" Type="http://schemas.openxmlformats.org/officeDocument/2006/relationships/worksheet" Target="worksheets/sheet24.xml" /><Relationship Id="rId32" Type="http://schemas.openxmlformats.org/officeDocument/2006/relationships/worksheet" Target="worksheets/sheet32.xml" /><Relationship Id="rId37" Type="http://schemas.openxmlformats.org/officeDocument/2006/relationships/worksheet" Target="worksheets/sheet37.xml" /><Relationship Id="rId40" Type="http://schemas.openxmlformats.org/officeDocument/2006/relationships/worksheet" Target="worksheets/sheet40.xml" /><Relationship Id="rId45" Type="http://schemas.openxmlformats.org/officeDocument/2006/relationships/worksheet" Target="worksheets/sheet45.xml" /><Relationship Id="rId53" Type="http://schemas.openxmlformats.org/officeDocument/2006/relationships/worksheet" Target="worksheets/sheet53.xml" /><Relationship Id="rId58" Type="http://schemas.openxmlformats.org/officeDocument/2006/relationships/worksheet" Target="worksheets/sheet58.xml" /><Relationship Id="rId66" Type="http://schemas.openxmlformats.org/officeDocument/2006/relationships/worksheet" Target="worksheets/sheet66.xml" /><Relationship Id="rId74" Type="http://schemas.openxmlformats.org/officeDocument/2006/relationships/worksheet" Target="worksheets/sheet74.xml" /><Relationship Id="rId79" Type="http://schemas.openxmlformats.org/officeDocument/2006/relationships/worksheet" Target="worksheets/sheet79.xml" /><Relationship Id="rId5" Type="http://schemas.openxmlformats.org/officeDocument/2006/relationships/worksheet" Target="worksheets/sheet5.xml" /><Relationship Id="rId61" Type="http://schemas.openxmlformats.org/officeDocument/2006/relationships/worksheet" Target="worksheets/sheet61.xml" /><Relationship Id="rId82" Type="http://schemas.openxmlformats.org/officeDocument/2006/relationships/theme" Target="theme/theme1.xml" /><Relationship Id="rId19" Type="http://schemas.openxmlformats.org/officeDocument/2006/relationships/worksheet" Target="worksheets/sheet19.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worksheet" Target="worksheets/sheet22.xml" /><Relationship Id="rId27" Type="http://schemas.openxmlformats.org/officeDocument/2006/relationships/worksheet" Target="worksheets/sheet27.xml" /><Relationship Id="rId30" Type="http://schemas.openxmlformats.org/officeDocument/2006/relationships/worksheet" Target="worksheets/sheet30.xml" /><Relationship Id="rId35" Type="http://schemas.openxmlformats.org/officeDocument/2006/relationships/worksheet" Target="worksheets/sheet35.xml" /><Relationship Id="rId43" Type="http://schemas.openxmlformats.org/officeDocument/2006/relationships/worksheet" Target="worksheets/sheet43.xml" /><Relationship Id="rId48" Type="http://schemas.openxmlformats.org/officeDocument/2006/relationships/worksheet" Target="worksheets/sheet48.xml" /><Relationship Id="rId56" Type="http://schemas.openxmlformats.org/officeDocument/2006/relationships/worksheet" Target="worksheets/sheet56.xml" /><Relationship Id="rId64" Type="http://schemas.openxmlformats.org/officeDocument/2006/relationships/worksheet" Target="worksheets/sheet64.xml" /><Relationship Id="rId69" Type="http://schemas.openxmlformats.org/officeDocument/2006/relationships/worksheet" Target="worksheets/sheet69.xml" /><Relationship Id="rId77" Type="http://schemas.openxmlformats.org/officeDocument/2006/relationships/worksheet" Target="worksheets/sheet77.xml" /><Relationship Id="rId8" Type="http://schemas.openxmlformats.org/officeDocument/2006/relationships/worksheet" Target="worksheets/sheet8.xml" /><Relationship Id="rId51" Type="http://schemas.openxmlformats.org/officeDocument/2006/relationships/worksheet" Target="worksheets/sheet51.xml" /><Relationship Id="rId72" Type="http://schemas.openxmlformats.org/officeDocument/2006/relationships/worksheet" Target="worksheets/sheet72.xml" /><Relationship Id="rId80" Type="http://schemas.openxmlformats.org/officeDocument/2006/relationships/worksheet" Target="worksheets/sheet80.xml" /><Relationship Id="rId85" Type="http://schemas.openxmlformats.org/officeDocument/2006/relationships/calcChain" Target="calcChain.xml" /><Relationship Id="rId3" Type="http://schemas.openxmlformats.org/officeDocument/2006/relationships/worksheet" Target="worksheets/sheet3.xml" /><Relationship Id="rId12" Type="http://schemas.openxmlformats.org/officeDocument/2006/relationships/worksheet" Target="worksheets/sheet12.xml" /><Relationship Id="rId17" Type="http://schemas.openxmlformats.org/officeDocument/2006/relationships/worksheet" Target="worksheets/sheet17.xml" /><Relationship Id="rId25" Type="http://schemas.openxmlformats.org/officeDocument/2006/relationships/worksheet" Target="worksheets/sheet25.xml" /><Relationship Id="rId33" Type="http://schemas.openxmlformats.org/officeDocument/2006/relationships/worksheet" Target="worksheets/sheet33.xml" /><Relationship Id="rId38" Type="http://schemas.openxmlformats.org/officeDocument/2006/relationships/worksheet" Target="worksheets/sheet38.xml" /><Relationship Id="rId46" Type="http://schemas.openxmlformats.org/officeDocument/2006/relationships/worksheet" Target="worksheets/sheet46.xml" /><Relationship Id="rId59" Type="http://schemas.openxmlformats.org/officeDocument/2006/relationships/worksheet" Target="worksheets/sheet59.xml" /><Relationship Id="rId67" Type="http://schemas.openxmlformats.org/officeDocument/2006/relationships/worksheet" Target="worksheets/sheet67.xml" /><Relationship Id="rId20" Type="http://schemas.openxmlformats.org/officeDocument/2006/relationships/worksheet" Target="worksheets/sheet20.xml" /><Relationship Id="rId41" Type="http://schemas.openxmlformats.org/officeDocument/2006/relationships/worksheet" Target="worksheets/sheet41.xml" /><Relationship Id="rId54" Type="http://schemas.openxmlformats.org/officeDocument/2006/relationships/worksheet" Target="worksheets/sheet54.xml" /><Relationship Id="rId62" Type="http://schemas.openxmlformats.org/officeDocument/2006/relationships/worksheet" Target="worksheets/sheet62.xml" /><Relationship Id="rId70" Type="http://schemas.openxmlformats.org/officeDocument/2006/relationships/worksheet" Target="worksheets/sheet70.xml" /><Relationship Id="rId75" Type="http://schemas.openxmlformats.org/officeDocument/2006/relationships/worksheet" Target="worksheets/sheet75.xml" /><Relationship Id="rId83"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5" Type="http://schemas.openxmlformats.org/officeDocument/2006/relationships/worksheet" Target="worksheets/sheet15.xml" /><Relationship Id="rId23" Type="http://schemas.openxmlformats.org/officeDocument/2006/relationships/worksheet" Target="worksheets/sheet23.xml" /><Relationship Id="rId28" Type="http://schemas.openxmlformats.org/officeDocument/2006/relationships/worksheet" Target="worksheets/sheet28.xml" /><Relationship Id="rId36" Type="http://schemas.openxmlformats.org/officeDocument/2006/relationships/worksheet" Target="worksheets/sheet36.xml" /><Relationship Id="rId49" Type="http://schemas.openxmlformats.org/officeDocument/2006/relationships/worksheet" Target="worksheets/sheet49.xml" /><Relationship Id="rId57" Type="http://schemas.openxmlformats.org/officeDocument/2006/relationships/worksheet" Target="worksheets/sheet57.xml" /><Relationship Id="rId10" Type="http://schemas.openxmlformats.org/officeDocument/2006/relationships/worksheet" Target="worksheets/sheet10.xml" /><Relationship Id="rId31" Type="http://schemas.openxmlformats.org/officeDocument/2006/relationships/worksheet" Target="worksheets/sheet31.xml" /><Relationship Id="rId44" Type="http://schemas.openxmlformats.org/officeDocument/2006/relationships/worksheet" Target="worksheets/sheet44.xml" /><Relationship Id="rId52" Type="http://schemas.openxmlformats.org/officeDocument/2006/relationships/worksheet" Target="worksheets/sheet52.xml" /><Relationship Id="rId60" Type="http://schemas.openxmlformats.org/officeDocument/2006/relationships/worksheet" Target="worksheets/sheet60.xml" /><Relationship Id="rId65" Type="http://schemas.openxmlformats.org/officeDocument/2006/relationships/worksheet" Target="worksheets/sheet65.xml" /><Relationship Id="rId73" Type="http://schemas.openxmlformats.org/officeDocument/2006/relationships/worksheet" Target="worksheets/sheet73.xml" /><Relationship Id="rId78" Type="http://schemas.openxmlformats.org/officeDocument/2006/relationships/worksheet" Target="worksheets/sheet78.xml" /><Relationship Id="rId81" Type="http://schemas.openxmlformats.org/officeDocument/2006/relationships/worksheet" Target="worksheets/sheet81.xml"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solidFill>
                  <a:schemeClr val="bg1"/>
                </a:solidFill>
              </a:rPr>
              <a:t>グラフ タイトル</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8.3364600521981164E-2"/>
          <c:y val="0.13434878587196469"/>
          <c:w val="0.70106264143142449"/>
          <c:h val="0.69671863864699024"/>
        </c:manualLayout>
      </c:layout>
      <c:lineChart>
        <c:grouping val="standard"/>
        <c:varyColors val="0"/>
        <c:ser>
          <c:idx val="2"/>
          <c:order val="0"/>
          <c:tx>
            <c:strRef>
              <c:f>'1'!$K$16</c:f>
              <c:strCache>
                <c:ptCount val="1"/>
                <c:pt idx="0">
                  <c:v>人口</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mn-ea"/>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'1'!$I$17:$I$26</c:f>
              <c:strCache>
                <c:ptCount val="10"/>
                <c:pt idx="0">
                  <c:v>29</c:v>
                </c:pt>
                <c:pt idx="1">
                  <c:v>30</c:v>
                </c:pt>
                <c:pt idx="2">
                  <c:v>31</c:v>
                </c:pt>
                <c:pt idx="3">
                  <c:v>令和2年</c:v>
                </c:pt>
                <c:pt idx="4">
                  <c:v>3</c:v>
                </c:pt>
                <c:pt idx="5">
                  <c:v>4</c:v>
                </c:pt>
                <c:pt idx="6">
                  <c:v>5</c:v>
                </c:pt>
                <c:pt idx="7">
                  <c:v>6</c:v>
                </c:pt>
                <c:pt idx="8">
                  <c:v>7</c:v>
                </c:pt>
                <c:pt idx="9">
                  <c:v>8</c:v>
                </c:pt>
              </c:strCache>
            </c:strRef>
          </c:cat>
          <c:val>
            <c:numRef>
              <c:f>'1'!$K$17:$K$26</c:f>
              <c:numCache>
                <c:formatCode>#,##0_);[Red]\(#,##0\)</c:formatCode>
                <c:ptCount val="10"/>
                <c:pt idx="0">
                  <c:v>456893</c:v>
                </c:pt>
                <c:pt idx="1">
                  <c:v>460423</c:v>
                </c:pt>
                <c:pt idx="2">
                  <c:v>462591</c:v>
                </c:pt>
                <c:pt idx="3">
                  <c:v>464550</c:v>
                </c:pt>
                <c:pt idx="4">
                  <c:v>463691</c:v>
                </c:pt>
                <c:pt idx="5">
                  <c:v>462083</c:v>
                </c:pt>
                <c:pt idx="6">
                  <c:v>464175</c:v>
                </c:pt>
                <c:pt idx="7">
                  <c:v>467000</c:v>
                </c:pt>
                <c:pt idx="8">
                  <c:v>469916</c:v>
                </c:pt>
                <c:pt idx="9">
                  <c:v>472558</c:v>
                </c:pt>
              </c:numCache>
            </c:numRef>
          </c:val>
          <c:smooth val="0"/>
          <c:extLst>
            <c:ext xmlns:c16="http://schemas.microsoft.com/office/drawing/2014/chart" uri="{C3380CC4-5D6E-409C-BE32-E72D297353CC}">
              <c16:uniqueId val="{00000000-E096-4716-8B27-F70BC2FDBBDC}"/>
            </c:ext>
          </c:extLst>
        </c:ser>
        <c:dLbls>
          <c:showLegendKey val="0"/>
          <c:showVal val="0"/>
          <c:showCatName val="0"/>
          <c:showSerName val="0"/>
          <c:showPercent val="0"/>
          <c:showBubbleSize val="0"/>
        </c:dLbls>
        <c:marker val="1"/>
        <c:smooth val="0"/>
        <c:axId val="637277408"/>
        <c:axId val="637277736"/>
        <c:extLst/>
      </c:lineChart>
      <c:lineChart>
        <c:grouping val="standard"/>
        <c:varyColors val="0"/>
        <c:ser>
          <c:idx val="1"/>
          <c:order val="1"/>
          <c:tx>
            <c:strRef>
              <c:f>'1'!$J$16</c:f>
              <c:strCache>
                <c:ptCount val="1"/>
                <c:pt idx="0">
                  <c:v>世帯数</c:v>
                </c:pt>
              </c:strCache>
            </c:strRef>
          </c:tx>
          <c:spPr>
            <a:ln w="28575" cap="rnd">
              <a:solidFill>
                <a:srgbClr val="FF0000"/>
              </a:solidFill>
              <a:prstDash val="dash"/>
              <a:round/>
            </a:ln>
            <a:effectLst/>
          </c:spPr>
          <c:marker>
            <c:symbol val="circle"/>
            <c:size val="5"/>
            <c:spPr>
              <a:solidFill>
                <a:schemeClr val="bg1"/>
              </a:solidFill>
              <a:ln w="9525">
                <a:solidFill>
                  <a:srgbClr val="FF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mn-ea"/>
                    <a:ea typeface="+mn-ea"/>
                    <a:cs typeface="+mn-cs"/>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'1'!$I$17:$I$26</c:f>
              <c:strCache>
                <c:ptCount val="10"/>
                <c:pt idx="0">
                  <c:v>29</c:v>
                </c:pt>
                <c:pt idx="1">
                  <c:v>30</c:v>
                </c:pt>
                <c:pt idx="2">
                  <c:v>31</c:v>
                </c:pt>
                <c:pt idx="3">
                  <c:v>令和2年</c:v>
                </c:pt>
                <c:pt idx="4">
                  <c:v>3</c:v>
                </c:pt>
                <c:pt idx="5">
                  <c:v>4</c:v>
                </c:pt>
                <c:pt idx="6">
                  <c:v>5</c:v>
                </c:pt>
                <c:pt idx="7">
                  <c:v>6</c:v>
                </c:pt>
                <c:pt idx="8">
                  <c:v>7</c:v>
                </c:pt>
                <c:pt idx="9">
                  <c:v>8</c:v>
                </c:pt>
              </c:strCache>
            </c:strRef>
          </c:cat>
          <c:val>
            <c:numRef>
              <c:f>'1'!$J$17:$J$26</c:f>
              <c:numCache>
                <c:formatCode>#,##0_);[Red]\(#,##0\)</c:formatCode>
                <c:ptCount val="10"/>
                <c:pt idx="0">
                  <c:v>225737</c:v>
                </c:pt>
                <c:pt idx="1">
                  <c:v>229819</c:v>
                </c:pt>
                <c:pt idx="2">
                  <c:v>233158</c:v>
                </c:pt>
                <c:pt idx="3">
                  <c:v>236600</c:v>
                </c:pt>
                <c:pt idx="4">
                  <c:v>238563</c:v>
                </c:pt>
                <c:pt idx="5">
                  <c:v>239622</c:v>
                </c:pt>
                <c:pt idx="6">
                  <c:v>243962</c:v>
                </c:pt>
                <c:pt idx="7">
                  <c:v>248433</c:v>
                </c:pt>
                <c:pt idx="8">
                  <c:v>252845</c:v>
                </c:pt>
                <c:pt idx="9">
                  <c:v>256910</c:v>
                </c:pt>
              </c:numCache>
            </c:numRef>
          </c:val>
          <c:smooth val="0"/>
          <c:extLst>
            <c:ext xmlns:c16="http://schemas.microsoft.com/office/drawing/2014/chart" uri="{C3380CC4-5D6E-409C-BE32-E72D297353CC}">
              <c16:uniqueId val="{00000001-E096-4716-8B27-F70BC2FDBBDC}"/>
            </c:ext>
          </c:extLst>
        </c:ser>
        <c:dLbls>
          <c:showLegendKey val="0"/>
          <c:showVal val="0"/>
          <c:showCatName val="0"/>
          <c:showSerName val="0"/>
          <c:showPercent val="0"/>
          <c:showBubbleSize val="0"/>
        </c:dLbls>
        <c:marker val="1"/>
        <c:smooth val="0"/>
        <c:axId val="1045287008"/>
        <c:axId val="1045282744"/>
      </c:lineChart>
      <c:catAx>
        <c:axId val="637277408"/>
        <c:scaling>
          <c:orientation val="minMax"/>
        </c:scaling>
        <c:delete val="0"/>
        <c:axPos val="b"/>
        <c:numFmt formatCode="General" sourceLinked="1"/>
        <c:majorTickMark val="in"/>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ja-JP"/>
          </a:p>
        </c:txPr>
        <c:crossAx val="637277736"/>
        <c:crosses val="autoZero"/>
        <c:auto val="1"/>
        <c:lblAlgn val="ctr"/>
        <c:lblOffset val="100"/>
        <c:noMultiLvlLbl val="0"/>
      </c:catAx>
      <c:valAx>
        <c:axId val="637277736"/>
        <c:scaling>
          <c:orientation val="minMax"/>
          <c:max val="500000"/>
          <c:min val="0"/>
        </c:scaling>
        <c:delete val="0"/>
        <c:axPos val="l"/>
        <c:numFmt formatCode="#,##0_);[Red]\(#,##0\)" sourceLinked="1"/>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ja-JP"/>
          </a:p>
        </c:txPr>
        <c:crossAx val="637277408"/>
        <c:crosses val="autoZero"/>
        <c:crossBetween val="between"/>
      </c:valAx>
      <c:valAx>
        <c:axId val="1045282744"/>
        <c:scaling>
          <c:orientation val="minMax"/>
          <c:max val="300000"/>
          <c:min val="0"/>
        </c:scaling>
        <c:delete val="0"/>
        <c:axPos val="r"/>
        <c:numFmt formatCode="#,##0_);[Red]\(#,##0\)" sourceLinked="1"/>
        <c:majorTickMark val="in"/>
        <c:minorTickMark val="none"/>
        <c:tickLblPos val="nextTo"/>
        <c:spPr>
          <a:noFill/>
          <a:ln>
            <a:solidFill>
              <a:sysClr val="windowText" lastClr="000000">
                <a:alpha val="99000"/>
              </a:sys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ja-JP"/>
          </a:p>
        </c:txPr>
        <c:crossAx val="1045287008"/>
        <c:crosses val="max"/>
        <c:crossBetween val="between"/>
      </c:valAx>
      <c:catAx>
        <c:axId val="1045287008"/>
        <c:scaling>
          <c:orientation val="minMax"/>
        </c:scaling>
        <c:delete val="1"/>
        <c:axPos val="b"/>
        <c:numFmt formatCode="General" sourceLinked="1"/>
        <c:majorTickMark val="out"/>
        <c:minorTickMark val="none"/>
        <c:tickLblPos val="nextTo"/>
        <c:crossAx val="1045282744"/>
        <c:crosses val="autoZero"/>
        <c:auto val="1"/>
        <c:lblAlgn val="ctr"/>
        <c:lblOffset val="100"/>
        <c:noMultiLvlLbl val="0"/>
      </c:catAx>
      <c:spPr>
        <a:noFill/>
        <a:ln>
          <a:noFill/>
        </a:ln>
        <a:effectLst/>
      </c:spPr>
    </c:plotArea>
    <c:legend>
      <c:legendPos val="r"/>
      <c:layout>
        <c:manualLayout>
          <c:xMode val="edge"/>
          <c:yMode val="edge"/>
          <c:x val="0.8692362610791794"/>
          <c:y val="0.17771392814308809"/>
          <c:w val="0.12138728323699421"/>
          <c:h val="0.15625109361329836"/>
        </c:manualLayout>
      </c:layout>
      <c:overlay val="0"/>
      <c:spPr>
        <a:noFill/>
        <a:ln>
          <a:solidFill>
            <a:schemeClr val="tx1"/>
          </a:solid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ja-JP"/>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'1'!$J$37</c:f>
              <c:strCache>
                <c:ptCount val="1"/>
                <c:pt idx="0">
                  <c:v>男</c:v>
                </c:pt>
              </c:strCache>
            </c:strRef>
          </c:tx>
          <c:spPr>
            <a:pattFill prst="dashDnDiag">
              <a:fgClr>
                <a:schemeClr val="accent1"/>
              </a:fgClr>
              <a:bgClr>
                <a:schemeClr val="bg1"/>
              </a:bgClr>
            </a:patt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'1'!$I$38:$I$56</c:f>
              <c:strCache>
                <c:ptCount val="19"/>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90以上</c:v>
                </c:pt>
              </c:strCache>
            </c:strRef>
          </c:cat>
          <c:val>
            <c:numRef>
              <c:f>'1'!$J$38:$J$56</c:f>
              <c:numCache>
                <c:formatCode>#,##0_);[Red]\(#,##0\)</c:formatCode>
                <c:ptCount val="19"/>
                <c:pt idx="0">
                  <c:v>7724</c:v>
                </c:pt>
                <c:pt idx="1">
                  <c:v>8600</c:v>
                </c:pt>
                <c:pt idx="2">
                  <c:v>9303</c:v>
                </c:pt>
                <c:pt idx="3">
                  <c:v>9939</c:v>
                </c:pt>
                <c:pt idx="4">
                  <c:v>14325</c:v>
                </c:pt>
                <c:pt idx="5">
                  <c:v>17834</c:v>
                </c:pt>
                <c:pt idx="6">
                  <c:v>15972</c:v>
                </c:pt>
                <c:pt idx="7">
                  <c:v>15333</c:v>
                </c:pt>
                <c:pt idx="8">
                  <c:v>15791</c:v>
                </c:pt>
                <c:pt idx="9">
                  <c:v>17124</c:v>
                </c:pt>
                <c:pt idx="10">
                  <c:v>19857</c:v>
                </c:pt>
                <c:pt idx="11">
                  <c:v>18159</c:v>
                </c:pt>
                <c:pt idx="12">
                  <c:v>15515</c:v>
                </c:pt>
                <c:pt idx="13">
                  <c:v>12008</c:v>
                </c:pt>
                <c:pt idx="14">
                  <c:v>11347</c:v>
                </c:pt>
                <c:pt idx="15">
                  <c:v>11834</c:v>
                </c:pt>
                <c:pt idx="16">
                  <c:v>7551</c:v>
                </c:pt>
                <c:pt idx="17">
                  <c:v>4644</c:v>
                </c:pt>
                <c:pt idx="18">
                  <c:v>2462</c:v>
                </c:pt>
              </c:numCache>
            </c:numRef>
          </c:val>
          <c:extLst>
            <c:ext xmlns:c16="http://schemas.microsoft.com/office/drawing/2014/chart" uri="{C3380CC4-5D6E-409C-BE32-E72D297353CC}">
              <c16:uniqueId val="{00000000-A145-4A1B-A7E0-06F117C8184A}"/>
            </c:ext>
          </c:extLst>
        </c:ser>
        <c:dLbls>
          <c:showLegendKey val="0"/>
          <c:showVal val="0"/>
          <c:showCatName val="0"/>
          <c:showSerName val="0"/>
          <c:showPercent val="0"/>
          <c:showBubbleSize val="0"/>
        </c:dLbls>
        <c:gapWidth val="15"/>
        <c:axId val="1203234904"/>
        <c:axId val="1203237424"/>
      </c:barChart>
      <c:barChart>
        <c:barDir val="bar"/>
        <c:grouping val="clustered"/>
        <c:varyColors val="0"/>
        <c:ser>
          <c:idx val="1"/>
          <c:order val="1"/>
          <c:tx>
            <c:strRef>
              <c:f>'1'!$M$37</c:f>
              <c:strCache>
                <c:ptCount val="1"/>
                <c:pt idx="0">
                  <c:v>女</c:v>
                </c:pt>
              </c:strCache>
            </c:strRef>
          </c:tx>
          <c:spPr>
            <a:pattFill prst="pct5">
              <a:fgClr>
                <a:schemeClr val="accent1"/>
              </a:fgClr>
              <a:bgClr>
                <a:schemeClr val="bg1"/>
              </a:bgClr>
            </a:patt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'1'!$I$38:$I$56</c:f>
              <c:strCache>
                <c:ptCount val="19"/>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90以上</c:v>
                </c:pt>
              </c:strCache>
            </c:strRef>
          </c:cat>
          <c:val>
            <c:numRef>
              <c:f>'1'!$M$38:$M$56</c:f>
              <c:numCache>
                <c:formatCode>#,##0_);[Red]\(#,##0\)</c:formatCode>
                <c:ptCount val="19"/>
                <c:pt idx="0">
                  <c:v>7104</c:v>
                </c:pt>
                <c:pt idx="1">
                  <c:v>8143</c:v>
                </c:pt>
                <c:pt idx="2">
                  <c:v>8834</c:v>
                </c:pt>
                <c:pt idx="3">
                  <c:v>9370</c:v>
                </c:pt>
                <c:pt idx="4">
                  <c:v>13764</c:v>
                </c:pt>
                <c:pt idx="5">
                  <c:v>17050</c:v>
                </c:pt>
                <c:pt idx="6">
                  <c:v>15254</c:v>
                </c:pt>
                <c:pt idx="7">
                  <c:v>14107</c:v>
                </c:pt>
                <c:pt idx="8">
                  <c:v>14777</c:v>
                </c:pt>
                <c:pt idx="9">
                  <c:v>15537</c:v>
                </c:pt>
                <c:pt idx="10">
                  <c:v>18509</c:v>
                </c:pt>
                <c:pt idx="11">
                  <c:v>16768</c:v>
                </c:pt>
                <c:pt idx="12">
                  <c:v>14533</c:v>
                </c:pt>
                <c:pt idx="13">
                  <c:v>11622</c:v>
                </c:pt>
                <c:pt idx="14">
                  <c:v>11575</c:v>
                </c:pt>
                <c:pt idx="15">
                  <c:v>13738</c:v>
                </c:pt>
                <c:pt idx="16">
                  <c:v>11278</c:v>
                </c:pt>
                <c:pt idx="17">
                  <c:v>8754</c:v>
                </c:pt>
                <c:pt idx="18">
                  <c:v>6519</c:v>
                </c:pt>
              </c:numCache>
            </c:numRef>
          </c:val>
          <c:extLst>
            <c:ext xmlns:c16="http://schemas.microsoft.com/office/drawing/2014/chart" uri="{C3380CC4-5D6E-409C-BE32-E72D297353CC}">
              <c16:uniqueId val="{00000001-A145-4A1B-A7E0-06F117C8184A}"/>
            </c:ext>
          </c:extLst>
        </c:ser>
        <c:dLbls>
          <c:showLegendKey val="0"/>
          <c:showVal val="0"/>
          <c:showCatName val="0"/>
          <c:showSerName val="0"/>
          <c:showPercent val="0"/>
          <c:showBubbleSize val="0"/>
        </c:dLbls>
        <c:gapWidth val="15"/>
        <c:axId val="1203235624"/>
        <c:axId val="1203234184"/>
      </c:barChart>
      <c:catAx>
        <c:axId val="1203234904"/>
        <c:scaling>
          <c:orientation val="minMax"/>
        </c:scaling>
        <c:delete val="0"/>
        <c:axPos val="r"/>
        <c:numFmt formatCode="General" sourceLinked="1"/>
        <c:majorTickMark val="out"/>
        <c:minorTickMark val="none"/>
        <c:tickLblPos val="nextTo"/>
        <c:spPr>
          <a:noFill/>
          <a:ln w="0" cap="flat" cmpd="sng" algn="ctr">
            <a:solidFill>
              <a:schemeClr val="tx1">
                <a:lumMod val="15000"/>
                <a:lumOff val="85000"/>
              </a:schemeClr>
            </a:solidFill>
            <a:round/>
          </a:ln>
          <a:effectLst/>
        </c:spPr>
        <c:txPr>
          <a:bodyPr rot="0" spcFirstLastPara="1" vertOverflow="ellipsis" wrap="square" anchor="t" anchorCtr="0"/>
          <a:lstStyle/>
          <a:p>
            <a:pPr>
              <a:defRPr sz="700" b="1" i="0" u="none" strike="noStrike" kern="1200" baseline="0">
                <a:solidFill>
                  <a:schemeClr val="tx1">
                    <a:lumMod val="65000"/>
                    <a:lumOff val="35000"/>
                  </a:schemeClr>
                </a:solidFill>
                <a:latin typeface="ＭＳ ゴシック" panose="020B0609070205080204" pitchFamily="49" charset="-128"/>
                <a:ea typeface="ＭＳ ゴシック" panose="020B0609070205080204" pitchFamily="49" charset="-128"/>
                <a:cs typeface="+mn-cs"/>
              </a:defRPr>
            </a:pPr>
            <a:endParaRPr lang="ja-JP"/>
          </a:p>
        </c:txPr>
        <c:crossAx val="1203237424"/>
        <c:crosses val="autoZero"/>
        <c:auto val="1"/>
        <c:lblAlgn val="ctr"/>
        <c:lblOffset val="0"/>
        <c:tickMarkSkip val="15"/>
        <c:noMultiLvlLbl val="0"/>
      </c:catAx>
      <c:valAx>
        <c:axId val="1203237424"/>
        <c:scaling>
          <c:orientation val="maxMin"/>
          <c:max val="22500"/>
          <c:min val="-25000"/>
        </c:scaling>
        <c:delete val="0"/>
        <c:axPos val="b"/>
        <c:majorGridlines>
          <c:spPr>
            <a:ln w="9525" cap="flat" cmpd="sng" algn="ctr">
              <a:noFill/>
              <a:round/>
            </a:ln>
            <a:effectLst/>
          </c:spPr>
        </c:majorGridlines>
        <c:minorGridlines>
          <c:spPr>
            <a:ln w="9525" cap="flat" cmpd="sng" algn="ctr">
              <a:noFill/>
              <a:round/>
            </a:ln>
            <a:effectLst/>
          </c:spPr>
        </c:minorGridlines>
        <c:numFmt formatCode="#,##0_);#,##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ＭＳ ゴシック" panose="020B0609070205080204" pitchFamily="49" charset="-128"/>
                <a:ea typeface="ＭＳ ゴシック" panose="020B0609070205080204" pitchFamily="49" charset="-128"/>
                <a:cs typeface="+mn-cs"/>
              </a:defRPr>
            </a:pPr>
            <a:endParaRPr lang="ja-JP"/>
          </a:p>
        </c:txPr>
        <c:crossAx val="1203234904"/>
        <c:crosses val="autoZero"/>
        <c:crossBetween val="between"/>
      </c:valAx>
      <c:valAx>
        <c:axId val="1203234184"/>
        <c:scaling>
          <c:orientation val="minMax"/>
          <c:min val="-25000"/>
        </c:scaling>
        <c:delete val="1"/>
        <c:axPos val="t"/>
        <c:numFmt formatCode="#,##0_);" sourceLinked="0"/>
        <c:majorTickMark val="out"/>
        <c:minorTickMark val="none"/>
        <c:tickLblPos val="nextTo"/>
        <c:crossAx val="1203235624"/>
        <c:crosses val="max"/>
        <c:crossBetween val="between"/>
      </c:valAx>
      <c:catAx>
        <c:axId val="1203235624"/>
        <c:scaling>
          <c:orientation val="minMax"/>
        </c:scaling>
        <c:delete val="1"/>
        <c:axPos val="l"/>
        <c:numFmt formatCode="General" sourceLinked="1"/>
        <c:majorTickMark val="out"/>
        <c:minorTickMark val="none"/>
        <c:tickLblPos val="nextTo"/>
        <c:crossAx val="1203234184"/>
        <c:crosses val="autoZero"/>
        <c:auto val="1"/>
        <c:lblAlgn val="ctr"/>
        <c:lblOffset val="100"/>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342075880669661"/>
          <c:y val="0.14632410286977171"/>
          <c:w val="0.61370797777661834"/>
          <c:h val="0.73105189091254219"/>
        </c:manualLayout>
      </c:layout>
      <c:doughnutChart>
        <c:varyColors val="1"/>
        <c:ser>
          <c:idx val="0"/>
          <c:order val="0"/>
          <c:spPr>
            <a:ln w="12700">
              <a:solidFill>
                <a:schemeClr val="tx1"/>
              </a:solidFill>
            </a:ln>
          </c:spPr>
          <c:dPt>
            <c:idx val="0"/>
            <c:bubble3D val="0"/>
            <c:spPr>
              <a:noFill/>
              <a:ln w="12700">
                <a:solidFill>
                  <a:schemeClr val="tx1"/>
                </a:solidFill>
              </a:ln>
            </c:spPr>
            <c:extLst>
              <c:ext xmlns:c16="http://schemas.microsoft.com/office/drawing/2014/chart" uri="{C3380CC4-5D6E-409C-BE32-E72D297353CC}">
                <c16:uniqueId val="{00000001-7EFE-44B2-940D-58C946F73DED}"/>
              </c:ext>
            </c:extLst>
          </c:dPt>
          <c:dPt>
            <c:idx val="1"/>
            <c:bubble3D val="0"/>
            <c:spPr>
              <a:noFill/>
              <a:ln w="12700">
                <a:solidFill>
                  <a:schemeClr val="tx1"/>
                </a:solidFill>
              </a:ln>
            </c:spPr>
            <c:extLst>
              <c:ext xmlns:c16="http://schemas.microsoft.com/office/drawing/2014/chart" uri="{C3380CC4-5D6E-409C-BE32-E72D297353CC}">
                <c16:uniqueId val="{00000003-7EFE-44B2-940D-58C946F73DED}"/>
              </c:ext>
            </c:extLst>
          </c:dPt>
          <c:dPt>
            <c:idx val="2"/>
            <c:bubble3D val="0"/>
            <c:spPr>
              <a:noFill/>
              <a:ln w="12700">
                <a:noFill/>
              </a:ln>
            </c:spPr>
            <c:extLst>
              <c:ext xmlns:c16="http://schemas.microsoft.com/office/drawing/2014/chart" uri="{C3380CC4-5D6E-409C-BE32-E72D297353CC}">
                <c16:uniqueId val="{00000005-7EFE-44B2-940D-58C946F73DED}"/>
              </c:ext>
            </c:extLst>
          </c:dPt>
          <c:dLbls>
            <c:dLbl>
              <c:idx val="1"/>
              <c:layout>
                <c:manualLayout>
                  <c:x val="-1.3340956737183222E-2"/>
                  <c:y val="2.3894871596109252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7EFE-44B2-940D-58C946F73DED}"/>
                </c:ext>
              </c:extLst>
            </c:dLbl>
            <c:dLbl>
              <c:idx val="2"/>
              <c:delete val="1"/>
              <c:extLst>
                <c:ext xmlns:c15="http://schemas.microsoft.com/office/drawing/2012/chart" uri="{CE6537A1-D6FC-4f65-9D91-7224C49458BB}"/>
                <c:ext xmlns:c16="http://schemas.microsoft.com/office/drawing/2014/chart" uri="{C3380CC4-5D6E-409C-BE32-E72D297353CC}">
                  <c16:uniqueId val="{00000005-7EFE-44B2-940D-58C946F73DED}"/>
                </c:ext>
              </c:extLst>
            </c:dLbl>
            <c:spPr>
              <a:noFill/>
              <a:ln>
                <a:noFill/>
              </a:ln>
              <a:effectLst/>
            </c:spPr>
            <c:txPr>
              <a:bodyPr/>
              <a:lstStyle/>
              <a:p>
                <a:pPr>
                  <a:defRPr>
                    <a:latin typeface="ＭＳ ゴシック" panose="020B0609070205080204" pitchFamily="49" charset="-128"/>
                    <a:ea typeface="ＭＳ ゴシック" panose="020B0609070205080204" pitchFamily="49" charset="-128"/>
                  </a:defRPr>
                </a:pPr>
                <a:endParaRPr lang="ja-JP"/>
              </a:p>
            </c:txPr>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'18'!$I$7:$I$9</c:f>
              <c:strCache>
                <c:ptCount val="3"/>
                <c:pt idx="0">
                  <c:v>自主財源</c:v>
                </c:pt>
                <c:pt idx="1">
                  <c:v>依存財源</c:v>
                </c:pt>
                <c:pt idx="2">
                  <c:v>ダミー</c:v>
                </c:pt>
              </c:strCache>
            </c:strRef>
          </c:cat>
          <c:val>
            <c:numRef>
              <c:f>'18'!$J$7:$J$25</c:f>
              <c:numCache>
                <c:formatCode>0.0%</c:formatCode>
                <c:ptCount val="19"/>
                <c:pt idx="0">
                  <c:v>0.2497078951088493</c:v>
                </c:pt>
                <c:pt idx="1">
                  <c:v>0.75029210489115072</c:v>
                </c:pt>
                <c:pt idx="2">
                  <c:v>1</c:v>
                </c:pt>
              </c:numCache>
            </c:numRef>
          </c:val>
          <c:extLst>
            <c:ext xmlns:c16="http://schemas.microsoft.com/office/drawing/2014/chart" uri="{C3380CC4-5D6E-409C-BE32-E72D297353CC}">
              <c16:uniqueId val="{00000006-7EFE-44B2-940D-58C946F73DED}"/>
            </c:ext>
          </c:extLst>
        </c:ser>
        <c:ser>
          <c:idx val="1"/>
          <c:order val="1"/>
          <c:spPr>
            <a:ln w="12700">
              <a:solidFill>
                <a:schemeClr val="tx1"/>
              </a:solidFill>
            </a:ln>
          </c:spPr>
          <c:dPt>
            <c:idx val="3"/>
            <c:bubble3D val="0"/>
            <c:spPr>
              <a:noFill/>
              <a:ln w="12700" cmpd="sng">
                <a:solidFill>
                  <a:schemeClr val="tx1"/>
                </a:solidFill>
              </a:ln>
            </c:spPr>
            <c:extLst>
              <c:ext xmlns:c16="http://schemas.microsoft.com/office/drawing/2014/chart" uri="{C3380CC4-5D6E-409C-BE32-E72D297353CC}">
                <c16:uniqueId val="{00000008-7EFE-44B2-940D-58C946F73DED}"/>
              </c:ext>
            </c:extLst>
          </c:dPt>
          <c:dPt>
            <c:idx val="4"/>
            <c:bubble3D val="0"/>
            <c:spPr>
              <a:noFill/>
              <a:ln w="12700">
                <a:solidFill>
                  <a:schemeClr val="tx1"/>
                </a:solidFill>
              </a:ln>
            </c:spPr>
            <c:extLst>
              <c:ext xmlns:c16="http://schemas.microsoft.com/office/drawing/2014/chart" uri="{C3380CC4-5D6E-409C-BE32-E72D297353CC}">
                <c16:uniqueId val="{0000000A-7EFE-44B2-940D-58C946F73DED}"/>
              </c:ext>
            </c:extLst>
          </c:dPt>
          <c:dPt>
            <c:idx val="5"/>
            <c:bubble3D val="0"/>
            <c:spPr>
              <a:noFill/>
              <a:ln w="12700">
                <a:solidFill>
                  <a:schemeClr val="tx1"/>
                </a:solidFill>
              </a:ln>
            </c:spPr>
            <c:extLst>
              <c:ext xmlns:c16="http://schemas.microsoft.com/office/drawing/2014/chart" uri="{C3380CC4-5D6E-409C-BE32-E72D297353CC}">
                <c16:uniqueId val="{0000000C-7EFE-44B2-940D-58C946F73DED}"/>
              </c:ext>
            </c:extLst>
          </c:dPt>
          <c:dPt>
            <c:idx val="6"/>
            <c:bubble3D val="0"/>
            <c:spPr>
              <a:noFill/>
              <a:ln w="12700">
                <a:solidFill>
                  <a:schemeClr val="tx1"/>
                </a:solidFill>
              </a:ln>
            </c:spPr>
            <c:extLst>
              <c:ext xmlns:c16="http://schemas.microsoft.com/office/drawing/2014/chart" uri="{C3380CC4-5D6E-409C-BE32-E72D297353CC}">
                <c16:uniqueId val="{0000000E-7EFE-44B2-940D-58C946F73DED}"/>
              </c:ext>
            </c:extLst>
          </c:dPt>
          <c:dPt>
            <c:idx val="7"/>
            <c:bubble3D val="0"/>
            <c:spPr>
              <a:noFill/>
              <a:ln w="12700">
                <a:solidFill>
                  <a:schemeClr val="tx1"/>
                </a:solidFill>
              </a:ln>
            </c:spPr>
            <c:extLst>
              <c:ext xmlns:c16="http://schemas.microsoft.com/office/drawing/2014/chart" uri="{C3380CC4-5D6E-409C-BE32-E72D297353CC}">
                <c16:uniqueId val="{00000010-7EFE-44B2-940D-58C946F73DED}"/>
              </c:ext>
            </c:extLst>
          </c:dPt>
          <c:dPt>
            <c:idx val="8"/>
            <c:bubble3D val="0"/>
            <c:spPr>
              <a:noFill/>
              <a:ln w="12700">
                <a:solidFill>
                  <a:schemeClr val="tx1"/>
                </a:solidFill>
              </a:ln>
            </c:spPr>
            <c:extLst>
              <c:ext xmlns:c16="http://schemas.microsoft.com/office/drawing/2014/chart" uri="{C3380CC4-5D6E-409C-BE32-E72D297353CC}">
                <c16:uniqueId val="{00000012-7EFE-44B2-940D-58C946F73DED}"/>
              </c:ext>
            </c:extLst>
          </c:dPt>
          <c:dPt>
            <c:idx val="9"/>
            <c:bubble3D val="0"/>
            <c:spPr>
              <a:noFill/>
              <a:ln w="12700">
                <a:solidFill>
                  <a:schemeClr val="tx1"/>
                </a:solidFill>
              </a:ln>
            </c:spPr>
            <c:extLst>
              <c:ext xmlns:c16="http://schemas.microsoft.com/office/drawing/2014/chart" uri="{C3380CC4-5D6E-409C-BE32-E72D297353CC}">
                <c16:uniqueId val="{00000014-7EFE-44B2-940D-58C946F73DED}"/>
              </c:ext>
            </c:extLst>
          </c:dPt>
          <c:dPt>
            <c:idx val="10"/>
            <c:bubble3D val="0"/>
            <c:spPr>
              <a:noFill/>
              <a:ln w="12700">
                <a:solidFill>
                  <a:schemeClr val="tx1"/>
                </a:solidFill>
              </a:ln>
            </c:spPr>
            <c:extLst>
              <c:ext xmlns:c16="http://schemas.microsoft.com/office/drawing/2014/chart" uri="{C3380CC4-5D6E-409C-BE32-E72D297353CC}">
                <c16:uniqueId val="{00000016-7EFE-44B2-940D-58C946F73DED}"/>
              </c:ext>
            </c:extLst>
          </c:dPt>
          <c:dPt>
            <c:idx val="11"/>
            <c:bubble3D val="0"/>
            <c:spPr>
              <a:noFill/>
              <a:ln w="12700" cmpd="sng">
                <a:solidFill>
                  <a:schemeClr val="tx1"/>
                </a:solidFill>
              </a:ln>
            </c:spPr>
            <c:extLst>
              <c:ext xmlns:c16="http://schemas.microsoft.com/office/drawing/2014/chart" uri="{C3380CC4-5D6E-409C-BE32-E72D297353CC}">
                <c16:uniqueId val="{00000018-7EFE-44B2-940D-58C946F73DED}"/>
              </c:ext>
            </c:extLst>
          </c:dPt>
          <c:dPt>
            <c:idx val="12"/>
            <c:bubble3D val="0"/>
            <c:spPr>
              <a:solidFill>
                <a:srgbClr val="000064"/>
              </a:solidFill>
              <a:ln w="12700">
                <a:solidFill>
                  <a:schemeClr val="tx1"/>
                </a:solidFill>
              </a:ln>
            </c:spPr>
            <c:extLst>
              <c:ext xmlns:c16="http://schemas.microsoft.com/office/drawing/2014/chart" uri="{C3380CC4-5D6E-409C-BE32-E72D297353CC}">
                <c16:uniqueId val="{0000001A-7EFE-44B2-940D-58C946F73DED}"/>
              </c:ext>
            </c:extLst>
          </c:dPt>
          <c:dPt>
            <c:idx val="13"/>
            <c:bubble3D val="0"/>
            <c:spPr>
              <a:solidFill>
                <a:schemeClr val="accent5">
                  <a:lumMod val="50000"/>
                </a:schemeClr>
              </a:solidFill>
              <a:ln w="12700">
                <a:solidFill>
                  <a:schemeClr val="tx1"/>
                </a:solidFill>
              </a:ln>
            </c:spPr>
            <c:extLst>
              <c:ext xmlns:c16="http://schemas.microsoft.com/office/drawing/2014/chart" uri="{C3380CC4-5D6E-409C-BE32-E72D297353CC}">
                <c16:uniqueId val="{0000001C-7EFE-44B2-940D-58C946F73DED}"/>
              </c:ext>
            </c:extLst>
          </c:dPt>
          <c:dPt>
            <c:idx val="14"/>
            <c:bubble3D val="0"/>
            <c:spPr>
              <a:solidFill>
                <a:schemeClr val="accent5">
                  <a:lumMod val="75000"/>
                </a:schemeClr>
              </a:solidFill>
              <a:ln w="12700">
                <a:solidFill>
                  <a:schemeClr val="tx1"/>
                </a:solidFill>
              </a:ln>
            </c:spPr>
            <c:extLst>
              <c:ext xmlns:c16="http://schemas.microsoft.com/office/drawing/2014/chart" uri="{C3380CC4-5D6E-409C-BE32-E72D297353CC}">
                <c16:uniqueId val="{0000001E-7EFE-44B2-940D-58C946F73DED}"/>
              </c:ext>
            </c:extLst>
          </c:dPt>
          <c:dPt>
            <c:idx val="15"/>
            <c:bubble3D val="0"/>
            <c:spPr>
              <a:solidFill>
                <a:schemeClr val="accent5">
                  <a:lumMod val="60000"/>
                  <a:lumOff val="40000"/>
                </a:schemeClr>
              </a:solidFill>
              <a:ln w="12700">
                <a:solidFill>
                  <a:schemeClr val="tx1"/>
                </a:solidFill>
              </a:ln>
            </c:spPr>
            <c:extLst>
              <c:ext xmlns:c16="http://schemas.microsoft.com/office/drawing/2014/chart" uri="{C3380CC4-5D6E-409C-BE32-E72D297353CC}">
                <c16:uniqueId val="{00000020-7EFE-44B2-940D-58C946F73DED}"/>
              </c:ext>
            </c:extLst>
          </c:dPt>
          <c:dPt>
            <c:idx val="16"/>
            <c:bubble3D val="0"/>
            <c:spPr>
              <a:solidFill>
                <a:schemeClr val="accent5">
                  <a:lumMod val="40000"/>
                  <a:lumOff val="60000"/>
                </a:schemeClr>
              </a:solidFill>
              <a:ln w="12700">
                <a:solidFill>
                  <a:schemeClr val="tx1"/>
                </a:solidFill>
              </a:ln>
            </c:spPr>
            <c:extLst>
              <c:ext xmlns:c16="http://schemas.microsoft.com/office/drawing/2014/chart" uri="{C3380CC4-5D6E-409C-BE32-E72D297353CC}">
                <c16:uniqueId val="{00000022-7EFE-44B2-940D-58C946F73DED}"/>
              </c:ext>
            </c:extLst>
          </c:dPt>
          <c:dPt>
            <c:idx val="17"/>
            <c:bubble3D val="0"/>
            <c:spPr>
              <a:solidFill>
                <a:schemeClr val="accent5">
                  <a:lumMod val="20000"/>
                  <a:lumOff val="80000"/>
                </a:schemeClr>
              </a:solidFill>
              <a:ln w="12700">
                <a:solidFill>
                  <a:schemeClr val="tx1"/>
                </a:solidFill>
              </a:ln>
            </c:spPr>
            <c:extLst>
              <c:ext xmlns:c16="http://schemas.microsoft.com/office/drawing/2014/chart" uri="{C3380CC4-5D6E-409C-BE32-E72D297353CC}">
                <c16:uniqueId val="{00000024-7EFE-44B2-940D-58C946F73DED}"/>
              </c:ext>
            </c:extLst>
          </c:dPt>
          <c:dPt>
            <c:idx val="18"/>
            <c:bubble3D val="0"/>
            <c:spPr>
              <a:solidFill>
                <a:srgbClr val="F0F0FF"/>
              </a:solidFill>
              <a:ln w="12700">
                <a:solidFill>
                  <a:schemeClr val="tx1"/>
                </a:solidFill>
              </a:ln>
            </c:spPr>
            <c:extLst>
              <c:ext xmlns:c16="http://schemas.microsoft.com/office/drawing/2014/chart" uri="{C3380CC4-5D6E-409C-BE32-E72D297353CC}">
                <c16:uniqueId val="{00000026-7EFE-44B2-940D-58C946F73DED}"/>
              </c:ext>
            </c:extLst>
          </c:dPt>
          <c:dLbls>
            <c:dLbl>
              <c:idx val="9"/>
              <c:layout>
                <c:manualLayout>
                  <c:x val="-3.8102715961653762E-3"/>
                  <c:y val="-0.14631423729847229"/>
                </c:manualLayout>
              </c:layout>
              <c:tx>
                <c:rich>
                  <a:bodyPr wrap="square" lIns="38100" tIns="19050" rIns="38100" bIns="19050" anchor="ctr">
                    <a:noAutofit/>
                  </a:bodyPr>
                  <a:lstStyle/>
                  <a:p>
                    <a:pPr>
                      <a:defRPr/>
                    </a:pPr>
                    <a:fld id="{F255B6D6-9CEC-4B58-BA2B-15A607804743}" type="CATEGORYNAME">
                      <a:rPr lang="ja-JP" altLang="en-US">
                        <a:latin typeface="ＭＳ ゴシック" panose="020B0609070205080204" pitchFamily="49" charset="-128"/>
                        <a:ea typeface="ＭＳ ゴシック" panose="020B0609070205080204" pitchFamily="49" charset="-128"/>
                      </a:rPr>
                      <a:pPr>
                        <a:defRPr/>
                      </a:pPr>
                      <a:t>[分類名]</a:t>
                    </a:fld>
                    <a:fld id="{27AE5933-327B-464D-BC91-224E0A3EDA25}" type="CELLREF">
                      <a:rPr lang="en-US" altLang="ja-JP" sz="1000" baseline="0">
                        <a:latin typeface="ＭＳ ゴシック" panose="020B0609070205080204" pitchFamily="49" charset="-128"/>
                        <a:ea typeface="ＭＳ ゴシック" panose="020B0609070205080204" pitchFamily="49" charset="-128"/>
                      </a:rPr>
                      <a:pPr>
                        <a:defRPr/>
                      </a:pPr>
                      <a:t>[CELLREF]</a:t>
                    </a:fld>
                    <a:endParaRPr lang="ja-JP" altLang="en-US"/>
                  </a:p>
                </c:rich>
              </c:tx>
              <c:spPr>
                <a:xfrm>
                  <a:off x="3165179" y="1825"/>
                  <a:ext cx="980691" cy="613675"/>
                </a:xfrm>
                <a:noFill/>
                <a:ln>
                  <a:noFill/>
                </a:ln>
                <a:effectLst/>
              </c:sp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borderCallout1">
                      <a:avLst>
                        <a:gd name="adj1" fmla="val 95254"/>
                        <a:gd name="adj2" fmla="val 44100"/>
                        <a:gd name="adj3" fmla="val 171197"/>
                        <a:gd name="adj4" fmla="val 52850"/>
                      </a:avLst>
                    </a:prstGeom>
                  </c15:spPr>
                  <c15:layout>
                    <c:manualLayout>
                      <c:w val="0.14714614866158479"/>
                      <c:h val="0.11138657890418875"/>
                    </c:manualLayout>
                  </c15:layout>
                  <c15:dlblFieldTable>
                    <c15:dlblFTEntry>
                      <c15:txfldGUID>{27AE5933-327B-464D-BC91-224E0A3EDA25}</c15:txfldGUID>
                      <c15:f>'18'!$L$16</c15:f>
                      <c15:dlblFieldTableCache>
                        <c:ptCount val="1"/>
                        <c:pt idx="0">
                          <c:v>特別区債11,571,000千円4.1%</c:v>
                        </c:pt>
                      </c15:dlblFieldTableCache>
                    </c15:dlblFTEntry>
                  </c15:dlblFieldTable>
                  <c15:showDataLabelsRange val="0"/>
                </c:ext>
                <c:ext xmlns:c16="http://schemas.microsoft.com/office/drawing/2014/chart" uri="{C3380CC4-5D6E-409C-BE32-E72D297353CC}">
                  <c16:uniqueId val="{00000014-7EFE-44B2-940D-58C946F73DE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borderCallout1">
                    <a:avLst/>
                  </a:prstGeom>
                </c15:spPr>
              </c:ext>
            </c:extLst>
          </c:dLbls>
          <c:cat>
            <c:strRef>
              <c:f>'18'!$I$7:$I$9</c:f>
              <c:strCache>
                <c:ptCount val="3"/>
                <c:pt idx="0">
                  <c:v>自主財源</c:v>
                </c:pt>
                <c:pt idx="1">
                  <c:v>依存財源</c:v>
                </c:pt>
                <c:pt idx="2">
                  <c:v>ダミー</c:v>
                </c:pt>
              </c:strCache>
            </c:strRef>
          </c:cat>
          <c:val>
            <c:numRef>
              <c:f>'18'!$K$7:$K$25</c:f>
              <c:numCache>
                <c:formatCode>General</c:formatCode>
                <c:ptCount val="19"/>
                <c:pt idx="3" formatCode="#,##0_);[Red]\(#,##0\)">
                  <c:v>5430397</c:v>
                </c:pt>
                <c:pt idx="4" formatCode="#,##0_);[Red]\(#,##0\)">
                  <c:v>2000000</c:v>
                </c:pt>
                <c:pt idx="5" formatCode="#,##0_);[Red]\(#,##0\)">
                  <c:v>5026014</c:v>
                </c:pt>
                <c:pt idx="6" formatCode="#,##0_);[Red]\(#,##0\)">
                  <c:v>17256725</c:v>
                </c:pt>
                <c:pt idx="7" formatCode="#,##0_);[Red]\(#,##0\)">
                  <c:v>40944210</c:v>
                </c:pt>
                <c:pt idx="8" formatCode="#,##0_);[Red]\(#,##0\)">
                  <c:v>44216827</c:v>
                </c:pt>
                <c:pt idx="9" formatCode="#,##0_);[Red]\(#,##0\)">
                  <c:v>11571000</c:v>
                </c:pt>
                <c:pt idx="10" formatCode="#,##0_);[Red]\(#,##0\)">
                  <c:v>57514827</c:v>
                </c:pt>
                <c:pt idx="11" formatCode="#,##0_);[Red]\(#,##0\)">
                  <c:v>99000000</c:v>
                </c:pt>
                <c:pt idx="12" formatCode="#,##0_);[Red]\(#,##0\)">
                  <c:v>29178805</c:v>
                </c:pt>
                <c:pt idx="13" formatCode="#,##0_);[Red]\(#,##0\)">
                  <c:v>103785730</c:v>
                </c:pt>
                <c:pt idx="14" formatCode="#,##0_);[Red]\(#,##0\)">
                  <c:v>30751226</c:v>
                </c:pt>
                <c:pt idx="15" formatCode="#,##0_);[Red]\(#,##0\)">
                  <c:v>25842770</c:v>
                </c:pt>
                <c:pt idx="16" formatCode="#,##0_);[Red]\(#,##0\)">
                  <c:v>47749937</c:v>
                </c:pt>
                <c:pt idx="17" formatCode="#,##0_);[Red]\(#,##0\)">
                  <c:v>19563906</c:v>
                </c:pt>
                <c:pt idx="18" formatCode="#,##0_);[Red]\(#,##0\)">
                  <c:v>26087626</c:v>
                </c:pt>
              </c:numCache>
            </c:numRef>
          </c:val>
          <c:extLst>
            <c:ext xmlns:c16="http://schemas.microsoft.com/office/drawing/2014/chart" uri="{C3380CC4-5D6E-409C-BE32-E72D297353CC}">
              <c16:uniqueId val="{00000027-7EFE-44B2-940D-58C946F73DED}"/>
            </c:ext>
          </c:extLst>
        </c:ser>
        <c:dLbls>
          <c:showLegendKey val="0"/>
          <c:showVal val="0"/>
          <c:showCatName val="0"/>
          <c:showSerName val="0"/>
          <c:showPercent val="0"/>
          <c:showBubbleSize val="0"/>
          <c:showLeaderLines val="1"/>
        </c:dLbls>
        <c:firstSliceAng val="270"/>
        <c:holeSize val="35"/>
      </c:doughnutChart>
    </c:plotArea>
    <c:plotVisOnly val="1"/>
    <c:dispBlanksAs val="gap"/>
    <c:showDLblsOverMax val="0"/>
  </c:chart>
  <c:spPr>
    <a:solidFill>
      <a:schemeClr val="bg1"/>
    </a:solidFill>
    <a:ln w="6350">
      <a:solidFill>
        <a:schemeClr val="tx1"/>
      </a:solidFill>
    </a:ln>
  </c:sp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627329874519421"/>
          <c:y val="0.17489594414341736"/>
          <c:w val="0.77664106419935186"/>
          <c:h val="0.60453695675055263"/>
        </c:manualLayout>
      </c:layout>
      <c:barChart>
        <c:barDir val="col"/>
        <c:grouping val="clustered"/>
        <c:varyColors val="0"/>
        <c:ser>
          <c:idx val="2"/>
          <c:order val="0"/>
          <c:tx>
            <c:strRef>
              <c:f>'18'!$I$41</c:f>
              <c:strCache>
                <c:ptCount val="1"/>
                <c:pt idx="0">
                  <c:v>総額</c:v>
                </c:pt>
              </c:strCache>
            </c:strRef>
          </c:tx>
          <c:spPr>
            <a:noFill/>
            <a:ln>
              <a:solidFill>
                <a:srgbClr val="000000"/>
              </a:solidFill>
            </a:ln>
          </c:spPr>
          <c:invertIfNegative val="0"/>
          <c:dLbls>
            <c:spPr>
              <a:noFill/>
              <a:ln>
                <a:noFill/>
              </a:ln>
              <a:effectLst/>
            </c:spPr>
            <c:txPr>
              <a:bodyPr wrap="square" lIns="38100" tIns="19050" rIns="38100" bIns="19050" anchor="ctr">
                <a:spAutoFit/>
              </a:bodyPr>
              <a:lstStyle/>
              <a:p>
                <a:pPr>
                  <a:defRPr sz="1000" b="1">
                    <a:latin typeface="+mn-ea"/>
                    <a:ea typeface="+mn-ea"/>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'18'!$J$40:$N$40</c:f>
              <c:strCache>
                <c:ptCount val="5"/>
                <c:pt idx="0">
                  <c:v>令和4</c:v>
                </c:pt>
                <c:pt idx="1">
                  <c:v>5</c:v>
                </c:pt>
                <c:pt idx="2">
                  <c:v>6</c:v>
                </c:pt>
                <c:pt idx="3">
                  <c:v>7</c:v>
                </c:pt>
                <c:pt idx="4">
                  <c:v>8</c:v>
                </c:pt>
              </c:strCache>
            </c:strRef>
          </c:cat>
          <c:val>
            <c:numRef>
              <c:f>'18'!$J$41:$N$41</c:f>
              <c:numCache>
                <c:formatCode>#,##0_);[Red]\(#,##0\)</c:formatCode>
                <c:ptCount val="5"/>
                <c:pt idx="0">
                  <c:v>2120</c:v>
                </c:pt>
                <c:pt idx="1">
                  <c:v>2231</c:v>
                </c:pt>
                <c:pt idx="2">
                  <c:v>2399</c:v>
                </c:pt>
                <c:pt idx="3">
                  <c:v>2574</c:v>
                </c:pt>
                <c:pt idx="4">
                  <c:v>2830</c:v>
                </c:pt>
              </c:numCache>
            </c:numRef>
          </c:val>
          <c:extLst>
            <c:ext xmlns:c16="http://schemas.microsoft.com/office/drawing/2014/chart" uri="{C3380CC4-5D6E-409C-BE32-E72D297353CC}">
              <c16:uniqueId val="{00000000-3F57-4F8A-B907-DC0713D20254}"/>
            </c:ext>
          </c:extLst>
        </c:ser>
        <c:dLbls>
          <c:showLegendKey val="0"/>
          <c:showVal val="0"/>
          <c:showCatName val="0"/>
          <c:showSerName val="0"/>
          <c:showPercent val="0"/>
          <c:showBubbleSize val="0"/>
        </c:dLbls>
        <c:gapWidth val="100"/>
        <c:axId val="399458112"/>
        <c:axId val="399459680"/>
      </c:barChart>
      <c:catAx>
        <c:axId val="399458112"/>
        <c:scaling>
          <c:orientation val="minMax"/>
        </c:scaling>
        <c:delete val="0"/>
        <c:axPos val="b"/>
        <c:title>
          <c:tx>
            <c:rich>
              <a:bodyPr/>
              <a:lstStyle/>
              <a:p>
                <a:pPr>
                  <a:defRPr sz="1000" b="0" i="0" u="none" strike="noStrike" baseline="0">
                    <a:solidFill>
                      <a:srgbClr val="000000"/>
                    </a:solidFill>
                    <a:latin typeface="ＭＳ ゴシック"/>
                    <a:ea typeface="ＭＳ ゴシック"/>
                    <a:cs typeface="ＭＳ ゴシック"/>
                  </a:defRPr>
                </a:pPr>
                <a:r>
                  <a:rPr lang="ja-JP" altLang="en-US" sz="1000"/>
                  <a:t>（年度）</a:t>
                </a:r>
              </a:p>
            </c:rich>
          </c:tx>
          <c:layout>
            <c:manualLayout>
              <c:xMode val="edge"/>
              <c:yMode val="edge"/>
              <c:x val="0.46248723183106383"/>
              <c:y val="0.89411539847212762"/>
            </c:manualLayout>
          </c:layout>
          <c:overlay val="0"/>
          <c:spPr>
            <a:noFill/>
            <a:ln w="25400">
              <a:noFill/>
            </a:ln>
          </c:spPr>
        </c:title>
        <c:numFmt formatCode="General" sourceLinked="1"/>
        <c:majorTickMark val="in"/>
        <c:minorTickMark val="none"/>
        <c:tickLblPos val="nextTo"/>
        <c:spPr>
          <a:ln w="9525">
            <a:solidFill>
              <a:srgbClr val="000000"/>
            </a:solidFill>
            <a:prstDash val="solid"/>
          </a:ln>
        </c:spPr>
        <c:txPr>
          <a:bodyPr rot="0" vert="horz"/>
          <a:lstStyle/>
          <a:p>
            <a:pPr>
              <a:defRPr sz="1000" b="0" i="0" u="none" strike="noStrike" normalizeH="0" baseline="0">
                <a:solidFill>
                  <a:srgbClr val="000000"/>
                </a:solidFill>
                <a:latin typeface="ＭＳ ゴシック"/>
                <a:ea typeface="ＭＳ ゴシック"/>
                <a:cs typeface="ＭＳ ゴシック"/>
              </a:defRPr>
            </a:pPr>
            <a:endParaRPr lang="ja-JP"/>
          </a:p>
        </c:txPr>
        <c:crossAx val="399459680"/>
        <c:crossesAt val="0"/>
        <c:auto val="1"/>
        <c:lblAlgn val="ctr"/>
        <c:lblOffset val="100"/>
        <c:tickLblSkip val="1"/>
        <c:tickMarkSkip val="1"/>
        <c:noMultiLvlLbl val="0"/>
      </c:catAx>
      <c:valAx>
        <c:axId val="399459680"/>
        <c:scaling>
          <c:orientation val="minMax"/>
          <c:max val="3000"/>
          <c:min val="0"/>
        </c:scaling>
        <c:delete val="0"/>
        <c:axPos val="l"/>
        <c:title>
          <c:tx>
            <c:rich>
              <a:bodyPr rot="0" vert="horz"/>
              <a:lstStyle/>
              <a:p>
                <a:pPr algn="ctr">
                  <a:defRPr sz="1000" b="0" i="0" u="none" strike="noStrike" baseline="0">
                    <a:solidFill>
                      <a:srgbClr val="000000"/>
                    </a:solidFill>
                    <a:latin typeface="ＭＳ ゴシック"/>
                    <a:ea typeface="ＭＳ ゴシック"/>
                    <a:cs typeface="ＭＳ ゴシック"/>
                  </a:defRPr>
                </a:pPr>
                <a:r>
                  <a:rPr lang="ja-JP" altLang="en-US" sz="1000"/>
                  <a:t>（億円）</a:t>
                </a:r>
              </a:p>
            </c:rich>
          </c:tx>
          <c:layout>
            <c:manualLayout>
              <c:xMode val="edge"/>
              <c:yMode val="edge"/>
              <c:x val="4.3893299345119409E-2"/>
              <c:y val="3.4423239018060728E-2"/>
            </c:manualLayout>
          </c:layout>
          <c:overlay val="0"/>
          <c:spPr>
            <a:noFill/>
            <a:ln w="25400">
              <a:noFill/>
            </a:ln>
          </c:spPr>
        </c:title>
        <c:numFmt formatCode="#,##0_);[Red]\(#,##0\)" sourceLinked="0"/>
        <c:majorTickMark val="in"/>
        <c:minorTickMark val="none"/>
        <c:tickLblPos val="nextTo"/>
        <c:spPr>
          <a:noFill/>
          <a:ln w="9525">
            <a:solidFill>
              <a:srgbClr val="000000"/>
            </a:solidFill>
            <a:prstDash val="solid"/>
          </a:ln>
        </c:spPr>
        <c:txPr>
          <a:bodyPr rot="0" vert="horz"/>
          <a:lstStyle/>
          <a:p>
            <a:pPr>
              <a:defRPr sz="1000" b="0" i="0" u="none" strike="noStrike" baseline="0">
                <a:solidFill>
                  <a:srgbClr val="000000"/>
                </a:solidFill>
                <a:latin typeface="ＭＳ ゴシック"/>
                <a:ea typeface="ＭＳ ゴシック"/>
                <a:cs typeface="ＭＳ ゴシック"/>
              </a:defRPr>
            </a:pPr>
            <a:endParaRPr lang="ja-JP"/>
          </a:p>
        </c:txPr>
        <c:crossAx val="399458112"/>
        <c:crosses val="autoZero"/>
        <c:crossBetween val="between"/>
        <c:majorUnit val="500"/>
        <c:minorUnit val="40"/>
      </c:valAx>
      <c:spPr>
        <a:solidFill>
          <a:srgbClr val="FFFFFF"/>
        </a:solidFill>
        <a:ln w="12700">
          <a:noFill/>
          <a:prstDash val="solid"/>
        </a:ln>
      </c:spPr>
    </c:plotArea>
    <c:plotVisOnly val="1"/>
    <c:dispBlanksAs val="gap"/>
    <c:showDLblsOverMax val="0"/>
  </c:chart>
  <c:spPr>
    <a:solidFill>
      <a:srgbClr val="FFFFFF"/>
    </a:solidFill>
    <a:ln w="3175">
      <a:solidFill>
        <a:schemeClr val="tx1"/>
      </a:solidFill>
      <a:prstDash val="solid"/>
    </a:ln>
  </c:spPr>
  <c:txPr>
    <a:bodyPr/>
    <a:lstStyle/>
    <a:p>
      <a:pPr>
        <a:defRPr sz="12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599366266811203E-2"/>
          <c:y val="4.0100250626566414E-2"/>
          <c:w val="0.64543249274457437"/>
          <c:h val="0.82372808662075137"/>
        </c:manualLayout>
      </c:layout>
      <c:barChart>
        <c:barDir val="col"/>
        <c:grouping val="clustered"/>
        <c:varyColors val="0"/>
        <c:ser>
          <c:idx val="1"/>
          <c:order val="0"/>
          <c:tx>
            <c:strRef>
              <c:f>'19'!$J$14</c:f>
              <c:strCache>
                <c:ptCount val="1"/>
                <c:pt idx="0">
                  <c:v>歳入総額</c:v>
                </c:pt>
              </c:strCache>
            </c:strRef>
          </c:tx>
          <c:spPr>
            <a:noFill/>
            <a:ln>
              <a:solidFill>
                <a:srgbClr val="000000"/>
              </a:solidFill>
            </a:ln>
          </c:spPr>
          <c:invertIfNegative val="0"/>
          <c:dLbls>
            <c:spPr>
              <a:noFill/>
              <a:ln>
                <a:noFill/>
              </a:ln>
              <a:effectLst/>
            </c:spPr>
            <c:txPr>
              <a:bodyPr/>
              <a:lstStyle/>
              <a:p>
                <a:pPr>
                  <a:defRPr b="1">
                    <a:latin typeface="游ゴシック" panose="020B0400000000000000" pitchFamily="50" charset="-128"/>
                    <a:ea typeface="游ゴシック" panose="020B0400000000000000" pitchFamily="50"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'19'!$I$15:$I$19</c:f>
              <c:strCache>
                <c:ptCount val="5"/>
                <c:pt idx="0">
                  <c:v>令和4年度</c:v>
                </c:pt>
                <c:pt idx="1">
                  <c:v>5</c:v>
                </c:pt>
                <c:pt idx="2">
                  <c:v>6</c:v>
                </c:pt>
                <c:pt idx="3">
                  <c:v>7</c:v>
                </c:pt>
                <c:pt idx="4">
                  <c:v>8</c:v>
                </c:pt>
              </c:strCache>
            </c:strRef>
          </c:cat>
          <c:val>
            <c:numRef>
              <c:f>'19'!$J$15:$J$19</c:f>
              <c:numCache>
                <c:formatCode>#,##0_ ;[Red]\-#,##0\ </c:formatCode>
                <c:ptCount val="5"/>
                <c:pt idx="0">
                  <c:v>2513</c:v>
                </c:pt>
                <c:pt idx="1">
                  <c:v>2538</c:v>
                </c:pt>
                <c:pt idx="2">
                  <c:v>2660</c:v>
                </c:pt>
                <c:pt idx="3">
                  <c:v>2844</c:v>
                </c:pt>
                <c:pt idx="4">
                  <c:v>2830</c:v>
                </c:pt>
              </c:numCache>
            </c:numRef>
          </c:val>
          <c:extLst>
            <c:ext xmlns:c16="http://schemas.microsoft.com/office/drawing/2014/chart" uri="{C3380CC4-5D6E-409C-BE32-E72D297353CC}">
              <c16:uniqueId val="{00000000-5524-45B4-8727-03B67E7FF29F}"/>
            </c:ext>
          </c:extLst>
        </c:ser>
        <c:dLbls>
          <c:showLegendKey val="0"/>
          <c:showVal val="1"/>
          <c:showCatName val="0"/>
          <c:showSerName val="0"/>
          <c:showPercent val="0"/>
          <c:showBubbleSize val="0"/>
        </c:dLbls>
        <c:gapWidth val="70"/>
        <c:axId val="399471440"/>
        <c:axId val="399471832"/>
      </c:barChart>
      <c:lineChart>
        <c:grouping val="standard"/>
        <c:varyColors val="0"/>
        <c:ser>
          <c:idx val="0"/>
          <c:order val="1"/>
          <c:tx>
            <c:strRef>
              <c:f>'19'!$K$14</c:f>
              <c:strCache>
                <c:ptCount val="1"/>
                <c:pt idx="0">
                  <c:v>特別区税割合</c:v>
                </c:pt>
              </c:strCache>
            </c:strRef>
          </c:tx>
          <c:spPr>
            <a:ln>
              <a:solidFill>
                <a:srgbClr val="000000"/>
              </a:solidFill>
            </a:ln>
          </c:spPr>
          <c:marker>
            <c:symbol val="circle"/>
            <c:size val="5"/>
            <c:spPr>
              <a:solidFill>
                <a:schemeClr val="tx1"/>
              </a:solidFill>
              <a:ln>
                <a:noFill/>
                <a:prstDash val="solid"/>
              </a:ln>
            </c:spPr>
          </c:marker>
          <c:dLbls>
            <c:spPr>
              <a:noFill/>
              <a:ln>
                <a:noFill/>
              </a:ln>
              <a:effectLst/>
            </c:spPr>
            <c:txPr>
              <a:bodyPr/>
              <a:lstStyle/>
              <a:p>
                <a:pPr>
                  <a:defRPr b="1">
                    <a:latin typeface="游ゴシック" panose="020B0400000000000000" pitchFamily="50" charset="-128"/>
                    <a:ea typeface="游ゴシック" panose="020B0400000000000000"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'19'!$I$15:$I$19</c:f>
              <c:strCache>
                <c:ptCount val="5"/>
                <c:pt idx="0">
                  <c:v>令和4年度</c:v>
                </c:pt>
                <c:pt idx="1">
                  <c:v>5</c:v>
                </c:pt>
                <c:pt idx="2">
                  <c:v>6</c:v>
                </c:pt>
                <c:pt idx="3">
                  <c:v>7</c:v>
                </c:pt>
                <c:pt idx="4">
                  <c:v>8</c:v>
                </c:pt>
              </c:strCache>
            </c:strRef>
          </c:cat>
          <c:val>
            <c:numRef>
              <c:f>'19'!$K$15:$K$19</c:f>
              <c:numCache>
                <c:formatCode>#,##0.0_ ;[Red]\-#,##0.0\ </c:formatCode>
                <c:ptCount val="5"/>
                <c:pt idx="0">
                  <c:v>14.6</c:v>
                </c:pt>
                <c:pt idx="1">
                  <c:v>14.6</c:v>
                </c:pt>
                <c:pt idx="2">
                  <c:v>13.7</c:v>
                </c:pt>
                <c:pt idx="3">
                  <c:v>14.3</c:v>
                </c:pt>
                <c:pt idx="4">
                  <c:v>14.5</c:v>
                </c:pt>
              </c:numCache>
            </c:numRef>
          </c:val>
          <c:smooth val="0"/>
          <c:extLst>
            <c:ext xmlns:c16="http://schemas.microsoft.com/office/drawing/2014/chart" uri="{C3380CC4-5D6E-409C-BE32-E72D297353CC}">
              <c16:uniqueId val="{00000001-5524-45B4-8727-03B67E7FF29F}"/>
            </c:ext>
          </c:extLst>
        </c:ser>
        <c:ser>
          <c:idx val="2"/>
          <c:order val="2"/>
          <c:tx>
            <c:strRef>
              <c:f>'19'!$L$14</c:f>
              <c:strCache>
                <c:ptCount val="1"/>
                <c:pt idx="0">
                  <c:v>特別区交付金割合</c:v>
                </c:pt>
              </c:strCache>
            </c:strRef>
          </c:tx>
          <c:spPr>
            <a:ln>
              <a:solidFill>
                <a:srgbClr val="FF0000"/>
              </a:solidFill>
              <a:prstDash val="dash"/>
            </a:ln>
          </c:spPr>
          <c:marker>
            <c:symbol val="circle"/>
            <c:size val="5"/>
            <c:spPr>
              <a:solidFill>
                <a:schemeClr val="bg1"/>
              </a:solidFill>
              <a:ln>
                <a:solidFill>
                  <a:srgbClr val="FF0000"/>
                </a:solidFill>
                <a:prstDash val="solid"/>
              </a:ln>
            </c:spPr>
          </c:marker>
          <c:dLbls>
            <c:spPr>
              <a:noFill/>
              <a:ln>
                <a:noFill/>
              </a:ln>
              <a:effectLst/>
            </c:spPr>
            <c:txPr>
              <a:bodyPr/>
              <a:lstStyle/>
              <a:p>
                <a:pPr>
                  <a:defRPr b="1">
                    <a:latin typeface="游ゴシック" panose="020B0400000000000000" pitchFamily="50" charset="-128"/>
                    <a:ea typeface="游ゴシック" panose="020B0400000000000000"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'19'!$I$15:$I$19</c:f>
              <c:strCache>
                <c:ptCount val="5"/>
                <c:pt idx="0">
                  <c:v>令和4年度</c:v>
                </c:pt>
                <c:pt idx="1">
                  <c:v>5</c:v>
                </c:pt>
                <c:pt idx="2">
                  <c:v>6</c:v>
                </c:pt>
                <c:pt idx="3">
                  <c:v>7</c:v>
                </c:pt>
                <c:pt idx="4">
                  <c:v>8</c:v>
                </c:pt>
              </c:strCache>
            </c:strRef>
          </c:cat>
          <c:val>
            <c:numRef>
              <c:f>'19'!$L$15:$L$19</c:f>
              <c:numCache>
                <c:formatCode>#,##0.0_ ;[Red]\-#,##0.0\ </c:formatCode>
                <c:ptCount val="5"/>
                <c:pt idx="0">
                  <c:v>33.9</c:v>
                </c:pt>
                <c:pt idx="1">
                  <c:v>34.6</c:v>
                </c:pt>
                <c:pt idx="2">
                  <c:v>34</c:v>
                </c:pt>
                <c:pt idx="3">
                  <c:v>34.700000000000003</c:v>
                </c:pt>
                <c:pt idx="4">
                  <c:v>35</c:v>
                </c:pt>
              </c:numCache>
            </c:numRef>
          </c:val>
          <c:smooth val="0"/>
          <c:extLst>
            <c:ext xmlns:c16="http://schemas.microsoft.com/office/drawing/2014/chart" uri="{C3380CC4-5D6E-409C-BE32-E72D297353CC}">
              <c16:uniqueId val="{00000002-5524-45B4-8727-03B67E7FF29F}"/>
            </c:ext>
          </c:extLst>
        </c:ser>
        <c:dLbls>
          <c:showLegendKey val="0"/>
          <c:showVal val="1"/>
          <c:showCatName val="0"/>
          <c:showSerName val="0"/>
          <c:showPercent val="0"/>
          <c:showBubbleSize val="0"/>
        </c:dLbls>
        <c:marker val="1"/>
        <c:smooth val="0"/>
        <c:axId val="642796776"/>
        <c:axId val="642797168"/>
      </c:lineChart>
      <c:catAx>
        <c:axId val="399471440"/>
        <c:scaling>
          <c:orientation val="minMax"/>
        </c:scaling>
        <c:delete val="0"/>
        <c:axPos val="b"/>
        <c:numFmt formatCode="General" sourceLinked="1"/>
        <c:majorTickMark val="in"/>
        <c:minorTickMark val="none"/>
        <c:tickLblPos val="nextTo"/>
        <c:spPr>
          <a:ln w="9525">
            <a:solidFill>
              <a:srgbClr val="000000"/>
            </a:solidFill>
            <a:prstDash val="solid"/>
          </a:ln>
        </c:spPr>
        <c:txPr>
          <a:bodyPr rot="0" vert="horz"/>
          <a:lstStyle/>
          <a:p>
            <a:pPr>
              <a:defRPr/>
            </a:pPr>
            <a:endParaRPr lang="ja-JP"/>
          </a:p>
        </c:txPr>
        <c:crossAx val="399471832"/>
        <c:crosses val="autoZero"/>
        <c:auto val="0"/>
        <c:lblAlgn val="ctr"/>
        <c:lblOffset val="10"/>
        <c:tickLblSkip val="1"/>
        <c:tickMarkSkip val="1"/>
        <c:noMultiLvlLbl val="0"/>
      </c:catAx>
      <c:valAx>
        <c:axId val="399471832"/>
        <c:scaling>
          <c:orientation val="minMax"/>
          <c:max val="3000"/>
          <c:min val="0"/>
        </c:scaling>
        <c:delete val="0"/>
        <c:axPos val="l"/>
        <c:numFmt formatCode="#,##0_ ;[Red]\-#,##0\ " sourceLinked="1"/>
        <c:majorTickMark val="in"/>
        <c:minorTickMark val="none"/>
        <c:tickLblPos val="nextTo"/>
        <c:spPr>
          <a:noFill/>
          <a:ln w="9525">
            <a:solidFill>
              <a:srgbClr val="000000"/>
            </a:solidFill>
            <a:prstDash val="solid"/>
          </a:ln>
        </c:spPr>
        <c:txPr>
          <a:bodyPr rot="0" vert="horz"/>
          <a:lstStyle/>
          <a:p>
            <a:pPr>
              <a:defRPr/>
            </a:pPr>
            <a:endParaRPr lang="ja-JP"/>
          </a:p>
        </c:txPr>
        <c:crossAx val="399471440"/>
        <c:crosses val="autoZero"/>
        <c:crossBetween val="between"/>
      </c:valAx>
      <c:catAx>
        <c:axId val="642796776"/>
        <c:scaling>
          <c:orientation val="minMax"/>
        </c:scaling>
        <c:delete val="1"/>
        <c:axPos val="b"/>
        <c:numFmt formatCode="General" sourceLinked="1"/>
        <c:majorTickMark val="out"/>
        <c:minorTickMark val="none"/>
        <c:tickLblPos val="nextTo"/>
        <c:crossAx val="642797168"/>
        <c:crosses val="autoZero"/>
        <c:auto val="0"/>
        <c:lblAlgn val="ctr"/>
        <c:lblOffset val="100"/>
        <c:noMultiLvlLbl val="0"/>
      </c:catAx>
      <c:valAx>
        <c:axId val="642797168"/>
        <c:scaling>
          <c:orientation val="minMax"/>
          <c:max val="100"/>
        </c:scaling>
        <c:delete val="0"/>
        <c:axPos val="r"/>
        <c:numFmt formatCode="#,##0_);[Red]\(#,##0\)" sourceLinked="0"/>
        <c:majorTickMark val="in"/>
        <c:minorTickMark val="none"/>
        <c:tickLblPos val="nextTo"/>
        <c:spPr>
          <a:ln w="9525">
            <a:solidFill>
              <a:srgbClr val="000000"/>
            </a:solidFill>
            <a:prstDash val="solid"/>
          </a:ln>
        </c:spPr>
        <c:txPr>
          <a:bodyPr rot="0" vert="horz"/>
          <a:lstStyle/>
          <a:p>
            <a:pPr>
              <a:defRPr/>
            </a:pPr>
            <a:endParaRPr lang="ja-JP"/>
          </a:p>
        </c:txPr>
        <c:crossAx val="642796776"/>
        <c:crosses val="max"/>
        <c:crossBetween val="between"/>
      </c:valAx>
      <c:spPr>
        <a:noFill/>
        <a:ln w="12700">
          <a:noFill/>
          <a:prstDash val="solid"/>
        </a:ln>
      </c:spPr>
    </c:plotArea>
    <c:legend>
      <c:legendPos val="r"/>
      <c:layout>
        <c:manualLayout>
          <c:xMode val="edge"/>
          <c:yMode val="edge"/>
          <c:x val="0.78480234023610485"/>
          <c:y val="0.35171366737052606"/>
          <c:w val="0.20533567665275321"/>
          <c:h val="0.33205814025205072"/>
        </c:manualLayout>
      </c:layout>
      <c:overlay val="0"/>
      <c:spPr>
        <a:solidFill>
          <a:srgbClr val="FFFFFF"/>
        </a:solidFill>
        <a:ln w="3175">
          <a:solidFill>
            <a:srgbClr val="000000"/>
          </a:solidFill>
          <a:prstDash val="solid"/>
        </a:ln>
      </c:spPr>
      <c:txPr>
        <a:bodyPr/>
        <a:lstStyle/>
        <a:p>
          <a:pPr>
            <a:defRPr sz="1100"/>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endParaRPr lang="ja-JP"/>
    </a:p>
  </c:txPr>
  <c:printSettings>
    <c:headerFooter alignWithMargins="0">
      <c:oddHeader>&amp;A</c:oddHeader>
      <c:oddFooter>Page &amp;P</c:oddFooter>
    </c:headerFooter>
    <c:pageMargins b="0.98399999999999999" l="0.78700000000000003" r="0.78700000000000003" t="0.98399999999999999"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976703063174506E-2"/>
          <c:y val="7.7499999999999999E-2"/>
          <c:w val="0.64159320412806486"/>
          <c:h val="0.74422792803073534"/>
        </c:manualLayout>
      </c:layout>
      <c:barChart>
        <c:barDir val="col"/>
        <c:grouping val="clustered"/>
        <c:varyColors val="0"/>
        <c:ser>
          <c:idx val="0"/>
          <c:order val="0"/>
          <c:tx>
            <c:strRef>
              <c:f>'19'!$J$31</c:f>
              <c:strCache>
                <c:ptCount val="1"/>
                <c:pt idx="0">
                  <c:v>特別区債発行額</c:v>
                </c:pt>
              </c:strCache>
            </c:strRef>
          </c:tx>
          <c:spPr>
            <a:noFill/>
            <a:ln>
              <a:solidFill>
                <a:schemeClr val="tx1"/>
              </a:solidFill>
            </a:ln>
          </c:spPr>
          <c:invertIfNegative val="0"/>
          <c:dLbls>
            <c:spPr>
              <a:noFill/>
              <a:ln>
                <a:noFill/>
              </a:ln>
              <a:effectLst/>
            </c:spPr>
            <c:txPr>
              <a:bodyPr/>
              <a:lstStyle/>
              <a:p>
                <a:pPr>
                  <a:defRPr b="1">
                    <a:latin typeface="游ゴシック" panose="020B0400000000000000" pitchFamily="50" charset="-128"/>
                    <a:ea typeface="游ゴシック" panose="020B0400000000000000" pitchFamily="50" charset="-128"/>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'19'!$I$32:$I$36</c:f>
              <c:strCache>
                <c:ptCount val="5"/>
                <c:pt idx="0">
                  <c:v>令和4年度</c:v>
                </c:pt>
                <c:pt idx="1">
                  <c:v>5</c:v>
                </c:pt>
                <c:pt idx="2">
                  <c:v>6</c:v>
                </c:pt>
                <c:pt idx="3">
                  <c:v>7</c:v>
                </c:pt>
                <c:pt idx="4">
                  <c:v>8</c:v>
                </c:pt>
              </c:strCache>
            </c:strRef>
          </c:cat>
          <c:val>
            <c:numRef>
              <c:f>'19'!$J$32:$J$36</c:f>
              <c:numCache>
                <c:formatCode>#,##0_ ;[Red]\-#,##0\ </c:formatCode>
                <c:ptCount val="5"/>
                <c:pt idx="0">
                  <c:v>2</c:v>
                </c:pt>
                <c:pt idx="1">
                  <c:v>5</c:v>
                </c:pt>
                <c:pt idx="2">
                  <c:v>0</c:v>
                </c:pt>
                <c:pt idx="3">
                  <c:v>0</c:v>
                </c:pt>
                <c:pt idx="4">
                  <c:v>116</c:v>
                </c:pt>
              </c:numCache>
            </c:numRef>
          </c:val>
          <c:extLst>
            <c:ext xmlns:c16="http://schemas.microsoft.com/office/drawing/2014/chart" uri="{C3380CC4-5D6E-409C-BE32-E72D297353CC}">
              <c16:uniqueId val="{0000000A-FA58-40BB-AAB5-2C41051209BB}"/>
            </c:ext>
          </c:extLst>
        </c:ser>
        <c:ser>
          <c:idx val="1"/>
          <c:order val="1"/>
          <c:tx>
            <c:strRef>
              <c:f>'19'!$K$31</c:f>
              <c:strCache>
                <c:ptCount val="1"/>
                <c:pt idx="0">
                  <c:v>積立基金取崩額</c:v>
                </c:pt>
              </c:strCache>
            </c:strRef>
          </c:tx>
          <c:spPr>
            <a:pattFill prst="pct25">
              <a:fgClr>
                <a:srgbClr val="FF0000"/>
              </a:fgClr>
              <a:bgClr>
                <a:schemeClr val="bg1"/>
              </a:bgClr>
            </a:pattFill>
            <a:ln>
              <a:solidFill>
                <a:srgbClr val="FF0000"/>
              </a:solidFill>
            </a:ln>
          </c:spPr>
          <c:invertIfNegative val="0"/>
          <c:dLbls>
            <c:spPr>
              <a:noFill/>
              <a:ln>
                <a:noFill/>
              </a:ln>
              <a:effectLst/>
            </c:spPr>
            <c:txPr>
              <a:bodyPr/>
              <a:lstStyle/>
              <a:p>
                <a:pPr>
                  <a:defRPr b="1">
                    <a:latin typeface="游ゴシック" panose="020B0400000000000000" pitchFamily="50" charset="-128"/>
                    <a:ea typeface="游ゴシック" panose="020B0400000000000000" pitchFamily="50" charset="-128"/>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'19'!$I$32:$I$36</c:f>
              <c:strCache>
                <c:ptCount val="5"/>
                <c:pt idx="0">
                  <c:v>令和4年度</c:v>
                </c:pt>
                <c:pt idx="1">
                  <c:v>5</c:v>
                </c:pt>
                <c:pt idx="2">
                  <c:v>6</c:v>
                </c:pt>
                <c:pt idx="3">
                  <c:v>7</c:v>
                </c:pt>
                <c:pt idx="4">
                  <c:v>8</c:v>
                </c:pt>
              </c:strCache>
            </c:strRef>
          </c:cat>
          <c:val>
            <c:numRef>
              <c:f>'19'!$K$32:$K$36</c:f>
              <c:numCache>
                <c:formatCode>#,##0_ ;[Red]\-#,##0\ </c:formatCode>
                <c:ptCount val="5"/>
                <c:pt idx="0">
                  <c:v>125</c:v>
                </c:pt>
                <c:pt idx="1">
                  <c:v>160</c:v>
                </c:pt>
                <c:pt idx="2">
                  <c:v>187</c:v>
                </c:pt>
                <c:pt idx="3">
                  <c:v>227</c:v>
                </c:pt>
                <c:pt idx="4">
                  <c:v>171</c:v>
                </c:pt>
              </c:numCache>
            </c:numRef>
          </c:val>
          <c:extLst>
            <c:ext xmlns:c16="http://schemas.microsoft.com/office/drawing/2014/chart" uri="{C3380CC4-5D6E-409C-BE32-E72D297353CC}">
              <c16:uniqueId val="{00000015-FA58-40BB-AAB5-2C41051209BB}"/>
            </c:ext>
          </c:extLst>
        </c:ser>
        <c:dLbls>
          <c:dLblPos val="outEnd"/>
          <c:showLegendKey val="0"/>
          <c:showVal val="1"/>
          <c:showCatName val="0"/>
          <c:showSerName val="0"/>
          <c:showPercent val="0"/>
          <c:showBubbleSize val="0"/>
        </c:dLbls>
        <c:gapWidth val="100"/>
        <c:axId val="642790504"/>
        <c:axId val="642792856"/>
      </c:barChart>
      <c:catAx>
        <c:axId val="642790504"/>
        <c:scaling>
          <c:orientation val="minMax"/>
        </c:scaling>
        <c:delete val="0"/>
        <c:axPos val="b"/>
        <c:numFmt formatCode="General" sourceLinked="1"/>
        <c:majorTickMark val="in"/>
        <c:minorTickMark val="none"/>
        <c:tickLblPos val="nextTo"/>
        <c:spPr>
          <a:ln w="9525">
            <a:solidFill>
              <a:srgbClr val="000000"/>
            </a:solidFill>
            <a:prstDash val="solid"/>
          </a:ln>
        </c:spPr>
        <c:txPr>
          <a:bodyPr rot="0" vert="horz"/>
          <a:lstStyle/>
          <a:p>
            <a:pPr>
              <a:defRPr/>
            </a:pPr>
            <a:endParaRPr lang="ja-JP"/>
          </a:p>
        </c:txPr>
        <c:crossAx val="642792856"/>
        <c:crosses val="autoZero"/>
        <c:auto val="1"/>
        <c:lblAlgn val="ctr"/>
        <c:lblOffset val="100"/>
        <c:tickLblSkip val="1"/>
        <c:tickMarkSkip val="1"/>
        <c:noMultiLvlLbl val="0"/>
      </c:catAx>
      <c:valAx>
        <c:axId val="642792856"/>
        <c:scaling>
          <c:orientation val="minMax"/>
        </c:scaling>
        <c:delete val="0"/>
        <c:axPos val="l"/>
        <c:numFmt formatCode="#,##0_ ;[Red]\-#,##0\ " sourceLinked="1"/>
        <c:majorTickMark val="in"/>
        <c:minorTickMark val="none"/>
        <c:tickLblPos val="nextTo"/>
        <c:spPr>
          <a:noFill/>
          <a:ln w="9525">
            <a:solidFill>
              <a:schemeClr val="tx1"/>
            </a:solidFill>
            <a:prstDash val="solid"/>
          </a:ln>
        </c:spPr>
        <c:txPr>
          <a:bodyPr rot="0" vert="horz"/>
          <a:lstStyle/>
          <a:p>
            <a:pPr>
              <a:defRPr/>
            </a:pPr>
            <a:endParaRPr lang="ja-JP"/>
          </a:p>
        </c:txPr>
        <c:crossAx val="642790504"/>
        <c:crosses val="autoZero"/>
        <c:crossBetween val="between"/>
      </c:valAx>
      <c:spPr>
        <a:solidFill>
          <a:srgbClr val="FFFFFF"/>
        </a:solidFill>
        <a:ln w="12700">
          <a:noFill/>
          <a:prstDash val="solid"/>
        </a:ln>
      </c:spPr>
    </c:plotArea>
    <c:legend>
      <c:legendPos val="r"/>
      <c:layout>
        <c:manualLayout>
          <c:xMode val="edge"/>
          <c:yMode val="edge"/>
          <c:x val="0.77034472219230521"/>
          <c:y val="0.39750039940659593"/>
          <c:w val="0.21752631529338032"/>
          <c:h val="0.15933333333333333"/>
        </c:manualLayout>
      </c:layout>
      <c:overlay val="0"/>
      <c:spPr>
        <a:solidFill>
          <a:srgbClr val="FFFFFF"/>
        </a:solidFill>
        <a:ln w="3175">
          <a:solidFill>
            <a:srgbClr val="000000"/>
          </a:solidFill>
          <a:prstDash val="solid"/>
        </a:ln>
      </c:spPr>
      <c:txPr>
        <a:bodyPr/>
        <a:lstStyle/>
        <a:p>
          <a:pPr>
            <a:defRPr sz="1100">
              <a:solidFill>
                <a:srgbClr val="000000"/>
              </a:solidFill>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5</xdr:col>
      <xdr:colOff>47625</xdr:colOff>
      <xdr:row>1</xdr:row>
      <xdr:rowOff>66676</xdr:rowOff>
    </xdr:from>
    <xdr:to>
      <xdr:col>5</xdr:col>
      <xdr:colOff>8752805</xdr:colOff>
      <xdr:row>24</xdr:row>
      <xdr:rowOff>161925</xdr:rowOff>
    </xdr:to>
    <xdr:pic>
      <xdr:nvPicPr>
        <xdr:cNvPr id="11" name="図 1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4075" y="304801"/>
          <a:ext cx="8705180" cy="5572124"/>
        </a:xfrm>
        <a:prstGeom prst="rect">
          <a:avLst/>
        </a:prstGeom>
        <a:noFill/>
        <a:ln w="1905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1514475</xdr:colOff>
      <xdr:row>2</xdr:row>
      <xdr:rowOff>38099</xdr:rowOff>
    </xdr:from>
    <xdr:to>
      <xdr:col>5</xdr:col>
      <xdr:colOff>3286125</xdr:colOff>
      <xdr:row>3</xdr:row>
      <xdr:rowOff>104775</xdr:rowOff>
    </xdr:to>
    <xdr:sp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410450" y="514349"/>
          <a:ext cx="1771650" cy="30480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目次へのリンクエリア</a:t>
          </a:r>
        </a:p>
      </xdr:txBody>
    </xdr:sp>
    <xdr:clientData/>
  </xdr:twoCellAnchor>
  <xdr:twoCellAnchor>
    <xdr:from>
      <xdr:col>5</xdr:col>
      <xdr:colOff>476249</xdr:colOff>
      <xdr:row>19</xdr:row>
      <xdr:rowOff>47624</xdr:rowOff>
    </xdr:from>
    <xdr:to>
      <xdr:col>5</xdr:col>
      <xdr:colOff>4095751</xdr:colOff>
      <xdr:row>23</xdr:row>
      <xdr:rowOff>0</xdr:rowOff>
    </xdr:to>
    <xdr:sp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372224" y="5286374"/>
          <a:ext cx="3619502" cy="904876"/>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印刷エリア：</a:t>
          </a:r>
          <a:endParaRPr kumimoji="1" lang="en-US" altLang="ja-JP" sz="1100" b="1">
            <a:solidFill>
              <a:srgbClr val="FF0000"/>
            </a:solidFill>
            <a:latin typeface="ＭＳ Ｐゴシック" panose="020B0600070205080204" pitchFamily="50" charset="-128"/>
            <a:ea typeface="ＭＳ Ｐゴシック" panose="020B0600070205080204" pitchFamily="50" charset="-128"/>
          </a:endParaRPr>
        </a:p>
        <a:p>
          <a:r>
            <a:rPr kumimoji="1" lang="ja-JP" altLang="en-US" sz="1100" b="1">
              <a:solidFill>
                <a:srgbClr val="FF0000"/>
              </a:solidFill>
              <a:latin typeface="ＭＳ Ｐゴシック" panose="020B0600070205080204" pitchFamily="50" charset="-128"/>
              <a:ea typeface="ＭＳ Ｐゴシック" panose="020B0600070205080204" pitchFamily="50" charset="-128"/>
            </a:rPr>
            <a:t>　期日・数値等は印刷外の表エリアのものを読み込み</a:t>
          </a:r>
          <a:endParaRPr kumimoji="1" lang="en-US" altLang="ja-JP" sz="1100" b="1">
            <a:solidFill>
              <a:srgbClr val="FF0000"/>
            </a:solidFill>
            <a:latin typeface="ＭＳ Ｐゴシック" panose="020B0600070205080204" pitchFamily="50" charset="-128"/>
            <a:ea typeface="ＭＳ Ｐゴシック" panose="020B0600070205080204" pitchFamily="50" charset="-128"/>
          </a:endParaRPr>
        </a:p>
        <a:p>
          <a:r>
            <a:rPr kumimoji="1" lang="ja-JP" altLang="en-US" sz="1100" b="1">
              <a:solidFill>
                <a:srgbClr val="FF0000"/>
              </a:solidFill>
              <a:latin typeface="ＭＳ Ｐゴシック" panose="020B0600070205080204" pitchFamily="50" charset="-128"/>
              <a:ea typeface="ＭＳ Ｐゴシック" panose="020B0600070205080204" pitchFamily="50" charset="-128"/>
            </a:rPr>
            <a:t>　（印刷外の表エリアの</a:t>
          </a:r>
          <a:r>
            <a:rPr kumimoji="1" lang="ja-JP" altLang="en-US" sz="1100" b="1" u="sng">
              <a:solidFill>
                <a:srgbClr val="FF0000"/>
              </a:solidFill>
              <a:latin typeface="ＭＳ Ｐゴシック" panose="020B0600070205080204" pitchFamily="50" charset="-128"/>
              <a:ea typeface="ＭＳ Ｐゴシック" panose="020B0600070205080204" pitchFamily="50" charset="-128"/>
            </a:rPr>
            <a:t>文字着色箇所</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が該当。</a:t>
          </a:r>
          <a:endParaRPr kumimoji="1" lang="en-US" altLang="ja-JP" sz="1100" b="1">
            <a:solidFill>
              <a:srgbClr val="FF0000"/>
            </a:solidFill>
            <a:latin typeface="ＭＳ Ｐゴシック" panose="020B0600070205080204" pitchFamily="50" charset="-128"/>
            <a:ea typeface="ＭＳ Ｐゴシック" panose="020B0600070205080204" pitchFamily="50" charset="-128"/>
          </a:endParaRPr>
        </a:p>
        <a:p>
          <a:r>
            <a:rPr kumimoji="1" lang="ja-JP" altLang="en-US" sz="1100" b="1">
              <a:solidFill>
                <a:srgbClr val="FF0000"/>
              </a:solidFill>
              <a:latin typeface="ＭＳ Ｐゴシック" panose="020B0600070205080204" pitchFamily="50" charset="-128"/>
              <a:ea typeface="ＭＳ Ｐゴシック" panose="020B0600070205080204" pitchFamily="50" charset="-128"/>
            </a:rPr>
            <a:t>　　その他の項目は印刷エリアを直接編集する）</a:t>
          </a:r>
          <a:endParaRPr kumimoji="1" lang="en-US" altLang="ja-JP" sz="11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209550</xdr:colOff>
      <xdr:row>18</xdr:row>
      <xdr:rowOff>219075</xdr:rowOff>
    </xdr:from>
    <xdr:to>
      <xdr:col>5</xdr:col>
      <xdr:colOff>4924425</xdr:colOff>
      <xdr:row>18</xdr:row>
      <xdr:rowOff>219075</xdr:rowOff>
    </xdr:to>
    <xdr:cxnSp macro="">
      <xdr:nvCxnSpPr>
        <xdr:cNvPr id="7" name="直線矢印コネクタ 6">
          <a:extLst>
            <a:ext uri="{FF2B5EF4-FFF2-40B4-BE49-F238E27FC236}">
              <a16:creationId xmlns:a16="http://schemas.microsoft.com/office/drawing/2014/main" id="{00000000-0008-0000-0000-000007000000}"/>
            </a:ext>
          </a:extLst>
        </xdr:cNvPr>
        <xdr:cNvCxnSpPr/>
      </xdr:nvCxnSpPr>
      <xdr:spPr>
        <a:xfrm>
          <a:off x="6105525" y="5219700"/>
          <a:ext cx="4714875" cy="0"/>
        </a:xfrm>
        <a:prstGeom prst="straightConnector1">
          <a:avLst/>
        </a:prstGeom>
        <a:ln w="28575">
          <a:solidFill>
            <a:srgbClr val="FF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5095874</xdr:colOff>
      <xdr:row>18</xdr:row>
      <xdr:rowOff>114299</xdr:rowOff>
    </xdr:from>
    <xdr:to>
      <xdr:col>5</xdr:col>
      <xdr:colOff>8410575</xdr:colOff>
      <xdr:row>22</xdr:row>
      <xdr:rowOff>123825</xdr:rowOff>
    </xdr:to>
    <xdr:sp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0991849" y="5114924"/>
          <a:ext cx="3314701" cy="962026"/>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印刷外の表エリア：</a:t>
          </a:r>
          <a:endParaRPr kumimoji="1" lang="en-US" altLang="ja-JP" sz="1100" b="1">
            <a:solidFill>
              <a:srgbClr val="FF0000"/>
            </a:solidFill>
            <a:latin typeface="ＭＳ Ｐゴシック" panose="020B0600070205080204" pitchFamily="50" charset="-128"/>
            <a:ea typeface="ＭＳ Ｐゴシック" panose="020B0600070205080204" pitchFamily="50" charset="-128"/>
          </a:endParaRPr>
        </a:p>
        <a:p>
          <a:r>
            <a:rPr kumimoji="1" lang="ja-JP" altLang="en-US" sz="1100" b="1">
              <a:solidFill>
                <a:srgbClr val="FF0000"/>
              </a:solidFill>
              <a:latin typeface="ＭＳ Ｐゴシック" panose="020B0600070205080204" pitchFamily="50" charset="-128"/>
              <a:ea typeface="ＭＳ Ｐゴシック" panose="020B0600070205080204" pitchFamily="50" charset="-128"/>
            </a:rPr>
            <a:t>　葛飾区統計書の統計表から数値等を貼り付け</a:t>
          </a:r>
          <a:endParaRPr kumimoji="1" lang="en-US" altLang="ja-JP" sz="1100" b="1">
            <a:solidFill>
              <a:srgbClr val="FF0000"/>
            </a:solidFill>
            <a:latin typeface="ＭＳ Ｐゴシック" panose="020B0600070205080204" pitchFamily="50" charset="-128"/>
            <a:ea typeface="ＭＳ Ｐゴシック" panose="020B0600070205080204" pitchFamily="50" charset="-128"/>
          </a:endParaRPr>
        </a:p>
        <a:p>
          <a:r>
            <a:rPr kumimoji="1" lang="ja-JP" altLang="en-US" sz="1100" b="1">
              <a:solidFill>
                <a:srgbClr val="FF0000"/>
              </a:solidFill>
              <a:latin typeface="ＭＳ Ｐゴシック" panose="020B0600070205080204" pitchFamily="50" charset="-128"/>
              <a:ea typeface="ＭＳ Ｐゴシック" panose="020B0600070205080204" pitchFamily="50" charset="-128"/>
            </a:rPr>
            <a:t>　（</a:t>
          </a:r>
          <a:r>
            <a:rPr kumimoji="1" lang="ja-JP" altLang="en-US" sz="1100" b="1" u="sng">
              <a:solidFill>
                <a:srgbClr val="FF0000"/>
              </a:solidFill>
              <a:latin typeface="ＭＳ Ｐゴシック" panose="020B0600070205080204" pitchFamily="50" charset="-128"/>
              <a:ea typeface="ＭＳ Ｐゴシック" panose="020B0600070205080204" pitchFamily="50" charset="-128"/>
            </a:rPr>
            <a:t>文字着色箇所</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は、印刷エリアに読み込まれて</a:t>
          </a:r>
          <a:endParaRPr kumimoji="1" lang="en-US" altLang="ja-JP" sz="1100" b="1">
            <a:solidFill>
              <a:srgbClr val="FF0000"/>
            </a:solidFill>
            <a:latin typeface="ＭＳ Ｐゴシック" panose="020B0600070205080204" pitchFamily="50" charset="-128"/>
            <a:ea typeface="ＭＳ Ｐゴシック" panose="020B0600070205080204" pitchFamily="50" charset="-128"/>
          </a:endParaRPr>
        </a:p>
        <a:p>
          <a:r>
            <a:rPr kumimoji="1" lang="ja-JP" altLang="en-US" sz="1100" b="1">
              <a:solidFill>
                <a:srgbClr val="FF0000"/>
              </a:solidFill>
              <a:latin typeface="ＭＳ Ｐゴシック" panose="020B0600070205080204" pitchFamily="50" charset="-128"/>
              <a:ea typeface="ＭＳ Ｐゴシック" panose="020B0600070205080204" pitchFamily="50" charset="-128"/>
            </a:rPr>
            <a:t>　　いる箇所）</a:t>
          </a:r>
          <a:endParaRPr kumimoji="1" lang="en-US" altLang="ja-JP" sz="11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4981575</xdr:colOff>
      <xdr:row>18</xdr:row>
      <xdr:rowOff>19050</xdr:rowOff>
    </xdr:from>
    <xdr:to>
      <xdr:col>5</xdr:col>
      <xdr:colOff>8763000</xdr:colOff>
      <xdr:row>18</xdr:row>
      <xdr:rowOff>19050</xdr:rowOff>
    </xdr:to>
    <xdr:cxnSp macro="">
      <xdr:nvCxnSpPr>
        <xdr:cNvPr id="9" name="直線矢印コネクタ 8">
          <a:extLst>
            <a:ext uri="{FF2B5EF4-FFF2-40B4-BE49-F238E27FC236}">
              <a16:creationId xmlns:a16="http://schemas.microsoft.com/office/drawing/2014/main" id="{00000000-0008-0000-0000-000009000000}"/>
            </a:ext>
          </a:extLst>
        </xdr:cNvPr>
        <xdr:cNvCxnSpPr/>
      </xdr:nvCxnSpPr>
      <xdr:spPr>
        <a:xfrm>
          <a:off x="10877550" y="5019675"/>
          <a:ext cx="3781425" cy="0"/>
        </a:xfrm>
        <a:prstGeom prst="straightConnector1">
          <a:avLst/>
        </a:prstGeom>
        <a:ln w="28575">
          <a:solidFill>
            <a:srgbClr val="FF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6429375</xdr:colOff>
      <xdr:row>3</xdr:row>
      <xdr:rowOff>104775</xdr:rowOff>
    </xdr:from>
    <xdr:to>
      <xdr:col>5</xdr:col>
      <xdr:colOff>8001000</xdr:colOff>
      <xdr:row>4</xdr:row>
      <xdr:rowOff>47626</xdr:rowOff>
    </xdr:to>
    <xdr:sp textlink="">
      <xdr:nvSpPr>
        <xdr:cNvPr id="17" name="角丸四角形 16">
          <a:extLst>
            <a:ext uri="{FF2B5EF4-FFF2-40B4-BE49-F238E27FC236}">
              <a16:creationId xmlns:a16="http://schemas.microsoft.com/office/drawing/2014/main" id="{00000000-0008-0000-0000-000011000000}"/>
            </a:ext>
          </a:extLst>
        </xdr:cNvPr>
        <xdr:cNvSpPr/>
      </xdr:nvSpPr>
      <xdr:spPr>
        <a:xfrm>
          <a:off x="12315825" y="819150"/>
          <a:ext cx="1571625" cy="180976"/>
        </a:xfrm>
        <a:prstGeom prst="roundRect">
          <a:avLst/>
        </a:prstGeom>
        <a:no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6429376</xdr:colOff>
      <xdr:row>4</xdr:row>
      <xdr:rowOff>47625</xdr:rowOff>
    </xdr:from>
    <xdr:to>
      <xdr:col>5</xdr:col>
      <xdr:colOff>7191376</xdr:colOff>
      <xdr:row>4</xdr:row>
      <xdr:rowOff>228600</xdr:rowOff>
    </xdr:to>
    <xdr:sp textlink="">
      <xdr:nvSpPr>
        <xdr:cNvPr id="18" name="角丸四角形 17">
          <a:extLst>
            <a:ext uri="{FF2B5EF4-FFF2-40B4-BE49-F238E27FC236}">
              <a16:creationId xmlns:a16="http://schemas.microsoft.com/office/drawing/2014/main" id="{00000000-0008-0000-0000-000012000000}"/>
            </a:ext>
          </a:extLst>
        </xdr:cNvPr>
        <xdr:cNvSpPr/>
      </xdr:nvSpPr>
      <xdr:spPr>
        <a:xfrm>
          <a:off x="12315826" y="1000125"/>
          <a:ext cx="762000" cy="180975"/>
        </a:xfrm>
        <a:prstGeom prst="roundRect">
          <a:avLst/>
        </a:prstGeom>
        <a:no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7505699</xdr:colOff>
      <xdr:row>4</xdr:row>
      <xdr:rowOff>47625</xdr:rowOff>
    </xdr:from>
    <xdr:to>
      <xdr:col>5</xdr:col>
      <xdr:colOff>8115300</xdr:colOff>
      <xdr:row>5</xdr:row>
      <xdr:rowOff>0</xdr:rowOff>
    </xdr:to>
    <xdr:sp textlink="">
      <xdr:nvSpPr>
        <xdr:cNvPr id="19" name="角丸四角形 18">
          <a:extLst>
            <a:ext uri="{FF2B5EF4-FFF2-40B4-BE49-F238E27FC236}">
              <a16:creationId xmlns:a16="http://schemas.microsoft.com/office/drawing/2014/main" id="{00000000-0008-0000-0000-000013000000}"/>
            </a:ext>
          </a:extLst>
        </xdr:cNvPr>
        <xdr:cNvSpPr/>
      </xdr:nvSpPr>
      <xdr:spPr>
        <a:xfrm>
          <a:off x="13392149" y="1000125"/>
          <a:ext cx="609601" cy="190500"/>
        </a:xfrm>
        <a:prstGeom prst="roundRect">
          <a:avLst/>
        </a:prstGeom>
        <a:no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4152899</xdr:colOff>
      <xdr:row>0</xdr:row>
      <xdr:rowOff>66674</xdr:rowOff>
    </xdr:from>
    <xdr:to>
      <xdr:col>5</xdr:col>
      <xdr:colOff>8448674</xdr:colOff>
      <xdr:row>1</xdr:row>
      <xdr:rowOff>133350</xdr:rowOff>
    </xdr:to>
    <xdr:sp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0039349" y="66674"/>
          <a:ext cx="4295775" cy="30480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70C0"/>
              </a:solidFill>
              <a:latin typeface="ＭＳ Ｐゴシック" panose="020B0600070205080204" pitchFamily="50" charset="-128"/>
              <a:ea typeface="ＭＳ Ｐゴシック" panose="020B0600070205080204" pitchFamily="50" charset="-128"/>
            </a:rPr>
            <a:t>「期日確認」は、設定シートの</a:t>
          </a:r>
          <a:r>
            <a:rPr kumimoji="1" lang="en-US" altLang="ja-JP" sz="1100" b="1">
              <a:solidFill>
                <a:srgbClr val="0070C0"/>
              </a:solidFill>
              <a:latin typeface="ＭＳ Ｐゴシック" panose="020B0600070205080204" pitchFamily="50" charset="-128"/>
              <a:ea typeface="ＭＳ Ｐゴシック" panose="020B0600070205080204" pitchFamily="50" charset="-128"/>
            </a:rPr>
            <a:t>【</a:t>
          </a:r>
          <a:r>
            <a:rPr kumimoji="1" lang="ja-JP" altLang="en-US" sz="1100" b="1">
              <a:solidFill>
                <a:srgbClr val="0070C0"/>
              </a:solidFill>
              <a:latin typeface="ＭＳ Ｐゴシック" panose="020B0600070205080204" pitchFamily="50" charset="-128"/>
              <a:ea typeface="ＭＳ Ｐゴシック" panose="020B0600070205080204" pitchFamily="50" charset="-128"/>
            </a:rPr>
            <a:t>期日の一括設定</a:t>
          </a:r>
          <a:r>
            <a:rPr kumimoji="1" lang="en-US" altLang="ja-JP" sz="1100" b="1">
              <a:solidFill>
                <a:srgbClr val="0070C0"/>
              </a:solidFill>
              <a:latin typeface="ＭＳ Ｐゴシック" panose="020B0600070205080204" pitchFamily="50" charset="-128"/>
              <a:ea typeface="ＭＳ Ｐゴシック" panose="020B0600070205080204" pitchFamily="50" charset="-128"/>
            </a:rPr>
            <a:t>】</a:t>
          </a:r>
          <a:r>
            <a:rPr kumimoji="1" lang="ja-JP" altLang="en-US" sz="1100" b="1">
              <a:solidFill>
                <a:srgbClr val="0070C0"/>
              </a:solidFill>
              <a:latin typeface="ＭＳ Ｐゴシック" panose="020B0600070205080204" pitchFamily="50" charset="-128"/>
              <a:ea typeface="ＭＳ Ｐゴシック" panose="020B0600070205080204" pitchFamily="50" charset="-128"/>
            </a:rPr>
            <a:t>を参照している。</a:t>
          </a:r>
        </a:p>
      </xdr:txBody>
    </xdr:sp>
    <xdr:clientData/>
  </xdr:twoCellAnchor>
  <xdr:twoCellAnchor>
    <xdr:from>
      <xdr:col>5</xdr:col>
      <xdr:colOff>6600825</xdr:colOff>
      <xdr:row>1</xdr:row>
      <xdr:rowOff>85725</xdr:rowOff>
    </xdr:from>
    <xdr:to>
      <xdr:col>5</xdr:col>
      <xdr:colOff>6991350</xdr:colOff>
      <xdr:row>3</xdr:row>
      <xdr:rowOff>76200</xdr:rowOff>
    </xdr:to>
    <xdr:cxnSp macro="">
      <xdr:nvCxnSpPr>
        <xdr:cNvPr id="22" name="直線矢印コネクタ 21">
          <a:extLst>
            <a:ext uri="{FF2B5EF4-FFF2-40B4-BE49-F238E27FC236}">
              <a16:creationId xmlns:a16="http://schemas.microsoft.com/office/drawing/2014/main" id="{00000000-0008-0000-0000-000016000000}"/>
            </a:ext>
          </a:extLst>
        </xdr:cNvPr>
        <xdr:cNvCxnSpPr/>
      </xdr:nvCxnSpPr>
      <xdr:spPr>
        <a:xfrm>
          <a:off x="12487275" y="323850"/>
          <a:ext cx="390525" cy="466725"/>
        </a:xfrm>
        <a:prstGeom prst="straightConnector1">
          <a:avLst/>
        </a:prstGeom>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5029201</xdr:colOff>
      <xdr:row>7</xdr:row>
      <xdr:rowOff>9524</xdr:rowOff>
    </xdr:from>
    <xdr:to>
      <xdr:col>5</xdr:col>
      <xdr:colOff>7600950</xdr:colOff>
      <xdr:row>9</xdr:row>
      <xdr:rowOff>47625</xdr:rowOff>
    </xdr:to>
    <xdr:sp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0925176" y="2390774"/>
          <a:ext cx="2571749" cy="51435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70C0"/>
              </a:solidFill>
              <a:latin typeface="ＭＳ Ｐゴシック" panose="020B0600070205080204" pitchFamily="50" charset="-128"/>
              <a:ea typeface="ＭＳ Ｐゴシック" panose="020B0600070205080204" pitchFamily="50" charset="-128"/>
            </a:rPr>
            <a:t>「統計表」は本項目が掲載されている</a:t>
          </a:r>
          <a:endParaRPr kumimoji="1" lang="en-US" altLang="ja-JP" sz="1100" b="1">
            <a:solidFill>
              <a:srgbClr val="0070C0"/>
            </a:solidFill>
            <a:latin typeface="ＭＳ Ｐゴシック" panose="020B0600070205080204" pitchFamily="50" charset="-128"/>
            <a:ea typeface="ＭＳ Ｐゴシック" panose="020B0600070205080204" pitchFamily="50" charset="-128"/>
          </a:endParaRPr>
        </a:p>
        <a:p>
          <a:r>
            <a:rPr kumimoji="1" lang="ja-JP" altLang="en-US" sz="1100" b="1">
              <a:solidFill>
                <a:srgbClr val="0070C0"/>
              </a:solidFill>
              <a:latin typeface="ＭＳ Ｐゴシック" panose="020B0600070205080204" pitchFamily="50" charset="-128"/>
              <a:ea typeface="ＭＳ Ｐゴシック" panose="020B0600070205080204" pitchFamily="50" charset="-128"/>
            </a:rPr>
            <a:t>葛飾区統計書の統計表番号</a:t>
          </a:r>
        </a:p>
      </xdr:txBody>
    </xdr:sp>
    <xdr:clientData/>
  </xdr:twoCellAnchor>
  <xdr:twoCellAnchor>
    <xdr:from>
      <xdr:col>5</xdr:col>
      <xdr:colOff>6353175</xdr:colOff>
      <xdr:row>5</xdr:row>
      <xdr:rowOff>28576</xdr:rowOff>
    </xdr:from>
    <xdr:to>
      <xdr:col>5</xdr:col>
      <xdr:colOff>6705600</xdr:colOff>
      <xdr:row>7</xdr:row>
      <xdr:rowOff>38100</xdr:rowOff>
    </xdr:to>
    <xdr:cxnSp macro="">
      <xdr:nvCxnSpPr>
        <xdr:cNvPr id="32" name="直線矢印コネクタ 31">
          <a:extLst>
            <a:ext uri="{FF2B5EF4-FFF2-40B4-BE49-F238E27FC236}">
              <a16:creationId xmlns:a16="http://schemas.microsoft.com/office/drawing/2014/main" id="{00000000-0008-0000-0000-000020000000}"/>
            </a:ext>
          </a:extLst>
        </xdr:cNvPr>
        <xdr:cNvCxnSpPr/>
      </xdr:nvCxnSpPr>
      <xdr:spPr>
        <a:xfrm flipV="1">
          <a:off x="12239625" y="1219201"/>
          <a:ext cx="352425" cy="485774"/>
        </a:xfrm>
        <a:prstGeom prst="straightConnector1">
          <a:avLst/>
        </a:prstGeom>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5038725</xdr:colOff>
      <xdr:row>10</xdr:row>
      <xdr:rowOff>28574</xdr:rowOff>
    </xdr:from>
    <xdr:to>
      <xdr:col>5</xdr:col>
      <xdr:colOff>8601075</xdr:colOff>
      <xdr:row>14</xdr:row>
      <xdr:rowOff>66675</xdr:rowOff>
    </xdr:to>
    <xdr:sp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10934700" y="3124199"/>
          <a:ext cx="3562350" cy="99060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70C0"/>
              </a:solidFill>
              <a:latin typeface="ＭＳ Ｐゴシック" panose="020B0600070205080204" pitchFamily="50" charset="-128"/>
              <a:ea typeface="ＭＳ Ｐゴシック" panose="020B0600070205080204" pitchFamily="50" charset="-128"/>
            </a:rPr>
            <a:t>「統計表リンク」は、設定シートの</a:t>
          </a:r>
          <a:endParaRPr kumimoji="1" lang="en-US" altLang="ja-JP" sz="1100" b="1">
            <a:solidFill>
              <a:srgbClr val="0070C0"/>
            </a:solidFill>
            <a:latin typeface="ＭＳ Ｐゴシック" panose="020B0600070205080204" pitchFamily="50" charset="-128"/>
            <a:ea typeface="ＭＳ Ｐゴシック" panose="020B0600070205080204" pitchFamily="50" charset="-128"/>
          </a:endParaRPr>
        </a:p>
        <a:p>
          <a:r>
            <a:rPr kumimoji="1" lang="en-US" altLang="ja-JP" sz="1100" b="1">
              <a:solidFill>
                <a:srgbClr val="0070C0"/>
              </a:solidFill>
              <a:latin typeface="ＭＳ Ｐゴシック" panose="020B0600070205080204" pitchFamily="50" charset="-128"/>
              <a:ea typeface="ＭＳ Ｐゴシック" panose="020B0600070205080204" pitchFamily="50" charset="-128"/>
            </a:rPr>
            <a:t>【</a:t>
          </a:r>
          <a:r>
            <a:rPr kumimoji="1" lang="ja-JP" altLang="en-US" sz="1100" b="1">
              <a:solidFill>
                <a:srgbClr val="0070C0"/>
              </a:solidFill>
              <a:latin typeface="ＭＳ Ｐゴシック" panose="020B0600070205080204" pitchFamily="50" charset="-128"/>
              <a:ea typeface="ＭＳ Ｐゴシック" panose="020B0600070205080204" pitchFamily="50" charset="-128"/>
            </a:rPr>
            <a:t>統計書エクセルファイルリンク</a:t>
          </a:r>
          <a:r>
            <a:rPr kumimoji="1" lang="en-US" altLang="ja-JP" sz="1100" b="1">
              <a:solidFill>
                <a:srgbClr val="0070C0"/>
              </a:solidFill>
              <a:latin typeface="ＭＳ Ｐゴシック" panose="020B0600070205080204" pitchFamily="50" charset="-128"/>
              <a:ea typeface="ＭＳ Ｐゴシック" panose="020B0600070205080204" pitchFamily="50" charset="-128"/>
            </a:rPr>
            <a:t>】</a:t>
          </a:r>
          <a:r>
            <a:rPr kumimoji="1" lang="ja-JP" altLang="en-US" sz="1100" b="1">
              <a:solidFill>
                <a:srgbClr val="0070C0"/>
              </a:solidFill>
              <a:latin typeface="ＭＳ Ｐゴシック" panose="020B0600070205080204" pitchFamily="50" charset="-128"/>
              <a:ea typeface="ＭＳ Ｐゴシック" panose="020B0600070205080204" pitchFamily="50" charset="-128"/>
            </a:rPr>
            <a:t>に記載のファイル名と</a:t>
          </a:r>
          <a:endParaRPr kumimoji="1" lang="en-US" altLang="ja-JP" sz="1100" b="1">
            <a:solidFill>
              <a:srgbClr val="0070C0"/>
            </a:solidFill>
            <a:latin typeface="ＭＳ Ｐゴシック" panose="020B0600070205080204" pitchFamily="50" charset="-128"/>
            <a:ea typeface="ＭＳ Ｐゴシック" panose="020B0600070205080204" pitchFamily="50" charset="-128"/>
          </a:endParaRPr>
        </a:p>
        <a:p>
          <a:r>
            <a:rPr kumimoji="1" lang="ja-JP" altLang="en-US" sz="1100" b="1" u="sng">
              <a:solidFill>
                <a:srgbClr val="0070C0"/>
              </a:solidFill>
              <a:latin typeface="ＭＳ Ｐゴシック" panose="020B0600070205080204" pitchFamily="50" charset="-128"/>
              <a:ea typeface="ＭＳ Ｐゴシック" panose="020B0600070205080204" pitchFamily="50" charset="-128"/>
            </a:rPr>
            <a:t>同名の統計書のエクセルファイルを同時に開いておくと</a:t>
          </a:r>
          <a:endParaRPr kumimoji="1" lang="en-US" altLang="ja-JP" sz="1100" b="1" u="sng">
            <a:solidFill>
              <a:srgbClr val="0070C0"/>
            </a:solidFill>
            <a:latin typeface="ＭＳ Ｐゴシック" panose="020B0600070205080204" pitchFamily="50" charset="-128"/>
            <a:ea typeface="ＭＳ Ｐゴシック" panose="020B0600070205080204" pitchFamily="50" charset="-128"/>
          </a:endParaRPr>
        </a:p>
        <a:p>
          <a:r>
            <a:rPr kumimoji="1" lang="ja-JP" altLang="en-US" sz="1100" b="1">
              <a:solidFill>
                <a:srgbClr val="0070C0"/>
              </a:solidFill>
              <a:latin typeface="ＭＳ Ｐゴシック" panose="020B0600070205080204" pitchFamily="50" charset="-128"/>
              <a:ea typeface="ＭＳ Ｐゴシック" panose="020B0600070205080204" pitchFamily="50" charset="-128"/>
            </a:rPr>
            <a:t>本項目が掲載されている統計表ページへリンクする。</a:t>
          </a:r>
          <a:endParaRPr kumimoji="1" lang="en-US" altLang="ja-JP" sz="1100" b="1">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7848600</xdr:colOff>
      <xdr:row>5</xdr:row>
      <xdr:rowOff>19051</xdr:rowOff>
    </xdr:from>
    <xdr:to>
      <xdr:col>5</xdr:col>
      <xdr:colOff>7877175</xdr:colOff>
      <xdr:row>10</xdr:row>
      <xdr:rowOff>133350</xdr:rowOff>
    </xdr:to>
    <xdr:cxnSp macro="">
      <xdr:nvCxnSpPr>
        <xdr:cNvPr id="37" name="直線矢印コネクタ 36">
          <a:extLst>
            <a:ext uri="{FF2B5EF4-FFF2-40B4-BE49-F238E27FC236}">
              <a16:creationId xmlns:a16="http://schemas.microsoft.com/office/drawing/2014/main" id="{00000000-0008-0000-0000-000025000000}"/>
            </a:ext>
          </a:extLst>
        </xdr:cNvPr>
        <xdr:cNvCxnSpPr/>
      </xdr:nvCxnSpPr>
      <xdr:spPr>
        <a:xfrm flipV="1">
          <a:off x="13735050" y="1209676"/>
          <a:ext cx="28575" cy="1304924"/>
        </a:xfrm>
        <a:prstGeom prst="straightConnector1">
          <a:avLst/>
        </a:prstGeom>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76200</xdr:colOff>
      <xdr:row>10</xdr:row>
      <xdr:rowOff>180975</xdr:rowOff>
    </xdr:from>
    <xdr:to>
      <xdr:col>5</xdr:col>
      <xdr:colOff>5086353</xdr:colOff>
      <xdr:row>21</xdr:row>
      <xdr:rowOff>142875</xdr:rowOff>
    </xdr:to>
    <xdr:cxnSp macro="">
      <xdr:nvCxnSpPr>
        <xdr:cNvPr id="43" name="直線矢印コネクタ 42">
          <a:extLst>
            <a:ext uri="{FF2B5EF4-FFF2-40B4-BE49-F238E27FC236}">
              <a16:creationId xmlns:a16="http://schemas.microsoft.com/office/drawing/2014/main" id="{00000000-0008-0000-0000-00002B000000}"/>
            </a:ext>
          </a:extLst>
        </xdr:cNvPr>
        <xdr:cNvCxnSpPr/>
      </xdr:nvCxnSpPr>
      <xdr:spPr>
        <a:xfrm flipH="1">
          <a:off x="3314700" y="2562225"/>
          <a:ext cx="7667628" cy="2581275"/>
        </a:xfrm>
        <a:prstGeom prst="straightConnector1">
          <a:avLst/>
        </a:prstGeom>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0</xdr:row>
      <xdr:rowOff>190500</xdr:rowOff>
    </xdr:from>
    <xdr:to>
      <xdr:col>5</xdr:col>
      <xdr:colOff>4210051</xdr:colOff>
      <xdr:row>12</xdr:row>
      <xdr:rowOff>123825</xdr:rowOff>
    </xdr:to>
    <xdr:cxnSp macro="">
      <xdr:nvCxnSpPr>
        <xdr:cNvPr id="24" name="直線矢印コネクタ 23">
          <a:extLst>
            <a:ext uri="{FF2B5EF4-FFF2-40B4-BE49-F238E27FC236}">
              <a16:creationId xmlns:a16="http://schemas.microsoft.com/office/drawing/2014/main" id="{00000000-0008-0000-0000-000018000000}"/>
            </a:ext>
          </a:extLst>
        </xdr:cNvPr>
        <xdr:cNvCxnSpPr/>
      </xdr:nvCxnSpPr>
      <xdr:spPr>
        <a:xfrm flipH="1">
          <a:off x="3257550" y="190500"/>
          <a:ext cx="6848476" cy="2790825"/>
        </a:xfrm>
        <a:prstGeom prst="straightConnector1">
          <a:avLst/>
        </a:prstGeom>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1524000</xdr:colOff>
      <xdr:row>1</xdr:row>
      <xdr:rowOff>228600</xdr:rowOff>
    </xdr:from>
    <xdr:to>
      <xdr:col>5</xdr:col>
      <xdr:colOff>1524000</xdr:colOff>
      <xdr:row>3</xdr:row>
      <xdr:rowOff>123825</xdr:rowOff>
    </xdr:to>
    <xdr:cxnSp macro="">
      <xdr:nvCxnSpPr>
        <xdr:cNvPr id="117" name="直線矢印コネクタ 116">
          <a:extLst>
            <a:ext uri="{FF2B5EF4-FFF2-40B4-BE49-F238E27FC236}">
              <a16:creationId xmlns:a16="http://schemas.microsoft.com/office/drawing/2014/main" id="{00000000-0008-0000-0000-000075000000}"/>
            </a:ext>
          </a:extLst>
        </xdr:cNvPr>
        <xdr:cNvCxnSpPr/>
      </xdr:nvCxnSpPr>
      <xdr:spPr>
        <a:xfrm flipV="1">
          <a:off x="7419975" y="466725"/>
          <a:ext cx="0" cy="371475"/>
        </a:xfrm>
        <a:prstGeom prst="straightConnector1">
          <a:avLst/>
        </a:prstGeom>
        <a:ln w="28575">
          <a:solidFill>
            <a:srgbClr val="FF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5019675</xdr:colOff>
      <xdr:row>3</xdr:row>
      <xdr:rowOff>142874</xdr:rowOff>
    </xdr:from>
    <xdr:to>
      <xdr:col>5</xdr:col>
      <xdr:colOff>6229350</xdr:colOff>
      <xdr:row>4</xdr:row>
      <xdr:rowOff>209550</xdr:rowOff>
    </xdr:to>
    <xdr:sp textlink="">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0915650" y="857249"/>
          <a:ext cx="1209675" cy="30480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b="1">
              <a:solidFill>
                <a:srgbClr val="FF0000"/>
              </a:solidFill>
              <a:latin typeface="ＭＳ Ｐゴシック" panose="020B0600070205080204" pitchFamily="50" charset="-128"/>
              <a:ea typeface="ＭＳ Ｐゴシック" panose="020B0600070205080204" pitchFamily="50" charset="-128"/>
            </a:rPr>
            <a:t>統計情報エリア</a:t>
          </a:r>
        </a:p>
      </xdr:txBody>
    </xdr:sp>
    <xdr:clientData/>
  </xdr:twoCellAnchor>
  <xdr:twoCellAnchor>
    <xdr:from>
      <xdr:col>5</xdr:col>
      <xdr:colOff>6276975</xdr:colOff>
      <xdr:row>3</xdr:row>
      <xdr:rowOff>104775</xdr:rowOff>
    </xdr:from>
    <xdr:to>
      <xdr:col>5</xdr:col>
      <xdr:colOff>6276975</xdr:colOff>
      <xdr:row>5</xdr:row>
      <xdr:rowOff>0</xdr:rowOff>
    </xdr:to>
    <xdr:cxnSp macro="">
      <xdr:nvCxnSpPr>
        <xdr:cNvPr id="120" name="直線矢印コネクタ 119">
          <a:extLst>
            <a:ext uri="{FF2B5EF4-FFF2-40B4-BE49-F238E27FC236}">
              <a16:creationId xmlns:a16="http://schemas.microsoft.com/office/drawing/2014/main" id="{00000000-0008-0000-0000-000078000000}"/>
            </a:ext>
          </a:extLst>
        </xdr:cNvPr>
        <xdr:cNvCxnSpPr/>
      </xdr:nvCxnSpPr>
      <xdr:spPr>
        <a:xfrm flipV="1">
          <a:off x="12172950" y="819150"/>
          <a:ext cx="0" cy="371475"/>
        </a:xfrm>
        <a:prstGeom prst="straightConnector1">
          <a:avLst/>
        </a:prstGeom>
        <a:ln w="28575">
          <a:solidFill>
            <a:srgbClr val="FF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44824</xdr:colOff>
      <xdr:row>14</xdr:row>
      <xdr:rowOff>66676</xdr:rowOff>
    </xdr:from>
    <xdr:to>
      <xdr:col>6</xdr:col>
      <xdr:colOff>971550</xdr:colOff>
      <xdr:row>25</xdr:row>
      <xdr:rowOff>219076</xdr:rowOff>
    </xdr:to>
    <xdr:graphicFrame>
      <xdr:nvGraphicFramePr>
        <xdr:cNvPr id="10" name="グラフ 9">
          <a:extLst>
            <a:ext uri="{FF2B5EF4-FFF2-40B4-BE49-F238E27FC236}">
              <a16:creationId xmlns:a16="http://schemas.microsoft.com/office/drawing/2014/main" id="{00000000-0008-0000-04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57150</xdr:colOff>
      <xdr:row>24</xdr:row>
      <xdr:rowOff>161925</xdr:rowOff>
    </xdr:from>
    <xdr:to>
      <xdr:col>3</xdr:col>
      <xdr:colOff>703173</xdr:colOff>
      <xdr:row>25</xdr:row>
      <xdr:rowOff>159479</xdr:rowOff>
    </xdr:to>
    <xdr:sp textlink="">
      <xdr:nvSpPr>
        <xdr:cNvPr id="11" name="テキスト ボックス 1">
          <a:extLst>
            <a:ext uri="{FF2B5EF4-FFF2-40B4-BE49-F238E27FC236}">
              <a16:creationId xmlns:a16="http://schemas.microsoft.com/office/drawing/2014/main" id="{00000000-0008-0000-0400-00000B000000}"/>
            </a:ext>
          </a:extLst>
        </xdr:cNvPr>
        <xdr:cNvSpPr txBox="1"/>
      </xdr:nvSpPr>
      <xdr:spPr>
        <a:xfrm>
          <a:off x="3057525" y="6181725"/>
          <a:ext cx="646023" cy="245204"/>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1100">
              <a:latin typeface="ＭＳ ゴシック" panose="020B0609070205080204" pitchFamily="49" charset="-128"/>
              <a:ea typeface="ＭＳ ゴシック" panose="020B0609070205080204" pitchFamily="49" charset="-128"/>
            </a:rPr>
            <a:t>（年）</a:t>
          </a:r>
        </a:p>
      </xdr:txBody>
    </xdr:sp>
    <xdr:clientData/>
  </xdr:twoCellAnchor>
  <xdr:twoCellAnchor>
    <xdr:from>
      <xdr:col>0</xdr:col>
      <xdr:colOff>190500</xdr:colOff>
      <xdr:row>14</xdr:row>
      <xdr:rowOff>133350</xdr:rowOff>
    </xdr:from>
    <xdr:to>
      <xdr:col>0</xdr:col>
      <xdr:colOff>836523</xdr:colOff>
      <xdr:row>15</xdr:row>
      <xdr:rowOff>130904</xdr:rowOff>
    </xdr:to>
    <xdr:sp textlink="">
      <xdr:nvSpPr>
        <xdr:cNvPr id="12" name="テキスト ボックス 1">
          <a:extLst>
            <a:ext uri="{FF2B5EF4-FFF2-40B4-BE49-F238E27FC236}">
              <a16:creationId xmlns:a16="http://schemas.microsoft.com/office/drawing/2014/main" id="{00000000-0008-0000-0400-00000C000000}"/>
            </a:ext>
          </a:extLst>
        </xdr:cNvPr>
        <xdr:cNvSpPr txBox="1"/>
      </xdr:nvSpPr>
      <xdr:spPr>
        <a:xfrm>
          <a:off x="190500" y="3676650"/>
          <a:ext cx="646023" cy="245204"/>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1100">
              <a:latin typeface="ＭＳ ゴシック" panose="020B0609070205080204" pitchFamily="49" charset="-128"/>
              <a:ea typeface="ＭＳ ゴシック" panose="020B0609070205080204" pitchFamily="49" charset="-128"/>
            </a:rPr>
            <a:t>（人）</a:t>
          </a:r>
        </a:p>
      </xdr:txBody>
    </xdr:sp>
    <xdr:clientData/>
  </xdr:twoCellAnchor>
  <xdr:twoCellAnchor>
    <xdr:from>
      <xdr:col>5</xdr:col>
      <xdr:colOff>295275</xdr:colOff>
      <xdr:row>14</xdr:row>
      <xdr:rowOff>114300</xdr:rowOff>
    </xdr:from>
    <xdr:to>
      <xdr:col>6</xdr:col>
      <xdr:colOff>112623</xdr:colOff>
      <xdr:row>15</xdr:row>
      <xdr:rowOff>111854</xdr:rowOff>
    </xdr:to>
    <xdr:sp textlink="">
      <xdr:nvSpPr>
        <xdr:cNvPr id="13" name="テキスト ボックス 1">
          <a:extLst>
            <a:ext uri="{FF2B5EF4-FFF2-40B4-BE49-F238E27FC236}">
              <a16:creationId xmlns:a16="http://schemas.microsoft.com/office/drawing/2014/main" id="{00000000-0008-0000-0400-00000D000000}"/>
            </a:ext>
          </a:extLst>
        </xdr:cNvPr>
        <xdr:cNvSpPr txBox="1"/>
      </xdr:nvSpPr>
      <xdr:spPr>
        <a:xfrm>
          <a:off x="5295900" y="3657600"/>
          <a:ext cx="817473" cy="245204"/>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1100">
              <a:latin typeface="ＭＳ ゴシック" panose="020B0609070205080204" pitchFamily="49" charset="-128"/>
              <a:ea typeface="ＭＳ ゴシック" panose="020B0609070205080204" pitchFamily="49" charset="-128"/>
            </a:rPr>
            <a:t>（世帯）</a:t>
          </a:r>
        </a:p>
      </xdr:txBody>
    </xdr:sp>
    <xdr:clientData/>
  </xdr:twoCellAnchor>
  <xdr:twoCellAnchor>
    <xdr:from>
      <xdr:col>0</xdr:col>
      <xdr:colOff>9523</xdr:colOff>
      <xdr:row>30</xdr:row>
      <xdr:rowOff>9525</xdr:rowOff>
    </xdr:from>
    <xdr:to>
      <xdr:col>6</xdr:col>
      <xdr:colOff>962024</xdr:colOff>
      <xdr:row>43</xdr:row>
      <xdr:rowOff>6350</xdr:rowOff>
    </xdr:to>
    <xdr:graphicFrame>
      <xdr:nvGraphicFramePr>
        <xdr:cNvPr id="15" name="グラフ 14">
          <a:extLst>
            <a:ext uri="{FF2B5EF4-FFF2-40B4-BE49-F238E27FC236}">
              <a16:creationId xmlns:a16="http://schemas.microsoft.com/office/drawing/2014/main" id="{91B35F08-6F2C-F40C-BC18-6C596C7AD6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266701</xdr:colOff>
      <xdr:row>29</xdr:row>
      <xdr:rowOff>215900</xdr:rowOff>
    </xdr:from>
    <xdr:to>
      <xdr:col>3</xdr:col>
      <xdr:colOff>876295</xdr:colOff>
      <xdr:row>30</xdr:row>
      <xdr:rowOff>238135</xdr:rowOff>
    </xdr:to>
    <xdr:sp textlink="">
      <xdr:nvSpPr>
        <xdr:cNvPr id="8" name="テキスト ボックス 1">
          <a:extLst>
            <a:ext uri="{FF2B5EF4-FFF2-40B4-BE49-F238E27FC236}">
              <a16:creationId xmlns:a16="http://schemas.microsoft.com/office/drawing/2014/main" id="{00000000-0008-0000-0400-000008000000}"/>
            </a:ext>
          </a:extLst>
        </xdr:cNvPr>
        <xdr:cNvSpPr txBox="1"/>
      </xdr:nvSpPr>
      <xdr:spPr>
        <a:xfrm>
          <a:off x="3267076" y="7578725"/>
          <a:ext cx="609594" cy="26988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800">
              <a:latin typeface="ＭＳ ゴシック" panose="020B0609070205080204" pitchFamily="49" charset="-128"/>
              <a:ea typeface="ＭＳ ゴシック" panose="020B0609070205080204" pitchFamily="49" charset="-128"/>
            </a:rPr>
            <a:t>（歳）</a:t>
          </a:r>
        </a:p>
      </xdr:txBody>
    </xdr:sp>
    <xdr:clientData/>
  </xdr:twoCellAnchor>
  <xdr:twoCellAnchor>
    <xdr:from>
      <xdr:col>0</xdr:col>
      <xdr:colOff>215900</xdr:colOff>
      <xdr:row>30</xdr:row>
      <xdr:rowOff>180975</xdr:rowOff>
    </xdr:from>
    <xdr:to>
      <xdr:col>1</xdr:col>
      <xdr:colOff>229484</xdr:colOff>
      <xdr:row>31</xdr:row>
      <xdr:rowOff>149754</xdr:rowOff>
    </xdr:to>
    <xdr:grpSp>
      <xdr:nvGrpSpPr>
        <xdr:cNvPr id="18" name="グループ化 17">
          <a:extLst>
            <a:ext uri="{FF2B5EF4-FFF2-40B4-BE49-F238E27FC236}">
              <a16:creationId xmlns:a16="http://schemas.microsoft.com/office/drawing/2014/main" id="{116E9B15-721B-0BE2-FCED-DD2C967564D1}"/>
            </a:ext>
          </a:extLst>
        </xdr:cNvPr>
        <xdr:cNvGrpSpPr/>
      </xdr:nvGrpSpPr>
      <xdr:grpSpPr>
        <a:xfrm>
          <a:off x="219075" y="7788275"/>
          <a:ext cx="1010534" cy="219604"/>
          <a:chOff x="219075" y="7799471"/>
          <a:chExt cx="1010534" cy="210079"/>
        </a:xfrm>
      </xdr:grpSpPr>
      <xdr:sp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219075" y="7820025"/>
            <a:ext cx="324000" cy="189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36000" bIns="0" rtlCol="0" anchor="t"/>
          <a:lstStyle/>
          <a:p>
            <a:pPr algn="r"/>
            <a:r>
              <a:rPr kumimoji="1" lang="ja-JP" altLang="en-US" sz="1000">
                <a:latin typeface="ＭＳ ゴシック" panose="020B0609070205080204" pitchFamily="49" charset="-128"/>
                <a:ea typeface="ＭＳ ゴシック" panose="020B0609070205080204" pitchFamily="49" charset="-128"/>
              </a:rPr>
              <a:t>男</a:t>
            </a:r>
          </a:p>
        </xdr:txBody>
      </xdr:sp>
      <xdr:sp textlink="$J$57">
        <xdr:nvSpPr>
          <xdr:cNvPr id="5" name="テキスト ボックス 4">
            <a:extLst>
              <a:ext uri="{FF2B5EF4-FFF2-40B4-BE49-F238E27FC236}">
                <a16:creationId xmlns:a16="http://schemas.microsoft.com/office/drawing/2014/main" id="{00000000-0008-0000-0400-000005000000}"/>
              </a:ext>
            </a:extLst>
          </xdr:cNvPr>
          <xdr:cNvSpPr txBox="1"/>
        </xdr:nvSpPr>
        <xdr:spPr>
          <a:xfrm>
            <a:off x="562859" y="7799471"/>
            <a:ext cx="666750" cy="1854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36000" bIns="0" rtlCol="0" anchor="t"/>
          <a:lstStyle/>
          <a:p>
            <a:pPr algn="l"/>
            <a:fld id="{A00DC6F1-C886-4087-9779-4A4827900B39}" type="TxLink">
              <a:rPr kumimoji="1" lang="en-US" altLang="en-US" sz="1100" b="0" i="0" u="none" strike="noStrike">
                <a:solidFill>
                  <a:srgbClr val="000000"/>
                </a:solidFill>
                <a:latin typeface="ＭＳ ゴシック"/>
                <a:ea typeface="ＭＳ ゴシック"/>
              </a:rPr>
              <a:pPr algn="l"/>
              <a:t>235,322</a:t>
            </a:fld>
            <a:endParaRPr kumimoji="1" lang="ja-JP" altLang="en-US" sz="1000">
              <a:latin typeface="ＭＳ ゴシック" panose="020B0609070205080204" pitchFamily="49" charset="-128"/>
              <a:ea typeface="ＭＳ ゴシック" panose="020B0609070205080204" pitchFamily="49" charset="-128"/>
            </a:endParaRPr>
          </a:p>
        </xdr:txBody>
      </xdr:sp>
    </xdr:grpSp>
    <xdr:clientData/>
  </xdr:twoCellAnchor>
  <xdr:twoCellAnchor>
    <xdr:from>
      <xdr:col>5</xdr:col>
      <xdr:colOff>428624</xdr:colOff>
      <xdr:row>30</xdr:row>
      <xdr:rowOff>180975</xdr:rowOff>
    </xdr:from>
    <xdr:to>
      <xdr:col>6</xdr:col>
      <xdr:colOff>447675</xdr:colOff>
      <xdr:row>31</xdr:row>
      <xdr:rowOff>209550</xdr:rowOff>
    </xdr:to>
    <xdr:grpSp>
      <xdr:nvGrpSpPr>
        <xdr:cNvPr id="19" name="グループ化 18">
          <a:extLst>
            <a:ext uri="{FF2B5EF4-FFF2-40B4-BE49-F238E27FC236}">
              <a16:creationId xmlns:a16="http://schemas.microsoft.com/office/drawing/2014/main" id="{B8C39E9C-A99F-6A03-8C7A-CAA7DB0481E3}"/>
            </a:ext>
          </a:extLst>
        </xdr:cNvPr>
        <xdr:cNvGrpSpPr/>
      </xdr:nvGrpSpPr>
      <xdr:grpSpPr>
        <a:xfrm>
          <a:off x="5432424" y="7788275"/>
          <a:ext cx="1012826" cy="279400"/>
          <a:chOff x="5432424" y="7826375"/>
          <a:chExt cx="1012826" cy="279400"/>
        </a:xfrm>
      </xdr:grpSpPr>
      <xdr:sp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5432424" y="7840078"/>
            <a:ext cx="317650" cy="189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36000" bIns="0" rtlCol="0" anchor="t"/>
          <a:lstStyle/>
          <a:p>
            <a:pPr algn="r"/>
            <a:r>
              <a:rPr kumimoji="1" lang="ja-JP" altLang="en-US" sz="1000">
                <a:latin typeface="ＭＳ ゴシック" panose="020B0609070205080204" pitchFamily="49" charset="-128"/>
                <a:ea typeface="ＭＳ ゴシック" panose="020B0609070205080204" pitchFamily="49" charset="-128"/>
              </a:rPr>
              <a:t>女</a:t>
            </a:r>
          </a:p>
        </xdr:txBody>
      </xdr:sp>
      <xdr:sp textlink="$M$57">
        <xdr:nvSpPr>
          <xdr:cNvPr id="7" name="テキスト ボックス 6">
            <a:extLst>
              <a:ext uri="{FF2B5EF4-FFF2-40B4-BE49-F238E27FC236}">
                <a16:creationId xmlns:a16="http://schemas.microsoft.com/office/drawing/2014/main" id="{00000000-0008-0000-0400-000007000000}"/>
              </a:ext>
            </a:extLst>
          </xdr:cNvPr>
          <xdr:cNvSpPr txBox="1"/>
        </xdr:nvSpPr>
        <xdr:spPr>
          <a:xfrm>
            <a:off x="5819530" y="7826375"/>
            <a:ext cx="625720" cy="27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36000" bIns="0" rtlCol="0" anchor="t"/>
          <a:lstStyle/>
          <a:p>
            <a:pPr algn="l"/>
            <a:fld id="{C5A0FB72-2D7B-465C-98CF-2C045546134B}" type="TxLink">
              <a:rPr kumimoji="1" lang="en-US" altLang="en-US" sz="1100" b="0" i="0" u="none" strike="noStrike">
                <a:solidFill>
                  <a:srgbClr val="000000"/>
                </a:solidFill>
                <a:latin typeface="ＭＳ ゴシック"/>
                <a:ea typeface="ＭＳ ゴシック"/>
              </a:rPr>
              <a:pPr algn="l"/>
              <a:t>237,236</a:t>
            </a:fld>
            <a:endParaRPr kumimoji="1" lang="ja-JP" altLang="en-US" sz="1000">
              <a:latin typeface="ＭＳ ゴシック" panose="020B0609070205080204" pitchFamily="49" charset="-128"/>
              <a:ea typeface="ＭＳ ゴシック" panose="020B0609070205080204" pitchFamily="49" charset="-128"/>
            </a:endParaRPr>
          </a:p>
        </xdr:txBody>
      </xdr:sp>
    </xdr:grpSp>
    <xdr:clientData/>
  </xdr:twoCellAnchor>
  <xdr:twoCellAnchor>
    <xdr:from>
      <xdr:col>0</xdr:col>
      <xdr:colOff>971551</xdr:colOff>
      <xdr:row>30</xdr:row>
      <xdr:rowOff>152400</xdr:rowOff>
    </xdr:from>
    <xdr:to>
      <xdr:col>1</xdr:col>
      <xdr:colOff>581020</xdr:colOff>
      <xdr:row>31</xdr:row>
      <xdr:rowOff>168285</xdr:rowOff>
    </xdr:to>
    <xdr:sp textlink="">
      <xdr:nvSpPr>
        <xdr:cNvPr id="20" name="テキスト ボックス 1">
          <a:extLst>
            <a:ext uri="{FF2B5EF4-FFF2-40B4-BE49-F238E27FC236}">
              <a16:creationId xmlns:a16="http://schemas.microsoft.com/office/drawing/2014/main" id="{E0B6A3BF-4512-4A63-A864-D18FBB425ED3}"/>
            </a:ext>
          </a:extLst>
        </xdr:cNvPr>
        <xdr:cNvSpPr txBox="1"/>
      </xdr:nvSpPr>
      <xdr:spPr>
        <a:xfrm>
          <a:off x="971551" y="7762875"/>
          <a:ext cx="609594" cy="26353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800">
              <a:latin typeface="ＭＳ ゴシック" panose="020B0609070205080204" pitchFamily="49" charset="-128"/>
              <a:ea typeface="ＭＳ ゴシック" panose="020B0609070205080204" pitchFamily="49" charset="-128"/>
            </a:rPr>
            <a:t>（人）</a:t>
          </a:r>
        </a:p>
      </xdr:txBody>
    </xdr:sp>
    <xdr:clientData/>
  </xdr:twoCellAnchor>
  <xdr:twoCellAnchor>
    <xdr:from>
      <xdr:col>6</xdr:col>
      <xdr:colOff>247651</xdr:colOff>
      <xdr:row>30</xdr:row>
      <xdr:rowOff>152400</xdr:rowOff>
    </xdr:from>
    <xdr:to>
      <xdr:col>6</xdr:col>
      <xdr:colOff>860420</xdr:colOff>
      <xdr:row>31</xdr:row>
      <xdr:rowOff>168285</xdr:rowOff>
    </xdr:to>
    <xdr:sp textlink="">
      <xdr:nvSpPr>
        <xdr:cNvPr id="21" name="テキスト ボックス 1">
          <a:extLst>
            <a:ext uri="{FF2B5EF4-FFF2-40B4-BE49-F238E27FC236}">
              <a16:creationId xmlns:a16="http://schemas.microsoft.com/office/drawing/2014/main" id="{231ED676-E49A-4D24-A414-D1E03B3EB6CB}"/>
            </a:ext>
          </a:extLst>
        </xdr:cNvPr>
        <xdr:cNvSpPr txBox="1"/>
      </xdr:nvSpPr>
      <xdr:spPr>
        <a:xfrm>
          <a:off x="6248401" y="7762875"/>
          <a:ext cx="612769" cy="26353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800">
              <a:latin typeface="ＭＳ ゴシック" panose="020B0609070205080204" pitchFamily="49" charset="-128"/>
              <a:ea typeface="ＭＳ ゴシック" panose="020B0609070205080204" pitchFamily="49" charset="-128"/>
            </a:rPr>
            <a:t>（人）</a:t>
          </a:r>
        </a:p>
      </xdr:txBody>
    </xdr:sp>
    <xdr:clientData/>
  </xdr:twoCellAnchor>
  <xdr:oneCellAnchor>
    <xdr:from>
      <xdr:col>3</xdr:col>
      <xdr:colOff>587375</xdr:colOff>
      <xdr:row>41</xdr:row>
      <xdr:rowOff>247649</xdr:rowOff>
    </xdr:from>
    <xdr:ext cx="3308350" cy="209551"/>
    <xdr:sp textlink="">
      <xdr:nvSpPr>
        <xdr:cNvPr id="22" name="テキスト ボックス 21">
          <a:extLst>
            <a:ext uri="{FF2B5EF4-FFF2-40B4-BE49-F238E27FC236}">
              <a16:creationId xmlns:a16="http://schemas.microsoft.com/office/drawing/2014/main" id="{8D531F56-FCD3-6DC9-B0A8-B7C57DE3CA5F}"/>
            </a:ext>
          </a:extLst>
        </xdr:cNvPr>
        <xdr:cNvSpPr txBox="1"/>
      </xdr:nvSpPr>
      <xdr:spPr>
        <a:xfrm>
          <a:off x="3587750" y="10610849"/>
          <a:ext cx="3308350" cy="209551"/>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900">
              <a:latin typeface="ＭＳ ゴシック" panose="020B0609070205080204" pitchFamily="49" charset="-128"/>
              <a:ea typeface="ＭＳ ゴシック" panose="020B0609070205080204" pitchFamily="49" charset="-128"/>
            </a:rPr>
            <a:t>0          5,000      </a:t>
          </a:r>
          <a:r>
            <a:rPr kumimoji="1" lang="en-US" altLang="ja-JP" sz="900" b="0">
              <a:latin typeface="ＭＳ ゴシック" panose="020B0609070205080204" pitchFamily="49" charset="-128"/>
              <a:ea typeface="ＭＳ ゴシック" panose="020B0609070205080204" pitchFamily="49" charset="-128"/>
            </a:rPr>
            <a:t>10,000</a:t>
          </a:r>
          <a:r>
            <a:rPr kumimoji="1" lang="en-US" altLang="ja-JP" sz="900">
              <a:latin typeface="ＭＳ ゴシック" panose="020B0609070205080204" pitchFamily="49" charset="-128"/>
              <a:ea typeface="ＭＳ ゴシック" panose="020B0609070205080204" pitchFamily="49" charset="-128"/>
            </a:rPr>
            <a:t>   </a:t>
          </a:r>
          <a:r>
            <a:rPr kumimoji="1" lang="ja-JP" altLang="en-US" sz="900" baseline="0">
              <a:latin typeface="ＭＳ ゴシック" panose="020B0609070205080204" pitchFamily="49" charset="-128"/>
              <a:ea typeface="ＭＳ ゴシック" panose="020B0609070205080204" pitchFamily="49" charset="-128"/>
            </a:rPr>
            <a:t> </a:t>
          </a:r>
          <a:r>
            <a:rPr kumimoji="1" lang="en-US" altLang="ja-JP" sz="900">
              <a:latin typeface="ＭＳ ゴシック" panose="020B0609070205080204" pitchFamily="49" charset="-128"/>
              <a:ea typeface="ＭＳ ゴシック" panose="020B0609070205080204" pitchFamily="49" charset="-128"/>
            </a:rPr>
            <a:t>  15,000</a:t>
          </a:r>
          <a:r>
            <a:rPr kumimoji="1" lang="en-US" altLang="ja-JP" sz="900" baseline="0">
              <a:latin typeface="ＭＳ ゴシック" panose="020B0609070205080204" pitchFamily="49" charset="-128"/>
              <a:ea typeface="ＭＳ ゴシック" panose="020B0609070205080204" pitchFamily="49" charset="-128"/>
            </a:rPr>
            <a:t>     20,000</a:t>
          </a:r>
          <a:endParaRPr kumimoji="1" lang="ja-JP" altLang="en-US" sz="900">
            <a:latin typeface="ＭＳ ゴシック" panose="020B0609070205080204" pitchFamily="49" charset="-128"/>
            <a:ea typeface="ＭＳ ゴシック" panose="020B0609070205080204" pitchFamily="49"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95250</xdr:colOff>
      <xdr:row>4</xdr:row>
      <xdr:rowOff>2384</xdr:rowOff>
    </xdr:from>
    <xdr:to>
      <xdr:col>6</xdr:col>
      <xdr:colOff>907415</xdr:colOff>
      <xdr:row>25</xdr:row>
      <xdr:rowOff>177800</xdr:rowOff>
    </xdr:to>
    <xdr:graphicFrame>
      <xdr:nvGraphicFramePr>
        <xdr:cNvPr id="5" name="グラフ 4">
          <a:extLst>
            <a:ext uri="{FF2B5EF4-FFF2-40B4-BE49-F238E27FC236}">
              <a16:creationId xmlns:a16="http://schemas.microsoft.com/office/drawing/2014/main" id="{00000000-0008-0000-0F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232832</xdr:colOff>
      <xdr:row>4</xdr:row>
      <xdr:rowOff>82709</xdr:rowOff>
    </xdr:from>
    <xdr:to>
      <xdr:col>3</xdr:col>
      <xdr:colOff>177800</xdr:colOff>
      <xdr:row>9</xdr:row>
      <xdr:rowOff>215900</xdr:rowOff>
    </xdr:to>
    <xdr:sp textlink="$L$15">
      <xdr:nvSpPr>
        <xdr:cNvPr id="6" name="線吹き出し 1 5">
          <a:extLst>
            <a:ext uri="{FF2B5EF4-FFF2-40B4-BE49-F238E27FC236}">
              <a16:creationId xmlns:a16="http://schemas.microsoft.com/office/drawing/2014/main" id="{00000000-0008-0000-0F00-000006000000}"/>
            </a:ext>
          </a:extLst>
        </xdr:cNvPr>
        <xdr:cNvSpPr/>
      </xdr:nvSpPr>
      <xdr:spPr>
        <a:xfrm>
          <a:off x="2233082" y="1077542"/>
          <a:ext cx="908051" cy="1085691"/>
        </a:xfrm>
        <a:prstGeom prst="callout1">
          <a:avLst>
            <a:gd name="adj1" fmla="val 50381"/>
            <a:gd name="adj2" fmla="val 97361"/>
            <a:gd name="adj3" fmla="val 97236"/>
            <a:gd name="adj4" fmla="val 128181"/>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B0D55A58-56D7-4F04-AD5B-4ABA81ED8B28}" type="TxLink">
            <a:rPr kumimoji="1" lang="ja-JP" altLang="en-US" sz="800" b="0" i="0" u="none" strike="noStrike">
              <a:solidFill>
                <a:srgbClr val="000000"/>
              </a:solidFill>
              <a:latin typeface="ＭＳ ゴシック"/>
              <a:ea typeface="ＭＳ ゴシック"/>
            </a:rPr>
            <a:pPr algn="ctr"/>
            <a:t>都支出金
地方消費税交付金
地方特例交付金
利子割交付金など44,216,827千円15.6%</a:t>
          </a:fld>
          <a:endParaRPr kumimoji="1" lang="ja-JP" altLang="en-US" sz="1000"/>
        </a:p>
      </xdr:txBody>
    </xdr:sp>
    <xdr:clientData/>
  </xdr:twoCellAnchor>
  <xdr:twoCellAnchor>
    <xdr:from>
      <xdr:col>0</xdr:col>
      <xdr:colOff>228600</xdr:colOff>
      <xdr:row>14</xdr:row>
      <xdr:rowOff>47094</xdr:rowOff>
    </xdr:from>
    <xdr:to>
      <xdr:col>1</xdr:col>
      <xdr:colOff>228600</xdr:colOff>
      <xdr:row>16</xdr:row>
      <xdr:rowOff>57150</xdr:rowOff>
    </xdr:to>
    <xdr:sp textlink="$L$10">
      <xdr:nvSpPr>
        <xdr:cNvPr id="7" name="線吹き出し 1 6">
          <a:extLst>
            <a:ext uri="{FF2B5EF4-FFF2-40B4-BE49-F238E27FC236}">
              <a16:creationId xmlns:a16="http://schemas.microsoft.com/office/drawing/2014/main" id="{00000000-0008-0000-0F00-000007000000}"/>
            </a:ext>
          </a:extLst>
        </xdr:cNvPr>
        <xdr:cNvSpPr/>
      </xdr:nvSpPr>
      <xdr:spPr>
        <a:xfrm>
          <a:off x="228600" y="3361794"/>
          <a:ext cx="1038225" cy="962556"/>
        </a:xfrm>
        <a:prstGeom prst="callout1">
          <a:avLst>
            <a:gd name="adj1" fmla="val 25239"/>
            <a:gd name="adj2" fmla="val 100950"/>
            <a:gd name="adj3" fmla="val 37094"/>
            <a:gd name="adj4" fmla="val 197415"/>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0AC392F8-C810-48AB-B526-6999DAA79A87}" type="TxLink">
            <a:rPr kumimoji="1" lang="ja-JP" altLang="en-US" sz="1000" b="0" i="0" u="none" strike="noStrike">
              <a:solidFill>
                <a:srgbClr val="000000"/>
              </a:solidFill>
              <a:latin typeface="ＭＳ ゴシック"/>
              <a:ea typeface="ＭＳ ゴシック"/>
            </a:rPr>
            <a:pPr algn="ctr"/>
            <a:t>分担金及び負担金
使用料及び手数料
財産収入、寄附金5,430,397千円1.9%</a:t>
          </a:fld>
          <a:endParaRPr kumimoji="1" lang="ja-JP" altLang="en-US" sz="1000"/>
        </a:p>
      </xdr:txBody>
    </xdr:sp>
    <xdr:clientData/>
  </xdr:twoCellAnchor>
  <xdr:twoCellAnchor>
    <xdr:from>
      <xdr:col>0</xdr:col>
      <xdr:colOff>158750</xdr:colOff>
      <xdr:row>11</xdr:row>
      <xdr:rowOff>49953</xdr:rowOff>
    </xdr:from>
    <xdr:to>
      <xdr:col>0</xdr:col>
      <xdr:colOff>1011767</xdr:colOff>
      <xdr:row>14</xdr:row>
      <xdr:rowOff>66994</xdr:rowOff>
    </xdr:to>
    <xdr:sp textlink="$L$11">
      <xdr:nvSpPr>
        <xdr:cNvPr id="8" name="線吹き出し 1 7">
          <a:extLst>
            <a:ext uri="{FF2B5EF4-FFF2-40B4-BE49-F238E27FC236}">
              <a16:creationId xmlns:a16="http://schemas.microsoft.com/office/drawing/2014/main" id="{00000000-0008-0000-0F00-000008000000}"/>
            </a:ext>
          </a:extLst>
        </xdr:cNvPr>
        <xdr:cNvSpPr/>
      </xdr:nvSpPr>
      <xdr:spPr>
        <a:xfrm>
          <a:off x="158750" y="2822786"/>
          <a:ext cx="853017" cy="588541"/>
        </a:xfrm>
        <a:prstGeom prst="callout1">
          <a:avLst>
            <a:gd name="adj1" fmla="val 71557"/>
            <a:gd name="adj2" fmla="val 75067"/>
            <a:gd name="adj3" fmla="val 146943"/>
            <a:gd name="adj4" fmla="val 246110"/>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187F25CC-8B42-40B5-A3B7-112F4AFE52E1}" type="TxLink">
            <a:rPr kumimoji="1" lang="ja-JP" altLang="en-US" sz="1000" b="0" i="0" u="none" strike="noStrike">
              <a:solidFill>
                <a:srgbClr val="000000"/>
              </a:solidFill>
              <a:latin typeface="ＭＳ ゴシック"/>
              <a:ea typeface="ＭＳ ゴシック"/>
            </a:rPr>
            <a:pPr algn="ctr"/>
            <a:t>繰越金2,000,000千円0.7%</a:t>
          </a:fld>
          <a:endParaRPr kumimoji="1" lang="ja-JP" altLang="en-US" sz="1000"/>
        </a:p>
      </xdr:txBody>
    </xdr:sp>
    <xdr:clientData/>
  </xdr:twoCellAnchor>
  <xdr:twoCellAnchor>
    <xdr:from>
      <xdr:col>0</xdr:col>
      <xdr:colOff>171450</xdr:colOff>
      <xdr:row>9</xdr:row>
      <xdr:rowOff>310231</xdr:rowOff>
    </xdr:from>
    <xdr:to>
      <xdr:col>1</xdr:col>
      <xdr:colOff>30921</xdr:colOff>
      <xdr:row>11</xdr:row>
      <xdr:rowOff>28575</xdr:rowOff>
    </xdr:to>
    <xdr:sp textlink="$L$12">
      <xdr:nvSpPr>
        <xdr:cNvPr id="9" name="線吹き出し 1 8">
          <a:extLst>
            <a:ext uri="{FF2B5EF4-FFF2-40B4-BE49-F238E27FC236}">
              <a16:creationId xmlns:a16="http://schemas.microsoft.com/office/drawing/2014/main" id="{00000000-0008-0000-0F00-000009000000}"/>
            </a:ext>
          </a:extLst>
        </xdr:cNvPr>
        <xdr:cNvSpPr/>
      </xdr:nvSpPr>
      <xdr:spPr>
        <a:xfrm>
          <a:off x="171450" y="2234281"/>
          <a:ext cx="897696" cy="537494"/>
        </a:xfrm>
        <a:prstGeom prst="callout1">
          <a:avLst>
            <a:gd name="adj1" fmla="val 69782"/>
            <a:gd name="adj2" fmla="val 97423"/>
            <a:gd name="adj3" fmla="val 243292"/>
            <a:gd name="adj4" fmla="val 237886"/>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218AD594-5E78-4D94-ABD7-E87F038AC4F9}" type="TxLink">
            <a:rPr kumimoji="1" lang="ja-JP" altLang="en-US" sz="1000" b="0" i="0" u="none" strike="noStrike">
              <a:solidFill>
                <a:srgbClr val="000000"/>
              </a:solidFill>
              <a:latin typeface="ＭＳ ゴシック"/>
              <a:ea typeface="ＭＳ ゴシック"/>
            </a:rPr>
            <a:pPr algn="ctr"/>
            <a:t>諸収入5,026,014千円1.8%</a:t>
          </a:fld>
          <a:endParaRPr kumimoji="1" lang="ja-JP" altLang="en-US" sz="1000"/>
        </a:p>
      </xdr:txBody>
    </xdr:sp>
    <xdr:clientData/>
  </xdr:twoCellAnchor>
  <xdr:twoCellAnchor>
    <xdr:from>
      <xdr:col>0</xdr:col>
      <xdr:colOff>119833</xdr:colOff>
      <xdr:row>7</xdr:row>
      <xdr:rowOff>104081</xdr:rowOff>
    </xdr:from>
    <xdr:to>
      <xdr:col>1</xdr:col>
      <xdr:colOff>76199</xdr:colOff>
      <xdr:row>9</xdr:row>
      <xdr:rowOff>270949</xdr:rowOff>
    </xdr:to>
    <xdr:sp textlink="$L$13">
      <xdr:nvSpPr>
        <xdr:cNvPr id="10" name="線吹き出し 1 9">
          <a:extLst>
            <a:ext uri="{FF2B5EF4-FFF2-40B4-BE49-F238E27FC236}">
              <a16:creationId xmlns:a16="http://schemas.microsoft.com/office/drawing/2014/main" id="{00000000-0008-0000-0F00-00000A000000}"/>
            </a:ext>
          </a:extLst>
        </xdr:cNvPr>
        <xdr:cNvSpPr/>
      </xdr:nvSpPr>
      <xdr:spPr>
        <a:xfrm>
          <a:off x="119833" y="1647131"/>
          <a:ext cx="994591" cy="547868"/>
        </a:xfrm>
        <a:prstGeom prst="callout1">
          <a:avLst>
            <a:gd name="adj1" fmla="val 76563"/>
            <a:gd name="adj2" fmla="val 79142"/>
            <a:gd name="adj3" fmla="val 291143"/>
            <a:gd name="adj4" fmla="val 227472"/>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8D433AC3-94C6-41BE-A0B2-65C79EAEA194}" type="TxLink">
            <a:rPr kumimoji="1" lang="ja-JP" altLang="en-US" sz="1000" b="0" i="0" u="none" strike="noStrike">
              <a:solidFill>
                <a:srgbClr val="000000"/>
              </a:solidFill>
              <a:latin typeface="ＭＳ ゴシック"/>
              <a:ea typeface="ＭＳ ゴシック"/>
            </a:rPr>
            <a:pPr algn="ctr"/>
            <a:t>繰入金17,256,725千円6.1%</a:t>
          </a:fld>
          <a:endParaRPr kumimoji="1" lang="ja-JP" altLang="en-US" sz="1000"/>
        </a:p>
      </xdr:txBody>
    </xdr:sp>
    <xdr:clientData/>
  </xdr:twoCellAnchor>
  <xdr:twoCellAnchor>
    <xdr:from>
      <xdr:col>0</xdr:col>
      <xdr:colOff>842010</xdr:colOff>
      <xdr:row>6</xdr:row>
      <xdr:rowOff>8464</xdr:rowOff>
    </xdr:from>
    <xdr:to>
      <xdr:col>1</xdr:col>
      <xdr:colOff>908685</xdr:colOff>
      <xdr:row>9</xdr:row>
      <xdr:rowOff>19050</xdr:rowOff>
    </xdr:to>
    <xdr:sp textlink="$L$14">
      <xdr:nvSpPr>
        <xdr:cNvPr id="11" name="線吹き出し 1 10">
          <a:extLst>
            <a:ext uri="{FF2B5EF4-FFF2-40B4-BE49-F238E27FC236}">
              <a16:creationId xmlns:a16="http://schemas.microsoft.com/office/drawing/2014/main" id="{00000000-0008-0000-0F00-00000B000000}"/>
            </a:ext>
          </a:extLst>
        </xdr:cNvPr>
        <xdr:cNvSpPr/>
      </xdr:nvSpPr>
      <xdr:spPr>
        <a:xfrm>
          <a:off x="842010" y="1361014"/>
          <a:ext cx="1104900" cy="582086"/>
        </a:xfrm>
        <a:prstGeom prst="callout1">
          <a:avLst>
            <a:gd name="adj1" fmla="val 64398"/>
            <a:gd name="adj2" fmla="val 90025"/>
            <a:gd name="adj3" fmla="val 221860"/>
            <a:gd name="adj4" fmla="val 169385"/>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8ED84883-6C12-439B-B3F9-3AD82AF1F4F4}" type="TxLink">
            <a:rPr kumimoji="1" lang="ja-JP" altLang="en-US" sz="1000" b="0" i="0" u="none" strike="noStrike">
              <a:solidFill>
                <a:srgbClr val="000000"/>
              </a:solidFill>
              <a:latin typeface="ＭＳ ゴシック"/>
              <a:ea typeface="ＭＳ ゴシック"/>
            </a:rPr>
            <a:pPr algn="ctr"/>
            <a:t>特別区税40,944,210千円14.5%</a:t>
          </a:fld>
          <a:endParaRPr kumimoji="1" lang="ja-JP" altLang="en-US" sz="1000"/>
        </a:p>
      </xdr:txBody>
    </xdr:sp>
    <xdr:clientData/>
  </xdr:twoCellAnchor>
  <xdr:twoCellAnchor>
    <xdr:from>
      <xdr:col>4</xdr:col>
      <xdr:colOff>554308</xdr:colOff>
      <xdr:row>5</xdr:row>
      <xdr:rowOff>37024</xdr:rowOff>
    </xdr:from>
    <xdr:to>
      <xdr:col>5</xdr:col>
      <xdr:colOff>592455</xdr:colOff>
      <xdr:row>8</xdr:row>
      <xdr:rowOff>25889</xdr:rowOff>
    </xdr:to>
    <xdr:sp textlink="$L$17">
      <xdr:nvSpPr>
        <xdr:cNvPr id="13" name="線吹き出し 1 12">
          <a:extLst>
            <a:ext uri="{FF2B5EF4-FFF2-40B4-BE49-F238E27FC236}">
              <a16:creationId xmlns:a16="http://schemas.microsoft.com/office/drawing/2014/main" id="{00000000-0008-0000-0F00-00000D000000}"/>
            </a:ext>
          </a:extLst>
        </xdr:cNvPr>
        <xdr:cNvSpPr/>
      </xdr:nvSpPr>
      <xdr:spPr>
        <a:xfrm>
          <a:off x="4480725" y="1222357"/>
          <a:ext cx="1001230" cy="560365"/>
        </a:xfrm>
        <a:prstGeom prst="callout1">
          <a:avLst>
            <a:gd name="adj1" fmla="val 70269"/>
            <a:gd name="adj2" fmla="val 11294"/>
            <a:gd name="adj3" fmla="val 144943"/>
            <a:gd name="adj4" fmla="val -6523"/>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CC4680B9-702C-4DD3-B2E2-2A3F64728925}" type="TxLink">
            <a:rPr kumimoji="1" lang="ja-JP" altLang="en-US" sz="1000" b="0" i="0" u="none" strike="noStrike">
              <a:solidFill>
                <a:srgbClr val="000000"/>
              </a:solidFill>
              <a:latin typeface="ＭＳ ゴシック"/>
              <a:ea typeface="ＭＳ ゴシック"/>
            </a:rPr>
            <a:pPr algn="ctr"/>
            <a:t>国庫支出金57,514,827千円20.3%</a:t>
          </a:fld>
          <a:endParaRPr kumimoji="1" lang="ja-JP" altLang="en-US" sz="1000"/>
        </a:p>
      </xdr:txBody>
    </xdr:sp>
    <xdr:clientData/>
  </xdr:twoCellAnchor>
  <xdr:twoCellAnchor>
    <xdr:from>
      <xdr:col>3</xdr:col>
      <xdr:colOff>595745</xdr:colOff>
      <xdr:row>14</xdr:row>
      <xdr:rowOff>457891</xdr:rowOff>
    </xdr:from>
    <xdr:to>
      <xdr:col>4</xdr:col>
      <xdr:colOff>814684</xdr:colOff>
      <xdr:row>14</xdr:row>
      <xdr:rowOff>636159</xdr:rowOff>
    </xdr:to>
    <xdr:sp textlink="$L$26">
      <xdr:nvSpPr>
        <xdr:cNvPr id="14" name="テキスト ボックス 13">
          <a:extLst>
            <a:ext uri="{FF2B5EF4-FFF2-40B4-BE49-F238E27FC236}">
              <a16:creationId xmlns:a16="http://schemas.microsoft.com/office/drawing/2014/main" id="{00000000-0008-0000-0F00-00000E000000}"/>
            </a:ext>
          </a:extLst>
        </xdr:cNvPr>
        <xdr:cNvSpPr txBox="1"/>
      </xdr:nvSpPr>
      <xdr:spPr>
        <a:xfrm>
          <a:off x="3558020" y="3772591"/>
          <a:ext cx="1180964" cy="178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fld id="{270F747A-DF8E-45FF-99DD-ED3BF0A7C74B}" type="TxLink">
            <a:rPr kumimoji="1" lang="en-US" altLang="en-US" sz="1100" b="0" i="0" u="none" strike="noStrike">
              <a:solidFill>
                <a:sysClr val="windowText" lastClr="000000"/>
              </a:solidFill>
              <a:latin typeface="ＭＳ ゴシック"/>
              <a:ea typeface="ＭＳ ゴシック"/>
            </a:rPr>
            <a:pPr algn="ctr"/>
            <a:t>282,960,000千円</a:t>
          </a:fld>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595745</xdr:colOff>
      <xdr:row>14</xdr:row>
      <xdr:rowOff>269122</xdr:rowOff>
    </xdr:from>
    <xdr:to>
      <xdr:col>4</xdr:col>
      <xdr:colOff>814684</xdr:colOff>
      <xdr:row>14</xdr:row>
      <xdr:rowOff>447390</xdr:rowOff>
    </xdr:to>
    <xdr:sp textlink="">
      <xdr:nvSpPr>
        <xdr:cNvPr id="15" name="テキスト ボックス 14">
          <a:extLst>
            <a:ext uri="{FF2B5EF4-FFF2-40B4-BE49-F238E27FC236}">
              <a16:creationId xmlns:a16="http://schemas.microsoft.com/office/drawing/2014/main" id="{00000000-0008-0000-0F00-00000F000000}"/>
            </a:ext>
          </a:extLst>
        </xdr:cNvPr>
        <xdr:cNvSpPr txBox="1"/>
      </xdr:nvSpPr>
      <xdr:spPr>
        <a:xfrm>
          <a:off x="3558020" y="3583822"/>
          <a:ext cx="1180964" cy="178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kumimoji="1" lang="ja-JP" altLang="en-US" sz="1100" b="0" i="0" u="none" strike="noStrike">
              <a:solidFill>
                <a:srgbClr val="000000"/>
              </a:solidFill>
              <a:latin typeface="ＭＳ ゴシック" panose="020B0609070205080204" pitchFamily="49" charset="-128"/>
              <a:ea typeface="ＭＳ ゴシック" panose="020B0609070205080204" pitchFamily="49" charset="-128"/>
            </a:rPr>
            <a:t>総額</a:t>
          </a:r>
          <a:endParaRPr kumimoji="1" lang="en-US" altLang="en-US" sz="1100" b="0" i="0" u="none" strike="noStrike">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669079</xdr:colOff>
      <xdr:row>7</xdr:row>
      <xdr:rowOff>64038</xdr:rowOff>
    </xdr:from>
    <xdr:to>
      <xdr:col>6</xdr:col>
      <xdr:colOff>727710</xdr:colOff>
      <xdr:row>9</xdr:row>
      <xdr:rowOff>276226</xdr:rowOff>
    </xdr:to>
    <xdr:sp textlink="$L$18">
      <xdr:nvSpPr>
        <xdr:cNvPr id="16" name="線吹き出し 1 15">
          <a:extLst>
            <a:ext uri="{FF2B5EF4-FFF2-40B4-BE49-F238E27FC236}">
              <a16:creationId xmlns:a16="http://schemas.microsoft.com/office/drawing/2014/main" id="{00000000-0008-0000-0F00-000010000000}"/>
            </a:ext>
          </a:extLst>
        </xdr:cNvPr>
        <xdr:cNvSpPr/>
      </xdr:nvSpPr>
      <xdr:spPr>
        <a:xfrm>
          <a:off x="5555404" y="1607088"/>
          <a:ext cx="1020656" cy="593188"/>
        </a:xfrm>
        <a:prstGeom prst="callout1">
          <a:avLst>
            <a:gd name="adj1" fmla="val 52357"/>
            <a:gd name="adj2" fmla="val 131"/>
            <a:gd name="adj3" fmla="val 120795"/>
            <a:gd name="adj4" fmla="val -34124"/>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629F4521-163D-4B15-9D77-C82E1E3D6AF2}" type="TxLink">
            <a:rPr kumimoji="1" lang="ja-JP" altLang="en-US" sz="1000" b="0" i="0" u="none" strike="noStrike">
              <a:solidFill>
                <a:srgbClr val="000000"/>
              </a:solidFill>
              <a:latin typeface="ＭＳ ゴシック"/>
              <a:ea typeface="ＭＳ ゴシック"/>
            </a:rPr>
            <a:pPr algn="ctr"/>
            <a:t>特別区交付金99,000,000千円35.0%</a:t>
          </a:fld>
          <a:endParaRPr kumimoji="1" lang="ja-JP" altLang="en-US" sz="1000"/>
        </a:p>
      </xdr:txBody>
    </xdr:sp>
    <xdr:clientData/>
  </xdr:twoCellAnchor>
  <xdr:twoCellAnchor>
    <xdr:from>
      <xdr:col>5</xdr:col>
      <xdr:colOff>917999</xdr:colOff>
      <xdr:row>18</xdr:row>
      <xdr:rowOff>153035</xdr:rowOff>
    </xdr:from>
    <xdr:to>
      <xdr:col>6</xdr:col>
      <xdr:colOff>925830</xdr:colOff>
      <xdr:row>22</xdr:row>
      <xdr:rowOff>104775</xdr:rowOff>
    </xdr:to>
    <xdr:sp textlink="$L$19">
      <xdr:nvSpPr>
        <xdr:cNvPr id="17" name="線吹き出し 1 16">
          <a:extLst>
            <a:ext uri="{FF2B5EF4-FFF2-40B4-BE49-F238E27FC236}">
              <a16:creationId xmlns:a16="http://schemas.microsoft.com/office/drawing/2014/main" id="{00000000-0008-0000-0F00-000011000000}"/>
            </a:ext>
          </a:extLst>
        </xdr:cNvPr>
        <xdr:cNvSpPr/>
      </xdr:nvSpPr>
      <xdr:spPr>
        <a:xfrm>
          <a:off x="5804324" y="4801235"/>
          <a:ext cx="969856" cy="713740"/>
        </a:xfrm>
        <a:prstGeom prst="callout1">
          <a:avLst>
            <a:gd name="adj1" fmla="val -9447"/>
            <a:gd name="adj2" fmla="val 46693"/>
            <a:gd name="adj3" fmla="val -72649"/>
            <a:gd name="adj4" fmla="val 10777"/>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0F927458-50F3-4B55-9E64-2354F81815BC}" type="TxLink">
            <a:rPr kumimoji="1" lang="ja-JP" altLang="en-US" sz="1000" b="0" i="0" u="none" strike="noStrike">
              <a:solidFill>
                <a:srgbClr val="000000"/>
              </a:solidFill>
              <a:latin typeface="ＭＳ ゴシック"/>
              <a:ea typeface="ＭＳ ゴシック"/>
            </a:rPr>
            <a:pPr algn="ctr"/>
            <a:t>職員費29,178,805千円10.3%</a:t>
          </a:fld>
          <a:endParaRPr kumimoji="1" lang="ja-JP" altLang="en-US" sz="1000"/>
        </a:p>
      </xdr:txBody>
    </xdr:sp>
    <xdr:clientData/>
  </xdr:twoCellAnchor>
  <xdr:twoCellAnchor>
    <xdr:from>
      <xdr:col>5</xdr:col>
      <xdr:colOff>284904</xdr:colOff>
      <xdr:row>23</xdr:row>
      <xdr:rowOff>123825</xdr:rowOff>
    </xdr:from>
    <xdr:to>
      <xdr:col>6</xdr:col>
      <xdr:colOff>295275</xdr:colOff>
      <xdr:row>25</xdr:row>
      <xdr:rowOff>0</xdr:rowOff>
    </xdr:to>
    <xdr:sp textlink="$L$20">
      <xdr:nvSpPr>
        <xdr:cNvPr id="18" name="線吹き出し 1 17">
          <a:extLst>
            <a:ext uri="{FF2B5EF4-FFF2-40B4-BE49-F238E27FC236}">
              <a16:creationId xmlns:a16="http://schemas.microsoft.com/office/drawing/2014/main" id="{00000000-0008-0000-0F00-000012000000}"/>
            </a:ext>
          </a:extLst>
        </xdr:cNvPr>
        <xdr:cNvSpPr/>
      </xdr:nvSpPr>
      <xdr:spPr>
        <a:xfrm>
          <a:off x="5171229" y="5724525"/>
          <a:ext cx="972396" cy="571500"/>
        </a:xfrm>
        <a:prstGeom prst="callout1">
          <a:avLst>
            <a:gd name="adj1" fmla="val -6004"/>
            <a:gd name="adj2" fmla="val 40780"/>
            <a:gd name="adj3" fmla="val -89521"/>
            <a:gd name="adj4" fmla="val 8707"/>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0A8097D8-6902-4DFE-B931-44BB67BD1663}" type="TxLink">
            <a:rPr kumimoji="1" lang="ja-JP" altLang="en-US" sz="1000" b="0" i="0" u="none" strike="noStrike">
              <a:solidFill>
                <a:srgbClr val="000000"/>
              </a:solidFill>
              <a:latin typeface="ＭＳ ゴシック"/>
              <a:ea typeface="ＭＳ ゴシック"/>
            </a:rPr>
            <a:pPr algn="ctr"/>
            <a:t>福祉費103,785,730千円36.7%</a:t>
          </a:fld>
          <a:endParaRPr kumimoji="1" lang="ja-JP" altLang="en-US" sz="1000"/>
        </a:p>
      </xdr:txBody>
    </xdr:sp>
    <xdr:clientData/>
  </xdr:twoCellAnchor>
  <xdr:twoCellAnchor>
    <xdr:from>
      <xdr:col>3</xdr:col>
      <xdr:colOff>310271</xdr:colOff>
      <xdr:row>24</xdr:row>
      <xdr:rowOff>85725</xdr:rowOff>
    </xdr:from>
    <xdr:to>
      <xdr:col>4</xdr:col>
      <xdr:colOff>342900</xdr:colOff>
      <xdr:row>26</xdr:row>
      <xdr:rowOff>47625</xdr:rowOff>
    </xdr:to>
    <xdr:sp textlink="$L$21">
      <xdr:nvSpPr>
        <xdr:cNvPr id="19" name="線吹き出し 1 18">
          <a:extLst>
            <a:ext uri="{FF2B5EF4-FFF2-40B4-BE49-F238E27FC236}">
              <a16:creationId xmlns:a16="http://schemas.microsoft.com/office/drawing/2014/main" id="{00000000-0008-0000-0F00-000013000000}"/>
            </a:ext>
          </a:extLst>
        </xdr:cNvPr>
        <xdr:cNvSpPr/>
      </xdr:nvSpPr>
      <xdr:spPr>
        <a:xfrm>
          <a:off x="3272546" y="5876925"/>
          <a:ext cx="994654" cy="657225"/>
        </a:xfrm>
        <a:prstGeom prst="callout1">
          <a:avLst>
            <a:gd name="adj1" fmla="val 800"/>
            <a:gd name="adj2" fmla="val 50985"/>
            <a:gd name="adj3" fmla="val -50737"/>
            <a:gd name="adj4" fmla="val 53598"/>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9CAC7429-81DA-4802-8D65-AE0ACDA10E7C}" type="TxLink">
            <a:rPr kumimoji="1" lang="ja-JP" altLang="en-US" sz="1000" b="0" i="0" u="none" strike="noStrike">
              <a:solidFill>
                <a:sysClr val="windowText" lastClr="000000"/>
              </a:solidFill>
              <a:latin typeface="ＭＳ ゴシック"/>
              <a:ea typeface="ＭＳ ゴシック"/>
            </a:rPr>
            <a:pPr algn="ctr"/>
            <a:t>総務費30,751,226千円10.9%</a:t>
          </a:fld>
          <a:endParaRPr kumimoji="1" lang="ja-JP" altLang="en-US" sz="1000">
            <a:solidFill>
              <a:sysClr val="windowText" lastClr="000000"/>
            </a:solidFill>
          </a:endParaRPr>
        </a:p>
      </xdr:txBody>
    </xdr:sp>
    <xdr:clientData/>
  </xdr:twoCellAnchor>
  <xdr:twoCellAnchor>
    <xdr:from>
      <xdr:col>2</xdr:col>
      <xdr:colOff>304800</xdr:colOff>
      <xdr:row>24</xdr:row>
      <xdr:rowOff>0</xdr:rowOff>
    </xdr:from>
    <xdr:to>
      <xdr:col>3</xdr:col>
      <xdr:colOff>324979</xdr:colOff>
      <xdr:row>25</xdr:row>
      <xdr:rowOff>161925</xdr:rowOff>
    </xdr:to>
    <xdr:sp textlink="$L$22">
      <xdr:nvSpPr>
        <xdr:cNvPr id="20" name="線吹き出し 1 19">
          <a:extLst>
            <a:ext uri="{FF2B5EF4-FFF2-40B4-BE49-F238E27FC236}">
              <a16:creationId xmlns:a16="http://schemas.microsoft.com/office/drawing/2014/main" id="{00000000-0008-0000-0F00-000014000000}"/>
            </a:ext>
          </a:extLst>
        </xdr:cNvPr>
        <xdr:cNvSpPr/>
      </xdr:nvSpPr>
      <xdr:spPr>
        <a:xfrm>
          <a:off x="2305050" y="5791200"/>
          <a:ext cx="982204" cy="666750"/>
        </a:xfrm>
        <a:prstGeom prst="callout1">
          <a:avLst>
            <a:gd name="adj1" fmla="val 15046"/>
            <a:gd name="adj2" fmla="val 87786"/>
            <a:gd name="adj3" fmla="val -60937"/>
            <a:gd name="adj4" fmla="val 102848"/>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B5DB5000-48CF-4FBB-8543-1D80CB9F7F03}" type="TxLink">
            <a:rPr kumimoji="1" lang="ja-JP" altLang="en-US" sz="1000" b="0" i="0" u="none" strike="noStrike">
              <a:solidFill>
                <a:srgbClr val="000000"/>
              </a:solidFill>
              <a:latin typeface="ＭＳ ゴシック"/>
              <a:ea typeface="ＭＳ ゴシック"/>
            </a:rPr>
            <a:pPr algn="ctr"/>
            <a:t>都市整備費25,842,770千円9.1%</a:t>
          </a:fld>
          <a:endParaRPr kumimoji="1" lang="ja-JP" altLang="en-US" sz="1000"/>
        </a:p>
      </xdr:txBody>
    </xdr:sp>
    <xdr:clientData/>
  </xdr:twoCellAnchor>
  <xdr:twoCellAnchor>
    <xdr:from>
      <xdr:col>0</xdr:col>
      <xdr:colOff>771525</xdr:colOff>
      <xdr:row>20</xdr:row>
      <xdr:rowOff>45648</xdr:rowOff>
    </xdr:from>
    <xdr:to>
      <xdr:col>1</xdr:col>
      <xdr:colOff>673757</xdr:colOff>
      <xdr:row>23</xdr:row>
      <xdr:rowOff>28575</xdr:rowOff>
    </xdr:to>
    <xdr:sp textlink="$L$24">
      <xdr:nvSpPr>
        <xdr:cNvPr id="21" name="線吹き出し 1 20">
          <a:extLst>
            <a:ext uri="{FF2B5EF4-FFF2-40B4-BE49-F238E27FC236}">
              <a16:creationId xmlns:a16="http://schemas.microsoft.com/office/drawing/2014/main" id="{00000000-0008-0000-0F00-000015000000}"/>
            </a:ext>
          </a:extLst>
        </xdr:cNvPr>
        <xdr:cNvSpPr/>
      </xdr:nvSpPr>
      <xdr:spPr>
        <a:xfrm>
          <a:off x="771525" y="5074848"/>
          <a:ext cx="940457" cy="554427"/>
        </a:xfrm>
        <a:prstGeom prst="callout1">
          <a:avLst>
            <a:gd name="adj1" fmla="val 14585"/>
            <a:gd name="adj2" fmla="val 79814"/>
            <a:gd name="adj3" fmla="val -104731"/>
            <a:gd name="adj4" fmla="val 185217"/>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4FBFFA06-1A91-4EEA-A0A1-DFEA9E56F77A}" type="TxLink">
            <a:rPr kumimoji="1" lang="ja-JP" altLang="en-US" sz="1000" b="0" i="0" u="none" strike="noStrike">
              <a:solidFill>
                <a:srgbClr val="000000"/>
              </a:solidFill>
              <a:latin typeface="ＭＳ ゴシック"/>
              <a:ea typeface="ＭＳ ゴシック"/>
            </a:rPr>
            <a:pPr algn="ctr"/>
            <a:t>諸支出金19,563,906千円6.9%</a:t>
          </a:fld>
          <a:endParaRPr kumimoji="1" lang="ja-JP" altLang="en-US" sz="1000"/>
        </a:p>
      </xdr:txBody>
    </xdr:sp>
    <xdr:clientData/>
  </xdr:twoCellAnchor>
  <xdr:twoCellAnchor>
    <xdr:from>
      <xdr:col>0</xdr:col>
      <xdr:colOff>559679</xdr:colOff>
      <xdr:row>17</xdr:row>
      <xdr:rowOff>8060</xdr:rowOff>
    </xdr:from>
    <xdr:to>
      <xdr:col>1</xdr:col>
      <xdr:colOff>514350</xdr:colOff>
      <xdr:row>19</xdr:row>
      <xdr:rowOff>180975</xdr:rowOff>
    </xdr:to>
    <xdr:sp textlink="$L$25">
      <xdr:nvSpPr>
        <xdr:cNvPr id="22" name="線吹き出し 1 21">
          <a:extLst>
            <a:ext uri="{FF2B5EF4-FFF2-40B4-BE49-F238E27FC236}">
              <a16:creationId xmlns:a16="http://schemas.microsoft.com/office/drawing/2014/main" id="{00000000-0008-0000-0F00-000016000000}"/>
            </a:ext>
          </a:extLst>
        </xdr:cNvPr>
        <xdr:cNvSpPr/>
      </xdr:nvSpPr>
      <xdr:spPr>
        <a:xfrm>
          <a:off x="559679" y="4465760"/>
          <a:ext cx="992896" cy="553915"/>
        </a:xfrm>
        <a:prstGeom prst="callout1">
          <a:avLst>
            <a:gd name="adj1" fmla="val 16393"/>
            <a:gd name="adj2" fmla="val 73490"/>
            <a:gd name="adj3" fmla="val -61614"/>
            <a:gd name="adj4" fmla="val 180787"/>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9FC134A6-8728-49DB-8633-ABE277B96407}" type="TxLink">
            <a:rPr kumimoji="1" lang="ja-JP" altLang="en-US" sz="1000" b="0" i="0" u="none" strike="noStrike">
              <a:solidFill>
                <a:srgbClr val="000000"/>
              </a:solidFill>
              <a:latin typeface="ＭＳ ゴシック"/>
              <a:ea typeface="ＭＳ ゴシック"/>
            </a:rPr>
            <a:pPr algn="ctr"/>
            <a:t>その他26,087,626千円9.2%</a:t>
          </a:fld>
          <a:endParaRPr kumimoji="1" lang="ja-JP" altLang="en-US" sz="1000"/>
        </a:p>
      </xdr:txBody>
    </xdr:sp>
    <xdr:clientData/>
  </xdr:twoCellAnchor>
  <xdr:twoCellAnchor>
    <xdr:from>
      <xdr:col>1</xdr:col>
      <xdr:colOff>381000</xdr:colOff>
      <xdr:row>22</xdr:row>
      <xdr:rowOff>57150</xdr:rowOff>
    </xdr:from>
    <xdr:to>
      <xdr:col>2</xdr:col>
      <xdr:colOff>401179</xdr:colOff>
      <xdr:row>24</xdr:row>
      <xdr:rowOff>257175</xdr:rowOff>
    </xdr:to>
    <xdr:sp textlink="$L$23">
      <xdr:nvSpPr>
        <xdr:cNvPr id="23" name="線吹き出し 1 22">
          <a:extLst>
            <a:ext uri="{FF2B5EF4-FFF2-40B4-BE49-F238E27FC236}">
              <a16:creationId xmlns:a16="http://schemas.microsoft.com/office/drawing/2014/main" id="{00000000-0008-0000-0F00-000017000000}"/>
            </a:ext>
          </a:extLst>
        </xdr:cNvPr>
        <xdr:cNvSpPr/>
      </xdr:nvSpPr>
      <xdr:spPr>
        <a:xfrm>
          <a:off x="1419225" y="5467350"/>
          <a:ext cx="982204" cy="581025"/>
        </a:xfrm>
        <a:prstGeom prst="callout1">
          <a:avLst>
            <a:gd name="adj1" fmla="val 16685"/>
            <a:gd name="adj2" fmla="val 78088"/>
            <a:gd name="adj3" fmla="val -80609"/>
            <a:gd name="adj4" fmla="val 137759"/>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fld id="{D508EB5E-F703-41EA-86D0-B4FAF2D8726C}" type="TxLink">
            <a:rPr kumimoji="1" lang="ja-JP" altLang="en-US" sz="1050" b="0" i="0" u="none" strike="noStrike">
              <a:solidFill>
                <a:srgbClr val="000000"/>
              </a:solidFill>
              <a:latin typeface="ＭＳ ゴシック"/>
              <a:ea typeface="ＭＳ ゴシック"/>
            </a:rPr>
            <a:pPr algn="ctr"/>
            <a:t>教育費47,749,937千円16.9%</a:t>
          </a:fld>
          <a:endParaRPr kumimoji="1" lang="ja-JP" altLang="en-US" sz="900"/>
        </a:p>
      </xdr:txBody>
    </xdr:sp>
    <xdr:clientData/>
  </xdr:twoCellAnchor>
  <xdr:twoCellAnchor>
    <xdr:from>
      <xdr:col>3</xdr:col>
      <xdr:colOff>228600</xdr:colOff>
      <xdr:row>30</xdr:row>
      <xdr:rowOff>19049</xdr:rowOff>
    </xdr:from>
    <xdr:to>
      <xdr:col>6</xdr:col>
      <xdr:colOff>876299</xdr:colOff>
      <xdr:row>35</xdr:row>
      <xdr:rowOff>342900</xdr:rowOff>
    </xdr:to>
    <xdr:graphicFrame>
      <xdr:nvGraphicFramePr>
        <xdr:cNvPr id="25" name="Chart 4">
          <a:extLst>
            <a:ext uri="{FF2B5EF4-FFF2-40B4-BE49-F238E27FC236}">
              <a16:creationId xmlns:a16="http://schemas.microsoft.com/office/drawing/2014/main" id="{00000000-0008-0000-0F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171449</xdr:colOff>
      <xdr:row>4</xdr:row>
      <xdr:rowOff>38100</xdr:rowOff>
    </xdr:from>
    <xdr:to>
      <xdr:col>6</xdr:col>
      <xdr:colOff>828674</xdr:colOff>
      <xdr:row>16</xdr:row>
      <xdr:rowOff>257175</xdr:rowOff>
    </xdr:to>
    <xdr:graphicFrame>
      <xdr:nvGraphicFramePr>
        <xdr:cNvPr id="2" name="Chart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171449</xdr:colOff>
      <xdr:row>22</xdr:row>
      <xdr:rowOff>57150</xdr:rowOff>
    </xdr:from>
    <xdr:to>
      <xdr:col>6</xdr:col>
      <xdr:colOff>828675</xdr:colOff>
      <xdr:row>33</xdr:row>
      <xdr:rowOff>200025</xdr:rowOff>
    </xdr:to>
    <xdr:graphicFrame>
      <xdr:nvGraphicFramePr>
        <xdr:cNvPr id="3" name="Chart 2">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542924</xdr:colOff>
      <xdr:row>15</xdr:row>
      <xdr:rowOff>276225</xdr:rowOff>
    </xdr:from>
    <xdr:to>
      <xdr:col>3</xdr:col>
      <xdr:colOff>571499</xdr:colOff>
      <xdr:row>17</xdr:row>
      <xdr:rowOff>19049</xdr:rowOff>
    </xdr:to>
    <xdr:sp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2162174" y="3571875"/>
          <a:ext cx="838200" cy="257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anose="020B0609070205080204" pitchFamily="49" charset="-128"/>
              <a:ea typeface="ＭＳ ゴシック" panose="020B0609070205080204" pitchFamily="49" charset="-128"/>
            </a:rPr>
            <a:t>（年度）</a:t>
          </a:r>
        </a:p>
      </xdr:txBody>
    </xdr:sp>
    <xdr:clientData/>
  </xdr:twoCellAnchor>
  <xdr:twoCellAnchor>
    <xdr:from>
      <xdr:col>2</xdr:col>
      <xdr:colOff>590550</xdr:colOff>
      <xdr:row>32</xdr:row>
      <xdr:rowOff>200025</xdr:rowOff>
    </xdr:from>
    <xdr:to>
      <xdr:col>3</xdr:col>
      <xdr:colOff>571500</xdr:colOff>
      <xdr:row>33</xdr:row>
      <xdr:rowOff>266699</xdr:rowOff>
    </xdr:to>
    <xdr:sp textlink="">
      <xdr:nvSpPr>
        <xdr:cNvPr id="5" name="テキスト ボックス 4">
          <a:extLst>
            <a:ext uri="{FF2B5EF4-FFF2-40B4-BE49-F238E27FC236}">
              <a16:creationId xmlns:a16="http://schemas.microsoft.com/office/drawing/2014/main" id="{00000000-0008-0000-1000-000005000000}"/>
            </a:ext>
          </a:extLst>
        </xdr:cNvPr>
        <xdr:cNvSpPr txBox="1"/>
      </xdr:nvSpPr>
      <xdr:spPr>
        <a:xfrm>
          <a:off x="2209800" y="7820025"/>
          <a:ext cx="790575" cy="276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anose="020B0609070205080204" pitchFamily="49" charset="-128"/>
              <a:ea typeface="ＭＳ ゴシック" panose="020B0609070205080204" pitchFamily="49" charset="-128"/>
            </a:rPr>
            <a:t>（年度）</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85725</xdr:colOff>
      <xdr:row>38</xdr:row>
      <xdr:rowOff>0</xdr:rowOff>
    </xdr:from>
    <xdr:to>
      <xdr:col>8</xdr:col>
      <xdr:colOff>238125</xdr:colOff>
      <xdr:row>38</xdr:row>
      <xdr:rowOff>0</xdr:rowOff>
    </xdr:to>
    <xdr:cxnSp macro="">
      <xdr:nvCxnSpPr>
        <xdr:cNvPr id="2" name="直線コネクタ 1">
          <a:extLst>
            <a:ext uri="{FF2B5EF4-FFF2-40B4-BE49-F238E27FC236}">
              <a16:creationId xmlns:a16="http://schemas.microsoft.com/office/drawing/2014/main" id="{00000000-0008-0000-3E00-000002000000}"/>
            </a:ext>
          </a:extLst>
        </xdr:cNvPr>
        <xdr:cNvCxnSpPr/>
      </xdr:nvCxnSpPr>
      <xdr:spPr>
        <a:xfrm>
          <a:off x="361950" y="8486775"/>
          <a:ext cx="4629150"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4" Type="http://schemas.openxmlformats.org/officeDocument/2006/relationships/drawing" Target="../drawings/drawing1.xml"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4" Type="http://schemas.openxmlformats.org/officeDocument/2006/relationships/drawing" Target="../drawings/drawing2.xml" /></Relationships>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Relationship Id="rId4" Type="http://schemas.openxmlformats.org/officeDocument/2006/relationships/drawing" Target="../drawings/drawing3.xml" /></Relationships>
</file>

<file path=xl/worksheets/_rels/sheet17.xml.rels>&#65279;<?xml version="1.0" encoding="utf-8" standalone="yes"?>
<Relationships xmlns="http://schemas.openxmlformats.org/package/2006/relationships"><Relationship Id="rId4" Type="http://schemas.openxmlformats.org/officeDocument/2006/relationships/drawing" Target="../drawings/drawing4.xml" /></Relationships>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_rels/sheet21.xml.rels>&#65279;<?xml version="1.0" encoding="utf-8" standalone="yes"?>
<Relationships xmlns="http://schemas.openxmlformats.org/package/2006/relationships" />
</file>

<file path=xl/worksheets/_rels/sheet22.xml.rels>&#65279;<?xml version="1.0" encoding="utf-8" standalone="yes"?>
<Relationships xmlns="http://schemas.openxmlformats.org/package/2006/relationships" />
</file>

<file path=xl/worksheets/_rels/sheet23.xml.rels>&#65279;<?xml version="1.0" encoding="utf-8" standalone="yes"?>
<Relationships xmlns="http://schemas.openxmlformats.org/package/2006/relationships" />
</file>

<file path=xl/worksheets/_rels/sheet24.xml.rels>&#65279;<?xml version="1.0" encoding="utf-8" standalone="yes"?>
<Relationships xmlns="http://schemas.openxmlformats.org/package/2006/relationships" />
</file>

<file path=xl/worksheets/_rels/sheet25.xml.rels>&#65279;<?xml version="1.0" encoding="utf-8" standalone="yes"?>
<Relationships xmlns="http://schemas.openxmlformats.org/package/2006/relationships" />
</file>

<file path=xl/worksheets/_rels/sheet26.xml.rels>&#65279;<?xml version="1.0" encoding="utf-8" standalone="yes"?>
<Relationships xmlns="http://schemas.openxmlformats.org/package/2006/relationships" />
</file>

<file path=xl/worksheets/_rels/sheet27.xml.rels>&#65279;<?xml version="1.0" encoding="utf-8" standalone="yes"?>
<Relationships xmlns="http://schemas.openxmlformats.org/package/2006/relationships" />
</file>

<file path=xl/worksheets/_rels/sheet28.xml.rels>&#65279;<?xml version="1.0" encoding="utf-8" standalone="yes"?>
<Relationships xmlns="http://schemas.openxmlformats.org/package/2006/relationships" />
</file>

<file path=xl/worksheets/_rels/sheet29.xml.rels>&#65279;<?xml version="1.0" encoding="utf-8" standalone="yes"?>
<Relationships xmlns="http://schemas.openxmlformats.org/package/2006/relationships" />
</file>

<file path=xl/worksheets/_rels/sheet30.xml.rels>&#65279;<?xml version="1.0" encoding="utf-8" standalone="yes"?>
<Relationships xmlns="http://schemas.openxmlformats.org/package/2006/relationships" />
</file>

<file path=xl/worksheets/_rels/sheet31.xml.rels>&#65279;<?xml version="1.0" encoding="utf-8" standalone="yes"?>
<Relationships xmlns="http://schemas.openxmlformats.org/package/2006/relationships" />
</file>

<file path=xl/worksheets/_rels/sheet32.xml.rels>&#65279;<?xml version="1.0" encoding="utf-8" standalone="yes"?>
<Relationships xmlns="http://schemas.openxmlformats.org/package/2006/relationships" />
</file>

<file path=xl/worksheets/_rels/sheet33.xml.rels>&#65279;<?xml version="1.0" encoding="utf-8" standalone="yes"?>
<Relationships xmlns="http://schemas.openxmlformats.org/package/2006/relationships" />
</file>

<file path=xl/worksheets/_rels/sheet34.xml.rels>&#65279;<?xml version="1.0" encoding="utf-8" standalone="yes"?>
<Relationships xmlns="http://schemas.openxmlformats.org/package/2006/relationships" />
</file>

<file path=xl/worksheets/_rels/sheet35.xml.rels>&#65279;<?xml version="1.0" encoding="utf-8" standalone="yes"?>
<Relationships xmlns="http://schemas.openxmlformats.org/package/2006/relationships" />
</file>

<file path=xl/worksheets/_rels/sheet36.xml.rels>&#65279;<?xml version="1.0" encoding="utf-8" standalone="yes"?>
<Relationships xmlns="http://schemas.openxmlformats.org/package/2006/relationships" />
</file>

<file path=xl/worksheets/_rels/sheet37.xml.rels>&#65279;<?xml version="1.0" encoding="utf-8" standalone="yes"?>
<Relationships xmlns="http://schemas.openxmlformats.org/package/2006/relationships" />
</file>

<file path=xl/worksheets/_rels/sheet38.xml.rels>&#65279;<?xml version="1.0" encoding="utf-8" standalone="yes"?>
<Relationships xmlns="http://schemas.openxmlformats.org/package/2006/relationships" />
</file>

<file path=xl/worksheets/_rels/sheet39.xml.rels>&#65279;<?xml version="1.0" encoding="utf-8" standalone="yes"?>
<Relationships xmlns="http://schemas.openxmlformats.org/package/2006/relationships" />
</file>

<file path=xl/worksheets/_rels/sheet40.xml.rels>&#65279;<?xml version="1.0" encoding="utf-8" standalone="yes"?>
<Relationships xmlns="http://schemas.openxmlformats.org/package/2006/relationships" />
</file>

<file path=xl/worksheets/_rels/sheet41.xml.rels>&#65279;<?xml version="1.0" encoding="utf-8" standalone="yes"?>
<Relationships xmlns="http://schemas.openxmlformats.org/package/2006/relationships" />
</file>

<file path=xl/worksheets/_rels/sheet42.xml.rels>&#65279;<?xml version="1.0" encoding="utf-8" standalone="yes"?>
<Relationships xmlns="http://schemas.openxmlformats.org/package/2006/relationships" />
</file>

<file path=xl/worksheets/_rels/sheet43.xml.rels>&#65279;<?xml version="1.0" encoding="utf-8" standalone="yes"?>
<Relationships xmlns="http://schemas.openxmlformats.org/package/2006/relationships" />
</file>

<file path=xl/worksheets/_rels/sheet44.xml.rels>&#65279;<?xml version="1.0" encoding="utf-8" standalone="yes"?>
<Relationships xmlns="http://schemas.openxmlformats.org/package/2006/relationships" />
</file>

<file path=xl/worksheets/_rels/sheet45.xml.rels>&#65279;<?xml version="1.0" encoding="utf-8" standalone="yes"?>
<Relationships xmlns="http://schemas.openxmlformats.org/package/2006/relationships" />
</file>

<file path=xl/worksheets/_rels/sheet46.xml.rels>&#65279;<?xml version="1.0" encoding="utf-8" standalone="yes"?>
<Relationships xmlns="http://schemas.openxmlformats.org/package/2006/relationships" />
</file>

<file path=xl/worksheets/_rels/sheet47.xml.rels>&#65279;<?xml version="1.0" encoding="utf-8" standalone="yes"?>
<Relationships xmlns="http://schemas.openxmlformats.org/package/2006/relationships" />
</file>

<file path=xl/worksheets/_rels/sheet48.xml.rels>&#65279;<?xml version="1.0" encoding="utf-8" standalone="yes"?>
<Relationships xmlns="http://schemas.openxmlformats.org/package/2006/relationships" />
</file>

<file path=xl/worksheets/_rels/sheet49.xml.rels>&#65279;<?xml version="1.0" encoding="utf-8" standalone="yes"?>
<Relationships xmlns="http://schemas.openxmlformats.org/package/2006/relationships" />
</file>

<file path=xl/worksheets/_rels/sheet50.xml.rels>&#65279;<?xml version="1.0" encoding="utf-8" standalone="yes"?>
<Relationships xmlns="http://schemas.openxmlformats.org/package/2006/relationships" />
</file>

<file path=xl/worksheets/_rels/sheet51.xml.rels>&#65279;<?xml version="1.0" encoding="utf-8" standalone="yes"?>
<Relationships xmlns="http://schemas.openxmlformats.org/package/2006/relationships" />
</file>

<file path=xl/worksheets/_rels/sheet52.xml.rels>&#65279;<?xml version="1.0" encoding="utf-8" standalone="yes"?>
<Relationships xmlns="http://schemas.openxmlformats.org/package/2006/relationships" />
</file>

<file path=xl/worksheets/_rels/sheet53.xml.rels>&#65279;<?xml version="1.0" encoding="utf-8" standalone="yes"?>
<Relationships xmlns="http://schemas.openxmlformats.org/package/2006/relationships" />
</file>

<file path=xl/worksheets/_rels/sheet54.xml.rels>&#65279;<?xml version="1.0" encoding="utf-8" standalone="yes"?>
<Relationships xmlns="http://schemas.openxmlformats.org/package/2006/relationships" />
</file>

<file path=xl/worksheets/_rels/sheet55.xml.rels>&#65279;<?xml version="1.0" encoding="utf-8" standalone="yes"?>
<Relationships xmlns="http://schemas.openxmlformats.org/package/2006/relationships" />
</file>

<file path=xl/worksheets/_rels/sheet56.xml.rels>&#65279;<?xml version="1.0" encoding="utf-8" standalone="yes"?>
<Relationships xmlns="http://schemas.openxmlformats.org/package/2006/relationships" />
</file>

<file path=xl/worksheets/_rels/sheet57.xml.rels>&#65279;<?xml version="1.0" encoding="utf-8" standalone="yes"?>
<Relationships xmlns="http://schemas.openxmlformats.org/package/2006/relationships" />
</file>

<file path=xl/worksheets/_rels/sheet58.xml.rels>&#65279;<?xml version="1.0" encoding="utf-8" standalone="yes"?>
<Relationships xmlns="http://schemas.openxmlformats.org/package/2006/relationships" />
</file>

<file path=xl/worksheets/_rels/sheet59.xml.rels>&#65279;<?xml version="1.0" encoding="utf-8" standalone="yes"?>
<Relationships xmlns="http://schemas.openxmlformats.org/package/2006/relationships" />
</file>

<file path=xl/worksheets/_rels/sheet60.xml.rels>&#65279;<?xml version="1.0" encoding="utf-8" standalone="yes"?>
<Relationships xmlns="http://schemas.openxmlformats.org/package/2006/relationships" />
</file>

<file path=xl/worksheets/_rels/sheet61.xml.rels>&#65279;<?xml version="1.0" encoding="utf-8" standalone="yes"?>
<Relationships xmlns="http://schemas.openxmlformats.org/package/2006/relationships" />
</file>

<file path=xl/worksheets/_rels/sheet62.xml.rels>&#65279;<?xml version="1.0" encoding="utf-8" standalone="yes"?>
<Relationships xmlns="http://schemas.openxmlformats.org/package/2006/relationships"><Relationship Id="rId4" Type="http://schemas.openxmlformats.org/officeDocument/2006/relationships/drawing" Target="../drawings/drawing5.xml" /></Relationships>
</file>

<file path=xl/worksheets/_rels/sheet63.xml.rels>&#65279;<?xml version="1.0" encoding="utf-8" standalone="yes"?>
<Relationships xmlns="http://schemas.openxmlformats.org/package/2006/relationships" />
</file>

<file path=xl/worksheets/_rels/sheet64.xml.rels>&#65279;<?xml version="1.0" encoding="utf-8" standalone="yes"?>
<Relationships xmlns="http://schemas.openxmlformats.org/package/2006/relationships" />
</file>

<file path=xl/worksheets/_rels/sheet65.xml.rels>&#65279;<?xml version="1.0" encoding="utf-8" standalone="yes"?>
<Relationships xmlns="http://schemas.openxmlformats.org/package/2006/relationships" />
</file>

<file path=xl/worksheets/_rels/sheet66.xml.rels>&#65279;<?xml version="1.0" encoding="utf-8" standalone="yes"?>
<Relationships xmlns="http://schemas.openxmlformats.org/package/2006/relationships" />
</file>

<file path=xl/worksheets/_rels/sheet67.xml.rels>&#65279;<?xml version="1.0" encoding="utf-8" standalone="yes"?>
<Relationships xmlns="http://schemas.openxmlformats.org/package/2006/relationships" />
</file>

<file path=xl/worksheets/_rels/sheet68.xml.rels>&#65279;<?xml version="1.0" encoding="utf-8" standalone="yes"?>
<Relationships xmlns="http://schemas.openxmlformats.org/package/2006/relationships" />
</file>

<file path=xl/worksheets/_rels/sheet69.xml.rels>&#65279;<?xml version="1.0" encoding="utf-8" standalone="yes"?>
<Relationships xmlns="http://schemas.openxmlformats.org/package/2006/relationships" />
</file>

<file path=xl/worksheets/_rels/sheet70.xml.rels>&#65279;<?xml version="1.0" encoding="utf-8" standalone="yes"?>
<Relationships xmlns="http://schemas.openxmlformats.org/package/2006/relationships" />
</file>

<file path=xl/worksheets/_rels/sheet71.xml.rels>&#65279;<?xml version="1.0" encoding="utf-8" standalone="yes"?>
<Relationships xmlns="http://schemas.openxmlformats.org/package/2006/relationships" />
</file>

<file path=xl/worksheets/_rels/sheet72.xml.rels>&#65279;<?xml version="1.0" encoding="utf-8" standalone="yes"?>
<Relationships xmlns="http://schemas.openxmlformats.org/package/2006/relationships" />
</file>

<file path=xl/worksheets/_rels/sheet73.xml.rels>&#65279;<?xml version="1.0" encoding="utf-8" standalone="yes"?>
<Relationships xmlns="http://schemas.openxmlformats.org/package/2006/relationships" />
</file>

<file path=xl/worksheets/_rels/sheet74.xml.rels>&#65279;<?xml version="1.0" encoding="utf-8" standalone="yes"?>
<Relationships xmlns="http://schemas.openxmlformats.org/package/2006/relationships" />
</file>

<file path=xl/worksheets/_rels/sheet75.xml.rels>&#65279;<?xml version="1.0" encoding="utf-8" standalone="yes"?>
<Relationships xmlns="http://schemas.openxmlformats.org/package/2006/relationships" />
</file>

<file path=xl/worksheets/_rels/sheet76.xml.rels>&#65279;<?xml version="1.0" encoding="utf-8" standalone="yes"?>
<Relationships xmlns="http://schemas.openxmlformats.org/package/2006/relationships" />
</file>

<file path=xl/worksheets/_rels/sheet77.xml.rels>&#65279;<?xml version="1.0" encoding="utf-8" standalone="yes"?>
<Relationships xmlns="http://schemas.openxmlformats.org/package/2006/relationships" />
</file>

<file path=xl/worksheets/_rels/sheet78.xml.rels>&#65279;<?xml version="1.0" encoding="utf-8" standalone="yes"?>
<Relationships xmlns="http://schemas.openxmlformats.org/package/2006/relationships" />
</file>

<file path=xl/worksheets/_rels/sheet79.xml.rels>&#65279;<?xml version="1.0" encoding="utf-8" standalone="yes"?>
<Relationships xmlns="http://schemas.openxmlformats.org/package/2006/relationships" />
</file>

<file path=xl/worksheets/_rels/sheet80.xml.rels>&#65279;<?xml version="1.0" encoding="utf-8" standalone="yes"?>
<Relationships xmlns="http://schemas.openxmlformats.org/package/2006/relationships" />
</file>

<file path=xl/worksheets/_rels/sheet8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8"/>
  <sheetViews>
    <sheetView workbookViewId="0">
      <selection activeCell="O28" sqref="O28"/>
    </sheetView>
  </sheetViews>
  <sheetFormatPr defaultColWidth="9" defaultRowHeight="13"/>
  <cols>
    <col min="1" max="2" width="21.25" style="1203" customWidth="1"/>
    <col min="3" max="4" width="15.58203125" style="1203" customWidth="1"/>
    <col min="5" max="5" width="3.58203125" style="1203" customWidth="1"/>
    <col min="6" max="6" width="115.58203125" style="1203" customWidth="1"/>
    <col min="7" max="7" width="3.58203125" style="1203" customWidth="1"/>
    <col min="8" max="16384" width="9" style="1203"/>
  </cols>
  <sheetData>
    <row r="1" spans="1:13" ht="19" customHeight="1">
      <c r="A1" s="1779" t="s">
        <v>5581</v>
      </c>
      <c r="B1" s="1758"/>
      <c r="E1" s="1759"/>
      <c r="F1" s="1780" t="s">
        <v>5576</v>
      </c>
      <c r="G1" s="1759"/>
    </row>
    <row r="2" spans="1:13" ht="19" customHeight="1">
      <c r="A2" s="1203" t="s">
        <v>5584</v>
      </c>
      <c r="E2" s="1760"/>
      <c r="F2" s="1761"/>
      <c r="G2" s="1762"/>
      <c r="H2" s="1763"/>
      <c r="I2" s="1764"/>
      <c r="J2" s="1765"/>
    </row>
    <row r="3" spans="1:13" ht="19" customHeight="1">
      <c r="A3" s="1766"/>
      <c r="B3" s="1767" t="s">
        <v>5577</v>
      </c>
      <c r="C3" s="1768" t="s">
        <v>5580</v>
      </c>
      <c r="D3" s="1769"/>
      <c r="E3" s="1760"/>
      <c r="F3" s="1770"/>
      <c r="G3" s="1762"/>
      <c r="H3" s="1763"/>
      <c r="I3" s="1771"/>
      <c r="J3" s="1772"/>
    </row>
    <row r="4" spans="1:13" ht="19" customHeight="1">
      <c r="A4" s="1773" t="s">
        <v>5582</v>
      </c>
      <c r="B4" s="1777" t="s">
        <v>4632</v>
      </c>
      <c r="C4" s="1778">
        <v>8</v>
      </c>
      <c r="D4" s="1769" t="s">
        <v>5580</v>
      </c>
      <c r="E4" s="1760"/>
      <c r="G4" s="1759"/>
    </row>
    <row r="5" spans="1:13" ht="19" customHeight="1">
      <c r="A5" s="1773" t="s">
        <v>5578</v>
      </c>
      <c r="B5" s="1777" t="s">
        <v>4632</v>
      </c>
      <c r="C5" s="1778">
        <v>7</v>
      </c>
      <c r="D5" s="1769" t="s">
        <v>5580</v>
      </c>
      <c r="E5" s="1760"/>
      <c r="G5" s="1759"/>
    </row>
    <row r="6" spans="1:13" ht="19" customHeight="1">
      <c r="A6" s="1773" t="s">
        <v>5579</v>
      </c>
      <c r="B6" s="1777" t="s">
        <v>4632</v>
      </c>
      <c r="C6" s="1778">
        <v>6</v>
      </c>
      <c r="D6" s="1769" t="s">
        <v>5580</v>
      </c>
      <c r="E6" s="1760"/>
      <c r="G6" s="1759"/>
    </row>
    <row r="7" spans="1:13" ht="19" customHeight="1">
      <c r="E7" s="1759"/>
      <c r="G7" s="1759"/>
    </row>
    <row r="8" spans="1:13" ht="19" customHeight="1">
      <c r="A8" s="1203" t="s">
        <v>5585</v>
      </c>
      <c r="E8" s="1759"/>
      <c r="G8" s="1759"/>
    </row>
    <row r="9" spans="1:13" ht="19" customHeight="1">
      <c r="A9" s="1773" t="s">
        <v>4633</v>
      </c>
      <c r="B9" s="1774" t="str">
        <f>"（"&amp;B5&amp;C5&amp;A9&amp;"）"</f>
        <v>（令和7年度末現在）</v>
      </c>
      <c r="E9" s="1759"/>
      <c r="G9" s="1759"/>
    </row>
    <row r="10" spans="1:13" ht="19" customHeight="1">
      <c r="A10" s="1773" t="s">
        <v>4635</v>
      </c>
      <c r="B10" s="1774" t="str">
        <f>"（"&amp;B5&amp;C5&amp;A10&amp;"）"</f>
        <v>（令和7年末現在）</v>
      </c>
      <c r="E10" s="1759"/>
      <c r="G10" s="1759"/>
      <c r="J10" s="1203" t="s">
        <v>4630</v>
      </c>
    </row>
    <row r="11" spans="1:13" ht="19" customHeight="1">
      <c r="A11" s="1773" t="s">
        <v>4631</v>
      </c>
      <c r="B11" s="1774" t="str">
        <f>"（"&amp;B5&amp;C5&amp;A11&amp;"）"</f>
        <v>（令和7年度）</v>
      </c>
      <c r="E11" s="1759"/>
      <c r="G11" s="1759"/>
    </row>
    <row r="12" spans="1:13" ht="19" customHeight="1">
      <c r="A12" s="1773" t="s">
        <v>4987</v>
      </c>
      <c r="B12" s="1774" t="str">
        <f>"（"&amp;B5&amp;C5&amp;A12&amp;"）"</f>
        <v>（令和7年）</v>
      </c>
      <c r="E12" s="1759"/>
      <c r="G12" s="1759"/>
    </row>
    <row r="13" spans="1:13" ht="19" customHeight="1">
      <c r="A13" s="1773" t="s">
        <v>4636</v>
      </c>
      <c r="B13" s="1774" t="str">
        <f>"（"&amp;B4&amp;C4&amp;A13&amp;"）"</f>
        <v>（令和8年1月1日現在）</v>
      </c>
      <c r="E13" s="1759"/>
      <c r="G13" s="1759"/>
    </row>
    <row r="14" spans="1:13" ht="19" customHeight="1">
      <c r="A14" s="1773" t="s">
        <v>4637</v>
      </c>
      <c r="B14" s="1774" t="str">
        <f>"（"&amp;B4&amp;C4&amp;A14&amp;"）"</f>
        <v>（令和8年4月1日現在）</v>
      </c>
      <c r="E14" s="1759"/>
      <c r="G14" s="1759"/>
    </row>
    <row r="15" spans="1:13" ht="19" customHeight="1">
      <c r="A15" s="1773" t="s">
        <v>5277</v>
      </c>
      <c r="B15" s="1774" t="str">
        <f>"（"&amp;B4&amp;C4&amp;A15&amp;"）"</f>
        <v>（令和8年5月1日現在）</v>
      </c>
      <c r="E15" s="1759"/>
      <c r="G15" s="1759"/>
      <c r="M15" s="1203" t="str">
        <f>HYPERLINK("#", "統計表リンク")</f>
        <v>統計表リンク</v>
      </c>
    </row>
    <row r="16" spans="1:13" ht="19" customHeight="1">
      <c r="A16" s="1775"/>
      <c r="B16" s="1775"/>
      <c r="E16" s="1759"/>
      <c r="G16" s="1759"/>
    </row>
    <row r="17" spans="1:7" ht="19" customHeight="1">
      <c r="A17" s="1776" t="s">
        <v>5583</v>
      </c>
      <c r="B17" s="1775"/>
      <c r="E17" s="1759"/>
      <c r="G17" s="1759"/>
    </row>
    <row r="18" spans="1:7" ht="19" customHeight="1">
      <c r="A18" s="1776" t="s">
        <v>5586</v>
      </c>
      <c r="B18" s="1775"/>
      <c r="E18" s="1759"/>
      <c r="G18" s="1759"/>
    </row>
    <row r="19" spans="1:7" ht="19" customHeight="1">
      <c r="E19" s="1759"/>
      <c r="G19" s="1759"/>
    </row>
    <row r="20" spans="1:7" ht="19" customHeight="1">
      <c r="A20" s="1779" t="s">
        <v>5503</v>
      </c>
      <c r="B20" s="1758"/>
      <c r="E20" s="1759"/>
      <c r="G20" s="1759"/>
    </row>
    <row r="21" spans="1:7" ht="19" customHeight="1">
      <c r="A21" s="1203" t="s">
        <v>5504</v>
      </c>
      <c r="E21" s="1759"/>
      <c r="G21" s="1759"/>
    </row>
    <row r="22" spans="1:7" ht="19" customHeight="1">
      <c r="A22" s="2817" t="s">
        <v>7833</v>
      </c>
      <c r="B22" s="2817"/>
      <c r="E22" s="1759"/>
      <c r="G22" s="1759"/>
    </row>
    <row r="23" spans="1:7" ht="19" customHeight="1">
      <c r="E23" s="1759"/>
      <c r="G23" s="1759"/>
    </row>
    <row r="24" spans="1:7" ht="19" customHeight="1">
      <c r="E24" s="1759"/>
      <c r="G24" s="1759"/>
    </row>
    <row r="25" spans="1:7" ht="19" customHeight="1">
      <c r="E25" s="1759"/>
      <c r="G25" s="1759"/>
    </row>
    <row r="26" spans="1:7" ht="19" customHeight="1">
      <c r="E26" s="1759"/>
      <c r="F26" s="1759"/>
      <c r="G26" s="1759"/>
    </row>
    <row r="27" spans="1:7" ht="19" customHeight="1"/>
    <row r="28" spans="1:7" ht="19" customHeight="1"/>
  </sheetData>
  <customSheetViews>
    <customSheetView guid="{0048CC1A-5574-4F72-829A-CCCEAA565538}">
      <selection activeCell="C9" sqref="C9"/>
      <pageMargins left="0.7" right="0.7" top="0.75" bottom="0.75" header="0.3" footer="0.3"/>
    </customSheetView>
    <customSheetView guid="{26B164F3-B659-4B9F-AB6F-C19AF25BA7B7}">
      <selection activeCell="C9" sqref="C9"/>
      <pageMargins left="0.7" right="0.7" top="0.75" bottom="0.75" header="0.3" footer="0.3"/>
    </customSheetView>
  </customSheetViews>
  <mergeCells count="1">
    <mergeCell ref="A22:B22"/>
  </mergeCells>
  <phoneticPr fontId="7"/>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D310"/>
  <sheetViews>
    <sheetView tabSelected="1" view="pageBreakPreview" zoomScaleNormal="100" zoomScaleSheetLayoutView="100" workbookViewId="0">
      <pane ySplit="1" topLeftCell="A7" activePane="bottomLeft" state="frozen"/>
      <selection activeCell="O28" sqref="O28"/>
      <selection pane="bottomLeft" activeCell="I25" sqref="I25"/>
    </sheetView>
  </sheetViews>
  <sheetFormatPr defaultColWidth="9" defaultRowHeight="13"/>
  <cols>
    <col min="1" max="1" width="4.58203125" style="1159" customWidth="1"/>
    <col min="2" max="2" width="67.58203125" style="1158" customWidth="1"/>
    <col min="3" max="4" width="9.25" style="1157" customWidth="1"/>
    <col min="5" max="16384" width="9" style="1159"/>
  </cols>
  <sheetData>
    <row r="1" spans="1:4" s="1158" customFormat="1" ht="25" customHeight="1">
      <c r="A1" s="1306" t="str">
        <f>HYPERLINK("#", "上へ戻る")</f>
        <v>上へ戻る</v>
      </c>
      <c r="B1" s="2265" t="s">
        <v>7265</v>
      </c>
      <c r="C1" s="2266" t="s">
        <v>3252</v>
      </c>
      <c r="D1" s="2267" t="s">
        <v>3320</v>
      </c>
    </row>
    <row r="2" spans="1:4" s="1158" customFormat="1" ht="20.149999999999999" customHeight="1">
      <c r="A2" s="1177" t="s">
        <v>3387</v>
      </c>
      <c r="B2" s="1173"/>
      <c r="C2" s="1174"/>
      <c r="D2" s="1172"/>
    </row>
    <row r="3" spans="1:4" s="1158" customFormat="1" ht="20.149999999999999" customHeight="1">
      <c r="A3" s="1176"/>
      <c r="B3" s="1303" t="s">
        <v>3735</v>
      </c>
      <c r="C3" s="369" t="s">
        <v>3386</v>
      </c>
      <c r="D3" s="1305" t="str">
        <f t="shared" ref="D3:D12" si="0">HYPERLINK("#", "リンク")</f>
        <v>リンク</v>
      </c>
    </row>
    <row r="4" spans="1:4" s="1158" customFormat="1" ht="20.149999999999999" customHeight="1">
      <c r="A4" s="1176"/>
      <c r="B4" s="1304" t="s">
        <v>3736</v>
      </c>
      <c r="C4" s="369" t="s">
        <v>3386</v>
      </c>
      <c r="D4" s="1305" t="str">
        <f t="shared" si="0"/>
        <v>リンク</v>
      </c>
    </row>
    <row r="5" spans="1:4" s="1158" customFormat="1" ht="20.149999999999999" customHeight="1">
      <c r="A5" s="1176"/>
      <c r="B5" s="1304" t="s">
        <v>3737</v>
      </c>
      <c r="C5" s="369" t="s">
        <v>3386</v>
      </c>
      <c r="D5" s="1305" t="str">
        <f t="shared" si="0"/>
        <v>リンク</v>
      </c>
    </row>
    <row r="6" spans="1:4" s="1158" customFormat="1" ht="20.149999999999999" customHeight="1">
      <c r="A6" s="1176"/>
      <c r="B6" s="1304" t="s">
        <v>4459</v>
      </c>
      <c r="C6" s="369" t="s">
        <v>3386</v>
      </c>
      <c r="D6" s="1305" t="str">
        <f t="shared" si="0"/>
        <v>リンク</v>
      </c>
    </row>
    <row r="7" spans="1:4" s="1158" customFormat="1" ht="20.149999999999999" customHeight="1">
      <c r="A7" s="1176"/>
      <c r="B7" s="1304" t="s">
        <v>3738</v>
      </c>
      <c r="C7" s="369" t="s">
        <v>3386</v>
      </c>
      <c r="D7" s="1305" t="str">
        <f t="shared" si="0"/>
        <v>リンク</v>
      </c>
    </row>
    <row r="8" spans="1:4" s="1158" customFormat="1" ht="20.149999999999999" customHeight="1">
      <c r="A8" s="1176"/>
      <c r="B8" s="1304" t="s">
        <v>3739</v>
      </c>
      <c r="C8" s="369" t="s">
        <v>3386</v>
      </c>
      <c r="D8" s="1305" t="str">
        <f t="shared" si="0"/>
        <v>リンク</v>
      </c>
    </row>
    <row r="9" spans="1:4" s="1158" customFormat="1" ht="20.149999999999999" customHeight="1">
      <c r="A9" s="1176"/>
      <c r="B9" s="1304" t="s">
        <v>3740</v>
      </c>
      <c r="C9" s="369" t="s">
        <v>3386</v>
      </c>
      <c r="D9" s="1305" t="str">
        <f t="shared" si="0"/>
        <v>リンク</v>
      </c>
    </row>
    <row r="10" spans="1:4" s="1158" customFormat="1" ht="20.149999999999999" customHeight="1">
      <c r="A10" s="1176"/>
      <c r="B10" s="1304" t="s">
        <v>3741</v>
      </c>
      <c r="C10" s="369" t="s">
        <v>3386</v>
      </c>
      <c r="D10" s="1305" t="str">
        <f t="shared" si="0"/>
        <v>リンク</v>
      </c>
    </row>
    <row r="11" spans="1:4" s="1158" customFormat="1" ht="20.149999999999999" customHeight="1">
      <c r="A11" s="1176"/>
      <c r="B11" s="1304" t="s">
        <v>3742</v>
      </c>
      <c r="C11" s="369" t="s">
        <v>3386</v>
      </c>
      <c r="D11" s="1305" t="str">
        <f t="shared" si="0"/>
        <v>リンク</v>
      </c>
    </row>
    <row r="12" spans="1:4" s="1158" customFormat="1" ht="20.149999999999999" customHeight="1">
      <c r="A12" s="1176"/>
      <c r="B12" s="1304" t="s">
        <v>3743</v>
      </c>
      <c r="C12" s="369" t="s">
        <v>3386</v>
      </c>
      <c r="D12" s="1305" t="str">
        <f t="shared" si="0"/>
        <v>リンク</v>
      </c>
    </row>
    <row r="13" spans="1:4" s="1158" customFormat="1" ht="20.149999999999999" customHeight="1">
      <c r="A13" s="1173" t="s">
        <v>3735</v>
      </c>
      <c r="B13" s="1173"/>
      <c r="C13" s="1174"/>
      <c r="D13" s="1172"/>
    </row>
    <row r="14" spans="1:4" ht="20.149999999999999" customHeight="1">
      <c r="A14" s="1167"/>
      <c r="B14" s="11" t="s">
        <v>3752</v>
      </c>
      <c r="C14" s="369">
        <v>1</v>
      </c>
      <c r="D14" s="1166" t="str">
        <f t="shared" ref="D14:D79" si="1">IF(C14="", "", HYPERLINK("#", "リンク"))</f>
        <v>リンク</v>
      </c>
    </row>
    <row r="15" spans="1:4" ht="20.149999999999999" customHeight="1">
      <c r="A15" s="1167"/>
      <c r="B15" s="11" t="s">
        <v>6454</v>
      </c>
      <c r="C15" s="369">
        <v>1</v>
      </c>
      <c r="D15" s="1166" t="str">
        <f t="shared" si="1"/>
        <v>リンク</v>
      </c>
    </row>
    <row r="16" spans="1:4" ht="20.149999999999999" customHeight="1">
      <c r="A16" s="1167"/>
      <c r="B16" s="11" t="s">
        <v>6455</v>
      </c>
      <c r="C16" s="369">
        <v>1</v>
      </c>
      <c r="D16" s="1166" t="str">
        <f t="shared" si="1"/>
        <v>リンク</v>
      </c>
    </row>
    <row r="17" spans="1:4" ht="20.149999999999999" customHeight="1">
      <c r="A17" s="1167"/>
      <c r="B17" s="11" t="s">
        <v>6456</v>
      </c>
      <c r="C17" s="369">
        <v>2</v>
      </c>
      <c r="D17" s="1166" t="str">
        <f t="shared" si="1"/>
        <v>リンク</v>
      </c>
    </row>
    <row r="18" spans="1:4" ht="20.149999999999999" customHeight="1">
      <c r="A18" s="1167"/>
      <c r="B18" s="11" t="s">
        <v>3229</v>
      </c>
      <c r="C18" s="369">
        <v>2</v>
      </c>
      <c r="D18" s="1166" t="str">
        <f t="shared" si="1"/>
        <v>リンク</v>
      </c>
    </row>
    <row r="19" spans="1:4" ht="20.149999999999999" customHeight="1">
      <c r="A19" s="1167"/>
      <c r="B19" s="11" t="s">
        <v>6492</v>
      </c>
      <c r="C19" s="369">
        <v>2</v>
      </c>
      <c r="D19" s="1166" t="str">
        <f t="shared" si="1"/>
        <v>リンク</v>
      </c>
    </row>
    <row r="20" spans="1:4" ht="20.149999999999999" customHeight="1">
      <c r="A20" s="1167"/>
      <c r="B20" s="11" t="s">
        <v>6495</v>
      </c>
      <c r="C20" s="369">
        <v>2</v>
      </c>
      <c r="D20" s="1166" t="str">
        <f t="shared" si="1"/>
        <v>リンク</v>
      </c>
    </row>
    <row r="21" spans="1:4" ht="20.149999999999999" customHeight="1">
      <c r="A21" s="1167"/>
      <c r="B21" s="11" t="s">
        <v>6498</v>
      </c>
      <c r="C21" s="369">
        <v>3</v>
      </c>
      <c r="D21" s="1166" t="str">
        <f t="shared" si="1"/>
        <v>リンク</v>
      </c>
    </row>
    <row r="22" spans="1:4" ht="20.149999999999999" customHeight="1">
      <c r="A22" s="1167"/>
      <c r="B22" s="11" t="s">
        <v>6457</v>
      </c>
      <c r="C22" s="369">
        <v>3</v>
      </c>
      <c r="D22" s="1166" t="str">
        <f t="shared" si="1"/>
        <v>リンク</v>
      </c>
    </row>
    <row r="23" spans="1:4" ht="20.149999999999999" customHeight="1">
      <c r="A23" s="1167"/>
      <c r="B23" s="11" t="s">
        <v>6458</v>
      </c>
      <c r="C23" s="369">
        <v>3</v>
      </c>
      <c r="D23" s="1166" t="str">
        <f t="shared" si="1"/>
        <v>リンク</v>
      </c>
    </row>
    <row r="24" spans="1:4" ht="20.149999999999999" customHeight="1">
      <c r="A24" s="1167"/>
      <c r="B24" s="11" t="s">
        <v>6501</v>
      </c>
      <c r="C24" s="369">
        <v>3</v>
      </c>
      <c r="D24" s="1166" t="str">
        <f t="shared" si="1"/>
        <v>リンク</v>
      </c>
    </row>
    <row r="25" spans="1:4" ht="20.149999999999999" customHeight="1">
      <c r="A25" s="1167"/>
      <c r="B25" s="11" t="s">
        <v>3765</v>
      </c>
      <c r="C25" s="369">
        <v>3</v>
      </c>
      <c r="D25" s="1166" t="str">
        <f t="shared" si="1"/>
        <v>リンク</v>
      </c>
    </row>
    <row r="26" spans="1:4" ht="20.149999999999999" customHeight="1">
      <c r="A26" s="1167"/>
      <c r="B26" s="11" t="s">
        <v>6504</v>
      </c>
      <c r="C26" s="369">
        <v>4</v>
      </c>
      <c r="D26" s="1166" t="str">
        <f t="shared" si="1"/>
        <v>リンク</v>
      </c>
    </row>
    <row r="27" spans="1:4" ht="20.149999999999999" customHeight="1">
      <c r="A27" s="1173" t="s">
        <v>3744</v>
      </c>
      <c r="B27" s="1173"/>
      <c r="C27" s="1174"/>
      <c r="D27" s="1316" t="str">
        <f t="shared" si="1"/>
        <v/>
      </c>
    </row>
    <row r="28" spans="1:4" ht="20.149999999999999" customHeight="1">
      <c r="A28" s="1167"/>
      <c r="B28" s="11" t="s">
        <v>3753</v>
      </c>
      <c r="C28" s="369">
        <v>5</v>
      </c>
      <c r="D28" s="1166" t="str">
        <f t="shared" si="1"/>
        <v>リンク</v>
      </c>
    </row>
    <row r="29" spans="1:4" ht="20.149999999999999" customHeight="1">
      <c r="A29" s="1167"/>
      <c r="B29" s="11" t="s">
        <v>3756</v>
      </c>
      <c r="C29" s="369">
        <v>5</v>
      </c>
      <c r="D29" s="1166" t="str">
        <f t="shared" si="1"/>
        <v>リンク</v>
      </c>
    </row>
    <row r="30" spans="1:4" ht="20.149999999999999" customHeight="1">
      <c r="A30" s="1167"/>
      <c r="B30" s="11" t="s">
        <v>3835</v>
      </c>
      <c r="C30" s="369">
        <v>5</v>
      </c>
      <c r="D30" s="1166" t="str">
        <f t="shared" si="1"/>
        <v>リンク</v>
      </c>
    </row>
    <row r="31" spans="1:4" ht="20.149999999999999" customHeight="1">
      <c r="A31" s="1167"/>
      <c r="B31" s="11" t="s">
        <v>3839</v>
      </c>
      <c r="C31" s="369">
        <v>5</v>
      </c>
      <c r="D31" s="1166" t="str">
        <f t="shared" si="1"/>
        <v>リンク</v>
      </c>
    </row>
    <row r="32" spans="1:4" ht="20.149999999999999" customHeight="1">
      <c r="A32" s="1167"/>
      <c r="B32" s="11" t="s">
        <v>3840</v>
      </c>
      <c r="C32" s="369">
        <v>5</v>
      </c>
      <c r="D32" s="1166" t="str">
        <f t="shared" si="1"/>
        <v>リンク</v>
      </c>
    </row>
    <row r="33" spans="1:4" ht="20.149999999999999" customHeight="1">
      <c r="A33" s="1167"/>
      <c r="B33" s="11" t="s">
        <v>3841</v>
      </c>
      <c r="C33" s="369">
        <v>6</v>
      </c>
      <c r="D33" s="1166" t="str">
        <f t="shared" si="1"/>
        <v>リンク</v>
      </c>
    </row>
    <row r="34" spans="1:4" ht="20.149999999999999" customHeight="1">
      <c r="A34" s="1167"/>
      <c r="B34" s="11" t="s">
        <v>3842</v>
      </c>
      <c r="C34" s="369">
        <v>7</v>
      </c>
      <c r="D34" s="1166" t="str">
        <f t="shared" si="1"/>
        <v>リンク</v>
      </c>
    </row>
    <row r="35" spans="1:4" ht="20.149999999999999" customHeight="1">
      <c r="A35" s="1167"/>
      <c r="B35" s="11" t="s">
        <v>6508</v>
      </c>
      <c r="C35" s="369">
        <v>7</v>
      </c>
      <c r="D35" s="1166" t="str">
        <f t="shared" si="1"/>
        <v>リンク</v>
      </c>
    </row>
    <row r="36" spans="1:4" ht="20.149999999999999" customHeight="1">
      <c r="A36" s="1167"/>
      <c r="B36" s="11" t="s">
        <v>3230</v>
      </c>
      <c r="C36" s="369">
        <v>7</v>
      </c>
      <c r="D36" s="1166" t="str">
        <f t="shared" si="1"/>
        <v>リンク</v>
      </c>
    </row>
    <row r="37" spans="1:4" ht="20.149999999999999" customHeight="1">
      <c r="A37" s="1167"/>
      <c r="B37" s="11" t="s">
        <v>6513</v>
      </c>
      <c r="C37" s="369">
        <v>7</v>
      </c>
      <c r="D37" s="1166" t="str">
        <f t="shared" si="1"/>
        <v>リンク</v>
      </c>
    </row>
    <row r="38" spans="1:4" ht="20.149999999999999" customHeight="1">
      <c r="A38" s="1167"/>
      <c r="B38" s="11" t="s">
        <v>6512</v>
      </c>
      <c r="C38" s="369">
        <v>8</v>
      </c>
      <c r="D38" s="1166" t="str">
        <f t="shared" si="1"/>
        <v>リンク</v>
      </c>
    </row>
    <row r="39" spans="1:4" ht="20.149999999999999" customHeight="1">
      <c r="A39" s="1167"/>
      <c r="B39" s="11" t="s">
        <v>3843</v>
      </c>
      <c r="C39" s="1307" t="s">
        <v>6459</v>
      </c>
      <c r="D39" s="1166" t="str">
        <f t="shared" si="1"/>
        <v>リンク</v>
      </c>
    </row>
    <row r="40" spans="1:4" ht="20.149999999999999" customHeight="1">
      <c r="A40" s="1167"/>
      <c r="B40" s="11" t="s">
        <v>9097</v>
      </c>
      <c r="C40" s="1307" t="s">
        <v>6460</v>
      </c>
      <c r="D40" s="1166" t="str">
        <f t="shared" si="1"/>
        <v>リンク</v>
      </c>
    </row>
    <row r="41" spans="1:4" ht="20.149999999999999" customHeight="1">
      <c r="A41" s="1173" t="s">
        <v>3745</v>
      </c>
      <c r="B41" s="1173"/>
      <c r="C41" s="1174"/>
      <c r="D41" s="1316" t="str">
        <f t="shared" si="1"/>
        <v/>
      </c>
    </row>
    <row r="42" spans="1:4" ht="20.149999999999999" customHeight="1">
      <c r="A42" s="1167"/>
      <c r="B42" s="11" t="s">
        <v>9096</v>
      </c>
      <c r="C42" s="369">
        <v>17</v>
      </c>
      <c r="D42" s="1166" t="str">
        <f t="shared" si="1"/>
        <v>リンク</v>
      </c>
    </row>
    <row r="43" spans="1:4" ht="20.149999999999999" customHeight="1">
      <c r="A43" s="1168"/>
      <c r="B43" s="11" t="s">
        <v>3766</v>
      </c>
      <c r="C43" s="369">
        <v>17</v>
      </c>
      <c r="D43" s="1166" t="str">
        <f t="shared" si="1"/>
        <v>リンク</v>
      </c>
    </row>
    <row r="44" spans="1:4" ht="20.149999999999999" customHeight="1">
      <c r="A44" s="1167"/>
      <c r="B44" s="11" t="s">
        <v>3231</v>
      </c>
      <c r="C44" s="369">
        <v>17</v>
      </c>
      <c r="D44" s="1166" t="str">
        <f t="shared" si="1"/>
        <v>リンク</v>
      </c>
    </row>
    <row r="45" spans="1:4" ht="20.149999999999999" customHeight="1">
      <c r="A45" s="1167"/>
      <c r="B45" s="1311" t="s">
        <v>3767</v>
      </c>
      <c r="C45" s="369">
        <v>17</v>
      </c>
      <c r="D45" s="1166" t="str">
        <f t="shared" si="1"/>
        <v>リンク</v>
      </c>
    </row>
    <row r="46" spans="1:4" ht="20.149999999999999" customHeight="1">
      <c r="A46" s="1167"/>
      <c r="B46" s="1311" t="s">
        <v>3768</v>
      </c>
      <c r="C46" s="369">
        <v>17</v>
      </c>
      <c r="D46" s="1166" t="str">
        <f t="shared" si="1"/>
        <v>リンク</v>
      </c>
    </row>
    <row r="47" spans="1:4" ht="20.149999999999999" customHeight="1">
      <c r="A47" s="1167"/>
      <c r="B47" s="1311" t="s">
        <v>3769</v>
      </c>
      <c r="C47" s="369">
        <v>18</v>
      </c>
      <c r="D47" s="1166" t="str">
        <f t="shared" si="1"/>
        <v>リンク</v>
      </c>
    </row>
    <row r="48" spans="1:4" ht="20.149999999999999" customHeight="1">
      <c r="A48" s="1167"/>
      <c r="B48" s="11" t="s">
        <v>3770</v>
      </c>
      <c r="C48" s="369">
        <v>18</v>
      </c>
      <c r="D48" s="1166" t="str">
        <f t="shared" si="1"/>
        <v>リンク</v>
      </c>
    </row>
    <row r="49" spans="1:4" ht="20.149999999999999" customHeight="1">
      <c r="A49" s="1167"/>
      <c r="B49" s="11" t="s">
        <v>3844</v>
      </c>
      <c r="C49" s="369">
        <v>19</v>
      </c>
      <c r="D49" s="1166" t="str">
        <f t="shared" si="1"/>
        <v>リンク</v>
      </c>
    </row>
    <row r="50" spans="1:4" ht="20.149999999999999" customHeight="1">
      <c r="A50" s="1167"/>
      <c r="B50" s="11" t="s">
        <v>3771</v>
      </c>
      <c r="C50" s="369">
        <v>19</v>
      </c>
      <c r="D50" s="1166" t="str">
        <f t="shared" si="1"/>
        <v>リンク</v>
      </c>
    </row>
    <row r="51" spans="1:4" ht="20.149999999999999" customHeight="1">
      <c r="A51" s="1167"/>
      <c r="B51" s="11" t="s">
        <v>3757</v>
      </c>
      <c r="C51" s="369">
        <v>20</v>
      </c>
      <c r="D51" s="1166" t="str">
        <f t="shared" si="1"/>
        <v>リンク</v>
      </c>
    </row>
    <row r="52" spans="1:4" ht="20.149999999999999" customHeight="1">
      <c r="A52" s="1167"/>
      <c r="B52" s="11" t="s">
        <v>3772</v>
      </c>
      <c r="C52" s="369">
        <v>20</v>
      </c>
      <c r="D52" s="1166" t="str">
        <f t="shared" si="1"/>
        <v>リンク</v>
      </c>
    </row>
    <row r="53" spans="1:4" ht="20.149999999999999" customHeight="1">
      <c r="A53" s="1173" t="s">
        <v>4460</v>
      </c>
      <c r="B53" s="1173"/>
      <c r="C53" s="1174"/>
      <c r="D53" s="1316" t="str">
        <f t="shared" si="1"/>
        <v/>
      </c>
    </row>
    <row r="54" spans="1:4" ht="20.149999999999999" customHeight="1">
      <c r="A54" s="1167"/>
      <c r="B54" s="11" t="s">
        <v>3846</v>
      </c>
      <c r="C54" s="369">
        <v>21</v>
      </c>
      <c r="D54" s="1166" t="str">
        <f t="shared" si="1"/>
        <v>リンク</v>
      </c>
    </row>
    <row r="55" spans="1:4" ht="20.149999999999999" customHeight="1">
      <c r="A55" s="1167"/>
      <c r="B55" s="11" t="s">
        <v>3847</v>
      </c>
      <c r="C55" s="369">
        <v>21</v>
      </c>
      <c r="D55" s="1166" t="str">
        <f t="shared" si="1"/>
        <v>リンク</v>
      </c>
    </row>
    <row r="56" spans="1:4" ht="20.149999999999999" customHeight="1">
      <c r="A56" s="1167"/>
      <c r="B56" s="11" t="s">
        <v>3848</v>
      </c>
      <c r="C56" s="369">
        <v>21</v>
      </c>
      <c r="D56" s="1166" t="str">
        <f t="shared" si="1"/>
        <v>リンク</v>
      </c>
    </row>
    <row r="57" spans="1:4" ht="20.149999999999999" customHeight="1">
      <c r="A57" s="1167"/>
      <c r="B57" s="11" t="s">
        <v>7266</v>
      </c>
      <c r="C57" s="369">
        <v>21</v>
      </c>
      <c r="D57" s="1166" t="str">
        <f t="shared" si="1"/>
        <v>リンク</v>
      </c>
    </row>
    <row r="58" spans="1:4" ht="20.149999999999999" customHeight="1">
      <c r="A58" s="1167"/>
      <c r="B58" s="11" t="s">
        <v>7267</v>
      </c>
      <c r="C58" s="369">
        <v>21</v>
      </c>
      <c r="D58" s="1166" t="str">
        <f t="shared" si="1"/>
        <v>リンク</v>
      </c>
    </row>
    <row r="59" spans="1:4" ht="20.149999999999999" customHeight="1">
      <c r="A59" s="1167"/>
      <c r="B59" s="11" t="s">
        <v>3849</v>
      </c>
      <c r="C59" s="369">
        <v>21</v>
      </c>
      <c r="D59" s="1166" t="str">
        <f t="shared" si="1"/>
        <v>リンク</v>
      </c>
    </row>
    <row r="60" spans="1:4" ht="20.149999999999999" customHeight="1">
      <c r="A60" s="1167"/>
      <c r="B60" s="11" t="s">
        <v>4384</v>
      </c>
      <c r="C60" s="369">
        <v>21</v>
      </c>
      <c r="D60" s="1166" t="str">
        <f t="shared" si="1"/>
        <v>リンク</v>
      </c>
    </row>
    <row r="61" spans="1:4" ht="20.149999999999999" customHeight="1">
      <c r="A61" s="1167"/>
      <c r="B61" s="11" t="s">
        <v>4385</v>
      </c>
      <c r="C61" s="369">
        <v>21</v>
      </c>
      <c r="D61" s="1166" t="str">
        <f t="shared" si="1"/>
        <v>リンク</v>
      </c>
    </row>
    <row r="62" spans="1:4" ht="20.149999999999999" customHeight="1">
      <c r="A62" s="1167"/>
      <c r="B62" s="11" t="s">
        <v>4386</v>
      </c>
      <c r="C62" s="369">
        <v>21</v>
      </c>
      <c r="D62" s="1166" t="str">
        <f t="shared" si="1"/>
        <v>リンク</v>
      </c>
    </row>
    <row r="63" spans="1:4" ht="20.149999999999999" customHeight="1">
      <c r="A63" s="1167"/>
      <c r="B63" s="11" t="s">
        <v>4387</v>
      </c>
      <c r="C63" s="369">
        <v>21</v>
      </c>
      <c r="D63" s="1166" t="str">
        <f t="shared" si="1"/>
        <v>リンク</v>
      </c>
    </row>
    <row r="64" spans="1:4" ht="20.149999999999999" customHeight="1">
      <c r="A64" s="1167"/>
      <c r="B64" s="11" t="s">
        <v>3850</v>
      </c>
      <c r="C64" s="369">
        <v>21</v>
      </c>
      <c r="D64" s="1166" t="str">
        <f t="shared" si="1"/>
        <v>リンク</v>
      </c>
    </row>
    <row r="65" spans="1:4" ht="20.149999999999999" customHeight="1">
      <c r="A65" s="1173" t="s">
        <v>3746</v>
      </c>
      <c r="B65" s="1173"/>
      <c r="C65" s="1174"/>
      <c r="D65" s="1316" t="str">
        <f t="shared" si="1"/>
        <v/>
      </c>
    </row>
    <row r="66" spans="1:4" ht="20.149999999999999" customHeight="1">
      <c r="A66" s="1167"/>
      <c r="B66" s="11" t="s">
        <v>3859</v>
      </c>
      <c r="C66" s="369">
        <v>22</v>
      </c>
      <c r="D66" s="1166" t="str">
        <f>IF(C66="", "", HYPERLINK("#", "リンク"))</f>
        <v>リンク</v>
      </c>
    </row>
    <row r="67" spans="1:4" ht="20.149999999999999" customHeight="1">
      <c r="A67" s="1167"/>
      <c r="B67" s="11" t="s">
        <v>3832</v>
      </c>
      <c r="C67" s="369">
        <v>22</v>
      </c>
      <c r="D67" s="1166" t="str">
        <f>IF(C67="", "", HYPERLINK("#", "リンク"))</f>
        <v>リンク</v>
      </c>
    </row>
    <row r="68" spans="1:4" ht="20.149999999999999" customHeight="1">
      <c r="A68" s="1167"/>
      <c r="B68" s="11" t="s">
        <v>7268</v>
      </c>
      <c r="C68" s="369">
        <v>22</v>
      </c>
      <c r="D68" s="1166" t="str">
        <f t="shared" ref="D68:D69" si="2">IF(C68="", "", HYPERLINK("#", "リンク"))</f>
        <v>リンク</v>
      </c>
    </row>
    <row r="69" spans="1:4" ht="20.149999999999999" customHeight="1">
      <c r="A69" s="1167"/>
      <c r="B69" s="11" t="s">
        <v>7269</v>
      </c>
      <c r="C69" s="369">
        <v>22</v>
      </c>
      <c r="D69" s="1166" t="str">
        <f t="shared" si="2"/>
        <v>リンク</v>
      </c>
    </row>
    <row r="70" spans="1:4" ht="20.149999999999999" customHeight="1">
      <c r="A70" s="1167"/>
      <c r="B70" s="11" t="s">
        <v>3251</v>
      </c>
      <c r="C70" s="369">
        <v>22</v>
      </c>
      <c r="D70" s="1166" t="str">
        <f>IF(C70="", "", HYPERLINK("#", "リンク"))</f>
        <v>リンク</v>
      </c>
    </row>
    <row r="71" spans="1:4" ht="20.149999999999999" customHeight="1">
      <c r="A71" s="1173" t="s">
        <v>3747</v>
      </c>
      <c r="B71" s="1173"/>
      <c r="C71" s="1174"/>
      <c r="D71" s="1316" t="str">
        <f t="shared" si="1"/>
        <v/>
      </c>
    </row>
    <row r="72" spans="1:4" ht="20.149999999999999" customHeight="1">
      <c r="A72" s="1168"/>
      <c r="B72" s="11" t="s">
        <v>3860</v>
      </c>
      <c r="C72" s="369">
        <v>23</v>
      </c>
      <c r="D72" s="1166" t="str">
        <f t="shared" si="1"/>
        <v>リンク</v>
      </c>
    </row>
    <row r="73" spans="1:4" ht="20.149999999999999" customHeight="1">
      <c r="A73" s="1167"/>
      <c r="B73" s="11" t="s">
        <v>3232</v>
      </c>
      <c r="C73" s="369">
        <v>23</v>
      </c>
      <c r="D73" s="1166" t="str">
        <f t="shared" si="1"/>
        <v>リンク</v>
      </c>
    </row>
    <row r="74" spans="1:4" ht="20.149999999999999" customHeight="1">
      <c r="A74" s="1167"/>
      <c r="B74" s="1311" t="s">
        <v>3773</v>
      </c>
      <c r="C74" s="369">
        <v>23</v>
      </c>
      <c r="D74" s="1166" t="str">
        <f t="shared" si="1"/>
        <v>リンク</v>
      </c>
    </row>
    <row r="75" spans="1:4" ht="20.149999999999999" customHeight="1">
      <c r="A75" s="1167"/>
      <c r="B75" s="1311" t="s">
        <v>3774</v>
      </c>
      <c r="C75" s="369">
        <v>23</v>
      </c>
      <c r="D75" s="1166" t="str">
        <f t="shared" si="1"/>
        <v>リンク</v>
      </c>
    </row>
    <row r="76" spans="1:4" ht="20.149999999999999" customHeight="1">
      <c r="A76" s="1167"/>
      <c r="B76" s="1311" t="s">
        <v>3775</v>
      </c>
      <c r="C76" s="369">
        <v>24</v>
      </c>
      <c r="D76" s="1166" t="str">
        <f t="shared" si="1"/>
        <v>リンク</v>
      </c>
    </row>
    <row r="77" spans="1:4" ht="20.149999999999999" customHeight="1">
      <c r="A77" s="1167"/>
      <c r="B77" s="1311" t="s">
        <v>3776</v>
      </c>
      <c r="C77" s="369">
        <v>24</v>
      </c>
      <c r="D77" s="1166" t="str">
        <f t="shared" si="1"/>
        <v>リンク</v>
      </c>
    </row>
    <row r="78" spans="1:4" ht="20.149999999999999" customHeight="1">
      <c r="A78" s="1167"/>
      <c r="B78" s="11" t="s">
        <v>3758</v>
      </c>
      <c r="C78" s="369">
        <v>24</v>
      </c>
      <c r="D78" s="1166" t="str">
        <f t="shared" si="1"/>
        <v>リンク</v>
      </c>
    </row>
    <row r="79" spans="1:4" ht="20.149999999999999" customHeight="1">
      <c r="A79" s="1167"/>
      <c r="B79" s="11" t="s">
        <v>7270</v>
      </c>
      <c r="C79" s="369">
        <v>24</v>
      </c>
      <c r="D79" s="1166" t="str">
        <f t="shared" si="1"/>
        <v>リンク</v>
      </c>
    </row>
    <row r="80" spans="1:4" ht="20.149999999999999" customHeight="1">
      <c r="A80" s="1167"/>
      <c r="B80" s="11" t="s">
        <v>7271</v>
      </c>
      <c r="C80" s="369">
        <v>24</v>
      </c>
      <c r="D80" s="1166" t="str">
        <f t="shared" ref="D80" si="3">IF(C80="", "", HYPERLINK("#", "リンク"))</f>
        <v>リンク</v>
      </c>
    </row>
    <row r="81" spans="1:4" ht="20.149999999999999" customHeight="1">
      <c r="A81" s="1167"/>
      <c r="B81" s="11" t="s">
        <v>6517</v>
      </c>
      <c r="C81" s="369">
        <v>25</v>
      </c>
      <c r="D81" s="1166" t="str">
        <f>IF(C81="", "", HYPERLINK("#", "リンク"))</f>
        <v>リンク</v>
      </c>
    </row>
    <row r="82" spans="1:4" ht="20.149999999999999" customHeight="1">
      <c r="A82" s="1167"/>
      <c r="B82" s="11" t="s">
        <v>9090</v>
      </c>
      <c r="C82" s="369">
        <v>25</v>
      </c>
      <c r="D82" s="1166" t="str">
        <f t="shared" ref="D82:D150" si="4">IF(C82="", "", HYPERLINK("#", "リンク"))</f>
        <v>リンク</v>
      </c>
    </row>
    <row r="83" spans="1:4" ht="20.149999999999999" customHeight="1">
      <c r="A83" s="1167"/>
      <c r="B83" s="11" t="s">
        <v>9089</v>
      </c>
      <c r="C83" s="369">
        <v>25</v>
      </c>
      <c r="D83" s="1166" t="str">
        <f t="shared" si="4"/>
        <v>リンク</v>
      </c>
    </row>
    <row r="84" spans="1:4" ht="20.149999999999999" customHeight="1">
      <c r="A84" s="1167"/>
      <c r="B84" s="11" t="s">
        <v>3851</v>
      </c>
      <c r="C84" s="369">
        <v>26</v>
      </c>
      <c r="D84" s="1166" t="str">
        <f t="shared" si="4"/>
        <v>リンク</v>
      </c>
    </row>
    <row r="85" spans="1:4" ht="20.149999999999999" customHeight="1">
      <c r="A85" s="1167"/>
      <c r="B85" s="11" t="s">
        <v>3233</v>
      </c>
      <c r="C85" s="369">
        <v>26</v>
      </c>
      <c r="D85" s="1166" t="str">
        <f t="shared" si="4"/>
        <v>リンク</v>
      </c>
    </row>
    <row r="86" spans="1:4" ht="20.149999999999999" customHeight="1">
      <c r="A86" s="1167"/>
      <c r="B86" s="11" t="s">
        <v>3234</v>
      </c>
      <c r="C86" s="369">
        <v>26</v>
      </c>
      <c r="D86" s="1166" t="str">
        <f t="shared" si="4"/>
        <v>リンク</v>
      </c>
    </row>
    <row r="87" spans="1:4" ht="20.149999999999999" customHeight="1">
      <c r="A87" s="1167"/>
      <c r="B87" s="11" t="s">
        <v>3845</v>
      </c>
      <c r="C87" s="369">
        <v>26</v>
      </c>
      <c r="D87" s="1166" t="str">
        <f t="shared" si="4"/>
        <v>リンク</v>
      </c>
    </row>
    <row r="88" spans="1:4" ht="20.149999999999999" customHeight="1">
      <c r="A88" s="1167"/>
      <c r="B88" s="11" t="s">
        <v>6795</v>
      </c>
      <c r="C88" s="369">
        <v>26</v>
      </c>
      <c r="D88" s="1166" t="str">
        <f t="shared" si="4"/>
        <v>リンク</v>
      </c>
    </row>
    <row r="89" spans="1:4" ht="20.149999999999999" customHeight="1">
      <c r="A89" s="1167"/>
      <c r="B89" s="11" t="s">
        <v>4188</v>
      </c>
      <c r="C89" s="369">
        <v>27</v>
      </c>
      <c r="D89" s="1166" t="str">
        <f t="shared" si="4"/>
        <v>リンク</v>
      </c>
    </row>
    <row r="90" spans="1:4" ht="20.149999999999999" customHeight="1">
      <c r="A90" s="1167"/>
      <c r="B90" s="11" t="s">
        <v>3861</v>
      </c>
      <c r="C90" s="369">
        <v>28</v>
      </c>
      <c r="D90" s="1166" t="str">
        <f t="shared" si="4"/>
        <v>リンク</v>
      </c>
    </row>
    <row r="91" spans="1:4" ht="20.149999999999999" customHeight="1">
      <c r="A91" s="1167"/>
      <c r="B91" s="11" t="s">
        <v>3235</v>
      </c>
      <c r="C91" s="369">
        <v>28</v>
      </c>
      <c r="D91" s="1166" t="str">
        <f t="shared" si="4"/>
        <v>リンク</v>
      </c>
    </row>
    <row r="92" spans="1:4" ht="20.149999999999999" customHeight="1">
      <c r="A92" s="1167"/>
      <c r="B92" s="1311" t="s">
        <v>3777</v>
      </c>
      <c r="C92" s="369">
        <v>28</v>
      </c>
      <c r="D92" s="1166" t="str">
        <f t="shared" si="4"/>
        <v>リンク</v>
      </c>
    </row>
    <row r="93" spans="1:4" ht="20.149999999999999" customHeight="1">
      <c r="A93" s="1167"/>
      <c r="B93" s="1311" t="s">
        <v>3854</v>
      </c>
      <c r="C93" s="369">
        <v>28</v>
      </c>
      <c r="D93" s="1166" t="str">
        <f t="shared" si="4"/>
        <v>リンク</v>
      </c>
    </row>
    <row r="94" spans="1:4" ht="20.149999999999999" customHeight="1">
      <c r="A94" s="1167"/>
      <c r="B94" s="1311" t="s">
        <v>3855</v>
      </c>
      <c r="C94" s="369">
        <v>28</v>
      </c>
      <c r="D94" s="1166" t="str">
        <f t="shared" si="4"/>
        <v>リンク</v>
      </c>
    </row>
    <row r="95" spans="1:4" ht="20.149999999999999" customHeight="1">
      <c r="A95" s="1167"/>
      <c r="B95" s="1311" t="s">
        <v>3778</v>
      </c>
      <c r="C95" s="369">
        <v>28</v>
      </c>
      <c r="D95" s="1166" t="str">
        <f t="shared" si="4"/>
        <v>リンク</v>
      </c>
    </row>
    <row r="96" spans="1:4" ht="20.149999999999999" customHeight="1">
      <c r="A96" s="1167"/>
      <c r="B96" s="1311" t="s">
        <v>3779</v>
      </c>
      <c r="C96" s="369">
        <v>28</v>
      </c>
      <c r="D96" s="1166" t="str">
        <f t="shared" si="4"/>
        <v>リンク</v>
      </c>
    </row>
    <row r="97" spans="1:4" ht="20.149999999999999" customHeight="1">
      <c r="A97" s="1167"/>
      <c r="B97" s="1311" t="s">
        <v>3780</v>
      </c>
      <c r="C97" s="369">
        <v>28</v>
      </c>
      <c r="D97" s="1166" t="str">
        <f t="shared" si="4"/>
        <v>リンク</v>
      </c>
    </row>
    <row r="98" spans="1:4" ht="20.149999999999999" customHeight="1">
      <c r="A98" s="1167"/>
      <c r="B98" s="1311" t="s">
        <v>3853</v>
      </c>
      <c r="C98" s="369">
        <v>28</v>
      </c>
      <c r="D98" s="1166" t="str">
        <f t="shared" si="4"/>
        <v>リンク</v>
      </c>
    </row>
    <row r="99" spans="1:4" ht="20.149999999999999" customHeight="1">
      <c r="A99" s="1167"/>
      <c r="B99" s="1311" t="s">
        <v>3781</v>
      </c>
      <c r="C99" s="369">
        <v>29</v>
      </c>
      <c r="D99" s="1166" t="str">
        <f t="shared" si="4"/>
        <v>リンク</v>
      </c>
    </row>
    <row r="100" spans="1:4" ht="20.149999999999999" customHeight="1">
      <c r="A100" s="1167"/>
      <c r="B100" s="11" t="s">
        <v>3852</v>
      </c>
      <c r="C100" s="369">
        <v>29</v>
      </c>
      <c r="D100" s="1166" t="str">
        <f t="shared" si="4"/>
        <v>リンク</v>
      </c>
    </row>
    <row r="101" spans="1:4" ht="20.149999999999999" customHeight="1">
      <c r="A101" s="1167"/>
      <c r="B101" s="1311" t="s">
        <v>3782</v>
      </c>
      <c r="C101" s="369">
        <v>29</v>
      </c>
      <c r="D101" s="1166" t="str">
        <f t="shared" si="4"/>
        <v>リンク</v>
      </c>
    </row>
    <row r="102" spans="1:4" ht="20.149999999999999" customHeight="1">
      <c r="A102" s="1167"/>
      <c r="B102" s="1311" t="s">
        <v>3783</v>
      </c>
      <c r="C102" s="369">
        <v>30</v>
      </c>
      <c r="D102" s="1166" t="str">
        <f t="shared" si="4"/>
        <v>リンク</v>
      </c>
    </row>
    <row r="103" spans="1:4" ht="20.149999999999999" customHeight="1">
      <c r="A103" s="1167"/>
      <c r="B103" s="11" t="s">
        <v>3784</v>
      </c>
      <c r="C103" s="369">
        <v>30</v>
      </c>
      <c r="D103" s="1166" t="str">
        <f t="shared" si="4"/>
        <v>リンク</v>
      </c>
    </row>
    <row r="104" spans="1:4" ht="20.149999999999999" customHeight="1">
      <c r="A104" s="1167"/>
      <c r="B104" s="1311" t="s">
        <v>3785</v>
      </c>
      <c r="C104" s="369">
        <v>30</v>
      </c>
      <c r="D104" s="1166" t="str">
        <f t="shared" si="4"/>
        <v>リンク</v>
      </c>
    </row>
    <row r="105" spans="1:4" ht="20.149999999999999" customHeight="1">
      <c r="A105" s="1167"/>
      <c r="B105" s="1311" t="s">
        <v>3786</v>
      </c>
      <c r="C105" s="369">
        <v>30</v>
      </c>
      <c r="D105" s="1166" t="str">
        <f t="shared" si="4"/>
        <v>リンク</v>
      </c>
    </row>
    <row r="106" spans="1:4" ht="20.149999999999999" customHeight="1">
      <c r="A106" s="1167"/>
      <c r="B106" s="1311" t="s">
        <v>3787</v>
      </c>
      <c r="C106" s="369">
        <v>30</v>
      </c>
      <c r="D106" s="1166" t="str">
        <f t="shared" si="4"/>
        <v>リンク</v>
      </c>
    </row>
    <row r="107" spans="1:4" ht="20.149999999999999" customHeight="1">
      <c r="A107" s="1167"/>
      <c r="B107" s="1311" t="s">
        <v>3788</v>
      </c>
      <c r="C107" s="369">
        <v>31</v>
      </c>
      <c r="D107" s="1166" t="str">
        <f t="shared" si="4"/>
        <v>リンク</v>
      </c>
    </row>
    <row r="108" spans="1:4" ht="20.149999999999999" customHeight="1">
      <c r="A108" s="1167"/>
      <c r="B108" s="1311" t="s">
        <v>3856</v>
      </c>
      <c r="C108" s="369">
        <v>31</v>
      </c>
      <c r="D108" s="1166" t="str">
        <f t="shared" si="4"/>
        <v>リンク</v>
      </c>
    </row>
    <row r="109" spans="1:4" ht="20.149999999999999" customHeight="1">
      <c r="A109" s="1167"/>
      <c r="B109" s="1311" t="s">
        <v>4372</v>
      </c>
      <c r="C109" s="369">
        <v>32</v>
      </c>
      <c r="D109" s="1166" t="str">
        <f t="shared" si="4"/>
        <v>リンク</v>
      </c>
    </row>
    <row r="110" spans="1:4" ht="20.149999999999999" customHeight="1">
      <c r="A110" s="1167"/>
      <c r="B110" s="1311" t="s">
        <v>4373</v>
      </c>
      <c r="C110" s="369">
        <v>32</v>
      </c>
      <c r="D110" s="1166" t="str">
        <f t="shared" si="4"/>
        <v>リンク</v>
      </c>
    </row>
    <row r="111" spans="1:4" ht="20.149999999999999" customHeight="1">
      <c r="A111" s="1167"/>
      <c r="B111" s="1311" t="s">
        <v>4374</v>
      </c>
      <c r="C111" s="369">
        <v>32</v>
      </c>
      <c r="D111" s="1166" t="str">
        <f t="shared" si="4"/>
        <v>リンク</v>
      </c>
    </row>
    <row r="112" spans="1:4" ht="20.149999999999999" customHeight="1">
      <c r="A112" s="1167"/>
      <c r="B112" s="1311" t="s">
        <v>4375</v>
      </c>
      <c r="C112" s="369">
        <v>32</v>
      </c>
      <c r="D112" s="1166" t="str">
        <f t="shared" si="4"/>
        <v>リンク</v>
      </c>
    </row>
    <row r="113" spans="1:4" ht="20.149999999999999" customHeight="1">
      <c r="A113" s="1167"/>
      <c r="B113" s="1311" t="s">
        <v>4376</v>
      </c>
      <c r="C113" s="369">
        <v>33</v>
      </c>
      <c r="D113" s="1166" t="str">
        <f t="shared" si="4"/>
        <v>リンク</v>
      </c>
    </row>
    <row r="114" spans="1:4" ht="20.149999999999999" customHeight="1">
      <c r="A114" s="1167"/>
      <c r="B114" s="1311" t="s">
        <v>4377</v>
      </c>
      <c r="C114" s="369">
        <v>33</v>
      </c>
      <c r="D114" s="1166" t="str">
        <f t="shared" si="4"/>
        <v>リンク</v>
      </c>
    </row>
    <row r="115" spans="1:4" ht="20.149999999999999" customHeight="1">
      <c r="A115" s="1167"/>
      <c r="B115" s="11" t="s">
        <v>3857</v>
      </c>
      <c r="C115" s="369">
        <v>33</v>
      </c>
      <c r="D115" s="1166" t="str">
        <f t="shared" si="4"/>
        <v>リンク</v>
      </c>
    </row>
    <row r="116" spans="1:4" ht="20.149999999999999" customHeight="1">
      <c r="A116" s="1167"/>
      <c r="B116" s="11" t="s">
        <v>3789</v>
      </c>
      <c r="C116" s="369">
        <v>34</v>
      </c>
      <c r="D116" s="1166" t="str">
        <f t="shared" si="4"/>
        <v>リンク</v>
      </c>
    </row>
    <row r="117" spans="1:4" ht="20.149999999999999" customHeight="1">
      <c r="A117" s="1167"/>
      <c r="B117" s="11" t="s">
        <v>3790</v>
      </c>
      <c r="C117" s="369">
        <v>34</v>
      </c>
      <c r="D117" s="1166" t="str">
        <f t="shared" si="4"/>
        <v>リンク</v>
      </c>
    </row>
    <row r="118" spans="1:4" ht="20.149999999999999" customHeight="1">
      <c r="A118" s="1167"/>
      <c r="B118" s="11" t="s">
        <v>3791</v>
      </c>
      <c r="C118" s="369">
        <v>34</v>
      </c>
      <c r="D118" s="1166" t="str">
        <f t="shared" si="4"/>
        <v>リンク</v>
      </c>
    </row>
    <row r="119" spans="1:4" ht="20.149999999999999" customHeight="1">
      <c r="A119" s="1167"/>
      <c r="B119" s="11" t="s">
        <v>4538</v>
      </c>
      <c r="C119" s="369">
        <v>34</v>
      </c>
      <c r="D119" s="1166" t="str">
        <f t="shared" si="4"/>
        <v>リンク</v>
      </c>
    </row>
    <row r="120" spans="1:4" ht="20.149999999999999" customHeight="1">
      <c r="A120" s="1167"/>
      <c r="B120" s="11" t="s">
        <v>3862</v>
      </c>
      <c r="C120" s="369">
        <v>35</v>
      </c>
      <c r="D120" s="1166" t="str">
        <f t="shared" si="4"/>
        <v>リンク</v>
      </c>
    </row>
    <row r="121" spans="1:4" ht="20.149999999999999" customHeight="1">
      <c r="A121" s="1167"/>
      <c r="B121" s="11" t="s">
        <v>3792</v>
      </c>
      <c r="C121" s="369">
        <v>35</v>
      </c>
      <c r="D121" s="1166" t="str">
        <f t="shared" si="4"/>
        <v>リンク</v>
      </c>
    </row>
    <row r="122" spans="1:4" ht="20.149999999999999" customHeight="1">
      <c r="A122" s="1167"/>
      <c r="B122" s="1311" t="s">
        <v>6904</v>
      </c>
      <c r="C122" s="369">
        <v>35</v>
      </c>
      <c r="D122" s="1166" t="str">
        <f t="shared" si="4"/>
        <v>リンク</v>
      </c>
    </row>
    <row r="123" spans="1:4" ht="20.149999999999999" customHeight="1">
      <c r="A123" s="1167"/>
      <c r="B123" s="1311" t="s">
        <v>6905</v>
      </c>
      <c r="C123" s="369">
        <v>35</v>
      </c>
      <c r="D123" s="1166" t="str">
        <f t="shared" si="4"/>
        <v>リンク</v>
      </c>
    </row>
    <row r="124" spans="1:4" ht="20.149999999999999" customHeight="1">
      <c r="A124" s="1167"/>
      <c r="B124" s="11" t="s">
        <v>3858</v>
      </c>
      <c r="C124" s="369">
        <v>35</v>
      </c>
      <c r="D124" s="1166" t="str">
        <f t="shared" si="4"/>
        <v>リンク</v>
      </c>
    </row>
    <row r="125" spans="1:4" ht="20.149999999999999" customHeight="1">
      <c r="A125" s="1167"/>
      <c r="B125" s="11" t="s">
        <v>3754</v>
      </c>
      <c r="C125" s="369">
        <v>36</v>
      </c>
      <c r="D125" s="1166" t="str">
        <f t="shared" si="4"/>
        <v>リンク</v>
      </c>
    </row>
    <row r="126" spans="1:4" ht="20.149999999999999" customHeight="1">
      <c r="A126" s="1167"/>
      <c r="B126" s="1311" t="s">
        <v>3793</v>
      </c>
      <c r="C126" s="369">
        <v>36</v>
      </c>
      <c r="D126" s="1166" t="str">
        <f t="shared" si="4"/>
        <v>リンク</v>
      </c>
    </row>
    <row r="127" spans="1:4" ht="20.149999999999999" customHeight="1">
      <c r="A127" s="1167"/>
      <c r="B127" s="1311" t="s">
        <v>3794</v>
      </c>
      <c r="C127" s="369">
        <v>37</v>
      </c>
      <c r="D127" s="1166" t="str">
        <f t="shared" si="4"/>
        <v>リンク</v>
      </c>
    </row>
    <row r="128" spans="1:4" ht="20.149999999999999" customHeight="1">
      <c r="A128" s="1167"/>
      <c r="B128" s="1311" t="s">
        <v>3795</v>
      </c>
      <c r="C128" s="369">
        <v>38</v>
      </c>
      <c r="D128" s="1166" t="str">
        <f t="shared" si="4"/>
        <v>リンク</v>
      </c>
    </row>
    <row r="129" spans="1:4" ht="20.149999999999999" customHeight="1">
      <c r="A129" s="1167"/>
      <c r="B129" s="1311" t="s">
        <v>3796</v>
      </c>
      <c r="C129" s="369">
        <v>38</v>
      </c>
      <c r="D129" s="1166" t="str">
        <f t="shared" si="4"/>
        <v>リンク</v>
      </c>
    </row>
    <row r="130" spans="1:4" ht="20.149999999999999" customHeight="1">
      <c r="A130" s="1167"/>
      <c r="B130" s="11" t="s">
        <v>3797</v>
      </c>
      <c r="C130" s="369">
        <v>38</v>
      </c>
      <c r="D130" s="1166" t="str">
        <f t="shared" si="4"/>
        <v>リンク</v>
      </c>
    </row>
    <row r="131" spans="1:4" ht="20.149999999999999" customHeight="1">
      <c r="A131" s="1167"/>
      <c r="B131" s="11" t="s">
        <v>3236</v>
      </c>
      <c r="C131" s="369">
        <v>38</v>
      </c>
      <c r="D131" s="1166" t="str">
        <f t="shared" si="4"/>
        <v>リンク</v>
      </c>
    </row>
    <row r="132" spans="1:4" ht="20.149999999999999" customHeight="1">
      <c r="A132" s="1167"/>
      <c r="B132" s="11" t="s">
        <v>3237</v>
      </c>
      <c r="C132" s="369">
        <v>38</v>
      </c>
      <c r="D132" s="1166" t="str">
        <f t="shared" si="4"/>
        <v>リンク</v>
      </c>
    </row>
    <row r="133" spans="1:4" ht="20.149999999999999" customHeight="1">
      <c r="A133" s="1167"/>
      <c r="B133" s="11" t="s">
        <v>3798</v>
      </c>
      <c r="C133" s="369">
        <v>38</v>
      </c>
      <c r="D133" s="1166" t="str">
        <f t="shared" si="4"/>
        <v>リンク</v>
      </c>
    </row>
    <row r="134" spans="1:4" ht="20.149999999999999" customHeight="1">
      <c r="A134" s="1167"/>
      <c r="B134" s="11" t="s">
        <v>3863</v>
      </c>
      <c r="C134" s="369">
        <v>39</v>
      </c>
      <c r="D134" s="1166" t="str">
        <f>IF(C134="", "", HYPERLINK("#", "リンク"))</f>
        <v>リンク</v>
      </c>
    </row>
    <row r="135" spans="1:4" ht="20.149999999999999" customHeight="1">
      <c r="A135" s="1167"/>
      <c r="B135" s="11" t="s">
        <v>3980</v>
      </c>
      <c r="C135" s="369">
        <v>39</v>
      </c>
      <c r="D135" s="1166" t="str">
        <f>IF(C135="", "", HYPERLINK("#", "リンク"))</f>
        <v>リンク</v>
      </c>
    </row>
    <row r="136" spans="1:4" ht="20.149999999999999" customHeight="1">
      <c r="A136" s="1167"/>
      <c r="B136" s="11" t="s">
        <v>3981</v>
      </c>
      <c r="C136" s="369">
        <v>39</v>
      </c>
      <c r="D136" s="1166" t="str">
        <f>IF(C136="", "", HYPERLINK("#", "リンク"))</f>
        <v>リンク</v>
      </c>
    </row>
    <row r="137" spans="1:4" ht="20.149999999999999" customHeight="1">
      <c r="A137" s="1167"/>
      <c r="B137" s="11" t="s">
        <v>3864</v>
      </c>
      <c r="C137" s="369">
        <v>39</v>
      </c>
      <c r="D137" s="1166" t="str">
        <f>IF(C137="", "", HYPERLINK("#", "リンク"))</f>
        <v>リンク</v>
      </c>
    </row>
    <row r="138" spans="1:4" ht="20.149999999999999" customHeight="1">
      <c r="A138" s="1167"/>
      <c r="B138" s="11" t="s">
        <v>7268</v>
      </c>
      <c r="C138" s="369">
        <v>39</v>
      </c>
      <c r="D138" s="1166" t="str">
        <f t="shared" ref="D138:D144" si="5">IF(C138="", "", HYPERLINK("#", "リンク"))</f>
        <v>リンク</v>
      </c>
    </row>
    <row r="139" spans="1:4" ht="20.149999999999999" customHeight="1">
      <c r="A139" s="1167"/>
      <c r="B139" s="11" t="s">
        <v>7269</v>
      </c>
      <c r="C139" s="369">
        <v>39</v>
      </c>
      <c r="D139" s="1166" t="str">
        <f t="shared" si="5"/>
        <v>リンク</v>
      </c>
    </row>
    <row r="140" spans="1:4" ht="20.149999999999999" customHeight="1">
      <c r="A140" s="1167"/>
      <c r="B140" s="11" t="s">
        <v>3865</v>
      </c>
      <c r="C140" s="369">
        <v>39</v>
      </c>
      <c r="D140" s="1166" t="str">
        <f t="shared" si="5"/>
        <v>リンク</v>
      </c>
    </row>
    <row r="141" spans="1:4" ht="20.149999999999999" customHeight="1">
      <c r="A141" s="1167"/>
      <c r="B141" s="11" t="s">
        <v>7272</v>
      </c>
      <c r="C141" s="369">
        <v>39</v>
      </c>
      <c r="D141" s="1166" t="str">
        <f t="shared" si="5"/>
        <v>リンク</v>
      </c>
    </row>
    <row r="142" spans="1:4" ht="20.149999999999999" customHeight="1">
      <c r="A142" s="1167"/>
      <c r="B142" s="11" t="s">
        <v>7273</v>
      </c>
      <c r="C142" s="369">
        <v>39</v>
      </c>
      <c r="D142" s="1166" t="str">
        <f t="shared" si="5"/>
        <v>リンク</v>
      </c>
    </row>
    <row r="143" spans="1:4" ht="20.149999999999999" customHeight="1">
      <c r="A143" s="1167"/>
      <c r="B143" s="11" t="s">
        <v>7274</v>
      </c>
      <c r="C143" s="369">
        <v>39</v>
      </c>
      <c r="D143" s="1166" t="str">
        <f t="shared" si="5"/>
        <v>リンク</v>
      </c>
    </row>
    <row r="144" spans="1:4" ht="20.149999999999999" customHeight="1">
      <c r="A144" s="1167"/>
      <c r="B144" s="11" t="s">
        <v>7275</v>
      </c>
      <c r="C144" s="369">
        <v>39</v>
      </c>
      <c r="D144" s="1166" t="str">
        <f t="shared" si="5"/>
        <v>リンク</v>
      </c>
    </row>
    <row r="145" spans="1:4" ht="20.149999999999999" customHeight="1">
      <c r="A145" s="1173" t="s">
        <v>3748</v>
      </c>
      <c r="B145" s="1173"/>
      <c r="C145" s="1174"/>
      <c r="D145" s="1316" t="str">
        <f t="shared" si="4"/>
        <v/>
      </c>
    </row>
    <row r="146" spans="1:4" ht="20.149999999999999" customHeight="1">
      <c r="A146" s="1167"/>
      <c r="B146" s="11" t="s">
        <v>3866</v>
      </c>
      <c r="C146" s="369">
        <v>40</v>
      </c>
      <c r="D146" s="1166" t="str">
        <f t="shared" si="4"/>
        <v>リンク</v>
      </c>
    </row>
    <row r="147" spans="1:4" ht="20.149999999999999" customHeight="1">
      <c r="A147" s="1167"/>
      <c r="B147" s="11" t="s">
        <v>3799</v>
      </c>
      <c r="C147" s="369">
        <v>40</v>
      </c>
      <c r="D147" s="1166" t="str">
        <f t="shared" si="4"/>
        <v>リンク</v>
      </c>
    </row>
    <row r="148" spans="1:4" ht="20.149999999999999" customHeight="1">
      <c r="A148" s="1167"/>
      <c r="B148" s="11" t="s">
        <v>3800</v>
      </c>
      <c r="C148" s="369">
        <v>40</v>
      </c>
      <c r="D148" s="1166" t="str">
        <f t="shared" si="4"/>
        <v>リンク</v>
      </c>
    </row>
    <row r="149" spans="1:4" ht="20.149999999999999" customHeight="1">
      <c r="A149" s="1167"/>
      <c r="B149" s="11" t="s">
        <v>3760</v>
      </c>
      <c r="C149" s="369">
        <v>41</v>
      </c>
      <c r="D149" s="1166" t="str">
        <f t="shared" si="4"/>
        <v>リンク</v>
      </c>
    </row>
    <row r="150" spans="1:4" ht="20.149999999999999" customHeight="1">
      <c r="A150" s="1167"/>
      <c r="B150" s="11" t="s">
        <v>3801</v>
      </c>
      <c r="C150" s="369">
        <v>41</v>
      </c>
      <c r="D150" s="1166" t="str">
        <f t="shared" si="4"/>
        <v>リンク</v>
      </c>
    </row>
    <row r="151" spans="1:4" ht="20.149999999999999" customHeight="1">
      <c r="A151" s="1167"/>
      <c r="B151" s="1311" t="s">
        <v>4087</v>
      </c>
      <c r="C151" s="369">
        <v>41</v>
      </c>
      <c r="D151" s="1166" t="str">
        <f t="shared" ref="D151:D221" si="6">IF(C151="", "", HYPERLINK("#", "リンク"))</f>
        <v>リンク</v>
      </c>
    </row>
    <row r="152" spans="1:4" ht="20.149999999999999" customHeight="1">
      <c r="A152" s="1167"/>
      <c r="B152" s="1311" t="s">
        <v>4088</v>
      </c>
      <c r="C152" s="369">
        <v>42</v>
      </c>
      <c r="D152" s="1166" t="str">
        <f t="shared" si="6"/>
        <v>リンク</v>
      </c>
    </row>
    <row r="153" spans="1:4" ht="20.149999999999999" customHeight="1">
      <c r="A153" s="1167"/>
      <c r="B153" s="1311" t="s">
        <v>3802</v>
      </c>
      <c r="C153" s="369">
        <v>44</v>
      </c>
      <c r="D153" s="1166" t="str">
        <f t="shared" si="6"/>
        <v>リンク</v>
      </c>
    </row>
    <row r="154" spans="1:4" ht="20.149999999999999" customHeight="1">
      <c r="A154" s="1167"/>
      <c r="B154" s="1311" t="s">
        <v>3803</v>
      </c>
      <c r="C154" s="369">
        <v>44</v>
      </c>
      <c r="D154" s="1166" t="str">
        <f t="shared" si="6"/>
        <v>リンク</v>
      </c>
    </row>
    <row r="155" spans="1:4" ht="20.149999999999999" customHeight="1">
      <c r="A155" s="1167"/>
      <c r="B155" s="11" t="s">
        <v>3804</v>
      </c>
      <c r="C155" s="369">
        <v>44</v>
      </c>
      <c r="D155" s="1166" t="str">
        <f t="shared" si="6"/>
        <v>リンク</v>
      </c>
    </row>
    <row r="156" spans="1:4" ht="20.149999999999999" customHeight="1">
      <c r="A156" s="1167"/>
      <c r="B156" s="11" t="s">
        <v>3805</v>
      </c>
      <c r="C156" s="369">
        <v>45</v>
      </c>
      <c r="D156" s="1166" t="str">
        <f t="shared" si="6"/>
        <v>リンク</v>
      </c>
    </row>
    <row r="157" spans="1:4" ht="20.149999999999999" customHeight="1">
      <c r="A157" s="1167"/>
      <c r="B157" s="11" t="s">
        <v>3806</v>
      </c>
      <c r="C157" s="369">
        <v>45</v>
      </c>
      <c r="D157" s="1166" t="str">
        <f t="shared" si="6"/>
        <v>リンク</v>
      </c>
    </row>
    <row r="158" spans="1:4" ht="20.149999999999999" customHeight="1">
      <c r="A158" s="1167"/>
      <c r="B158" s="11" t="s">
        <v>3807</v>
      </c>
      <c r="C158" s="369">
        <v>45</v>
      </c>
      <c r="D158" s="1166" t="str">
        <f t="shared" si="6"/>
        <v>リンク</v>
      </c>
    </row>
    <row r="159" spans="1:4" ht="20.149999999999999" customHeight="1">
      <c r="A159" s="1167"/>
      <c r="B159" s="11" t="s">
        <v>4089</v>
      </c>
      <c r="C159" s="369">
        <v>45</v>
      </c>
      <c r="D159" s="1166" t="str">
        <f t="shared" si="6"/>
        <v>リンク</v>
      </c>
    </row>
    <row r="160" spans="1:4" ht="20.149999999999999" customHeight="1">
      <c r="A160" s="1167"/>
      <c r="B160" s="1311" t="s">
        <v>4090</v>
      </c>
      <c r="C160" s="369">
        <v>45</v>
      </c>
      <c r="D160" s="1166" t="str">
        <f t="shared" si="6"/>
        <v>リンク</v>
      </c>
    </row>
    <row r="161" spans="1:4" ht="20.149999999999999" customHeight="1">
      <c r="A161" s="1167"/>
      <c r="B161" s="1311" t="s">
        <v>4091</v>
      </c>
      <c r="C161" s="369">
        <v>46</v>
      </c>
      <c r="D161" s="1166" t="str">
        <f t="shared" si="6"/>
        <v>リンク</v>
      </c>
    </row>
    <row r="162" spans="1:4" ht="20.149999999999999" customHeight="1">
      <c r="A162" s="1167"/>
      <c r="B162" s="11" t="s">
        <v>3755</v>
      </c>
      <c r="C162" s="369">
        <v>48</v>
      </c>
      <c r="D162" s="1166" t="str">
        <f t="shared" si="6"/>
        <v>リンク</v>
      </c>
    </row>
    <row r="163" spans="1:4" ht="20.149999999999999" customHeight="1">
      <c r="A163" s="1167"/>
      <c r="B163" s="11" t="s">
        <v>3867</v>
      </c>
      <c r="C163" s="369">
        <v>48</v>
      </c>
      <c r="D163" s="1166" t="str">
        <f t="shared" si="6"/>
        <v>リンク</v>
      </c>
    </row>
    <row r="164" spans="1:4" ht="20.149999999999999" customHeight="1">
      <c r="A164" s="1167"/>
      <c r="B164" s="11" t="s">
        <v>3808</v>
      </c>
      <c r="C164" s="369">
        <v>48</v>
      </c>
      <c r="D164" s="1166" t="str">
        <f t="shared" si="6"/>
        <v>リンク</v>
      </c>
    </row>
    <row r="165" spans="1:4" ht="20.149999999999999" customHeight="1">
      <c r="A165" s="1167"/>
      <c r="B165" s="11" t="s">
        <v>3809</v>
      </c>
      <c r="C165" s="369">
        <v>48</v>
      </c>
      <c r="D165" s="1166" t="str">
        <f t="shared" si="6"/>
        <v>リンク</v>
      </c>
    </row>
    <row r="166" spans="1:4" ht="20.149999999999999" customHeight="1">
      <c r="A166" s="1167"/>
      <c r="B166" s="11" t="s">
        <v>3810</v>
      </c>
      <c r="C166" s="369">
        <v>48</v>
      </c>
      <c r="D166" s="1166" t="str">
        <f t="shared" si="6"/>
        <v>リンク</v>
      </c>
    </row>
    <row r="167" spans="1:4" ht="20.149999999999999" customHeight="1">
      <c r="A167" s="1167"/>
      <c r="B167" s="11" t="s">
        <v>3811</v>
      </c>
      <c r="C167" s="369">
        <v>48</v>
      </c>
      <c r="D167" s="1166" t="str">
        <f t="shared" si="6"/>
        <v>リンク</v>
      </c>
    </row>
    <row r="168" spans="1:4" ht="20.149999999999999" customHeight="1">
      <c r="A168" s="1167"/>
      <c r="B168" s="11" t="s">
        <v>3812</v>
      </c>
      <c r="C168" s="369">
        <v>48</v>
      </c>
      <c r="D168" s="1166" t="str">
        <f t="shared" si="6"/>
        <v>リンク</v>
      </c>
    </row>
    <row r="169" spans="1:4" ht="20.149999999999999" customHeight="1">
      <c r="A169" s="1168"/>
      <c r="B169" s="11" t="s">
        <v>3868</v>
      </c>
      <c r="C169" s="369">
        <v>49</v>
      </c>
      <c r="D169" s="1166" t="str">
        <f>IF(C169="", "", HYPERLINK("#", "リンク"))</f>
        <v>リンク</v>
      </c>
    </row>
    <row r="170" spans="1:4" ht="20.149999999999999" customHeight="1">
      <c r="A170" s="1168"/>
      <c r="B170" s="11" t="s">
        <v>7276</v>
      </c>
      <c r="C170" s="369">
        <v>49</v>
      </c>
      <c r="D170" s="1166" t="str">
        <f t="shared" ref="D170:D171" si="7">IF(C170="", "", HYPERLINK("#", "リンク"))</f>
        <v>リンク</v>
      </c>
    </row>
    <row r="171" spans="1:4" ht="20.149999999999999" customHeight="1">
      <c r="A171" s="1168"/>
      <c r="B171" s="11" t="s">
        <v>7277</v>
      </c>
      <c r="C171" s="369">
        <v>49</v>
      </c>
      <c r="D171" s="1166" t="str">
        <f t="shared" si="7"/>
        <v>リンク</v>
      </c>
    </row>
    <row r="172" spans="1:4" ht="20.149999999999999" customHeight="1">
      <c r="A172" s="1167"/>
      <c r="B172" s="11" t="s">
        <v>3869</v>
      </c>
      <c r="C172" s="369">
        <v>50</v>
      </c>
      <c r="D172" s="1166" t="str">
        <f t="shared" si="6"/>
        <v>リンク</v>
      </c>
    </row>
    <row r="173" spans="1:4" ht="20.149999999999999" customHeight="1">
      <c r="A173" s="1167"/>
      <c r="B173" s="11" t="s">
        <v>3815</v>
      </c>
      <c r="C173" s="369">
        <v>50</v>
      </c>
      <c r="D173" s="1166" t="str">
        <f t="shared" si="6"/>
        <v>リンク</v>
      </c>
    </row>
    <row r="174" spans="1:4" ht="20.149999999999999" customHeight="1">
      <c r="A174" s="1167"/>
      <c r="B174" s="1311" t="s">
        <v>3816</v>
      </c>
      <c r="C174" s="369">
        <v>50</v>
      </c>
      <c r="D174" s="1166" t="str">
        <f t="shared" si="6"/>
        <v>リンク</v>
      </c>
    </row>
    <row r="175" spans="1:4" ht="20.149999999999999" customHeight="1">
      <c r="A175" s="1167"/>
      <c r="B175" s="1311" t="s">
        <v>3817</v>
      </c>
      <c r="C175" s="369">
        <v>51</v>
      </c>
      <c r="D175" s="1166" t="str">
        <f t="shared" si="6"/>
        <v>リンク</v>
      </c>
    </row>
    <row r="176" spans="1:4" ht="20.149999999999999" customHeight="1">
      <c r="A176" s="1167"/>
      <c r="B176" s="1311" t="s">
        <v>3818</v>
      </c>
      <c r="C176" s="369">
        <v>52</v>
      </c>
      <c r="D176" s="1166" t="str">
        <f t="shared" si="6"/>
        <v>リンク</v>
      </c>
    </row>
    <row r="177" spans="1:4" ht="20.149999999999999" customHeight="1">
      <c r="A177" s="1167"/>
      <c r="B177" s="1311" t="s">
        <v>4395</v>
      </c>
      <c r="C177" s="369">
        <v>53</v>
      </c>
      <c r="D177" s="1166" t="str">
        <f t="shared" si="6"/>
        <v>リンク</v>
      </c>
    </row>
    <row r="178" spans="1:4" ht="20.149999999999999" customHeight="1">
      <c r="A178" s="1167"/>
      <c r="B178" s="1311" t="s">
        <v>6735</v>
      </c>
      <c r="C178" s="369">
        <v>53</v>
      </c>
      <c r="D178" s="1166" t="str">
        <f t="shared" si="6"/>
        <v>リンク</v>
      </c>
    </row>
    <row r="179" spans="1:4" ht="20.149999999999999" customHeight="1">
      <c r="A179" s="1167"/>
      <c r="B179" s="1311" t="s">
        <v>3509</v>
      </c>
      <c r="C179" s="369">
        <v>53</v>
      </c>
      <c r="D179" s="1166" t="str">
        <f t="shared" si="6"/>
        <v>リンク</v>
      </c>
    </row>
    <row r="180" spans="1:4" ht="20.149999999999999" customHeight="1">
      <c r="A180" s="1167"/>
      <c r="B180" s="1311" t="s">
        <v>3536</v>
      </c>
      <c r="C180" s="369">
        <v>53</v>
      </c>
      <c r="D180" s="1166" t="str">
        <f t="shared" si="6"/>
        <v>リンク</v>
      </c>
    </row>
    <row r="181" spans="1:4" ht="20.149999999999999" customHeight="1">
      <c r="A181" s="1167"/>
      <c r="B181" s="1311" t="s">
        <v>3537</v>
      </c>
      <c r="C181" s="369">
        <v>53</v>
      </c>
      <c r="D181" s="1166" t="str">
        <f t="shared" si="6"/>
        <v>リンク</v>
      </c>
    </row>
    <row r="182" spans="1:4" ht="20.149999999999999" customHeight="1">
      <c r="A182" s="1167"/>
      <c r="B182" s="11" t="s">
        <v>3819</v>
      </c>
      <c r="C182" s="369">
        <v>54</v>
      </c>
      <c r="D182" s="1166" t="str">
        <f t="shared" si="6"/>
        <v>リンク</v>
      </c>
    </row>
    <row r="183" spans="1:4" ht="20.149999999999999" customHeight="1">
      <c r="A183" s="1167"/>
      <c r="B183" s="11" t="s">
        <v>3870</v>
      </c>
      <c r="C183" s="369">
        <v>54</v>
      </c>
      <c r="D183" s="1166" t="str">
        <f t="shared" si="6"/>
        <v>リンク</v>
      </c>
    </row>
    <row r="184" spans="1:4" ht="20.149999999999999" customHeight="1">
      <c r="A184" s="1167"/>
      <c r="B184" s="11" t="s">
        <v>3871</v>
      </c>
      <c r="C184" s="369">
        <v>54</v>
      </c>
      <c r="D184" s="1166" t="str">
        <f t="shared" si="6"/>
        <v>リンク</v>
      </c>
    </row>
    <row r="185" spans="1:4" ht="20.149999999999999" customHeight="1">
      <c r="A185" s="1167"/>
      <c r="B185" s="11" t="s">
        <v>3872</v>
      </c>
      <c r="C185" s="369">
        <v>55</v>
      </c>
      <c r="D185" s="1166" t="str">
        <f t="shared" si="6"/>
        <v>リンク</v>
      </c>
    </row>
    <row r="186" spans="1:4" ht="20.149999999999999" customHeight="1">
      <c r="A186" s="1167"/>
      <c r="B186" s="11" t="s">
        <v>3874</v>
      </c>
      <c r="C186" s="369">
        <v>55</v>
      </c>
      <c r="D186" s="1166" t="str">
        <f t="shared" si="6"/>
        <v>リンク</v>
      </c>
    </row>
    <row r="187" spans="1:4" ht="20.149999999999999" customHeight="1">
      <c r="A187" s="1167"/>
      <c r="B187" s="11" t="s">
        <v>3873</v>
      </c>
      <c r="C187" s="369">
        <v>55</v>
      </c>
      <c r="D187" s="1166" t="str">
        <f t="shared" si="6"/>
        <v>リンク</v>
      </c>
    </row>
    <row r="188" spans="1:4" ht="20.149999999999999" customHeight="1">
      <c r="A188" s="1167"/>
      <c r="B188" s="11" t="s">
        <v>3875</v>
      </c>
      <c r="C188" s="369">
        <v>55</v>
      </c>
      <c r="D188" s="1166" t="str">
        <f t="shared" si="6"/>
        <v>リンク</v>
      </c>
    </row>
    <row r="189" spans="1:4" ht="20.149999999999999" customHeight="1">
      <c r="A189" s="1167"/>
      <c r="B189" s="11" t="s">
        <v>3878</v>
      </c>
      <c r="C189" s="369">
        <v>56</v>
      </c>
      <c r="D189" s="1166" t="str">
        <f t="shared" si="6"/>
        <v>リンク</v>
      </c>
    </row>
    <row r="190" spans="1:4" ht="20.149999999999999" customHeight="1">
      <c r="A190" s="1167"/>
      <c r="B190" s="11" t="s">
        <v>3879</v>
      </c>
      <c r="C190" s="369">
        <v>56</v>
      </c>
      <c r="D190" s="1166" t="str">
        <f t="shared" si="6"/>
        <v>リンク</v>
      </c>
    </row>
    <row r="191" spans="1:4" ht="20.149999999999999" customHeight="1">
      <c r="A191" s="1167"/>
      <c r="B191" s="11" t="s">
        <v>3880</v>
      </c>
      <c r="C191" s="369">
        <v>56</v>
      </c>
      <c r="D191" s="1166" t="str">
        <f t="shared" si="6"/>
        <v>リンク</v>
      </c>
    </row>
    <row r="192" spans="1:4" ht="20.149999999999999" customHeight="1">
      <c r="A192" s="1167"/>
      <c r="B192" s="11" t="s">
        <v>7268</v>
      </c>
      <c r="C192" s="369"/>
      <c r="D192" s="1166"/>
    </row>
    <row r="193" spans="1:4" ht="20.149999999999999" customHeight="1">
      <c r="A193" s="1167"/>
      <c r="B193" s="11" t="s">
        <v>7269</v>
      </c>
      <c r="C193" s="369"/>
      <c r="D193" s="1166"/>
    </row>
    <row r="194" spans="1:4" ht="20.149999999999999" customHeight="1">
      <c r="A194" s="1167"/>
      <c r="B194" s="11" t="s">
        <v>3881</v>
      </c>
      <c r="C194" s="369">
        <v>56</v>
      </c>
      <c r="D194" s="1166" t="str">
        <f t="shared" si="6"/>
        <v>リンク</v>
      </c>
    </row>
    <row r="195" spans="1:4" ht="20.149999999999999" customHeight="1">
      <c r="A195" s="1167"/>
      <c r="B195" s="11" t="s">
        <v>4142</v>
      </c>
      <c r="C195" s="369">
        <v>57</v>
      </c>
      <c r="D195" s="1166" t="str">
        <f t="shared" si="6"/>
        <v>リンク</v>
      </c>
    </row>
    <row r="196" spans="1:4" ht="20.149999999999999" customHeight="1">
      <c r="A196" s="1167"/>
      <c r="B196" s="11" t="s">
        <v>3232</v>
      </c>
      <c r="C196" s="369">
        <v>57</v>
      </c>
      <c r="D196" s="1166" t="str">
        <f t="shared" si="6"/>
        <v>リンク</v>
      </c>
    </row>
    <row r="197" spans="1:4" ht="20.149999999999999" customHeight="1">
      <c r="A197" s="1167"/>
      <c r="B197" s="1311" t="s">
        <v>6906</v>
      </c>
      <c r="C197" s="369">
        <v>57</v>
      </c>
      <c r="D197" s="1166" t="str">
        <f t="shared" si="6"/>
        <v>リンク</v>
      </c>
    </row>
    <row r="198" spans="1:4" ht="20.149999999999999" customHeight="1">
      <c r="A198" s="1167"/>
      <c r="B198" s="1311" t="s">
        <v>6907</v>
      </c>
      <c r="C198" s="369">
        <v>57</v>
      </c>
      <c r="D198" s="1166" t="str">
        <f t="shared" si="6"/>
        <v>リンク</v>
      </c>
    </row>
    <row r="199" spans="1:4" ht="20.149999999999999" customHeight="1">
      <c r="A199" s="1167"/>
      <c r="B199" s="11" t="s">
        <v>3814</v>
      </c>
      <c r="C199" s="369">
        <v>58</v>
      </c>
      <c r="D199" s="1166" t="str">
        <f t="shared" si="6"/>
        <v>リンク</v>
      </c>
    </row>
    <row r="200" spans="1:4" ht="20.149999999999999" customHeight="1">
      <c r="A200" s="1167"/>
      <c r="B200" s="1311" t="s">
        <v>6906</v>
      </c>
      <c r="C200" s="369">
        <v>58</v>
      </c>
      <c r="D200" s="1166" t="str">
        <f t="shared" si="6"/>
        <v>リンク</v>
      </c>
    </row>
    <row r="201" spans="1:4" ht="20.149999999999999" customHeight="1">
      <c r="A201" s="1167"/>
      <c r="B201" s="1311" t="s">
        <v>6908</v>
      </c>
      <c r="C201" s="369">
        <v>58</v>
      </c>
      <c r="D201" s="1166" t="str">
        <f t="shared" si="6"/>
        <v>リンク</v>
      </c>
    </row>
    <row r="202" spans="1:4" ht="20.149999999999999" customHeight="1">
      <c r="A202" s="1167"/>
      <c r="B202" s="1311" t="s">
        <v>6909</v>
      </c>
      <c r="C202" s="369">
        <v>58</v>
      </c>
      <c r="D202" s="1166" t="str">
        <f t="shared" si="6"/>
        <v>リンク</v>
      </c>
    </row>
    <row r="203" spans="1:4" ht="20.149999999999999" customHeight="1">
      <c r="A203" s="1167"/>
      <c r="B203" s="1311" t="s">
        <v>7781</v>
      </c>
      <c r="C203" s="369">
        <v>58</v>
      </c>
      <c r="D203" s="1166" t="str">
        <f t="shared" si="6"/>
        <v>リンク</v>
      </c>
    </row>
    <row r="204" spans="1:4" ht="20.149999999999999" customHeight="1">
      <c r="A204" s="1167"/>
      <c r="B204" s="11" t="s">
        <v>3246</v>
      </c>
      <c r="C204" s="369">
        <v>58</v>
      </c>
      <c r="D204" s="1166" t="str">
        <f t="shared" si="6"/>
        <v>リンク</v>
      </c>
    </row>
    <row r="205" spans="1:4" ht="20.149999999999999" customHeight="1">
      <c r="A205" s="1167"/>
      <c r="B205" s="11" t="s">
        <v>3247</v>
      </c>
      <c r="C205" s="369">
        <v>58</v>
      </c>
      <c r="D205" s="1166" t="str">
        <f t="shared" si="6"/>
        <v>リンク</v>
      </c>
    </row>
    <row r="206" spans="1:4" ht="20.149999999999999" customHeight="1">
      <c r="A206" s="1173" t="s">
        <v>3749</v>
      </c>
      <c r="B206" s="1173"/>
      <c r="C206" s="1174"/>
      <c r="D206" s="1316" t="str">
        <f t="shared" si="6"/>
        <v/>
      </c>
    </row>
    <row r="207" spans="1:4" ht="20.149999999999999" customHeight="1">
      <c r="A207" s="1167"/>
      <c r="B207" s="11" t="s">
        <v>3759</v>
      </c>
      <c r="C207" s="369">
        <v>59</v>
      </c>
      <c r="D207" s="1166" t="str">
        <f t="shared" si="6"/>
        <v>リンク</v>
      </c>
    </row>
    <row r="208" spans="1:4" ht="20.149999999999999" customHeight="1">
      <c r="A208" s="1167"/>
      <c r="B208" s="11" t="s">
        <v>3820</v>
      </c>
      <c r="C208" s="369">
        <v>59</v>
      </c>
      <c r="D208" s="1166" t="str">
        <f t="shared" si="6"/>
        <v>リンク</v>
      </c>
    </row>
    <row r="209" spans="1:4" ht="20.149999999999999" customHeight="1">
      <c r="A209" s="1167"/>
      <c r="B209" s="11" t="s">
        <v>3821</v>
      </c>
      <c r="C209" s="369">
        <v>59</v>
      </c>
      <c r="D209" s="1166" t="str">
        <f t="shared" si="6"/>
        <v>リンク</v>
      </c>
    </row>
    <row r="210" spans="1:4" ht="20.149999999999999" customHeight="1">
      <c r="A210" s="1167"/>
      <c r="B210" s="11" t="s">
        <v>3822</v>
      </c>
      <c r="C210" s="369">
        <v>59</v>
      </c>
      <c r="D210" s="1166" t="str">
        <f t="shared" si="6"/>
        <v>リンク</v>
      </c>
    </row>
    <row r="211" spans="1:4" ht="20.149999999999999" customHeight="1">
      <c r="A211" s="1167"/>
      <c r="B211" s="11" t="s">
        <v>3823</v>
      </c>
      <c r="C211" s="369">
        <v>59</v>
      </c>
      <c r="D211" s="1166" t="str">
        <f t="shared" si="6"/>
        <v>リンク</v>
      </c>
    </row>
    <row r="212" spans="1:4" ht="20.149999999999999" customHeight="1">
      <c r="A212" s="1167"/>
      <c r="B212" s="11" t="s">
        <v>3824</v>
      </c>
      <c r="C212" s="369">
        <v>59</v>
      </c>
      <c r="D212" s="1166" t="str">
        <f t="shared" si="6"/>
        <v>リンク</v>
      </c>
    </row>
    <row r="213" spans="1:4" ht="20.149999999999999" customHeight="1">
      <c r="A213" s="1167"/>
      <c r="B213" s="11" t="s">
        <v>3882</v>
      </c>
      <c r="C213" s="369">
        <v>60</v>
      </c>
      <c r="D213" s="1166" t="str">
        <f>IF(C213="", "", HYPERLINK("#", "リンク"))</f>
        <v>リンク</v>
      </c>
    </row>
    <row r="214" spans="1:4" ht="20.149999999999999" customHeight="1">
      <c r="A214" s="1167"/>
      <c r="B214" s="11" t="s">
        <v>3883</v>
      </c>
      <c r="C214" s="369">
        <v>60</v>
      </c>
      <c r="D214" s="1166" t="str">
        <f>IF(C214="", "", HYPERLINK("#", "リンク"))</f>
        <v>リンク</v>
      </c>
    </row>
    <row r="215" spans="1:4" ht="20.149999999999999" customHeight="1">
      <c r="A215" s="1167"/>
      <c r="B215" s="11" t="s">
        <v>7278</v>
      </c>
      <c r="C215" s="369">
        <v>60</v>
      </c>
      <c r="D215" s="1166" t="str">
        <f t="shared" ref="D215:D216" si="8">IF(C215="", "", HYPERLINK("#", "リンク"))</f>
        <v>リンク</v>
      </c>
    </row>
    <row r="216" spans="1:4" ht="20.149999999999999" customHeight="1">
      <c r="A216" s="1167"/>
      <c r="B216" s="11" t="s">
        <v>7829</v>
      </c>
      <c r="C216" s="369">
        <v>60</v>
      </c>
      <c r="D216" s="1166" t="str">
        <f t="shared" si="8"/>
        <v>リンク</v>
      </c>
    </row>
    <row r="217" spans="1:4" ht="20.149999999999999" customHeight="1">
      <c r="A217" s="1167"/>
      <c r="B217" s="11" t="s">
        <v>4388</v>
      </c>
      <c r="C217" s="369">
        <v>60</v>
      </c>
      <c r="D217" s="1166" t="str">
        <f t="shared" si="6"/>
        <v>リンク</v>
      </c>
    </row>
    <row r="218" spans="1:4" ht="20.149999999999999" customHeight="1">
      <c r="A218" s="1167"/>
      <c r="B218" s="11" t="s">
        <v>3238</v>
      </c>
      <c r="C218" s="369">
        <v>60</v>
      </c>
      <c r="D218" s="1166" t="str">
        <f t="shared" si="6"/>
        <v>リンク</v>
      </c>
    </row>
    <row r="219" spans="1:4" ht="20.149999999999999" customHeight="1">
      <c r="A219" s="1167"/>
      <c r="B219" s="11" t="s">
        <v>3239</v>
      </c>
      <c r="C219" s="369">
        <v>60</v>
      </c>
      <c r="D219" s="1166" t="str">
        <f t="shared" si="6"/>
        <v>リンク</v>
      </c>
    </row>
    <row r="220" spans="1:4" ht="20.149999999999999" customHeight="1">
      <c r="A220" s="1167"/>
      <c r="B220" s="11" t="s">
        <v>3825</v>
      </c>
      <c r="C220" s="369">
        <v>60</v>
      </c>
      <c r="D220" s="1166" t="str">
        <f t="shared" si="6"/>
        <v>リンク</v>
      </c>
    </row>
    <row r="221" spans="1:4" ht="20.149999999999999" customHeight="1">
      <c r="A221" s="1167"/>
      <c r="B221" s="11" t="s">
        <v>3884</v>
      </c>
      <c r="C221" s="369">
        <v>61</v>
      </c>
      <c r="D221" s="1166" t="str">
        <f t="shared" si="6"/>
        <v>リンク</v>
      </c>
    </row>
    <row r="222" spans="1:4" ht="20.149999999999999" customHeight="1">
      <c r="A222" s="1167"/>
      <c r="B222" s="11" t="s">
        <v>3885</v>
      </c>
      <c r="C222" s="369">
        <v>62</v>
      </c>
      <c r="D222" s="1166" t="str">
        <f t="shared" ref="D222:D298" si="9">IF(C222="", "", HYPERLINK("#", "リンク"))</f>
        <v>リンク</v>
      </c>
    </row>
    <row r="223" spans="1:4" ht="20.149999999999999" customHeight="1">
      <c r="A223" s="1167"/>
      <c r="B223" s="11" t="s">
        <v>3886</v>
      </c>
      <c r="C223" s="369">
        <v>62</v>
      </c>
      <c r="D223" s="1166" t="str">
        <f t="shared" si="9"/>
        <v>リンク</v>
      </c>
    </row>
    <row r="224" spans="1:4" ht="20.149999999999999" customHeight="1">
      <c r="A224" s="1167"/>
      <c r="B224" s="11" t="s">
        <v>3887</v>
      </c>
      <c r="C224" s="369">
        <v>62</v>
      </c>
      <c r="D224" s="1166" t="str">
        <f t="shared" si="9"/>
        <v>リンク</v>
      </c>
    </row>
    <row r="225" spans="1:4" ht="20.149999999999999" customHeight="1">
      <c r="A225" s="1167"/>
      <c r="B225" s="11" t="s">
        <v>7279</v>
      </c>
      <c r="C225" s="369"/>
      <c r="D225" s="1166"/>
    </row>
    <row r="226" spans="1:4" ht="20.149999999999999" customHeight="1">
      <c r="A226" s="1167"/>
      <c r="B226" s="11" t="s">
        <v>7280</v>
      </c>
      <c r="C226" s="369"/>
      <c r="D226" s="1166"/>
    </row>
    <row r="227" spans="1:4" ht="20.149999999999999" customHeight="1">
      <c r="A227" s="1167"/>
      <c r="B227" s="11" t="s">
        <v>3888</v>
      </c>
      <c r="C227" s="369">
        <v>62</v>
      </c>
      <c r="D227" s="1166" t="str">
        <f t="shared" si="9"/>
        <v>リンク</v>
      </c>
    </row>
    <row r="228" spans="1:4" ht="20.149999999999999" customHeight="1">
      <c r="A228" s="1167"/>
      <c r="B228" s="11" t="s">
        <v>3890</v>
      </c>
      <c r="C228" s="369">
        <v>62</v>
      </c>
      <c r="D228" s="1166" t="str">
        <f>IF(C228="", "", HYPERLINK("#", "リンク"))</f>
        <v>リンク</v>
      </c>
    </row>
    <row r="229" spans="1:4" ht="20.149999999999999" customHeight="1">
      <c r="A229" s="1167"/>
      <c r="B229" s="11" t="s">
        <v>3813</v>
      </c>
      <c r="C229" s="369">
        <v>62</v>
      </c>
      <c r="D229" s="1166" t="str">
        <f>IF(C229="", "", HYPERLINK("#", "リンク"))</f>
        <v>リンク</v>
      </c>
    </row>
    <row r="230" spans="1:4" ht="20.149999999999999" customHeight="1">
      <c r="A230" s="1167"/>
      <c r="B230" s="11" t="s">
        <v>3814</v>
      </c>
      <c r="C230" s="369">
        <v>62</v>
      </c>
      <c r="D230" s="1166" t="str">
        <f>IF(C230="", "", HYPERLINK("#", "リンク"))</f>
        <v>リンク</v>
      </c>
    </row>
    <row r="231" spans="1:4" ht="20.149999999999999" customHeight="1">
      <c r="A231" s="1167"/>
      <c r="B231" s="11" t="s">
        <v>3891</v>
      </c>
      <c r="C231" s="369">
        <v>63</v>
      </c>
      <c r="D231" s="1166" t="str">
        <f t="shared" si="9"/>
        <v>リンク</v>
      </c>
    </row>
    <row r="232" spans="1:4" ht="20.149999999999999" customHeight="1">
      <c r="A232" s="1167"/>
      <c r="B232" s="11" t="s">
        <v>3240</v>
      </c>
      <c r="C232" s="369">
        <v>63</v>
      </c>
      <c r="D232" s="1166" t="str">
        <f t="shared" si="9"/>
        <v>リンク</v>
      </c>
    </row>
    <row r="233" spans="1:4" ht="20.149999999999999" customHeight="1">
      <c r="A233" s="1167"/>
      <c r="B233" s="11" t="s">
        <v>3241</v>
      </c>
      <c r="C233" s="369">
        <v>63</v>
      </c>
      <c r="D233" s="1166" t="str">
        <f t="shared" si="9"/>
        <v>リンク</v>
      </c>
    </row>
    <row r="234" spans="1:4" ht="20.149999999999999" customHeight="1">
      <c r="A234" s="1167"/>
      <c r="B234" s="11" t="s">
        <v>3242</v>
      </c>
      <c r="C234" s="369">
        <v>63</v>
      </c>
      <c r="D234" s="1166" t="str">
        <f t="shared" si="9"/>
        <v>リンク</v>
      </c>
    </row>
    <row r="235" spans="1:4" ht="20.149999999999999" customHeight="1">
      <c r="A235" s="1167"/>
      <c r="B235" s="11" t="s">
        <v>3761</v>
      </c>
      <c r="C235" s="369">
        <v>63</v>
      </c>
      <c r="D235" s="1166" t="str">
        <f>IF(C235="", "", HYPERLINK("#", "リンク"))</f>
        <v>リンク</v>
      </c>
    </row>
    <row r="236" spans="1:4" ht="20.149999999999999" customHeight="1">
      <c r="A236" s="1167"/>
      <c r="B236" s="11" t="s">
        <v>3941</v>
      </c>
      <c r="C236" s="369">
        <v>63</v>
      </c>
      <c r="D236" s="1166" t="str">
        <f>IF(C236="", "", HYPERLINK("#", "リンク"))</f>
        <v>リンク</v>
      </c>
    </row>
    <row r="237" spans="1:4" ht="20.149999999999999" customHeight="1">
      <c r="A237" s="1167"/>
      <c r="B237" s="11" t="s">
        <v>3942</v>
      </c>
      <c r="C237" s="369">
        <v>64</v>
      </c>
      <c r="D237" s="1166" t="str">
        <f t="shared" si="9"/>
        <v>リンク</v>
      </c>
    </row>
    <row r="238" spans="1:4" ht="20.149999999999999" customHeight="1">
      <c r="A238" s="1167"/>
      <c r="B238" s="11" t="s">
        <v>3943</v>
      </c>
      <c r="C238" s="369">
        <v>64</v>
      </c>
      <c r="D238" s="1166" t="str">
        <f t="shared" si="9"/>
        <v>リンク</v>
      </c>
    </row>
    <row r="239" spans="1:4" ht="20.149999999999999" customHeight="1">
      <c r="A239" s="1167"/>
      <c r="B239" s="11" t="s">
        <v>3944</v>
      </c>
      <c r="C239" s="369">
        <v>64</v>
      </c>
      <c r="D239" s="1166" t="str">
        <f t="shared" si="9"/>
        <v>リンク</v>
      </c>
    </row>
    <row r="240" spans="1:4" ht="20.149999999999999" customHeight="1">
      <c r="A240" s="1167"/>
      <c r="B240" s="11" t="s">
        <v>6752</v>
      </c>
      <c r="C240" s="369">
        <v>64</v>
      </c>
      <c r="D240" s="1166" t="str">
        <f t="shared" si="9"/>
        <v>リンク</v>
      </c>
    </row>
    <row r="241" spans="1:4" ht="20.149999999999999" customHeight="1">
      <c r="A241" s="1167"/>
      <c r="B241" s="11" t="s">
        <v>3945</v>
      </c>
      <c r="C241" s="369">
        <v>65</v>
      </c>
      <c r="D241" s="1166" t="str">
        <f>IF(C241="", "", HYPERLINK("#", "リンク"))</f>
        <v>リンク</v>
      </c>
    </row>
    <row r="242" spans="1:4" ht="20.149999999999999" customHeight="1">
      <c r="A242" s="1167"/>
      <c r="B242" s="11" t="s">
        <v>3899</v>
      </c>
      <c r="C242" s="369">
        <v>65</v>
      </c>
      <c r="D242" s="1166" t="str">
        <f t="shared" si="9"/>
        <v>リンク</v>
      </c>
    </row>
    <row r="243" spans="1:4" ht="20.149999999999999" customHeight="1">
      <c r="A243" s="1167"/>
      <c r="B243" s="11" t="s">
        <v>6518</v>
      </c>
      <c r="C243" s="369">
        <v>65</v>
      </c>
      <c r="D243" s="1166" t="str">
        <f t="shared" si="9"/>
        <v>リンク</v>
      </c>
    </row>
    <row r="244" spans="1:4" ht="20.149999999999999" customHeight="1">
      <c r="A244" s="1167"/>
      <c r="B244" s="11" t="s">
        <v>3946</v>
      </c>
      <c r="C244" s="369">
        <v>66</v>
      </c>
      <c r="D244" s="1166" t="str">
        <f t="shared" si="9"/>
        <v>リンク</v>
      </c>
    </row>
    <row r="245" spans="1:4" ht="20.149999999999999" customHeight="1">
      <c r="A245" s="1167"/>
      <c r="B245" s="1311" t="s">
        <v>7281</v>
      </c>
      <c r="C245" s="369">
        <v>66</v>
      </c>
      <c r="D245" s="1166" t="str">
        <f t="shared" si="9"/>
        <v>リンク</v>
      </c>
    </row>
    <row r="246" spans="1:4" ht="20.149999999999999" customHeight="1">
      <c r="A246" s="1167"/>
      <c r="B246" s="1311" t="s">
        <v>3826</v>
      </c>
      <c r="C246" s="369">
        <v>68</v>
      </c>
      <c r="D246" s="1166" t="str">
        <f t="shared" si="9"/>
        <v>リンク</v>
      </c>
    </row>
    <row r="247" spans="1:4" ht="20.149999999999999" customHeight="1">
      <c r="A247" s="1167"/>
      <c r="B247" s="1311" t="s">
        <v>3827</v>
      </c>
      <c r="C247" s="369">
        <v>69</v>
      </c>
      <c r="D247" s="1166" t="str">
        <f t="shared" si="9"/>
        <v>リンク</v>
      </c>
    </row>
    <row r="248" spans="1:4" ht="20.149999999999999" customHeight="1">
      <c r="A248" s="1167"/>
      <c r="B248" s="194" t="s">
        <v>3948</v>
      </c>
      <c r="C248" s="369">
        <v>71</v>
      </c>
      <c r="D248" s="1166" t="str">
        <f t="shared" si="9"/>
        <v>リンク</v>
      </c>
    </row>
    <row r="249" spans="1:4" ht="20.149999999999999" customHeight="1">
      <c r="A249" s="1167"/>
      <c r="B249" s="11" t="s">
        <v>4176</v>
      </c>
      <c r="C249" s="369">
        <v>71</v>
      </c>
      <c r="D249" s="1166" t="str">
        <f t="shared" si="9"/>
        <v>リンク</v>
      </c>
    </row>
    <row r="250" spans="1:4" ht="20.149999999999999" customHeight="1">
      <c r="A250" s="1167"/>
      <c r="B250" s="11" t="s">
        <v>4177</v>
      </c>
      <c r="C250" s="369">
        <v>71</v>
      </c>
      <c r="D250" s="1166" t="str">
        <f t="shared" si="9"/>
        <v>リンク</v>
      </c>
    </row>
    <row r="251" spans="1:4" ht="20.149999999999999" customHeight="1">
      <c r="A251" s="1167"/>
      <c r="B251" s="11" t="s">
        <v>3951</v>
      </c>
      <c r="C251" s="369">
        <v>71</v>
      </c>
      <c r="D251" s="1166" t="str">
        <f t="shared" si="9"/>
        <v>リンク</v>
      </c>
    </row>
    <row r="252" spans="1:4" ht="20.149999999999999" customHeight="1">
      <c r="A252" s="1167"/>
      <c r="B252" s="11" t="s">
        <v>4178</v>
      </c>
      <c r="C252" s="369">
        <v>71</v>
      </c>
      <c r="D252" s="1166" t="str">
        <f t="shared" si="9"/>
        <v>リンク</v>
      </c>
    </row>
    <row r="253" spans="1:4" ht="20.149999999999999" customHeight="1">
      <c r="A253" s="1167"/>
      <c r="B253" s="11" t="s">
        <v>4179</v>
      </c>
      <c r="C253" s="369">
        <v>71</v>
      </c>
      <c r="D253" s="1166" t="str">
        <f t="shared" si="9"/>
        <v>リンク</v>
      </c>
    </row>
    <row r="254" spans="1:4" ht="20.149999999999999" customHeight="1">
      <c r="A254" s="1167"/>
      <c r="B254" s="11" t="s">
        <v>3892</v>
      </c>
      <c r="C254" s="369">
        <v>72</v>
      </c>
      <c r="D254" s="1166" t="str">
        <f t="shared" si="9"/>
        <v>リンク</v>
      </c>
    </row>
    <row r="255" spans="1:4" ht="20.149999999999999" customHeight="1">
      <c r="A255" s="1167"/>
      <c r="B255" s="11" t="s">
        <v>6520</v>
      </c>
      <c r="C255" s="369">
        <v>72</v>
      </c>
      <c r="D255" s="1166" t="str">
        <f t="shared" si="9"/>
        <v>リンク</v>
      </c>
    </row>
    <row r="256" spans="1:4" ht="20.149999999999999" customHeight="1">
      <c r="A256" s="1167"/>
      <c r="B256" s="11" t="s">
        <v>7282</v>
      </c>
      <c r="C256" s="369">
        <v>72</v>
      </c>
      <c r="D256" s="1166"/>
    </row>
    <row r="257" spans="1:4" ht="20.149999999999999" customHeight="1">
      <c r="A257" s="1167"/>
      <c r="B257" s="11" t="s">
        <v>7283</v>
      </c>
      <c r="C257" s="369">
        <v>72</v>
      </c>
      <c r="D257" s="1166"/>
    </row>
    <row r="258" spans="1:4" ht="20.149999999999999" customHeight="1">
      <c r="A258" s="1167"/>
      <c r="B258" s="11" t="s">
        <v>3828</v>
      </c>
      <c r="C258" s="369">
        <v>72</v>
      </c>
      <c r="D258" s="1166" t="str">
        <f t="shared" si="9"/>
        <v>リンク</v>
      </c>
    </row>
    <row r="259" spans="1:4" ht="20.149999999999999" customHeight="1">
      <c r="A259" s="1167"/>
      <c r="B259" s="11" t="s">
        <v>3762</v>
      </c>
      <c r="C259" s="369">
        <v>72</v>
      </c>
      <c r="D259" s="1166" t="str">
        <f t="shared" si="9"/>
        <v>リンク</v>
      </c>
    </row>
    <row r="260" spans="1:4" ht="20.149999999999999" customHeight="1">
      <c r="A260" s="1167"/>
      <c r="B260" s="11" t="s">
        <v>6865</v>
      </c>
      <c r="C260" s="369">
        <v>73</v>
      </c>
      <c r="D260" s="1166" t="str">
        <f t="shared" si="9"/>
        <v>リンク</v>
      </c>
    </row>
    <row r="261" spans="1:4" ht="20.149999999999999" customHeight="1">
      <c r="A261" s="1167"/>
      <c r="B261" s="11" t="s">
        <v>3829</v>
      </c>
      <c r="C261" s="369">
        <v>73</v>
      </c>
      <c r="D261" s="1166" t="str">
        <f t="shared" si="9"/>
        <v>リンク</v>
      </c>
    </row>
    <row r="262" spans="1:4" ht="20.149999999999999" customHeight="1">
      <c r="A262" s="1167"/>
      <c r="B262" s="11" t="s">
        <v>3243</v>
      </c>
      <c r="C262" s="369">
        <v>73</v>
      </c>
      <c r="D262" s="1166" t="str">
        <f t="shared" si="9"/>
        <v>リンク</v>
      </c>
    </row>
    <row r="263" spans="1:4" ht="20.149999999999999" customHeight="1">
      <c r="A263" s="1167"/>
      <c r="B263" s="11" t="s">
        <v>3954</v>
      </c>
      <c r="C263" s="369">
        <v>74</v>
      </c>
      <c r="D263" s="1166" t="str">
        <f t="shared" si="9"/>
        <v>リンク</v>
      </c>
    </row>
    <row r="264" spans="1:4" ht="20.149999999999999" customHeight="1">
      <c r="A264" s="1167"/>
      <c r="B264" s="11" t="s">
        <v>4614</v>
      </c>
      <c r="C264" s="369">
        <v>74</v>
      </c>
      <c r="D264" s="1166" t="str">
        <f t="shared" si="9"/>
        <v>リンク</v>
      </c>
    </row>
    <row r="265" spans="1:4" ht="20.149999999999999" customHeight="1">
      <c r="A265" s="1167"/>
      <c r="B265" s="11" t="s">
        <v>3955</v>
      </c>
      <c r="C265" s="369">
        <v>74</v>
      </c>
      <c r="D265" s="1166" t="str">
        <f t="shared" si="9"/>
        <v>リンク</v>
      </c>
    </row>
    <row r="266" spans="1:4" ht="20.149999999999999" customHeight="1">
      <c r="A266" s="1167"/>
      <c r="B266" s="11" t="s">
        <v>3934</v>
      </c>
      <c r="C266" s="369">
        <v>74</v>
      </c>
      <c r="D266" s="1166" t="str">
        <f t="shared" si="9"/>
        <v>リンク</v>
      </c>
    </row>
    <row r="267" spans="1:4" ht="20.149999999999999" customHeight="1">
      <c r="A267" s="1167"/>
      <c r="B267" s="11" t="s">
        <v>3956</v>
      </c>
      <c r="C267" s="369">
        <v>74</v>
      </c>
      <c r="D267" s="1166" t="str">
        <f t="shared" si="9"/>
        <v>リンク</v>
      </c>
    </row>
    <row r="268" spans="1:4" ht="20.149999999999999" customHeight="1">
      <c r="A268" s="1167"/>
      <c r="B268" s="11" t="s">
        <v>3957</v>
      </c>
      <c r="C268" s="369">
        <v>74</v>
      </c>
      <c r="D268" s="1166" t="str">
        <f t="shared" si="9"/>
        <v>リンク</v>
      </c>
    </row>
    <row r="269" spans="1:4" ht="20.149999999999999" customHeight="1">
      <c r="A269" s="1167"/>
      <c r="B269" s="11" t="s">
        <v>3958</v>
      </c>
      <c r="C269" s="369">
        <v>75</v>
      </c>
      <c r="D269" s="1166" t="str">
        <f t="shared" si="9"/>
        <v>リンク</v>
      </c>
    </row>
    <row r="270" spans="1:4" ht="20.149999999999999" customHeight="1">
      <c r="A270" s="1167"/>
      <c r="B270" s="11" t="s">
        <v>3244</v>
      </c>
      <c r="C270" s="369">
        <v>75</v>
      </c>
      <c r="D270" s="1166" t="str">
        <f t="shared" si="9"/>
        <v>リンク</v>
      </c>
    </row>
    <row r="271" spans="1:4" ht="20.149999999999999" customHeight="1">
      <c r="A271" s="1167"/>
      <c r="B271" s="11" t="s">
        <v>6867</v>
      </c>
      <c r="C271" s="369">
        <v>75</v>
      </c>
      <c r="D271" s="1166" t="str">
        <f t="shared" si="9"/>
        <v>リンク</v>
      </c>
    </row>
    <row r="272" spans="1:4" ht="20.149999999999999" customHeight="1">
      <c r="A272" s="1167"/>
      <c r="B272" s="11" t="s">
        <v>6868</v>
      </c>
      <c r="C272" s="369">
        <v>75</v>
      </c>
      <c r="D272" s="1166" t="str">
        <f t="shared" si="9"/>
        <v>リンク</v>
      </c>
    </row>
    <row r="273" spans="1:4" ht="20.149999999999999" customHeight="1">
      <c r="A273" s="1167"/>
      <c r="B273" s="11" t="s">
        <v>6871</v>
      </c>
      <c r="C273" s="369">
        <v>75</v>
      </c>
      <c r="D273" s="1166" t="str">
        <f t="shared" si="9"/>
        <v>リンク</v>
      </c>
    </row>
    <row r="274" spans="1:4" ht="20.149999999999999" customHeight="1">
      <c r="A274" s="1167"/>
      <c r="B274" s="11" t="s">
        <v>3830</v>
      </c>
      <c r="C274" s="369">
        <v>76</v>
      </c>
      <c r="D274" s="1166" t="str">
        <f t="shared" si="9"/>
        <v>リンク</v>
      </c>
    </row>
    <row r="275" spans="1:4" ht="20.149999999999999" customHeight="1">
      <c r="A275" s="1167"/>
      <c r="B275" s="11" t="s">
        <v>3245</v>
      </c>
      <c r="C275" s="369">
        <v>76</v>
      </c>
      <c r="D275" s="1166" t="str">
        <f t="shared" si="9"/>
        <v>リンク</v>
      </c>
    </row>
    <row r="276" spans="1:4" ht="20.149999999999999" customHeight="1">
      <c r="A276" s="1167"/>
      <c r="B276" s="11" t="s">
        <v>4011</v>
      </c>
      <c r="C276" s="369">
        <v>76</v>
      </c>
      <c r="D276" s="1166" t="str">
        <f>IF(C276="", "", HYPERLINK("#", "リンク"))</f>
        <v>リンク</v>
      </c>
    </row>
    <row r="277" spans="1:4" ht="20.149999999999999" customHeight="1">
      <c r="A277" s="1167"/>
      <c r="B277" s="11" t="s">
        <v>4012</v>
      </c>
      <c r="C277" s="369">
        <v>76</v>
      </c>
      <c r="D277" s="1166" t="str">
        <f>IF(C277="", "", HYPERLINK("#", "リンク"))</f>
        <v>リンク</v>
      </c>
    </row>
    <row r="278" spans="1:4" ht="20.149999999999999" customHeight="1">
      <c r="A278" s="1167"/>
      <c r="B278" s="11" t="s">
        <v>4013</v>
      </c>
      <c r="C278" s="369">
        <v>77</v>
      </c>
      <c r="D278" s="1166" t="str">
        <f t="shared" si="9"/>
        <v>リンク</v>
      </c>
    </row>
    <row r="279" spans="1:4" ht="20.149999999999999" customHeight="1">
      <c r="A279" s="1167"/>
      <c r="B279" s="11" t="s">
        <v>7268</v>
      </c>
      <c r="C279" s="369">
        <v>77</v>
      </c>
      <c r="D279" s="1166"/>
    </row>
    <row r="280" spans="1:4" ht="20.149999999999999" customHeight="1">
      <c r="A280" s="1167"/>
      <c r="B280" s="11" t="s">
        <v>7269</v>
      </c>
      <c r="C280" s="369">
        <v>77</v>
      </c>
      <c r="D280" s="1166"/>
    </row>
    <row r="281" spans="1:4" ht="20.149999999999999" customHeight="1">
      <c r="A281" s="1167"/>
      <c r="B281" s="11" t="s">
        <v>4014</v>
      </c>
      <c r="C281" s="369">
        <v>77</v>
      </c>
      <c r="D281" s="1166" t="str">
        <f t="shared" si="9"/>
        <v>リンク</v>
      </c>
    </row>
    <row r="282" spans="1:4" ht="20.149999999999999" customHeight="1">
      <c r="A282" s="1167"/>
      <c r="B282" s="11" t="s">
        <v>7268</v>
      </c>
      <c r="C282" s="369">
        <v>77</v>
      </c>
      <c r="D282" s="1166"/>
    </row>
    <row r="283" spans="1:4" ht="20.149999999999999" customHeight="1">
      <c r="A283" s="1167"/>
      <c r="B283" s="11" t="s">
        <v>7269</v>
      </c>
      <c r="C283" s="369">
        <v>77</v>
      </c>
      <c r="D283" s="1166"/>
    </row>
    <row r="284" spans="1:4" ht="20.149999999999999" customHeight="1">
      <c r="A284" s="1167"/>
      <c r="B284" s="194" t="s">
        <v>4015</v>
      </c>
      <c r="C284" s="369">
        <v>77</v>
      </c>
      <c r="D284" s="1166" t="str">
        <f t="shared" si="9"/>
        <v>リンク</v>
      </c>
    </row>
    <row r="285" spans="1:4" ht="20.149999999999999" customHeight="1">
      <c r="A285" s="1167"/>
      <c r="B285" s="11" t="s">
        <v>4016</v>
      </c>
      <c r="C285" s="369">
        <v>77</v>
      </c>
      <c r="D285" s="1166" t="str">
        <f t="shared" si="9"/>
        <v>リンク</v>
      </c>
    </row>
    <row r="286" spans="1:4" ht="20.149999999999999" customHeight="1">
      <c r="A286" s="1167"/>
      <c r="B286" s="11" t="s">
        <v>4017</v>
      </c>
      <c r="C286" s="369">
        <v>77</v>
      </c>
      <c r="D286" s="1166" t="str">
        <f t="shared" si="9"/>
        <v>リンク</v>
      </c>
    </row>
    <row r="287" spans="1:4" ht="20.149999999999999" customHeight="1">
      <c r="A287" s="1173" t="s">
        <v>3750</v>
      </c>
      <c r="B287" s="1173"/>
      <c r="C287" s="1174"/>
      <c r="D287" s="1316" t="str">
        <f t="shared" si="9"/>
        <v/>
      </c>
    </row>
    <row r="288" spans="1:4" ht="20.149999999999999" customHeight="1">
      <c r="A288" s="1167"/>
      <c r="B288" s="11" t="s">
        <v>3959</v>
      </c>
      <c r="C288" s="369">
        <v>78</v>
      </c>
      <c r="D288" s="1166" t="str">
        <f>IF(C288="", "", HYPERLINK("#", "リンク"))</f>
        <v>リンク</v>
      </c>
    </row>
    <row r="289" spans="1:4" ht="20.149999999999999" customHeight="1">
      <c r="A289" s="1167"/>
      <c r="B289" s="1310" t="s">
        <v>7780</v>
      </c>
      <c r="C289" s="369">
        <v>78</v>
      </c>
      <c r="D289" s="1166" t="str">
        <f>IF(C289="", "", HYPERLINK("#", "リンク"))</f>
        <v>リンク</v>
      </c>
    </row>
    <row r="290" spans="1:4" ht="20.149999999999999" customHeight="1">
      <c r="A290" s="1167"/>
      <c r="B290" s="11" t="s">
        <v>3960</v>
      </c>
      <c r="C290" s="369">
        <v>78</v>
      </c>
      <c r="D290" s="1166" t="str">
        <f t="shared" si="9"/>
        <v>リンク</v>
      </c>
    </row>
    <row r="291" spans="1:4" ht="20.149999999999999" customHeight="1">
      <c r="A291" s="1167"/>
      <c r="B291" s="11" t="s">
        <v>3248</v>
      </c>
      <c r="C291" s="369">
        <v>78</v>
      </c>
      <c r="D291" s="1166" t="str">
        <f t="shared" si="9"/>
        <v>リンク</v>
      </c>
    </row>
    <row r="292" spans="1:4" ht="20.149999999999999" customHeight="1">
      <c r="A292" s="1167"/>
      <c r="B292" s="11" t="s">
        <v>4436</v>
      </c>
      <c r="C292" s="369">
        <v>78</v>
      </c>
      <c r="D292" s="1166" t="str">
        <f t="shared" si="9"/>
        <v>リンク</v>
      </c>
    </row>
    <row r="293" spans="1:4" ht="20.149999999999999" customHeight="1">
      <c r="A293" s="1167"/>
      <c r="B293" s="11" t="s">
        <v>7268</v>
      </c>
      <c r="C293" s="369">
        <v>78</v>
      </c>
      <c r="D293" s="1166"/>
    </row>
    <row r="294" spans="1:4" ht="20.149999999999999" customHeight="1">
      <c r="A294" s="1167"/>
      <c r="B294" s="11" t="s">
        <v>7269</v>
      </c>
      <c r="C294" s="369">
        <v>78</v>
      </c>
      <c r="D294" s="1166"/>
    </row>
    <row r="295" spans="1:4" ht="20.149999999999999" customHeight="1">
      <c r="A295" s="1167"/>
      <c r="B295" s="11" t="s">
        <v>4437</v>
      </c>
      <c r="C295" s="369">
        <v>78</v>
      </c>
      <c r="D295" s="1166" t="str">
        <f t="shared" si="9"/>
        <v>リンク</v>
      </c>
    </row>
    <row r="296" spans="1:4" ht="20.149999999999999" customHeight="1">
      <c r="A296" s="1167"/>
      <c r="B296" s="11" t="s">
        <v>7268</v>
      </c>
      <c r="C296" s="369">
        <v>78</v>
      </c>
      <c r="D296" s="1166"/>
    </row>
    <row r="297" spans="1:4" ht="20.149999999999999" customHeight="1">
      <c r="A297" s="1167"/>
      <c r="B297" s="11" t="s">
        <v>7269</v>
      </c>
      <c r="C297" s="369">
        <v>78</v>
      </c>
      <c r="D297" s="1166"/>
    </row>
    <row r="298" spans="1:4" ht="20.149999999999999" customHeight="1">
      <c r="A298" s="1167"/>
      <c r="B298" s="11" t="s">
        <v>4389</v>
      </c>
      <c r="C298" s="369">
        <v>79</v>
      </c>
      <c r="D298" s="1166" t="str">
        <f t="shared" si="9"/>
        <v>リンク</v>
      </c>
    </row>
    <row r="299" spans="1:4" ht="20.149999999999999" customHeight="1">
      <c r="A299" s="1167"/>
      <c r="B299" s="11" t="s">
        <v>3249</v>
      </c>
      <c r="C299" s="369">
        <v>79</v>
      </c>
      <c r="D299" s="1166" t="str">
        <f t="shared" ref="D299:D310" si="10">IF(C299="", "", HYPERLINK("#", "リンク"))</f>
        <v>リンク</v>
      </c>
    </row>
    <row r="300" spans="1:4" ht="20.149999999999999" customHeight="1">
      <c r="A300" s="1167"/>
      <c r="B300" s="11" t="s">
        <v>3250</v>
      </c>
      <c r="C300" s="369">
        <v>79</v>
      </c>
      <c r="D300" s="1166" t="str">
        <f t="shared" si="10"/>
        <v>リンク</v>
      </c>
    </row>
    <row r="301" spans="1:4" ht="20.149999999999999" customHeight="1">
      <c r="A301" s="1167"/>
      <c r="B301" s="11" t="s">
        <v>3763</v>
      </c>
      <c r="C301" s="369">
        <v>80</v>
      </c>
      <c r="D301" s="1166" t="str">
        <f t="shared" si="10"/>
        <v>リンク</v>
      </c>
    </row>
    <row r="302" spans="1:4" ht="20.149999999999999" customHeight="1">
      <c r="A302" s="1167"/>
      <c r="B302" s="11" t="s">
        <v>3831</v>
      </c>
      <c r="C302" s="369">
        <v>80</v>
      </c>
      <c r="D302" s="1166" t="str">
        <f t="shared" si="10"/>
        <v>リンク</v>
      </c>
    </row>
    <row r="303" spans="1:4" ht="20.149999999999999" customHeight="1">
      <c r="A303" s="1167"/>
      <c r="B303" s="11" t="s">
        <v>3764</v>
      </c>
      <c r="C303" s="369">
        <v>81</v>
      </c>
      <c r="D303" s="1166" t="str">
        <f t="shared" si="10"/>
        <v>リンク</v>
      </c>
    </row>
    <row r="304" spans="1:4" ht="20.149999999999999" customHeight="1">
      <c r="A304" s="1167"/>
      <c r="B304" s="11" t="s">
        <v>7244</v>
      </c>
      <c r="C304" s="369">
        <v>81</v>
      </c>
      <c r="D304" s="1166" t="str">
        <f t="shared" si="10"/>
        <v>リンク</v>
      </c>
    </row>
    <row r="305" spans="1:4" ht="20.149999999999999" customHeight="1">
      <c r="A305" s="1167"/>
      <c r="B305" s="11" t="s">
        <v>3992</v>
      </c>
      <c r="C305" s="369">
        <v>81</v>
      </c>
      <c r="D305" s="1166" t="str">
        <f t="shared" si="10"/>
        <v>リンク</v>
      </c>
    </row>
    <row r="306" spans="1:4" ht="20.149999999999999" customHeight="1">
      <c r="A306" s="1168"/>
      <c r="B306" s="11" t="s">
        <v>3719</v>
      </c>
      <c r="C306" s="369">
        <v>81</v>
      </c>
      <c r="D306" s="1166" t="str">
        <f t="shared" si="10"/>
        <v>リンク</v>
      </c>
    </row>
    <row r="307" spans="1:4" ht="20.149999999999999" customHeight="1">
      <c r="A307" s="1173" t="s">
        <v>3751</v>
      </c>
      <c r="B307" s="1173"/>
      <c r="C307" s="1174"/>
      <c r="D307" s="1316" t="str">
        <f t="shared" si="10"/>
        <v/>
      </c>
    </row>
    <row r="308" spans="1:4" ht="20.149999999999999" customHeight="1">
      <c r="A308" s="1167"/>
      <c r="B308" s="11" t="s">
        <v>4104</v>
      </c>
      <c r="C308" s="369">
        <v>82</v>
      </c>
      <c r="D308" s="1166" t="str">
        <f t="shared" si="10"/>
        <v>リンク</v>
      </c>
    </row>
    <row r="309" spans="1:4" ht="20.149999999999999" customHeight="1">
      <c r="A309" s="1167"/>
      <c r="B309" s="11" t="s">
        <v>3833</v>
      </c>
      <c r="C309" s="369">
        <v>83</v>
      </c>
      <c r="D309" s="1166" t="str">
        <f t="shared" si="10"/>
        <v>リンク</v>
      </c>
    </row>
    <row r="310" spans="1:4" ht="20.149999999999999" customHeight="1">
      <c r="A310" s="1167"/>
      <c r="B310" s="11" t="s">
        <v>3834</v>
      </c>
      <c r="C310" s="369">
        <v>83</v>
      </c>
      <c r="D310" s="1166" t="str">
        <f t="shared" si="10"/>
        <v>リンク</v>
      </c>
    </row>
  </sheetData>
  <autoFilter ref="A1:D310" xr:uid="{00000000-0009-0000-0000-000001000000}"/>
  <customSheetViews>
    <customSheetView guid="{0048CC1A-5574-4F72-829A-CCCEAA565538}" showPageBreaks="1" printArea="1" showAutoFilter="1" view="pageBreakPreview">
      <pane ySplit="1" topLeftCell="A2" activePane="bottomLeft" state="frozen"/>
      <selection pane="bottomLeft" activeCell="B21" sqref="B21:B22"/>
      <rowBreaks count="5" manualBreakCount="5">
        <brk id="52" max="3" man="1"/>
        <brk id="100" max="3" man="1"/>
        <brk id="146" max="3" man="1"/>
        <brk id="206" max="3" man="1"/>
        <brk id="263" max="3" man="1"/>
      </rowBreaks>
      <pageMargins left="0.23622047244094491" right="0.23622047244094491" top="0.15748031496062992" bottom="0.15748031496062992" header="0.31496062992125984" footer="0"/>
      <printOptions horizontalCentered="1"/>
      <autoFilter ref="A1:D311" xr:uid="{2F745C16-7C38-4197-8E99-3E501564C673}"/>
    </customSheetView>
    <customSheetView guid="{26B164F3-B659-4B9F-AB6F-C19AF25BA7B7}" showPageBreaks="1" printArea="1" showAutoFilter="1" view="pageBreakPreview">
      <pane ySplit="1" topLeftCell="A2" activePane="bottomLeft" state="frozen"/>
      <selection pane="bottomLeft" activeCell="B21" sqref="B21:B22"/>
      <rowBreaks count="5" manualBreakCount="5">
        <brk id="52" max="3" man="1"/>
        <brk id="100" max="3" man="1"/>
        <brk id="146" max="3" man="1"/>
        <brk id="206" max="3" man="1"/>
        <brk id="263" max="3" man="1"/>
      </rowBreaks>
      <pageMargins left="0.23622047244094491" right="0.23622047244094491" top="0.15748031496062992" bottom="0.15748031496062992" header="0.31496062992125984" footer="0"/>
      <printOptions horizontalCentered="1"/>
      <autoFilter ref="A1:D311" xr:uid="{0D7881FE-B943-4B3B-9A7A-13C16C050961}"/>
    </customSheetView>
  </customSheetViews>
  <phoneticPr fontId="7"/>
  <printOptions horizontalCentered="1"/>
  <pageMargins left="0.23622047244094491" right="0.23622047244094491" top="0.15748031496062992" bottom="0.15748031496062992" header="0.31496062992125984" footer="0"/>
  <rowBreaks count="5" manualBreakCount="5">
    <brk id="52" max="3" man="1"/>
    <brk id="99" max="3" man="1"/>
    <brk id="144" max="3" man="1"/>
    <brk id="205" max="3" man="1"/>
    <brk id="262"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E417"/>
  <sheetViews>
    <sheetView zoomScaleNormal="100" zoomScaleSheetLayoutView="100" workbookViewId="0">
      <pane ySplit="1" topLeftCell="A393" activePane="bottomLeft" state="frozen"/>
      <selection activeCell="O28" sqref="O28"/>
      <selection pane="bottomLeft" activeCell="O28" sqref="O28"/>
    </sheetView>
  </sheetViews>
  <sheetFormatPr defaultColWidth="9" defaultRowHeight="14"/>
  <cols>
    <col min="1" max="1" width="4.58203125" style="1180" customWidth="1"/>
    <col min="2" max="2" width="70.58203125" style="1158" customWidth="1"/>
    <col min="3" max="4" width="9.25" style="1157" customWidth="1"/>
    <col min="5" max="16384" width="9" style="1159"/>
  </cols>
  <sheetData>
    <row r="1" spans="1:4" s="1158" customFormat="1" ht="25" customHeight="1">
      <c r="A1" s="1306" t="str">
        <f>HYPERLINK("#", "上へ戻る")</f>
        <v>上へ戻る</v>
      </c>
      <c r="B1" s="1169" t="s">
        <v>3389</v>
      </c>
      <c r="C1" s="1170" t="s">
        <v>3252</v>
      </c>
      <c r="D1" s="1171" t="s">
        <v>3320</v>
      </c>
    </row>
    <row r="2" spans="1:4" s="1158" customFormat="1" ht="20.149999999999999" customHeight="1">
      <c r="A2" s="1177" t="s">
        <v>3387</v>
      </c>
      <c r="B2" s="1173"/>
      <c r="C2" s="1174"/>
      <c r="D2" s="1172"/>
    </row>
    <row r="3" spans="1:4" s="1158" customFormat="1" ht="20.149999999999999" customHeight="1">
      <c r="A3" s="1178"/>
      <c r="B3" s="1303" t="s">
        <v>3227</v>
      </c>
      <c r="C3" s="369" t="s">
        <v>3386</v>
      </c>
      <c r="D3" s="1305" t="str">
        <f t="shared" ref="D3:D14" si="0">HYPERLINK("#", "リンク")</f>
        <v>リンク</v>
      </c>
    </row>
    <row r="4" spans="1:4" s="1158" customFormat="1" ht="20.149999999999999" customHeight="1">
      <c r="A4" s="1178"/>
      <c r="B4" s="1304" t="s">
        <v>3223</v>
      </c>
      <c r="C4" s="369" t="s">
        <v>3386</v>
      </c>
      <c r="D4" s="1305" t="str">
        <f t="shared" si="0"/>
        <v>リンク</v>
      </c>
    </row>
    <row r="5" spans="1:4" s="1158" customFormat="1" ht="20.149999999999999" customHeight="1">
      <c r="A5" s="1178"/>
      <c r="B5" s="1304" t="s">
        <v>4467</v>
      </c>
      <c r="C5" s="369" t="s">
        <v>3386</v>
      </c>
      <c r="D5" s="1305" t="str">
        <f t="shared" si="0"/>
        <v>リンク</v>
      </c>
    </row>
    <row r="6" spans="1:4" s="1158" customFormat="1" ht="20.149999999999999" customHeight="1">
      <c r="A6" s="1178"/>
      <c r="B6" s="1304" t="s">
        <v>3212</v>
      </c>
      <c r="C6" s="369" t="s">
        <v>3386</v>
      </c>
      <c r="D6" s="1305" t="str">
        <f t="shared" si="0"/>
        <v>リンク</v>
      </c>
    </row>
    <row r="7" spans="1:4" s="1158" customFormat="1" ht="20.149999999999999" customHeight="1">
      <c r="A7" s="1178"/>
      <c r="B7" s="1304" t="s">
        <v>4468</v>
      </c>
      <c r="C7" s="369" t="s">
        <v>3386</v>
      </c>
      <c r="D7" s="1305" t="str">
        <f t="shared" si="0"/>
        <v>リンク</v>
      </c>
    </row>
    <row r="8" spans="1:4" s="1158" customFormat="1" ht="20.149999999999999" customHeight="1">
      <c r="A8" s="1178"/>
      <c r="B8" s="1304" t="s">
        <v>3195</v>
      </c>
      <c r="C8" s="369" t="s">
        <v>3386</v>
      </c>
      <c r="D8" s="1305" t="str">
        <f t="shared" si="0"/>
        <v>リンク</v>
      </c>
    </row>
    <row r="9" spans="1:4" s="1158" customFormat="1" ht="20.149999999999999" customHeight="1">
      <c r="A9" s="1178"/>
      <c r="B9" s="1304" t="s">
        <v>3406</v>
      </c>
      <c r="C9" s="369" t="s">
        <v>3386</v>
      </c>
      <c r="D9" s="1305" t="str">
        <f t="shared" si="0"/>
        <v>リンク</v>
      </c>
    </row>
    <row r="10" spans="1:4" s="1158" customFormat="1" ht="20.149999999999999" customHeight="1">
      <c r="A10" s="1178"/>
      <c r="B10" s="1304" t="s">
        <v>4469</v>
      </c>
      <c r="C10" s="369" t="s">
        <v>3386</v>
      </c>
      <c r="D10" s="1305" t="str">
        <f t="shared" si="0"/>
        <v>リンク</v>
      </c>
    </row>
    <row r="11" spans="1:4" s="1158" customFormat="1" ht="20.149999999999999" customHeight="1">
      <c r="A11" s="1178"/>
      <c r="B11" s="1304" t="s">
        <v>4470</v>
      </c>
      <c r="C11" s="369" t="s">
        <v>3386</v>
      </c>
      <c r="D11" s="1305" t="str">
        <f t="shared" si="0"/>
        <v>リンク</v>
      </c>
    </row>
    <row r="12" spans="1:4" s="1158" customFormat="1" ht="20.149999999999999" customHeight="1">
      <c r="A12" s="1178"/>
      <c r="B12" s="1304" t="s">
        <v>4471</v>
      </c>
      <c r="C12" s="369" t="s">
        <v>3386</v>
      </c>
      <c r="D12" s="1305" t="str">
        <f t="shared" si="0"/>
        <v>リンク</v>
      </c>
    </row>
    <row r="13" spans="1:4" s="1158" customFormat="1" ht="20.149999999999999" customHeight="1">
      <c r="A13" s="1178"/>
      <c r="B13" s="1304" t="s">
        <v>4472</v>
      </c>
      <c r="C13" s="369" t="s">
        <v>3386</v>
      </c>
      <c r="D13" s="1305" t="str">
        <f t="shared" si="0"/>
        <v>リンク</v>
      </c>
    </row>
    <row r="14" spans="1:4" s="1158" customFormat="1" ht="20.149999999999999" customHeight="1">
      <c r="A14" s="1178"/>
      <c r="B14" s="1304" t="s">
        <v>4473</v>
      </c>
      <c r="C14" s="369" t="s">
        <v>3386</v>
      </c>
      <c r="D14" s="1305" t="str">
        <f t="shared" si="0"/>
        <v>リンク</v>
      </c>
    </row>
    <row r="15" spans="1:4" s="1158" customFormat="1" ht="20.149999999999999" customHeight="1">
      <c r="A15" s="1178"/>
      <c r="B15" s="1304" t="s">
        <v>3071</v>
      </c>
      <c r="C15" s="369" t="s">
        <v>3386</v>
      </c>
      <c r="D15" s="1305" t="str">
        <f>HYPERLINK("#", "リンク")</f>
        <v>リンク</v>
      </c>
    </row>
    <row r="16" spans="1:4" s="1158" customFormat="1" ht="20.149999999999999" customHeight="1">
      <c r="A16" s="1178"/>
      <c r="B16" s="1304" t="s">
        <v>3070</v>
      </c>
      <c r="C16" s="369" t="s">
        <v>3386</v>
      </c>
      <c r="D16" s="1305" t="str">
        <f>HYPERLINK("#", "リンク")</f>
        <v>リンク</v>
      </c>
    </row>
    <row r="17" spans="1:5" s="1158" customFormat="1" ht="20.149999999999999" customHeight="1">
      <c r="A17" s="1178"/>
      <c r="B17" s="1304" t="s">
        <v>3068</v>
      </c>
      <c r="C17" s="369" t="s">
        <v>3386</v>
      </c>
      <c r="D17" s="1305" t="str">
        <f>HYPERLINK("#", "リンク")</f>
        <v>リンク</v>
      </c>
    </row>
    <row r="18" spans="1:5" s="1158" customFormat="1" ht="20.149999999999999" customHeight="1">
      <c r="A18" s="1177" t="s">
        <v>4446</v>
      </c>
      <c r="B18" s="1173"/>
      <c r="C18" s="1174"/>
      <c r="D18" s="1172"/>
    </row>
    <row r="19" spans="1:5" s="1158" customFormat="1" ht="20.149999999999999" customHeight="1">
      <c r="A19" s="1177" t="s">
        <v>3333</v>
      </c>
      <c r="B19" s="1173"/>
      <c r="C19" s="1174"/>
      <c r="D19" s="1172"/>
    </row>
    <row r="20" spans="1:5" ht="20.149999999999999" customHeight="1">
      <c r="A20" s="1179"/>
      <c r="B20" s="11" t="s">
        <v>3961</v>
      </c>
      <c r="C20" s="369" t="s">
        <v>6459</v>
      </c>
      <c r="D20" s="1166" t="str">
        <f t="shared" ref="D20:D87" si="1">IF(C20="", "", HYPERLINK("#", "リンク"))</f>
        <v>リンク</v>
      </c>
    </row>
    <row r="21" spans="1:5" ht="20.149999999999999" customHeight="1">
      <c r="A21" s="1179"/>
      <c r="B21" s="11" t="s">
        <v>9094</v>
      </c>
      <c r="C21" s="1307" t="s">
        <v>6460</v>
      </c>
      <c r="D21" s="1166" t="str">
        <f>IF(C21="", "", HYPERLINK("#", "リンク"))</f>
        <v>リンク</v>
      </c>
    </row>
    <row r="22" spans="1:5" ht="20.149999999999999" customHeight="1">
      <c r="A22" s="1179"/>
      <c r="B22" s="11" t="s">
        <v>4133</v>
      </c>
      <c r="C22" s="369">
        <v>54</v>
      </c>
      <c r="D22" s="1166" t="str">
        <f t="shared" si="1"/>
        <v>リンク</v>
      </c>
    </row>
    <row r="23" spans="1:5" ht="20.149999999999999" customHeight="1">
      <c r="A23" s="1179"/>
      <c r="B23" s="11" t="s">
        <v>6519</v>
      </c>
      <c r="C23" s="369">
        <v>65</v>
      </c>
      <c r="D23" s="1166" t="str">
        <f>IF(C23="", "", HYPERLINK("#", "リンク"))</f>
        <v>リンク</v>
      </c>
    </row>
    <row r="24" spans="1:5" ht="20.149999999999999" customHeight="1">
      <c r="A24" s="1179"/>
      <c r="B24" s="11" t="s">
        <v>3962</v>
      </c>
      <c r="C24" s="369">
        <v>75</v>
      </c>
      <c r="D24" s="1166" t="str">
        <f t="shared" si="1"/>
        <v>リンク</v>
      </c>
    </row>
    <row r="25" spans="1:5" ht="20.149999999999999" customHeight="1">
      <c r="A25" s="1179"/>
      <c r="B25" s="11" t="s">
        <v>6870</v>
      </c>
      <c r="C25" s="369">
        <v>75</v>
      </c>
      <c r="D25" s="1166" t="str">
        <f t="shared" si="1"/>
        <v>リンク</v>
      </c>
    </row>
    <row r="26" spans="1:5" ht="20.149999999999999" customHeight="1">
      <c r="A26" s="1179"/>
      <c r="B26" s="11" t="s">
        <v>6869</v>
      </c>
      <c r="C26" s="369">
        <v>75</v>
      </c>
      <c r="D26" s="1166" t="str">
        <f t="shared" si="1"/>
        <v>リンク</v>
      </c>
    </row>
    <row r="27" spans="1:5" ht="20.149999999999999" customHeight="1">
      <c r="A27" s="1179"/>
      <c r="B27" s="11" t="s">
        <v>6872</v>
      </c>
      <c r="C27" s="369">
        <v>75</v>
      </c>
      <c r="D27" s="1166" t="str">
        <f t="shared" si="1"/>
        <v>リンク</v>
      </c>
    </row>
    <row r="28" spans="1:5" ht="20.149999999999999" customHeight="1">
      <c r="A28" s="1177"/>
      <c r="B28" s="11" t="s">
        <v>3991</v>
      </c>
      <c r="C28" s="369">
        <v>81</v>
      </c>
      <c r="D28" s="1166" t="str">
        <f t="shared" si="1"/>
        <v>リンク</v>
      </c>
    </row>
    <row r="29" spans="1:5" ht="20.149999999999999" customHeight="1">
      <c r="A29" s="1177" t="s">
        <v>4446</v>
      </c>
      <c r="B29" s="2199"/>
      <c r="C29" s="1174"/>
      <c r="D29" s="1316"/>
    </row>
    <row r="30" spans="1:5" s="1158" customFormat="1" ht="20.149999999999999" customHeight="1">
      <c r="A30" s="1177" t="s">
        <v>3334</v>
      </c>
      <c r="B30" s="1173"/>
      <c r="C30" s="1174"/>
      <c r="D30" s="1316" t="str">
        <f t="shared" si="1"/>
        <v/>
      </c>
      <c r="E30" s="1159"/>
    </row>
    <row r="31" spans="1:5" ht="20.149999999999999" customHeight="1">
      <c r="A31" s="1179"/>
      <c r="B31" s="11" t="s">
        <v>9095</v>
      </c>
      <c r="C31" s="369">
        <v>17</v>
      </c>
      <c r="D31" s="1166" t="str">
        <f t="shared" si="1"/>
        <v>リンク</v>
      </c>
    </row>
    <row r="32" spans="1:5" ht="20.149999999999999" customHeight="1">
      <c r="A32" s="1179"/>
      <c r="B32" s="11" t="s">
        <v>3963</v>
      </c>
      <c r="C32" s="369">
        <v>17</v>
      </c>
      <c r="D32" s="1166" t="str">
        <f t="shared" si="1"/>
        <v>リンク</v>
      </c>
    </row>
    <row r="33" spans="1:5" ht="20.149999999999999" customHeight="1">
      <c r="A33" s="1179"/>
      <c r="B33" s="11" t="s">
        <v>3964</v>
      </c>
      <c r="C33" s="369">
        <v>17</v>
      </c>
      <c r="D33" s="1166" t="str">
        <f t="shared" si="1"/>
        <v>リンク</v>
      </c>
    </row>
    <row r="34" spans="1:5" ht="20.149999999999999" customHeight="1">
      <c r="A34" s="1179"/>
      <c r="B34" s="11" t="s">
        <v>3965</v>
      </c>
      <c r="C34" s="369">
        <v>18</v>
      </c>
      <c r="D34" s="1166" t="str">
        <f t="shared" si="1"/>
        <v>リンク</v>
      </c>
    </row>
    <row r="35" spans="1:5" ht="20.149999999999999" customHeight="1">
      <c r="A35" s="1179"/>
      <c r="B35" s="11" t="s">
        <v>3966</v>
      </c>
      <c r="C35" s="369">
        <v>18</v>
      </c>
      <c r="D35" s="1166" t="str">
        <f t="shared" si="1"/>
        <v>リンク</v>
      </c>
    </row>
    <row r="36" spans="1:5" ht="20.149999999999999" customHeight="1">
      <c r="A36" s="1179"/>
      <c r="B36" s="11" t="s">
        <v>3967</v>
      </c>
      <c r="C36" s="369">
        <v>19</v>
      </c>
      <c r="D36" s="1166" t="str">
        <f t="shared" si="1"/>
        <v>リンク</v>
      </c>
    </row>
    <row r="37" spans="1:5" ht="20.149999999999999" customHeight="1">
      <c r="A37" s="1179"/>
      <c r="B37" s="11" t="s">
        <v>3968</v>
      </c>
      <c r="C37" s="369">
        <v>19</v>
      </c>
      <c r="D37" s="1166" t="str">
        <f t="shared" si="1"/>
        <v>リンク</v>
      </c>
    </row>
    <row r="38" spans="1:5" ht="20.149999999999999" customHeight="1">
      <c r="A38" s="1179"/>
      <c r="B38" s="11" t="s">
        <v>3969</v>
      </c>
      <c r="C38" s="369">
        <v>20</v>
      </c>
      <c r="D38" s="1166" t="str">
        <f t="shared" si="1"/>
        <v>リンク</v>
      </c>
    </row>
    <row r="39" spans="1:5" ht="20.149999999999999" customHeight="1">
      <c r="A39" s="1177" t="s">
        <v>7776</v>
      </c>
      <c r="B39" s="2199"/>
      <c r="C39" s="1174"/>
      <c r="D39" s="1316"/>
    </row>
    <row r="40" spans="1:5" ht="20.149999999999999" customHeight="1">
      <c r="A40" s="1179"/>
      <c r="B40" s="11" t="s">
        <v>3328</v>
      </c>
      <c r="C40" s="369"/>
      <c r="D40" s="1166"/>
    </row>
    <row r="41" spans="1:5" s="1158" customFormat="1" ht="20.149999999999999" customHeight="1">
      <c r="A41" s="1177" t="s">
        <v>4447</v>
      </c>
      <c r="B41" s="1173"/>
      <c r="C41" s="1174"/>
      <c r="D41" s="1316" t="str">
        <f t="shared" ref="D41" si="2">IF(C41="", "", HYPERLINK("#", "リンク"))</f>
        <v/>
      </c>
      <c r="E41" s="1159"/>
    </row>
    <row r="42" spans="1:5" s="1158" customFormat="1" ht="20.149999999999999" customHeight="1">
      <c r="A42" s="1177" t="s">
        <v>3335</v>
      </c>
      <c r="B42" s="1173"/>
      <c r="C42" s="1174"/>
      <c r="D42" s="1316" t="str">
        <f t="shared" si="1"/>
        <v/>
      </c>
      <c r="E42" s="1159"/>
    </row>
    <row r="43" spans="1:5" ht="20.149999999999999" customHeight="1">
      <c r="A43" s="1179"/>
      <c r="B43" s="11" t="s">
        <v>3971</v>
      </c>
      <c r="C43" s="369">
        <v>6</v>
      </c>
      <c r="D43" s="1166" t="str">
        <f t="shared" si="1"/>
        <v>リンク</v>
      </c>
    </row>
    <row r="44" spans="1:5" ht="20.149999999999999" customHeight="1">
      <c r="A44" s="1179"/>
      <c r="B44" s="11" t="s">
        <v>3973</v>
      </c>
      <c r="C44" s="369">
        <v>83</v>
      </c>
      <c r="D44" s="1166" t="str">
        <f t="shared" si="1"/>
        <v>リンク</v>
      </c>
    </row>
    <row r="45" spans="1:5" s="1158" customFormat="1" ht="20.149999999999999" customHeight="1">
      <c r="A45" s="1177" t="s">
        <v>3336</v>
      </c>
      <c r="B45" s="1173"/>
      <c r="C45" s="1174"/>
      <c r="D45" s="1316" t="str">
        <f t="shared" si="1"/>
        <v/>
      </c>
      <c r="E45" s="1159"/>
    </row>
    <row r="46" spans="1:5" ht="20.149999999999999" customHeight="1">
      <c r="A46" s="1179"/>
      <c r="B46" s="11" t="s">
        <v>3328</v>
      </c>
      <c r="C46" s="369"/>
      <c r="D46" s="1166" t="str">
        <f t="shared" si="1"/>
        <v/>
      </c>
    </row>
    <row r="47" spans="1:5" s="1158" customFormat="1" ht="20.149999999999999" customHeight="1">
      <c r="A47" s="1177" t="s">
        <v>3337</v>
      </c>
      <c r="B47" s="1173"/>
      <c r="C47" s="1174"/>
      <c r="D47" s="1316" t="str">
        <f t="shared" si="1"/>
        <v/>
      </c>
      <c r="E47" s="1159"/>
    </row>
    <row r="48" spans="1:5" ht="20.149999999999999" customHeight="1">
      <c r="A48" s="1179"/>
      <c r="B48" s="11" t="s">
        <v>3328</v>
      </c>
      <c r="C48" s="369"/>
      <c r="D48" s="1166" t="str">
        <f t="shared" si="1"/>
        <v/>
      </c>
    </row>
    <row r="49" spans="1:5" s="1158" customFormat="1" ht="20.149999999999999" customHeight="1">
      <c r="A49" s="1177" t="s">
        <v>3338</v>
      </c>
      <c r="B49" s="1173"/>
      <c r="C49" s="1174"/>
      <c r="D49" s="1316" t="str">
        <f t="shared" si="1"/>
        <v/>
      </c>
      <c r="E49" s="1159"/>
    </row>
    <row r="50" spans="1:5" ht="20.149999999999999" customHeight="1">
      <c r="A50" s="1177"/>
      <c r="B50" s="11" t="s">
        <v>3976</v>
      </c>
      <c r="C50" s="369">
        <v>81</v>
      </c>
      <c r="D50" s="1166" t="str">
        <f t="shared" si="1"/>
        <v>リンク</v>
      </c>
    </row>
    <row r="51" spans="1:5" ht="20.149999999999999" customHeight="1">
      <c r="A51" s="1179"/>
      <c r="B51" s="11" t="s">
        <v>4102</v>
      </c>
      <c r="C51" s="369">
        <v>82</v>
      </c>
      <c r="D51" s="1166" t="str">
        <f t="shared" si="1"/>
        <v>リンク</v>
      </c>
    </row>
    <row r="52" spans="1:5" ht="20.149999999999999" customHeight="1">
      <c r="A52" s="1179"/>
      <c r="B52" s="11" t="s">
        <v>3972</v>
      </c>
      <c r="C52" s="369">
        <v>83</v>
      </c>
      <c r="D52" s="1166" t="str">
        <f t="shared" si="1"/>
        <v>リンク</v>
      </c>
    </row>
    <row r="53" spans="1:5" s="1158" customFormat="1" ht="20.149999999999999" customHeight="1">
      <c r="A53" s="1177" t="s">
        <v>3339</v>
      </c>
      <c r="B53" s="1173"/>
      <c r="C53" s="1174"/>
      <c r="D53" s="1316" t="str">
        <f t="shared" si="1"/>
        <v/>
      </c>
      <c r="E53" s="1159"/>
    </row>
    <row r="54" spans="1:5" ht="20.149999999999999" customHeight="1">
      <c r="A54" s="1179"/>
      <c r="B54" s="11" t="s">
        <v>3970</v>
      </c>
      <c r="C54" s="369">
        <v>6</v>
      </c>
      <c r="D54" s="1166" t="str">
        <f t="shared" si="1"/>
        <v>リンク</v>
      </c>
    </row>
    <row r="55" spans="1:5" ht="20.149999999999999" customHeight="1">
      <c r="A55" s="1179"/>
      <c r="B55" s="11" t="s">
        <v>3977</v>
      </c>
      <c r="C55" s="369">
        <v>22</v>
      </c>
      <c r="D55" s="1166" t="str">
        <f t="shared" si="1"/>
        <v>リンク</v>
      </c>
    </row>
    <row r="56" spans="1:5" ht="20.149999999999999" customHeight="1">
      <c r="A56" s="1179"/>
      <c r="B56" s="11" t="s">
        <v>3978</v>
      </c>
      <c r="C56" s="369">
        <v>22</v>
      </c>
      <c r="D56" s="1166" t="str">
        <f t="shared" si="1"/>
        <v>リンク</v>
      </c>
    </row>
    <row r="57" spans="1:5" ht="20.149999999999999" customHeight="1">
      <c r="A57" s="1177"/>
      <c r="B57" s="11" t="s">
        <v>3976</v>
      </c>
      <c r="C57" s="369">
        <v>81</v>
      </c>
      <c r="D57" s="1166" t="str">
        <f>IF(C57="", "", HYPERLINK("#", "リンク"))</f>
        <v>リンク</v>
      </c>
    </row>
    <row r="58" spans="1:5" ht="20.149999999999999" customHeight="1">
      <c r="A58" s="1179"/>
      <c r="B58" s="11" t="s">
        <v>4102</v>
      </c>
      <c r="C58" s="369">
        <v>82</v>
      </c>
      <c r="D58" s="1166" t="str">
        <f t="shared" si="1"/>
        <v>リンク</v>
      </c>
    </row>
    <row r="59" spans="1:5" s="1158" customFormat="1" ht="20.149999999999999" customHeight="1">
      <c r="A59" s="1177" t="s">
        <v>3340</v>
      </c>
      <c r="B59" s="1173"/>
      <c r="C59" s="1174"/>
      <c r="D59" s="1316" t="str">
        <f t="shared" si="1"/>
        <v/>
      </c>
      <c r="E59" s="1159"/>
    </row>
    <row r="60" spans="1:5" ht="20.149999999999999" customHeight="1">
      <c r="A60" s="1179"/>
      <c r="B60" s="11" t="s">
        <v>6509</v>
      </c>
      <c r="C60" s="369">
        <v>7</v>
      </c>
      <c r="D60" s="1166" t="str">
        <f t="shared" si="1"/>
        <v>リンク</v>
      </c>
    </row>
    <row r="61" spans="1:5" ht="20.149999999999999" customHeight="1">
      <c r="A61" s="1179"/>
      <c r="B61" s="11" t="s">
        <v>3979</v>
      </c>
      <c r="C61" s="369">
        <v>7</v>
      </c>
      <c r="D61" s="1166" t="str">
        <f t="shared" si="1"/>
        <v>リンク</v>
      </c>
    </row>
    <row r="62" spans="1:5" ht="20.149999999999999" customHeight="1">
      <c r="A62" s="1179"/>
      <c r="B62" s="11" t="s">
        <v>6514</v>
      </c>
      <c r="C62" s="369">
        <v>7</v>
      </c>
      <c r="D62" s="1166" t="str">
        <f t="shared" si="1"/>
        <v>リンク</v>
      </c>
    </row>
    <row r="63" spans="1:5" ht="20.149999999999999" customHeight="1">
      <c r="A63" s="1179"/>
      <c r="B63" s="11" t="s">
        <v>6515</v>
      </c>
      <c r="C63" s="369">
        <v>8</v>
      </c>
      <c r="D63" s="1166" t="str">
        <f t="shared" si="1"/>
        <v>リンク</v>
      </c>
    </row>
    <row r="64" spans="1:5" ht="20.149999999999999" customHeight="1">
      <c r="A64" s="1179"/>
      <c r="B64" s="11" t="s">
        <v>3972</v>
      </c>
      <c r="C64" s="369">
        <v>83</v>
      </c>
      <c r="D64" s="1166" t="str">
        <f t="shared" si="1"/>
        <v>リンク</v>
      </c>
    </row>
    <row r="65" spans="1:5" s="1158" customFormat="1" ht="20.149999999999999" customHeight="1">
      <c r="A65" s="1177" t="s">
        <v>3341</v>
      </c>
      <c r="B65" s="1173"/>
      <c r="C65" s="1174"/>
      <c r="D65" s="1316" t="str">
        <f t="shared" si="1"/>
        <v/>
      </c>
      <c r="E65" s="1159"/>
    </row>
    <row r="66" spans="1:5" ht="20.149999999999999" customHeight="1">
      <c r="A66" s="1179"/>
      <c r="B66" s="11" t="s">
        <v>4165</v>
      </c>
      <c r="C66" s="369">
        <v>6</v>
      </c>
      <c r="D66" s="1166" t="str">
        <f t="shared" si="1"/>
        <v>リンク</v>
      </c>
    </row>
    <row r="67" spans="1:5" ht="20.149999999999999" customHeight="1">
      <c r="A67" s="1179"/>
      <c r="B67" s="11" t="s">
        <v>3969</v>
      </c>
      <c r="C67" s="369">
        <v>20</v>
      </c>
      <c r="D67" s="1166" t="str">
        <f t="shared" si="1"/>
        <v>リンク</v>
      </c>
    </row>
    <row r="68" spans="1:5" ht="20.149999999999999" customHeight="1">
      <c r="A68" s="1179"/>
      <c r="B68" s="11" t="s">
        <v>3982</v>
      </c>
      <c r="C68" s="369">
        <v>83</v>
      </c>
      <c r="D68" s="1166" t="str">
        <f t="shared" si="1"/>
        <v>リンク</v>
      </c>
    </row>
    <row r="69" spans="1:5" s="1158" customFormat="1" ht="20.149999999999999" customHeight="1">
      <c r="A69" s="1177" t="s">
        <v>3342</v>
      </c>
      <c r="B69" s="1173"/>
      <c r="C69" s="1174"/>
      <c r="D69" s="1316" t="str">
        <f t="shared" si="1"/>
        <v/>
      </c>
      <c r="E69" s="1159"/>
    </row>
    <row r="70" spans="1:5" ht="18.75" customHeight="1">
      <c r="A70" s="1179"/>
      <c r="B70" s="11" t="s">
        <v>3983</v>
      </c>
      <c r="C70" s="369">
        <v>20</v>
      </c>
      <c r="D70" s="1166" t="str">
        <f>IF(C70="", "", HYPERLINK("#", "リンク"))</f>
        <v>リンク</v>
      </c>
    </row>
    <row r="71" spans="1:5" s="1158" customFormat="1" ht="20.149999999999999" customHeight="1">
      <c r="A71" s="1177" t="s">
        <v>3343</v>
      </c>
      <c r="B71" s="1173"/>
      <c r="C71" s="1174"/>
      <c r="D71" s="1316" t="str">
        <f t="shared" si="1"/>
        <v/>
      </c>
      <c r="E71" s="1159"/>
    </row>
    <row r="72" spans="1:5" ht="20.149999999999999" customHeight="1">
      <c r="A72" s="1179"/>
      <c r="B72" s="11" t="s">
        <v>3328</v>
      </c>
      <c r="C72" s="369"/>
      <c r="D72" s="1166" t="str">
        <f>IF(C72="", "", HYPERLINK("#", "リンク"))</f>
        <v/>
      </c>
    </row>
    <row r="73" spans="1:5" s="1158" customFormat="1" ht="20.149999999999999" customHeight="1">
      <c r="A73" s="1177" t="s">
        <v>4448</v>
      </c>
      <c r="B73" s="1173"/>
      <c r="C73" s="1174"/>
      <c r="D73" s="1316" t="str">
        <f t="shared" ref="D73" si="3">IF(C73="", "", HYPERLINK("#", "リンク"))</f>
        <v/>
      </c>
      <c r="E73" s="1159"/>
    </row>
    <row r="74" spans="1:5" s="1158" customFormat="1" ht="20.149999999999999" customHeight="1">
      <c r="A74" s="1177" t="s">
        <v>3344</v>
      </c>
      <c r="B74" s="1173"/>
      <c r="C74" s="1174"/>
      <c r="D74" s="1316" t="str">
        <f t="shared" si="1"/>
        <v/>
      </c>
      <c r="E74" s="1159"/>
    </row>
    <row r="75" spans="1:5" ht="20.149999999999999" customHeight="1">
      <c r="A75" s="1179"/>
      <c r="B75" s="11" t="s">
        <v>3328</v>
      </c>
      <c r="C75" s="369"/>
      <c r="D75" s="1166" t="str">
        <f t="shared" si="1"/>
        <v/>
      </c>
    </row>
    <row r="76" spans="1:5" s="1158" customFormat="1" ht="20.149999999999999" customHeight="1">
      <c r="A76" s="1177" t="s">
        <v>3345</v>
      </c>
      <c r="B76" s="1173"/>
      <c r="C76" s="1174"/>
      <c r="D76" s="1316" t="str">
        <f t="shared" si="1"/>
        <v/>
      </c>
      <c r="E76" s="1159"/>
    </row>
    <row r="77" spans="1:5" ht="20.149999999999999" customHeight="1">
      <c r="A77" s="1179"/>
      <c r="B77" s="11" t="s">
        <v>3328</v>
      </c>
      <c r="C77" s="369"/>
      <c r="D77" s="1166" t="str">
        <f t="shared" si="1"/>
        <v/>
      </c>
    </row>
    <row r="78" spans="1:5" s="1158" customFormat="1" ht="20.149999999999999" customHeight="1">
      <c r="A78" s="1177" t="s">
        <v>3346</v>
      </c>
      <c r="B78" s="1173"/>
      <c r="C78" s="1174"/>
      <c r="D78" s="1316" t="str">
        <f t="shared" si="1"/>
        <v/>
      </c>
      <c r="E78" s="1159"/>
    </row>
    <row r="79" spans="1:5" ht="20.149999999999999" customHeight="1">
      <c r="A79" s="1179"/>
      <c r="B79" s="11" t="s">
        <v>3972</v>
      </c>
      <c r="C79" s="369">
        <v>83</v>
      </c>
      <c r="D79" s="1166" t="str">
        <f t="shared" ref="D79" si="4">IF(C79="", "", HYPERLINK("#", "リンク"))</f>
        <v>リンク</v>
      </c>
    </row>
    <row r="80" spans="1:5" s="1158" customFormat="1" ht="20.149999999999999" customHeight="1">
      <c r="A80" s="1177" t="s">
        <v>4449</v>
      </c>
      <c r="B80" s="1173"/>
      <c r="C80" s="1174"/>
      <c r="D80" s="1316" t="str">
        <f t="shared" ref="D80" si="5">IF(C80="", "", HYPERLINK("#", "リンク"))</f>
        <v/>
      </c>
      <c r="E80" s="1159"/>
    </row>
    <row r="81" spans="1:5" s="1158" customFormat="1" ht="20.149999999999999" customHeight="1">
      <c r="A81" s="1177" t="s">
        <v>6467</v>
      </c>
      <c r="B81" s="1173"/>
      <c r="C81" s="1174"/>
      <c r="D81" s="1316" t="str">
        <f t="shared" si="1"/>
        <v/>
      </c>
      <c r="E81" s="1159"/>
    </row>
    <row r="82" spans="1:5" ht="20.149999999999999" customHeight="1">
      <c r="A82" s="1179"/>
      <c r="B82" s="11" t="s">
        <v>4189</v>
      </c>
      <c r="C82" s="369">
        <v>27</v>
      </c>
      <c r="D82" s="1166" t="str">
        <f t="shared" si="1"/>
        <v>リンク</v>
      </c>
    </row>
    <row r="83" spans="1:5" ht="20.149999999999999" customHeight="1">
      <c r="A83" s="1179"/>
      <c r="B83" s="11" t="s">
        <v>3984</v>
      </c>
      <c r="C83" s="369">
        <v>34</v>
      </c>
      <c r="D83" s="1166" t="str">
        <f t="shared" si="1"/>
        <v>リンク</v>
      </c>
    </row>
    <row r="84" spans="1:5" ht="20.149999999999999" customHeight="1">
      <c r="A84" s="1179"/>
      <c r="B84" s="11" t="s">
        <v>3985</v>
      </c>
      <c r="C84" s="369">
        <v>35</v>
      </c>
      <c r="D84" s="1166" t="str">
        <f t="shared" si="1"/>
        <v>リンク</v>
      </c>
    </row>
    <row r="85" spans="1:5" ht="20.149999999999999" customHeight="1">
      <c r="A85" s="1179"/>
      <c r="B85" s="11" t="s">
        <v>3986</v>
      </c>
      <c r="C85" s="369">
        <v>79</v>
      </c>
      <c r="D85" s="1166" t="str">
        <f t="shared" si="1"/>
        <v>リンク</v>
      </c>
    </row>
    <row r="86" spans="1:5" ht="20.149999999999999" customHeight="1">
      <c r="A86" s="1179"/>
      <c r="B86" s="11" t="s">
        <v>3987</v>
      </c>
      <c r="C86" s="369">
        <v>79</v>
      </c>
      <c r="D86" s="1166" t="str">
        <f t="shared" si="1"/>
        <v>リンク</v>
      </c>
    </row>
    <row r="87" spans="1:5" ht="20.149999999999999" customHeight="1">
      <c r="A87" s="1179"/>
      <c r="B87" s="11" t="s">
        <v>3988</v>
      </c>
      <c r="C87" s="369">
        <v>80</v>
      </c>
      <c r="D87" s="1166" t="str">
        <f t="shared" si="1"/>
        <v>リンク</v>
      </c>
    </row>
    <row r="88" spans="1:5" ht="20.149999999999999" customHeight="1">
      <c r="A88" s="1179"/>
      <c r="B88" s="11" t="s">
        <v>3989</v>
      </c>
      <c r="C88" s="369">
        <v>80</v>
      </c>
      <c r="D88" s="1166" t="str">
        <f t="shared" ref="D88:D160" si="6">IF(C88="", "", HYPERLINK("#", "リンク"))</f>
        <v>リンク</v>
      </c>
    </row>
    <row r="89" spans="1:5" ht="20.149999999999999" customHeight="1">
      <c r="A89" s="1179"/>
      <c r="B89" s="11" t="s">
        <v>3990</v>
      </c>
      <c r="C89" s="369">
        <v>81</v>
      </c>
      <c r="D89" s="1166" t="str">
        <f t="shared" si="6"/>
        <v>リンク</v>
      </c>
    </row>
    <row r="90" spans="1:5" ht="20.149999999999999" customHeight="1">
      <c r="A90" s="1177"/>
      <c r="B90" s="11" t="s">
        <v>7247</v>
      </c>
      <c r="C90" s="369">
        <v>81</v>
      </c>
      <c r="D90" s="1166" t="str">
        <f t="shared" si="6"/>
        <v>リンク</v>
      </c>
    </row>
    <row r="91" spans="1:5" ht="20.149999999999999" customHeight="1">
      <c r="A91" s="1177"/>
      <c r="B91" s="11" t="s">
        <v>3976</v>
      </c>
      <c r="C91" s="369">
        <v>81</v>
      </c>
      <c r="D91" s="1166" t="str">
        <f t="shared" si="6"/>
        <v>リンク</v>
      </c>
    </row>
    <row r="92" spans="1:5" s="1158" customFormat="1" ht="20.149999999999999" customHeight="1">
      <c r="A92" s="1177" t="s">
        <v>3347</v>
      </c>
      <c r="B92" s="1173"/>
      <c r="C92" s="1174"/>
      <c r="D92" s="1316" t="str">
        <f t="shared" si="6"/>
        <v/>
      </c>
      <c r="E92" s="1159"/>
    </row>
    <row r="93" spans="1:5" ht="20.149999999999999" customHeight="1">
      <c r="A93" s="1179"/>
      <c r="B93" s="11" t="s">
        <v>3388</v>
      </c>
      <c r="C93" s="369">
        <v>1</v>
      </c>
      <c r="D93" s="1166" t="str">
        <f t="shared" ref="D93:D99" si="7">IF(C93="", "", HYPERLINK("#", "リンク"))</f>
        <v>リンク</v>
      </c>
    </row>
    <row r="94" spans="1:5" ht="20.149999999999999" customHeight="1">
      <c r="A94" s="1179"/>
      <c r="B94" s="11" t="s">
        <v>6461</v>
      </c>
      <c r="C94" s="369">
        <v>1</v>
      </c>
      <c r="D94" s="1166" t="str">
        <f t="shared" si="7"/>
        <v>リンク</v>
      </c>
    </row>
    <row r="95" spans="1:5" ht="20.149999999999999" customHeight="1">
      <c r="A95" s="1179"/>
      <c r="B95" s="11" t="s">
        <v>6462</v>
      </c>
      <c r="C95" s="369">
        <v>1</v>
      </c>
      <c r="D95" s="1166" t="str">
        <f t="shared" si="7"/>
        <v>リンク</v>
      </c>
    </row>
    <row r="96" spans="1:5" ht="20.149999999999999" customHeight="1">
      <c r="A96" s="1179"/>
      <c r="B96" s="11" t="s">
        <v>6463</v>
      </c>
      <c r="C96" s="369">
        <v>2</v>
      </c>
      <c r="D96" s="1166" t="str">
        <f t="shared" si="7"/>
        <v>リンク</v>
      </c>
    </row>
    <row r="97" spans="1:5" ht="20.149999999999999" customHeight="1">
      <c r="A97" s="1179"/>
      <c r="B97" s="11" t="s">
        <v>6496</v>
      </c>
      <c r="C97" s="369">
        <v>2</v>
      </c>
      <c r="D97" s="1166" t="str">
        <f t="shared" si="7"/>
        <v>リンク</v>
      </c>
    </row>
    <row r="98" spans="1:5" ht="20.149999999999999" customHeight="1">
      <c r="A98" s="1179"/>
      <c r="B98" s="11" t="s">
        <v>6499</v>
      </c>
      <c r="C98" s="369">
        <v>3</v>
      </c>
      <c r="D98" s="1166" t="str">
        <f t="shared" si="7"/>
        <v>リンク</v>
      </c>
    </row>
    <row r="99" spans="1:5" ht="20.149999999999999" customHeight="1">
      <c r="A99" s="1179"/>
      <c r="B99" s="11" t="s">
        <v>6465</v>
      </c>
      <c r="C99" s="369">
        <v>3</v>
      </c>
      <c r="D99" s="1166" t="str">
        <f t="shared" si="7"/>
        <v>リンク</v>
      </c>
    </row>
    <row r="100" spans="1:5" ht="20.149999999999999" customHeight="1">
      <c r="A100" s="1179"/>
      <c r="B100" s="11" t="s">
        <v>6502</v>
      </c>
      <c r="C100" s="369">
        <v>3</v>
      </c>
      <c r="D100" s="1166" t="str">
        <f t="shared" si="6"/>
        <v>リンク</v>
      </c>
    </row>
    <row r="101" spans="1:5" ht="20.149999999999999" customHeight="1">
      <c r="A101" s="1179"/>
      <c r="B101" s="11" t="s">
        <v>6466</v>
      </c>
      <c r="C101" s="369">
        <v>3</v>
      </c>
      <c r="D101" s="1166" t="str">
        <f t="shared" si="6"/>
        <v>リンク</v>
      </c>
    </row>
    <row r="102" spans="1:5" ht="20.149999999999999" customHeight="1">
      <c r="A102" s="1179"/>
      <c r="B102" s="11" t="s">
        <v>6505</v>
      </c>
      <c r="C102" s="369">
        <v>4</v>
      </c>
      <c r="D102" s="1166" t="str">
        <f t="shared" ref="D102" si="8">IF(C102="", "", HYPERLINK("#", "リンク"))</f>
        <v>リンク</v>
      </c>
    </row>
    <row r="103" spans="1:5" ht="20.149999999999999" customHeight="1">
      <c r="A103" s="1179"/>
      <c r="B103" s="11" t="s">
        <v>3972</v>
      </c>
      <c r="C103" s="369">
        <v>83</v>
      </c>
      <c r="D103" s="1166" t="str">
        <f t="shared" si="6"/>
        <v>リンク</v>
      </c>
    </row>
    <row r="104" spans="1:5" s="1158" customFormat="1" ht="20.149999999999999" customHeight="1">
      <c r="A104" s="1177" t="s">
        <v>3348</v>
      </c>
      <c r="B104" s="1173"/>
      <c r="C104" s="1174"/>
      <c r="D104" s="1316" t="str">
        <f t="shared" si="6"/>
        <v/>
      </c>
      <c r="E104" s="1159"/>
    </row>
    <row r="105" spans="1:5" ht="20.149999999999999" customHeight="1">
      <c r="A105" s="1179"/>
      <c r="B105" s="11" t="s">
        <v>3970</v>
      </c>
      <c r="C105" s="369">
        <v>6</v>
      </c>
      <c r="D105" s="1166" t="str">
        <f t="shared" si="6"/>
        <v>リンク</v>
      </c>
    </row>
    <row r="106" spans="1:5" ht="20.149999999999999" customHeight="1">
      <c r="A106" s="1179"/>
      <c r="B106" s="11" t="s">
        <v>3994</v>
      </c>
      <c r="C106" s="369">
        <v>60</v>
      </c>
      <c r="D106" s="1166" t="str">
        <f t="shared" si="6"/>
        <v>リンク</v>
      </c>
    </row>
    <row r="107" spans="1:5" ht="20.149999999999999" customHeight="1">
      <c r="A107" s="1179"/>
      <c r="B107" s="11" t="s">
        <v>3995</v>
      </c>
      <c r="C107" s="369">
        <v>60</v>
      </c>
      <c r="D107" s="1166" t="str">
        <f t="shared" si="6"/>
        <v>リンク</v>
      </c>
    </row>
    <row r="108" spans="1:5" ht="20.149999999999999" customHeight="1">
      <c r="A108" s="1179"/>
      <c r="B108" s="11" t="s">
        <v>3996</v>
      </c>
      <c r="C108" s="369">
        <v>60</v>
      </c>
      <c r="D108" s="1166" t="str">
        <f t="shared" si="6"/>
        <v>リンク</v>
      </c>
    </row>
    <row r="109" spans="1:5" ht="20.149999999999999" customHeight="1">
      <c r="A109" s="1179"/>
      <c r="B109" s="11" t="s">
        <v>3999</v>
      </c>
      <c r="C109" s="369">
        <v>61</v>
      </c>
      <c r="D109" s="1166" t="str">
        <f t="shared" si="6"/>
        <v>リンク</v>
      </c>
    </row>
    <row r="110" spans="1:5" ht="20.149999999999999" customHeight="1">
      <c r="A110" s="1179"/>
      <c r="B110" s="11" t="s">
        <v>3993</v>
      </c>
      <c r="C110" s="369">
        <v>62</v>
      </c>
      <c r="D110" s="1166" t="str">
        <f>IF(C110="", "", HYPERLINK("#", "リンク"))</f>
        <v>リンク</v>
      </c>
    </row>
    <row r="111" spans="1:5" ht="20.149999999999999" customHeight="1">
      <c r="A111" s="1179"/>
      <c r="B111" s="11" t="s">
        <v>3997</v>
      </c>
      <c r="C111" s="369">
        <v>62</v>
      </c>
      <c r="D111" s="1166" t="str">
        <f t="shared" si="6"/>
        <v>リンク</v>
      </c>
    </row>
    <row r="112" spans="1:5" ht="20.149999999999999" customHeight="1">
      <c r="A112" s="1179"/>
      <c r="B112" s="11" t="s">
        <v>3998</v>
      </c>
      <c r="C112" s="369">
        <v>62</v>
      </c>
      <c r="D112" s="1166" t="str">
        <f t="shared" si="6"/>
        <v>リンク</v>
      </c>
    </row>
    <row r="113" spans="1:5" ht="20.149999999999999" customHeight="1">
      <c r="A113" s="1179"/>
      <c r="B113" s="11" t="s">
        <v>4000</v>
      </c>
      <c r="C113" s="369">
        <v>62</v>
      </c>
      <c r="D113" s="1166" t="str">
        <f t="shared" si="6"/>
        <v>リンク</v>
      </c>
    </row>
    <row r="114" spans="1:5" ht="20.149999999999999" customHeight="1">
      <c r="A114" s="1177"/>
      <c r="B114" s="11" t="s">
        <v>3976</v>
      </c>
      <c r="C114" s="369">
        <v>81</v>
      </c>
      <c r="D114" s="1166" t="str">
        <f t="shared" ref="D114" si="9">IF(C114="", "", HYPERLINK("#", "リンク"))</f>
        <v>リンク</v>
      </c>
    </row>
    <row r="115" spans="1:5" s="1158" customFormat="1" ht="20.149999999999999" customHeight="1">
      <c r="A115" s="1177" t="s">
        <v>3349</v>
      </c>
      <c r="B115" s="1173"/>
      <c r="C115" s="1174"/>
      <c r="D115" s="1316" t="str">
        <f t="shared" si="6"/>
        <v/>
      </c>
      <c r="E115" s="1159"/>
    </row>
    <row r="116" spans="1:5" ht="20.149999999999999" customHeight="1">
      <c r="A116" s="1179"/>
      <c r="B116" s="11" t="s">
        <v>4438</v>
      </c>
      <c r="C116" s="369">
        <v>78</v>
      </c>
      <c r="D116" s="1166" t="str">
        <f t="shared" si="6"/>
        <v>リンク</v>
      </c>
    </row>
    <row r="117" spans="1:5" ht="20.149999999999999" customHeight="1">
      <c r="A117" s="1179"/>
      <c r="B117" s="11" t="s">
        <v>4439</v>
      </c>
      <c r="C117" s="369">
        <v>78</v>
      </c>
      <c r="D117" s="1166" t="str">
        <f t="shared" si="6"/>
        <v>リンク</v>
      </c>
    </row>
    <row r="118" spans="1:5" ht="20.149999999999999" customHeight="1">
      <c r="A118" s="1179"/>
      <c r="B118" s="11" t="s">
        <v>4102</v>
      </c>
      <c r="C118" s="369">
        <v>82</v>
      </c>
      <c r="D118" s="1166" t="str">
        <f t="shared" si="6"/>
        <v>リンク</v>
      </c>
    </row>
    <row r="119" spans="1:5" s="1158" customFormat="1" ht="20.149999999999999" customHeight="1">
      <c r="A119" s="1177" t="s">
        <v>4450</v>
      </c>
      <c r="B119" s="1173"/>
      <c r="C119" s="1174"/>
      <c r="D119" s="1316" t="str">
        <f t="shared" ref="D119" si="10">IF(C119="", "", HYPERLINK("#", "リンク"))</f>
        <v/>
      </c>
      <c r="E119" s="1159"/>
    </row>
    <row r="120" spans="1:5" s="1158" customFormat="1" ht="20.149999999999999" customHeight="1">
      <c r="A120" s="1177" t="s">
        <v>3351</v>
      </c>
      <c r="B120" s="1173"/>
      <c r="C120" s="1174"/>
      <c r="D120" s="1316" t="str">
        <f t="shared" si="6"/>
        <v/>
      </c>
      <c r="E120" s="1159"/>
    </row>
    <row r="121" spans="1:5" ht="20.149999999999999" customHeight="1">
      <c r="A121" s="1179"/>
      <c r="B121" s="11" t="s">
        <v>4001</v>
      </c>
      <c r="C121" s="369">
        <v>5</v>
      </c>
      <c r="D121" s="1166" t="str">
        <f t="shared" si="6"/>
        <v>リンク</v>
      </c>
    </row>
    <row r="122" spans="1:5" ht="20.149999999999999" customHeight="1">
      <c r="A122" s="1179"/>
      <c r="B122" s="11" t="s">
        <v>3970</v>
      </c>
      <c r="C122" s="369">
        <v>6</v>
      </c>
      <c r="D122" s="1166" t="str">
        <f t="shared" si="6"/>
        <v>リンク</v>
      </c>
    </row>
    <row r="123" spans="1:5" ht="20.149999999999999" customHeight="1">
      <c r="A123" s="1179"/>
      <c r="B123" s="11" t="s">
        <v>4002</v>
      </c>
      <c r="C123" s="369">
        <v>62</v>
      </c>
      <c r="D123" s="1166" t="str">
        <f t="shared" si="6"/>
        <v>リンク</v>
      </c>
    </row>
    <row r="124" spans="1:5" ht="20.149999999999999" customHeight="1">
      <c r="A124" s="1179"/>
      <c r="B124" s="11" t="s">
        <v>4003</v>
      </c>
      <c r="C124" s="369">
        <v>62</v>
      </c>
      <c r="D124" s="1166" t="str">
        <f t="shared" si="6"/>
        <v>リンク</v>
      </c>
    </row>
    <row r="125" spans="1:5" ht="20.149999999999999" customHeight="1">
      <c r="A125" s="1179"/>
      <c r="B125" s="11" t="s">
        <v>4004</v>
      </c>
      <c r="C125" s="369">
        <v>76</v>
      </c>
      <c r="D125" s="1166" t="str">
        <f t="shared" si="6"/>
        <v>リンク</v>
      </c>
    </row>
    <row r="126" spans="1:5" ht="20.149999999999999" customHeight="1">
      <c r="A126" s="1179"/>
      <c r="B126" s="11" t="s">
        <v>4005</v>
      </c>
      <c r="C126" s="369">
        <v>76</v>
      </c>
      <c r="D126" s="1166" t="str">
        <f t="shared" si="6"/>
        <v>リンク</v>
      </c>
    </row>
    <row r="127" spans="1:5" ht="20.149999999999999" customHeight="1">
      <c r="A127" s="1179"/>
      <c r="B127" s="11" t="s">
        <v>4018</v>
      </c>
      <c r="C127" s="369">
        <v>76</v>
      </c>
      <c r="D127" s="1166" t="str">
        <f>IF(C127="", "", HYPERLINK("#", "リンク"))</f>
        <v>リンク</v>
      </c>
    </row>
    <row r="128" spans="1:5" ht="20.149999999999999" customHeight="1">
      <c r="A128" s="1179"/>
      <c r="B128" s="11" t="s">
        <v>4023</v>
      </c>
      <c r="C128" s="369">
        <v>77</v>
      </c>
      <c r="D128" s="1166" t="str">
        <f t="shared" si="6"/>
        <v>リンク</v>
      </c>
    </row>
    <row r="129" spans="1:5" ht="20.149999999999999" customHeight="1">
      <c r="A129" s="1179"/>
      <c r="B129" s="11" t="s">
        <v>4022</v>
      </c>
      <c r="C129" s="369">
        <v>77</v>
      </c>
      <c r="D129" s="1166" t="str">
        <f t="shared" si="6"/>
        <v>リンク</v>
      </c>
    </row>
    <row r="130" spans="1:5" ht="20.149999999999999" customHeight="1">
      <c r="A130" s="1179"/>
      <c r="B130" s="194" t="s">
        <v>4021</v>
      </c>
      <c r="C130" s="369">
        <v>77</v>
      </c>
      <c r="D130" s="1166" t="str">
        <f t="shared" si="6"/>
        <v>リンク</v>
      </c>
    </row>
    <row r="131" spans="1:5" ht="20.149999999999999" customHeight="1">
      <c r="A131" s="1179"/>
      <c r="B131" s="11" t="s">
        <v>4020</v>
      </c>
      <c r="C131" s="369">
        <v>77</v>
      </c>
      <c r="D131" s="1166" t="str">
        <f t="shared" si="6"/>
        <v>リンク</v>
      </c>
    </row>
    <row r="132" spans="1:5" ht="20.149999999999999" customHeight="1">
      <c r="A132" s="1179"/>
      <c r="B132" s="11" t="s">
        <v>4102</v>
      </c>
      <c r="C132" s="369">
        <v>82</v>
      </c>
      <c r="D132" s="1166" t="str">
        <f t="shared" si="6"/>
        <v>リンク</v>
      </c>
    </row>
    <row r="133" spans="1:5" s="1158" customFormat="1" ht="20.149999999999999" customHeight="1">
      <c r="A133" s="1177" t="s">
        <v>3352</v>
      </c>
      <c r="B133" s="1173"/>
      <c r="C133" s="1174"/>
      <c r="D133" s="1316" t="str">
        <f t="shared" si="6"/>
        <v/>
      </c>
      <c r="E133" s="1159"/>
    </row>
    <row r="134" spans="1:5" ht="20.149999999999999" customHeight="1">
      <c r="A134" s="1179"/>
      <c r="B134" s="11" t="s">
        <v>4019</v>
      </c>
      <c r="C134" s="1158">
        <v>77</v>
      </c>
      <c r="D134" s="1166" t="str">
        <f t="shared" si="6"/>
        <v>リンク</v>
      </c>
    </row>
    <row r="135" spans="1:5" s="1158" customFormat="1" ht="20.149999999999999" customHeight="1">
      <c r="A135" s="1177" t="s">
        <v>3353</v>
      </c>
      <c r="B135" s="1173"/>
      <c r="C135" s="1174"/>
      <c r="D135" s="1316" t="str">
        <f t="shared" si="6"/>
        <v/>
      </c>
      <c r="E135" s="1159"/>
    </row>
    <row r="136" spans="1:5" ht="20.149999999999999" customHeight="1">
      <c r="A136" s="1179"/>
      <c r="B136" s="11" t="s">
        <v>7778</v>
      </c>
      <c r="C136" s="369">
        <v>78</v>
      </c>
      <c r="D136" s="1166" t="str">
        <f t="shared" si="6"/>
        <v>リンク</v>
      </c>
    </row>
    <row r="137" spans="1:5" s="1158" customFormat="1" ht="20.149999999999999" customHeight="1">
      <c r="A137" s="1177" t="s">
        <v>4451</v>
      </c>
      <c r="B137" s="1173"/>
      <c r="C137" s="1174"/>
      <c r="D137" s="1316" t="str">
        <f t="shared" ref="D137" si="11">IF(C137="", "", HYPERLINK("#", "リンク"))</f>
        <v/>
      </c>
      <c r="E137" s="1159"/>
    </row>
    <row r="138" spans="1:5" s="1158" customFormat="1" ht="20.149999999999999" customHeight="1">
      <c r="A138" s="1177" t="s">
        <v>3350</v>
      </c>
      <c r="B138" s="1173"/>
      <c r="C138" s="1174"/>
      <c r="D138" s="1316" t="str">
        <f t="shared" si="6"/>
        <v/>
      </c>
      <c r="E138" s="1159"/>
    </row>
    <row r="139" spans="1:5" ht="20.149999999999999" customHeight="1">
      <c r="A139" s="1179"/>
      <c r="B139" s="11" t="s">
        <v>3970</v>
      </c>
      <c r="C139" s="369">
        <v>6</v>
      </c>
      <c r="D139" s="1166" t="str">
        <f t="shared" si="6"/>
        <v>リンク</v>
      </c>
    </row>
    <row r="140" spans="1:5" ht="20.149999999999999" customHeight="1">
      <c r="A140" s="1179"/>
      <c r="B140" s="11" t="s">
        <v>4006</v>
      </c>
      <c r="C140" s="369">
        <v>71</v>
      </c>
      <c r="D140" s="1166" t="str">
        <f t="shared" si="6"/>
        <v>リンク</v>
      </c>
    </row>
    <row r="141" spans="1:5" ht="20.149999999999999" customHeight="1">
      <c r="A141" s="1179"/>
      <c r="B141" s="11" t="s">
        <v>4180</v>
      </c>
      <c r="C141" s="369">
        <v>71</v>
      </c>
      <c r="D141" s="1166" t="str">
        <f t="shared" si="6"/>
        <v>リンク</v>
      </c>
    </row>
    <row r="142" spans="1:5" ht="20.149999999999999" customHeight="1">
      <c r="A142" s="1179"/>
      <c r="B142" s="11" t="s">
        <v>4181</v>
      </c>
      <c r="C142" s="369">
        <v>71</v>
      </c>
      <c r="D142" s="1166" t="str">
        <f t="shared" si="6"/>
        <v>リンク</v>
      </c>
    </row>
    <row r="143" spans="1:5" ht="20.149999999999999" customHeight="1">
      <c r="A143" s="1179"/>
      <c r="B143" s="11" t="s">
        <v>4182</v>
      </c>
      <c r="C143" s="369">
        <v>71</v>
      </c>
      <c r="D143" s="1166" t="str">
        <f t="shared" si="6"/>
        <v>リンク</v>
      </c>
    </row>
    <row r="144" spans="1:5" ht="20.149999999999999" customHeight="1">
      <c r="A144" s="1179"/>
      <c r="B144" s="11" t="s">
        <v>6521</v>
      </c>
      <c r="C144" s="369">
        <v>72</v>
      </c>
      <c r="D144" s="1166" t="str">
        <f t="shared" si="6"/>
        <v>リンク</v>
      </c>
    </row>
    <row r="145" spans="1:5" ht="20.149999999999999" customHeight="1">
      <c r="A145" s="1179"/>
      <c r="B145" s="11" t="s">
        <v>4007</v>
      </c>
      <c r="C145" s="369">
        <v>72</v>
      </c>
      <c r="D145" s="1166" t="str">
        <f t="shared" si="6"/>
        <v>リンク</v>
      </c>
    </row>
    <row r="146" spans="1:5" ht="20.149999999999999" customHeight="1">
      <c r="A146" s="1179"/>
      <c r="B146" s="11" t="s">
        <v>4008</v>
      </c>
      <c r="C146" s="369">
        <v>72</v>
      </c>
      <c r="D146" s="1166" t="str">
        <f t="shared" si="6"/>
        <v>リンク</v>
      </c>
    </row>
    <row r="147" spans="1:5" ht="20.149999999999999" customHeight="1">
      <c r="A147" s="1179"/>
      <c r="B147" s="11" t="s">
        <v>6866</v>
      </c>
      <c r="C147" s="369">
        <v>73</v>
      </c>
      <c r="D147" s="1166" t="str">
        <f t="shared" si="6"/>
        <v>リンク</v>
      </c>
    </row>
    <row r="148" spans="1:5" ht="20.149999999999999" customHeight="1">
      <c r="A148" s="1179"/>
      <c r="B148" s="11" t="s">
        <v>4009</v>
      </c>
      <c r="C148" s="369">
        <v>73</v>
      </c>
      <c r="D148" s="1166" t="str">
        <f t="shared" si="6"/>
        <v>リンク</v>
      </c>
    </row>
    <row r="149" spans="1:5" ht="20.149999999999999" customHeight="1">
      <c r="A149" s="1179"/>
      <c r="B149" s="11" t="s">
        <v>4010</v>
      </c>
      <c r="C149" s="369">
        <v>73</v>
      </c>
      <c r="D149" s="1166" t="str">
        <f t="shared" si="6"/>
        <v>リンク</v>
      </c>
    </row>
    <row r="150" spans="1:5" s="1158" customFormat="1" ht="20.149999999999999" customHeight="1">
      <c r="A150" s="1177" t="s">
        <v>3354</v>
      </c>
      <c r="B150" s="1173"/>
      <c r="C150" s="1174"/>
      <c r="D150" s="1316" t="str">
        <f t="shared" si="6"/>
        <v/>
      </c>
      <c r="E150" s="1159"/>
    </row>
    <row r="151" spans="1:5" ht="20.149999999999999" customHeight="1">
      <c r="A151" s="1179"/>
      <c r="B151" s="11" t="s">
        <v>4615</v>
      </c>
      <c r="C151" s="369">
        <v>74</v>
      </c>
      <c r="D151" s="1166" t="str">
        <f t="shared" ref="D151" si="12">IF(C151="", "", HYPERLINK("#", "リンク"))</f>
        <v>リンク</v>
      </c>
    </row>
    <row r="152" spans="1:5" ht="20.149999999999999" customHeight="1">
      <c r="A152" s="1179"/>
      <c r="B152" s="11" t="s">
        <v>4025</v>
      </c>
      <c r="C152" s="369">
        <v>74</v>
      </c>
      <c r="D152" s="1166" t="str">
        <f>IF(C152="", "", HYPERLINK("#", "リンク"))</f>
        <v>リンク</v>
      </c>
    </row>
    <row r="153" spans="1:5" ht="20.149999999999999" customHeight="1">
      <c r="A153" s="1179"/>
      <c r="B153" s="11" t="s">
        <v>3972</v>
      </c>
      <c r="C153" s="369">
        <v>83</v>
      </c>
      <c r="D153" s="1166" t="str">
        <f t="shared" si="6"/>
        <v>リンク</v>
      </c>
    </row>
    <row r="154" spans="1:5" s="1158" customFormat="1" ht="20.149999999999999" customHeight="1">
      <c r="A154" s="1177" t="s">
        <v>3355</v>
      </c>
      <c r="B154" s="1173"/>
      <c r="C154" s="1174"/>
      <c r="D154" s="1316" t="str">
        <f t="shared" si="6"/>
        <v/>
      </c>
      <c r="E154" s="1159"/>
    </row>
    <row r="155" spans="1:5" ht="20.149999999999999" customHeight="1">
      <c r="A155" s="1179"/>
      <c r="B155" s="11" t="s">
        <v>4024</v>
      </c>
      <c r="C155" s="369">
        <v>74</v>
      </c>
      <c r="D155" s="1166" t="str">
        <f t="shared" si="6"/>
        <v>リンク</v>
      </c>
    </row>
    <row r="156" spans="1:5" ht="20.149999999999999" customHeight="1">
      <c r="A156" s="1179"/>
      <c r="B156" s="11" t="s">
        <v>4026</v>
      </c>
      <c r="C156" s="369">
        <v>74</v>
      </c>
      <c r="D156" s="1166" t="str">
        <f t="shared" si="6"/>
        <v>リンク</v>
      </c>
    </row>
    <row r="157" spans="1:5" ht="20.149999999999999" customHeight="1">
      <c r="A157" s="1179"/>
      <c r="B157" s="11" t="s">
        <v>3972</v>
      </c>
      <c r="C157" s="369">
        <v>83</v>
      </c>
      <c r="D157" s="1166" t="str">
        <f t="shared" si="6"/>
        <v>リンク</v>
      </c>
    </row>
    <row r="158" spans="1:5" s="1158" customFormat="1" ht="20.149999999999999" customHeight="1">
      <c r="A158" s="1177" t="s">
        <v>4452</v>
      </c>
      <c r="B158" s="1173"/>
      <c r="C158" s="1174"/>
      <c r="D158" s="1316" t="str">
        <f t="shared" ref="D158" si="13">IF(C158="", "", HYPERLINK("#", "リンク"))</f>
        <v/>
      </c>
      <c r="E158" s="1159"/>
    </row>
    <row r="159" spans="1:5" s="1158" customFormat="1" ht="20.149999999999999" customHeight="1">
      <c r="A159" s="1177" t="s">
        <v>3356</v>
      </c>
      <c r="B159" s="1173"/>
      <c r="C159" s="1174"/>
      <c r="D159" s="1316" t="str">
        <f t="shared" si="6"/>
        <v/>
      </c>
      <c r="E159" s="1159"/>
    </row>
    <row r="160" spans="1:5" ht="20.149999999999999" customHeight="1">
      <c r="A160" s="1179"/>
      <c r="B160" s="11" t="s">
        <v>6493</v>
      </c>
      <c r="C160" s="369">
        <v>2</v>
      </c>
      <c r="D160" s="1166" t="str">
        <f t="shared" si="6"/>
        <v>リンク</v>
      </c>
    </row>
    <row r="161" spans="1:4" ht="20.149999999999999" customHeight="1">
      <c r="A161" s="1179"/>
      <c r="B161" s="11" t="s">
        <v>3970</v>
      </c>
      <c r="C161" s="369">
        <v>6</v>
      </c>
      <c r="D161" s="1166" t="str">
        <f t="shared" ref="D161:D226" si="14">IF(C161="", "", HYPERLINK("#", "リンク"))</f>
        <v>リンク</v>
      </c>
    </row>
    <row r="162" spans="1:4" ht="20.149999999999999" customHeight="1">
      <c r="A162" s="1179"/>
      <c r="B162" s="11" t="s">
        <v>4027</v>
      </c>
      <c r="C162" s="369">
        <v>29</v>
      </c>
      <c r="D162" s="1166" t="str">
        <f t="shared" si="14"/>
        <v>リンク</v>
      </c>
    </row>
    <row r="163" spans="1:4" ht="20.149999999999999" customHeight="1">
      <c r="A163" s="1179"/>
      <c r="B163" s="11" t="s">
        <v>4028</v>
      </c>
      <c r="C163" s="369">
        <v>29</v>
      </c>
      <c r="D163" s="1166" t="str">
        <f t="shared" si="14"/>
        <v>リンク</v>
      </c>
    </row>
    <row r="164" spans="1:4" ht="20.149999999999999" customHeight="1">
      <c r="A164" s="1179"/>
      <c r="B164" s="11" t="s">
        <v>4029</v>
      </c>
      <c r="C164" s="369">
        <v>30</v>
      </c>
      <c r="D164" s="1166" t="str">
        <f t="shared" si="14"/>
        <v>リンク</v>
      </c>
    </row>
    <row r="165" spans="1:4" ht="20.149999999999999" customHeight="1">
      <c r="A165" s="1179"/>
      <c r="B165" s="11" t="s">
        <v>4030</v>
      </c>
      <c r="C165" s="369">
        <v>30</v>
      </c>
      <c r="D165" s="1166" t="str">
        <f t="shared" si="14"/>
        <v>リンク</v>
      </c>
    </row>
    <row r="166" spans="1:4" ht="20.149999999999999" customHeight="1">
      <c r="A166" s="1179"/>
      <c r="B166" s="11" t="s">
        <v>4031</v>
      </c>
      <c r="C166" s="369">
        <v>30</v>
      </c>
      <c r="D166" s="1166" t="str">
        <f t="shared" si="14"/>
        <v>リンク</v>
      </c>
    </row>
    <row r="167" spans="1:4" ht="20.149999999999999" customHeight="1">
      <c r="A167" s="1179"/>
      <c r="B167" s="11" t="s">
        <v>4032</v>
      </c>
      <c r="C167" s="369">
        <v>30</v>
      </c>
      <c r="D167" s="1166" t="str">
        <f t="shared" si="14"/>
        <v>リンク</v>
      </c>
    </row>
    <row r="168" spans="1:4" ht="20.149999999999999" customHeight="1">
      <c r="A168" s="1179"/>
      <c r="B168" s="11" t="s">
        <v>4033</v>
      </c>
      <c r="C168" s="369">
        <v>31</v>
      </c>
      <c r="D168" s="1166" t="str">
        <f t="shared" si="14"/>
        <v>リンク</v>
      </c>
    </row>
    <row r="169" spans="1:4" ht="20.149999999999999" customHeight="1">
      <c r="A169" s="1179"/>
      <c r="B169" s="11" t="s">
        <v>4034</v>
      </c>
      <c r="C169" s="369">
        <v>31</v>
      </c>
      <c r="D169" s="1166" t="str">
        <f t="shared" si="14"/>
        <v>リンク</v>
      </c>
    </row>
    <row r="170" spans="1:4" ht="20.149999999999999" customHeight="1">
      <c r="A170" s="1179"/>
      <c r="B170" s="11" t="s">
        <v>4378</v>
      </c>
      <c r="C170" s="369">
        <v>32</v>
      </c>
      <c r="D170" s="1166" t="str">
        <f t="shared" si="14"/>
        <v>リンク</v>
      </c>
    </row>
    <row r="171" spans="1:4" ht="20.149999999999999" customHeight="1">
      <c r="A171" s="1179"/>
      <c r="B171" s="11" t="s">
        <v>4379</v>
      </c>
      <c r="C171" s="369">
        <v>32</v>
      </c>
      <c r="D171" s="1166" t="str">
        <f t="shared" ref="D171" si="15">IF(C171="", "", HYPERLINK("#", "リンク"))</f>
        <v>リンク</v>
      </c>
    </row>
    <row r="172" spans="1:4" ht="20.149999999999999" customHeight="1">
      <c r="A172" s="1179"/>
      <c r="B172" s="11" t="s">
        <v>4380</v>
      </c>
      <c r="C172" s="369">
        <v>32</v>
      </c>
      <c r="D172" s="1166" t="str">
        <f t="shared" si="14"/>
        <v>リンク</v>
      </c>
    </row>
    <row r="173" spans="1:4" ht="20.149999999999999" customHeight="1">
      <c r="A173" s="1179"/>
      <c r="B173" s="11" t="s">
        <v>4381</v>
      </c>
      <c r="C173" s="369">
        <v>32</v>
      </c>
      <c r="D173" s="1166" t="str">
        <f t="shared" si="14"/>
        <v>リンク</v>
      </c>
    </row>
    <row r="174" spans="1:4" ht="20.149999999999999" customHeight="1">
      <c r="A174" s="1179"/>
      <c r="B174" s="11" t="s">
        <v>4382</v>
      </c>
      <c r="C174" s="369">
        <v>33</v>
      </c>
      <c r="D174" s="1166" t="str">
        <f t="shared" si="14"/>
        <v>リンク</v>
      </c>
    </row>
    <row r="175" spans="1:4" ht="20.149999999999999" customHeight="1">
      <c r="A175" s="1179"/>
      <c r="B175" s="11" t="s">
        <v>4383</v>
      </c>
      <c r="C175" s="369">
        <v>33</v>
      </c>
      <c r="D175" s="1166" t="str">
        <f t="shared" si="14"/>
        <v>リンク</v>
      </c>
    </row>
    <row r="176" spans="1:4" ht="20.149999999999999" customHeight="1">
      <c r="A176" s="1179"/>
      <c r="B176" s="11" t="s">
        <v>4063</v>
      </c>
      <c r="C176" s="369">
        <v>39</v>
      </c>
      <c r="D176" s="1166" t="str">
        <f t="shared" si="14"/>
        <v>リンク</v>
      </c>
    </row>
    <row r="177" spans="1:5" ht="20.149999999999999" customHeight="1">
      <c r="A177" s="1179"/>
      <c r="B177" s="11" t="s">
        <v>4035</v>
      </c>
      <c r="C177" s="369">
        <v>39</v>
      </c>
      <c r="D177" s="1166" t="str">
        <f t="shared" si="14"/>
        <v>リンク</v>
      </c>
    </row>
    <row r="178" spans="1:5" ht="20.149999999999999" customHeight="1">
      <c r="A178" s="1179"/>
      <c r="B178" s="11" t="s">
        <v>4036</v>
      </c>
      <c r="C178" s="369">
        <v>39</v>
      </c>
      <c r="D178" s="1166" t="str">
        <f t="shared" si="14"/>
        <v>リンク</v>
      </c>
    </row>
    <row r="179" spans="1:5" ht="20.149999999999999" customHeight="1">
      <c r="A179" s="1179"/>
      <c r="B179" s="11" t="s">
        <v>4166</v>
      </c>
      <c r="C179" s="369">
        <v>48</v>
      </c>
      <c r="D179" s="1166" t="str">
        <f>IF(C179="", "", HYPERLINK("#", "リンク"))</f>
        <v>リンク</v>
      </c>
    </row>
    <row r="180" spans="1:5" ht="20.149999999999999" customHeight="1">
      <c r="A180" s="1177"/>
      <c r="B180" s="11" t="s">
        <v>3976</v>
      </c>
      <c r="C180" s="369">
        <v>81</v>
      </c>
      <c r="D180" s="1166" t="str">
        <f t="shared" si="14"/>
        <v>リンク</v>
      </c>
    </row>
    <row r="181" spans="1:5" ht="20.149999999999999" customHeight="1">
      <c r="A181" s="1179"/>
      <c r="B181" s="11" t="s">
        <v>4102</v>
      </c>
      <c r="C181" s="369">
        <v>82</v>
      </c>
      <c r="D181" s="1166" t="str">
        <f t="shared" si="14"/>
        <v>リンク</v>
      </c>
    </row>
    <row r="182" spans="1:5" s="1158" customFormat="1" ht="20.149999999999999" customHeight="1">
      <c r="A182" s="1177" t="s">
        <v>6468</v>
      </c>
      <c r="B182" s="1173"/>
      <c r="C182" s="1174"/>
      <c r="D182" s="1316" t="str">
        <f t="shared" si="14"/>
        <v/>
      </c>
      <c r="E182" s="1159"/>
    </row>
    <row r="183" spans="1:5" ht="20.149999999999999" customHeight="1">
      <c r="A183" s="1179"/>
      <c r="B183" s="11" t="s">
        <v>3328</v>
      </c>
      <c r="C183" s="1159"/>
      <c r="D183" s="1166" t="str">
        <f t="shared" si="14"/>
        <v/>
      </c>
    </row>
    <row r="184" spans="1:5" s="1158" customFormat="1" ht="20.149999999999999" customHeight="1">
      <c r="A184" s="1177" t="s">
        <v>3357</v>
      </c>
      <c r="B184" s="1173"/>
      <c r="C184" s="1174"/>
      <c r="D184" s="1316" t="str">
        <f t="shared" si="14"/>
        <v/>
      </c>
      <c r="E184" s="1159"/>
    </row>
    <row r="185" spans="1:5" ht="20.149999999999999" customHeight="1">
      <c r="A185" s="1179"/>
      <c r="B185" s="11" t="s">
        <v>4037</v>
      </c>
      <c r="C185" s="369">
        <v>33</v>
      </c>
      <c r="D185" s="1166" t="str">
        <f t="shared" si="14"/>
        <v>リンク</v>
      </c>
    </row>
    <row r="186" spans="1:5" ht="20.149999999999999" customHeight="1">
      <c r="A186" s="1179"/>
      <c r="B186" s="11" t="s">
        <v>4038</v>
      </c>
      <c r="C186" s="369">
        <v>34</v>
      </c>
      <c r="D186" s="1166" t="str">
        <f t="shared" si="14"/>
        <v>リンク</v>
      </c>
    </row>
    <row r="187" spans="1:5" ht="20.149999999999999" customHeight="1">
      <c r="A187" s="1179"/>
      <c r="B187" s="11" t="s">
        <v>3984</v>
      </c>
      <c r="C187" s="369">
        <v>34</v>
      </c>
      <c r="D187" s="1166" t="str">
        <f t="shared" si="14"/>
        <v>リンク</v>
      </c>
    </row>
    <row r="188" spans="1:5" ht="20.149999999999999" customHeight="1">
      <c r="A188" s="1179"/>
      <c r="B188" s="11" t="s">
        <v>4039</v>
      </c>
      <c r="C188" s="369">
        <v>34</v>
      </c>
      <c r="D188" s="1166" t="str">
        <f t="shared" si="14"/>
        <v>リンク</v>
      </c>
    </row>
    <row r="189" spans="1:5" ht="20.149999999999999" customHeight="1">
      <c r="A189" s="1179"/>
      <c r="B189" s="11" t="s">
        <v>4539</v>
      </c>
      <c r="C189" s="369">
        <v>34</v>
      </c>
      <c r="D189" s="1166" t="str">
        <f t="shared" si="14"/>
        <v>リンク</v>
      </c>
    </row>
    <row r="190" spans="1:5" ht="20.149999999999999" customHeight="1">
      <c r="A190" s="1177"/>
      <c r="B190" s="11" t="s">
        <v>3976</v>
      </c>
      <c r="C190" s="369">
        <v>81</v>
      </c>
      <c r="D190" s="1166" t="str">
        <f t="shared" si="14"/>
        <v>リンク</v>
      </c>
    </row>
    <row r="191" spans="1:5" ht="20.149999999999999" customHeight="1">
      <c r="A191" s="1179"/>
      <c r="B191" s="11" t="s">
        <v>4102</v>
      </c>
      <c r="C191" s="369">
        <v>82</v>
      </c>
      <c r="D191" s="1166" t="str">
        <f t="shared" si="14"/>
        <v>リンク</v>
      </c>
    </row>
    <row r="192" spans="1:5" s="1158" customFormat="1" ht="20.149999999999999" customHeight="1">
      <c r="A192" s="1177" t="s">
        <v>3358</v>
      </c>
      <c r="B192" s="1173"/>
      <c r="C192" s="1174"/>
      <c r="D192" s="1316" t="str">
        <f t="shared" si="14"/>
        <v/>
      </c>
      <c r="E192" s="1159"/>
    </row>
    <row r="193" spans="1:5" ht="20.149999999999999" customHeight="1">
      <c r="A193" s="1179"/>
      <c r="B193" s="11" t="s">
        <v>3970</v>
      </c>
      <c r="C193" s="369">
        <v>6</v>
      </c>
      <c r="D193" s="1166" t="str">
        <f t="shared" si="14"/>
        <v>リンク</v>
      </c>
    </row>
    <row r="194" spans="1:5" ht="20.149999999999999" customHeight="1">
      <c r="A194" s="1179"/>
      <c r="B194" s="11" t="s">
        <v>4040</v>
      </c>
      <c r="C194" s="369">
        <v>35</v>
      </c>
      <c r="D194" s="1166" t="str">
        <f t="shared" si="14"/>
        <v>リンク</v>
      </c>
    </row>
    <row r="195" spans="1:5" ht="20.149999999999999" customHeight="1">
      <c r="A195" s="1179"/>
      <c r="B195" s="11" t="s">
        <v>4051</v>
      </c>
      <c r="C195" s="369">
        <v>35</v>
      </c>
      <c r="D195" s="1166" t="str">
        <f t="shared" si="14"/>
        <v>リンク</v>
      </c>
    </row>
    <row r="196" spans="1:5" ht="20.149999999999999" customHeight="1">
      <c r="A196" s="1179"/>
      <c r="B196" s="11" t="s">
        <v>4041</v>
      </c>
      <c r="C196" s="369">
        <v>36</v>
      </c>
      <c r="D196" s="1166" t="str">
        <f t="shared" si="14"/>
        <v>リンク</v>
      </c>
    </row>
    <row r="197" spans="1:5" ht="20.149999999999999" customHeight="1">
      <c r="A197" s="1179"/>
      <c r="B197" s="11" t="s">
        <v>4042</v>
      </c>
      <c r="C197" s="369">
        <v>36</v>
      </c>
      <c r="D197" s="1166" t="str">
        <f t="shared" si="14"/>
        <v>リンク</v>
      </c>
    </row>
    <row r="198" spans="1:5" ht="20.149999999999999" customHeight="1">
      <c r="A198" s="1179"/>
      <c r="B198" s="11" t="s">
        <v>4043</v>
      </c>
      <c r="C198" s="369">
        <v>37</v>
      </c>
      <c r="D198" s="1166" t="str">
        <f t="shared" si="14"/>
        <v>リンク</v>
      </c>
    </row>
    <row r="199" spans="1:5" ht="20.149999999999999" customHeight="1">
      <c r="A199" s="1179"/>
      <c r="B199" s="11" t="s">
        <v>4044</v>
      </c>
      <c r="C199" s="369">
        <v>38</v>
      </c>
      <c r="D199" s="1166" t="str">
        <f t="shared" si="14"/>
        <v>リンク</v>
      </c>
    </row>
    <row r="200" spans="1:5" ht="20.149999999999999" customHeight="1">
      <c r="A200" s="1179"/>
      <c r="B200" s="11" t="s">
        <v>4045</v>
      </c>
      <c r="C200" s="369">
        <v>38</v>
      </c>
      <c r="D200" s="1166" t="str">
        <f t="shared" si="14"/>
        <v>リンク</v>
      </c>
    </row>
    <row r="201" spans="1:5" ht="20.149999999999999" customHeight="1">
      <c r="A201" s="1179"/>
      <c r="B201" s="11" t="s">
        <v>4046</v>
      </c>
      <c r="C201" s="369">
        <v>38</v>
      </c>
      <c r="D201" s="1166" t="str">
        <f t="shared" si="14"/>
        <v>リンク</v>
      </c>
    </row>
    <row r="202" spans="1:5" ht="20.149999999999999" customHeight="1">
      <c r="A202" s="1179"/>
      <c r="B202" s="11" t="s">
        <v>4047</v>
      </c>
      <c r="C202" s="369">
        <v>38</v>
      </c>
      <c r="D202" s="1166" t="str">
        <f t="shared" si="14"/>
        <v>リンク</v>
      </c>
    </row>
    <row r="203" spans="1:5" ht="20.149999999999999" customHeight="1">
      <c r="A203" s="1179"/>
      <c r="B203" s="11" t="s">
        <v>4048</v>
      </c>
      <c r="C203" s="369">
        <v>38</v>
      </c>
      <c r="D203" s="1166" t="str">
        <f t="shared" si="14"/>
        <v>リンク</v>
      </c>
    </row>
    <row r="204" spans="1:5" ht="20.149999999999999" customHeight="1">
      <c r="A204" s="1179"/>
      <c r="B204" s="11" t="s">
        <v>4049</v>
      </c>
      <c r="C204" s="369">
        <v>38</v>
      </c>
      <c r="D204" s="1166" t="str">
        <f t="shared" si="14"/>
        <v>リンク</v>
      </c>
    </row>
    <row r="205" spans="1:5" ht="20.149999999999999" customHeight="1">
      <c r="A205" s="1179"/>
      <c r="B205" s="11" t="s">
        <v>4050</v>
      </c>
      <c r="C205" s="369">
        <v>38</v>
      </c>
      <c r="D205" s="1166" t="str">
        <f t="shared" si="14"/>
        <v>リンク</v>
      </c>
    </row>
    <row r="206" spans="1:5" ht="20.149999999999999" customHeight="1">
      <c r="A206" s="1179"/>
      <c r="B206" s="11" t="s">
        <v>4077</v>
      </c>
      <c r="C206" s="369">
        <v>48</v>
      </c>
      <c r="D206" s="1166" t="str">
        <f>IF(C206="", "", HYPERLINK("#", "リンク"))</f>
        <v>リンク</v>
      </c>
    </row>
    <row r="207" spans="1:5" ht="20.149999999999999" customHeight="1">
      <c r="A207" s="1179"/>
      <c r="B207" s="11" t="s">
        <v>4102</v>
      </c>
      <c r="C207" s="369">
        <v>82</v>
      </c>
      <c r="D207" s="1166" t="str">
        <f t="shared" si="14"/>
        <v>リンク</v>
      </c>
    </row>
    <row r="208" spans="1:5" s="1158" customFormat="1" ht="20.149999999999999" customHeight="1">
      <c r="A208" s="1177" t="s">
        <v>3359</v>
      </c>
      <c r="B208" s="1173"/>
      <c r="C208" s="1174"/>
      <c r="D208" s="1316" t="str">
        <f t="shared" si="14"/>
        <v/>
      </c>
      <c r="E208" s="1159"/>
    </row>
    <row r="209" spans="1:5" ht="20.149999999999999" customHeight="1">
      <c r="A209" s="1179"/>
      <c r="B209" s="11" t="s">
        <v>4052</v>
      </c>
      <c r="C209" s="369">
        <v>35</v>
      </c>
      <c r="D209" s="1166" t="str">
        <f t="shared" si="14"/>
        <v>リンク</v>
      </c>
    </row>
    <row r="210" spans="1:5" s="1158" customFormat="1" ht="20.149999999999999" customHeight="1">
      <c r="A210" s="1177" t="s">
        <v>3360</v>
      </c>
      <c r="B210" s="1173"/>
      <c r="C210" s="1174"/>
      <c r="D210" s="1316" t="str">
        <f t="shared" si="14"/>
        <v/>
      </c>
      <c r="E210" s="1159"/>
    </row>
    <row r="211" spans="1:5" ht="20.149999999999999" customHeight="1">
      <c r="A211" s="1179"/>
      <c r="B211" s="11" t="s">
        <v>3970</v>
      </c>
      <c r="C211" s="369">
        <v>6</v>
      </c>
      <c r="D211" s="1166" t="str">
        <f t="shared" si="14"/>
        <v>リンク</v>
      </c>
    </row>
    <row r="212" spans="1:5" ht="20.149999999999999" customHeight="1">
      <c r="A212" s="1179"/>
      <c r="B212" s="11" t="s">
        <v>4190</v>
      </c>
      <c r="C212" s="369">
        <v>21</v>
      </c>
      <c r="D212" s="1166" t="str">
        <f>IF(C212="", "", HYPERLINK("#", "リンク"))</f>
        <v>リンク</v>
      </c>
    </row>
    <row r="213" spans="1:5" ht="20.149999999999999" customHeight="1">
      <c r="A213" s="1179"/>
      <c r="B213" s="11" t="s">
        <v>4391</v>
      </c>
      <c r="C213" s="369">
        <v>21</v>
      </c>
      <c r="D213" s="1166" t="str">
        <f>IF(C213="", "", HYPERLINK("#", "リンク"))</f>
        <v>リンク</v>
      </c>
    </row>
    <row r="214" spans="1:5" ht="20.149999999999999" customHeight="1">
      <c r="A214" s="1179"/>
      <c r="B214" s="11" t="s">
        <v>4392</v>
      </c>
      <c r="C214" s="369">
        <v>21</v>
      </c>
      <c r="D214" s="1166" t="str">
        <f>IF(C214="", "", HYPERLINK("#", "リンク"))</f>
        <v>リンク</v>
      </c>
    </row>
    <row r="215" spans="1:5" ht="20.149999999999999" customHeight="1">
      <c r="A215" s="1179"/>
      <c r="B215" s="11" t="s">
        <v>6478</v>
      </c>
      <c r="C215" s="369">
        <v>25</v>
      </c>
      <c r="D215" s="1166" t="str">
        <f>IF(C215="", "", HYPERLINK("#", "リンク"))</f>
        <v>リンク</v>
      </c>
    </row>
    <row r="216" spans="1:5" s="1158" customFormat="1" ht="20.149999999999999" customHeight="1">
      <c r="A216" s="1177" t="s">
        <v>3361</v>
      </c>
      <c r="B216" s="1173"/>
      <c r="C216" s="1174"/>
      <c r="D216" s="1316" t="str">
        <f t="shared" si="14"/>
        <v/>
      </c>
      <c r="E216" s="1159"/>
    </row>
    <row r="217" spans="1:5" ht="20.149999999999999" customHeight="1">
      <c r="A217" s="1179"/>
      <c r="B217" s="11" t="s">
        <v>3970</v>
      </c>
      <c r="C217" s="369">
        <v>6</v>
      </c>
      <c r="D217" s="1166" t="str">
        <f t="shared" si="14"/>
        <v>リンク</v>
      </c>
    </row>
    <row r="218" spans="1:5" ht="20.149999999999999" customHeight="1">
      <c r="A218" s="1179"/>
      <c r="B218" s="11" t="s">
        <v>4053</v>
      </c>
      <c r="C218" s="369">
        <v>28</v>
      </c>
      <c r="D218" s="1166" t="str">
        <f t="shared" si="14"/>
        <v>リンク</v>
      </c>
    </row>
    <row r="219" spans="1:5" ht="20.149999999999999" customHeight="1">
      <c r="A219" s="1179"/>
      <c r="B219" s="11" t="s">
        <v>4054</v>
      </c>
      <c r="C219" s="369">
        <v>28</v>
      </c>
      <c r="D219" s="1166" t="str">
        <f t="shared" si="14"/>
        <v>リンク</v>
      </c>
    </row>
    <row r="220" spans="1:5" ht="20.149999999999999" customHeight="1">
      <c r="A220" s="1179"/>
      <c r="B220" s="11" t="s">
        <v>4055</v>
      </c>
      <c r="C220" s="369">
        <v>28</v>
      </c>
      <c r="D220" s="1166" t="str">
        <f t="shared" si="14"/>
        <v>リンク</v>
      </c>
    </row>
    <row r="221" spans="1:5" ht="20.149999999999999" customHeight="1">
      <c r="A221" s="1179"/>
      <c r="B221" s="11" t="s">
        <v>4056</v>
      </c>
      <c r="C221" s="369">
        <v>28</v>
      </c>
      <c r="D221" s="1166" t="str">
        <f t="shared" si="14"/>
        <v>リンク</v>
      </c>
    </row>
    <row r="222" spans="1:5" ht="20.149999999999999" customHeight="1">
      <c r="A222" s="1179"/>
      <c r="B222" s="11" t="s">
        <v>4057</v>
      </c>
      <c r="C222" s="369">
        <v>28</v>
      </c>
      <c r="D222" s="1166" t="str">
        <f t="shared" si="14"/>
        <v>リンク</v>
      </c>
    </row>
    <row r="223" spans="1:5" ht="20.149999999999999" customHeight="1">
      <c r="A223" s="1179"/>
      <c r="B223" s="11" t="s">
        <v>4058</v>
      </c>
      <c r="C223" s="369">
        <v>28</v>
      </c>
      <c r="D223" s="1166" t="str">
        <f t="shared" si="14"/>
        <v>リンク</v>
      </c>
    </row>
    <row r="224" spans="1:5" ht="20.149999999999999" customHeight="1">
      <c r="A224" s="1179"/>
      <c r="B224" s="11" t="s">
        <v>4059</v>
      </c>
      <c r="C224" s="369">
        <v>28</v>
      </c>
      <c r="D224" s="1166" t="str">
        <f t="shared" si="14"/>
        <v>リンク</v>
      </c>
    </row>
    <row r="225" spans="1:5" ht="20.149999999999999" customHeight="1">
      <c r="A225" s="1179"/>
      <c r="B225" s="11" t="s">
        <v>4060</v>
      </c>
      <c r="C225" s="369">
        <v>29</v>
      </c>
      <c r="D225" s="1166" t="str">
        <f t="shared" si="14"/>
        <v>リンク</v>
      </c>
    </row>
    <row r="226" spans="1:5" ht="20.149999999999999" customHeight="1">
      <c r="A226" s="1179"/>
      <c r="B226" s="11" t="s">
        <v>4061</v>
      </c>
      <c r="C226" s="369">
        <v>29</v>
      </c>
      <c r="D226" s="1166" t="str">
        <f t="shared" si="14"/>
        <v>リンク</v>
      </c>
    </row>
    <row r="227" spans="1:5" s="1158" customFormat="1" ht="20.149999999999999" customHeight="1">
      <c r="A227" s="1177" t="s">
        <v>3362</v>
      </c>
      <c r="B227" s="1173"/>
      <c r="C227" s="1174"/>
      <c r="D227" s="1316" t="str">
        <f t="shared" ref="D227:D284" si="16">IF(C227="", "", HYPERLINK("#", "リンク"))</f>
        <v/>
      </c>
      <c r="E227" s="1159"/>
    </row>
    <row r="228" spans="1:5" ht="20.149999999999999" customHeight="1">
      <c r="A228" s="1179"/>
      <c r="B228" s="11" t="s">
        <v>4062</v>
      </c>
      <c r="C228" s="369">
        <v>39</v>
      </c>
      <c r="D228" s="1166" t="str">
        <f t="shared" si="16"/>
        <v>リンク</v>
      </c>
    </row>
    <row r="229" spans="1:5" ht="20.149999999999999" customHeight="1">
      <c r="A229" s="1179"/>
      <c r="B229" s="11" t="s">
        <v>3972</v>
      </c>
      <c r="C229" s="369">
        <v>83</v>
      </c>
      <c r="D229" s="1166" t="str">
        <f t="shared" si="16"/>
        <v>リンク</v>
      </c>
    </row>
    <row r="230" spans="1:5" s="1158" customFormat="1" ht="20.149999999999999" customHeight="1">
      <c r="A230" s="1177" t="s">
        <v>4453</v>
      </c>
      <c r="B230" s="1173"/>
      <c r="C230" s="1174"/>
      <c r="D230" s="1316" t="str">
        <f t="shared" ref="D230" si="17">IF(C230="", "", HYPERLINK("#", "リンク"))</f>
        <v/>
      </c>
      <c r="E230" s="1159"/>
    </row>
    <row r="231" spans="1:5" s="1158" customFormat="1" ht="20.149999999999999" customHeight="1">
      <c r="A231" s="1177" t="s">
        <v>3363</v>
      </c>
      <c r="B231" s="1173"/>
      <c r="C231" s="1174"/>
      <c r="D231" s="1316" t="str">
        <f t="shared" si="16"/>
        <v/>
      </c>
      <c r="E231" s="1159"/>
    </row>
    <row r="232" spans="1:5" ht="20.149999999999999" customHeight="1">
      <c r="A232" s="1179"/>
      <c r="B232" s="11" t="s">
        <v>3970</v>
      </c>
      <c r="C232" s="369">
        <v>6</v>
      </c>
      <c r="D232" s="1166" t="str">
        <f t="shared" si="16"/>
        <v>リンク</v>
      </c>
    </row>
    <row r="233" spans="1:5" ht="20.149999999999999" customHeight="1">
      <c r="A233" s="1179"/>
      <c r="B233" s="11" t="s">
        <v>4064</v>
      </c>
      <c r="C233" s="369">
        <v>23</v>
      </c>
      <c r="D233" s="1166" t="str">
        <f t="shared" si="16"/>
        <v>リンク</v>
      </c>
    </row>
    <row r="234" spans="1:5" ht="20.149999999999999" customHeight="1">
      <c r="A234" s="1179"/>
      <c r="B234" s="11" t="s">
        <v>4065</v>
      </c>
      <c r="C234" s="369">
        <v>23</v>
      </c>
      <c r="D234" s="1166" t="str">
        <f t="shared" si="16"/>
        <v>リンク</v>
      </c>
    </row>
    <row r="235" spans="1:5" ht="20.149999999999999" customHeight="1">
      <c r="A235" s="1179"/>
      <c r="B235" s="11" t="s">
        <v>6479</v>
      </c>
      <c r="C235" s="369">
        <v>23</v>
      </c>
      <c r="D235" s="1166" t="str">
        <f t="shared" si="16"/>
        <v>リンク</v>
      </c>
    </row>
    <row r="236" spans="1:5" ht="20.149999999999999" customHeight="1">
      <c r="A236" s="1179"/>
      <c r="B236" s="11" t="s">
        <v>6480</v>
      </c>
      <c r="C236" s="369">
        <v>23</v>
      </c>
      <c r="D236" s="1166" t="str">
        <f t="shared" si="16"/>
        <v>リンク</v>
      </c>
    </row>
    <row r="237" spans="1:5" ht="20.149999999999999" customHeight="1">
      <c r="A237" s="1179"/>
      <c r="B237" s="11" t="s">
        <v>4066</v>
      </c>
      <c r="C237" s="369">
        <v>26</v>
      </c>
      <c r="D237" s="1166" t="str">
        <f t="shared" si="16"/>
        <v>リンク</v>
      </c>
    </row>
    <row r="238" spans="1:5" ht="20.149999999999999" customHeight="1">
      <c r="A238" s="1179"/>
      <c r="B238" s="11" t="s">
        <v>6794</v>
      </c>
      <c r="C238" s="369">
        <v>26</v>
      </c>
      <c r="D238" s="1166" t="str">
        <f t="shared" si="16"/>
        <v>リンク</v>
      </c>
    </row>
    <row r="239" spans="1:5" s="1158" customFormat="1" ht="20.149999999999999" customHeight="1">
      <c r="A239" s="1177" t="s">
        <v>3364</v>
      </c>
      <c r="B239" s="1173"/>
      <c r="C239" s="1174"/>
      <c r="D239" s="1316" t="str">
        <f t="shared" si="16"/>
        <v/>
      </c>
      <c r="E239" s="1159"/>
    </row>
    <row r="240" spans="1:5" ht="20.149999999999999" customHeight="1">
      <c r="A240" s="1179"/>
      <c r="B240" s="11" t="s">
        <v>4067</v>
      </c>
      <c r="C240" s="369">
        <v>24</v>
      </c>
      <c r="D240" s="1166" t="str">
        <f t="shared" si="16"/>
        <v>リンク</v>
      </c>
    </row>
    <row r="241" spans="1:5" s="1158" customFormat="1" ht="20.149999999999999" customHeight="1">
      <c r="A241" s="1177" t="s">
        <v>7218</v>
      </c>
      <c r="B241" s="1173"/>
      <c r="C241" s="1174"/>
      <c r="D241" s="1316" t="str">
        <f t="shared" si="16"/>
        <v/>
      </c>
      <c r="E241" s="1159"/>
    </row>
    <row r="242" spans="1:5" ht="20.149999999999999" customHeight="1">
      <c r="A242" s="1179"/>
      <c r="B242" s="11" t="s">
        <v>4065</v>
      </c>
      <c r="C242" s="369">
        <v>23</v>
      </c>
      <c r="D242" s="1166" t="str">
        <f t="shared" si="16"/>
        <v>リンク</v>
      </c>
    </row>
    <row r="243" spans="1:5" ht="20.149999999999999" customHeight="1">
      <c r="A243" s="1179"/>
      <c r="B243" s="11" t="s">
        <v>6481</v>
      </c>
      <c r="C243" s="369">
        <v>23</v>
      </c>
      <c r="D243" s="1166" t="str">
        <f t="shared" si="16"/>
        <v>リンク</v>
      </c>
    </row>
    <row r="244" spans="1:5" ht="20.149999999999999" customHeight="1">
      <c r="A244" s="1179"/>
      <c r="B244" s="11" t="s">
        <v>9093</v>
      </c>
      <c r="C244" s="369">
        <v>25</v>
      </c>
      <c r="D244" s="1166" t="str">
        <f t="shared" si="16"/>
        <v>リンク</v>
      </c>
    </row>
    <row r="245" spans="1:5" ht="20.149999999999999" customHeight="1">
      <c r="A245" s="1179"/>
      <c r="B245" s="11" t="s">
        <v>9092</v>
      </c>
      <c r="C245" s="369">
        <v>25</v>
      </c>
      <c r="D245" s="1166" t="str">
        <f t="shared" si="16"/>
        <v>リンク</v>
      </c>
    </row>
    <row r="246" spans="1:5" ht="20.149999999999999" customHeight="1">
      <c r="A246" s="1179"/>
      <c r="B246" s="11" t="s">
        <v>4071</v>
      </c>
      <c r="C246" s="369">
        <v>26</v>
      </c>
      <c r="D246" s="1166" t="str">
        <f t="shared" si="16"/>
        <v>リンク</v>
      </c>
    </row>
    <row r="247" spans="1:5" s="1158" customFormat="1" ht="20.149999999999999" customHeight="1">
      <c r="A247" s="1177" t="s">
        <v>3365</v>
      </c>
      <c r="B247" s="1173"/>
      <c r="C247" s="1174"/>
      <c r="D247" s="1316" t="str">
        <f t="shared" si="16"/>
        <v/>
      </c>
      <c r="E247" s="1159"/>
    </row>
    <row r="248" spans="1:5" ht="20.149999999999999" customHeight="1">
      <c r="A248" s="1179"/>
      <c r="B248" s="11" t="s">
        <v>3970</v>
      </c>
      <c r="C248" s="369">
        <v>6</v>
      </c>
      <c r="D248" s="1166" t="str">
        <f t="shared" si="16"/>
        <v>リンク</v>
      </c>
    </row>
    <row r="249" spans="1:5" ht="20.149999999999999" customHeight="1">
      <c r="A249" s="1179"/>
      <c r="B249" s="11" t="s">
        <v>4068</v>
      </c>
      <c r="C249" s="369">
        <v>24</v>
      </c>
      <c r="D249" s="1166" t="str">
        <f t="shared" si="16"/>
        <v>リンク</v>
      </c>
    </row>
    <row r="250" spans="1:5" ht="20.149999999999999" customHeight="1">
      <c r="A250" s="1179"/>
      <c r="B250" s="11" t="s">
        <v>4069</v>
      </c>
      <c r="C250" s="369">
        <v>24</v>
      </c>
      <c r="D250" s="1166" t="str">
        <f t="shared" si="16"/>
        <v>リンク</v>
      </c>
    </row>
    <row r="251" spans="1:5" ht="20.149999999999999" customHeight="1">
      <c r="A251" s="1179"/>
      <c r="B251" s="11" t="s">
        <v>4070</v>
      </c>
      <c r="C251" s="369">
        <v>26</v>
      </c>
      <c r="D251" s="1166" t="str">
        <f t="shared" si="16"/>
        <v>リンク</v>
      </c>
    </row>
    <row r="252" spans="1:5" s="1158" customFormat="1" ht="20.149999999999999" customHeight="1">
      <c r="A252" s="1177" t="s">
        <v>3366</v>
      </c>
      <c r="B252" s="1173"/>
      <c r="C252" s="1174"/>
      <c r="D252" s="1316" t="str">
        <f t="shared" si="16"/>
        <v/>
      </c>
      <c r="E252" s="1159"/>
    </row>
    <row r="253" spans="1:5" ht="20.149999999999999" customHeight="1">
      <c r="A253" s="1179"/>
      <c r="B253" s="11" t="s">
        <v>3328</v>
      </c>
      <c r="C253" s="1159"/>
      <c r="D253" s="1166" t="str">
        <f t="shared" si="16"/>
        <v/>
      </c>
    </row>
    <row r="254" spans="1:5" s="1158" customFormat="1" ht="20.149999999999999" customHeight="1">
      <c r="A254" s="1177" t="s">
        <v>3367</v>
      </c>
      <c r="B254" s="1173"/>
      <c r="C254" s="1174"/>
      <c r="D254" s="1316" t="str">
        <f t="shared" si="16"/>
        <v/>
      </c>
      <c r="E254" s="1159"/>
    </row>
    <row r="255" spans="1:5" ht="20.149999999999999" customHeight="1">
      <c r="A255" s="1179"/>
      <c r="B255" s="11" t="s">
        <v>3328</v>
      </c>
      <c r="C255" s="1159"/>
      <c r="D255" s="1166" t="str">
        <f t="shared" si="16"/>
        <v/>
      </c>
    </row>
    <row r="256" spans="1:5" s="1158" customFormat="1" ht="20.149999999999999" customHeight="1">
      <c r="A256" s="1177" t="s">
        <v>4454</v>
      </c>
      <c r="B256" s="1173"/>
      <c r="C256" s="1174"/>
      <c r="D256" s="1316" t="str">
        <f t="shared" ref="D256" si="18">IF(C256="", "", HYPERLINK("#", "リンク"))</f>
        <v/>
      </c>
      <c r="E256" s="1159"/>
    </row>
    <row r="257" spans="1:5" s="1158" customFormat="1" ht="20.149999999999999" customHeight="1">
      <c r="A257" s="1177" t="s">
        <v>6469</v>
      </c>
      <c r="B257" s="1173"/>
      <c r="C257" s="1174"/>
      <c r="D257" s="1316" t="str">
        <f t="shared" si="16"/>
        <v/>
      </c>
      <c r="E257" s="1159"/>
    </row>
    <row r="258" spans="1:5" ht="20.149999999999999" customHeight="1">
      <c r="A258" s="1179"/>
      <c r="B258" s="11" t="s">
        <v>3970</v>
      </c>
      <c r="C258" s="369">
        <v>6</v>
      </c>
      <c r="D258" s="1166" t="str">
        <f t="shared" ref="D258" si="19">IF(C258="", "", HYPERLINK("#", "リンク"))</f>
        <v>リンク</v>
      </c>
    </row>
    <row r="259" spans="1:5" ht="20.149999999999999" customHeight="1">
      <c r="A259" s="1179"/>
      <c r="B259" s="11" t="s">
        <v>4072</v>
      </c>
      <c r="C259" s="369">
        <v>40</v>
      </c>
      <c r="D259" s="1166" t="str">
        <f t="shared" si="16"/>
        <v>リンク</v>
      </c>
    </row>
    <row r="260" spans="1:5" ht="20.149999999999999" customHeight="1">
      <c r="A260" s="1179"/>
      <c r="B260" s="11" t="s">
        <v>4073</v>
      </c>
      <c r="C260" s="369">
        <v>40</v>
      </c>
      <c r="D260" s="1166" t="str">
        <f t="shared" si="16"/>
        <v>リンク</v>
      </c>
    </row>
    <row r="261" spans="1:5" ht="20.149999999999999" customHeight="1">
      <c r="A261" s="1179"/>
      <c r="B261" s="11" t="s">
        <v>4080</v>
      </c>
      <c r="C261" s="369">
        <v>45</v>
      </c>
      <c r="D261" s="1166" t="str">
        <f t="shared" si="16"/>
        <v>リンク</v>
      </c>
    </row>
    <row r="262" spans="1:5" ht="20.149999999999999" customHeight="1">
      <c r="A262" s="1179"/>
      <c r="B262" s="11" t="s">
        <v>4102</v>
      </c>
      <c r="C262" s="369">
        <v>82</v>
      </c>
      <c r="D262" s="1166" t="str">
        <f>IF(C262="", "", HYPERLINK("#", "リンク"))</f>
        <v>リンク</v>
      </c>
    </row>
    <row r="263" spans="1:5" s="1158" customFormat="1" ht="20.149999999999999" customHeight="1">
      <c r="A263" s="1177" t="s">
        <v>6470</v>
      </c>
      <c r="B263" s="1173"/>
      <c r="C263" s="1174"/>
      <c r="D263" s="1316" t="str">
        <f t="shared" si="16"/>
        <v/>
      </c>
      <c r="E263" s="1159"/>
    </row>
    <row r="264" spans="1:5" ht="20.149999999999999" customHeight="1">
      <c r="A264" s="1179"/>
      <c r="B264" s="11" t="s">
        <v>4097</v>
      </c>
      <c r="C264" s="369">
        <v>48</v>
      </c>
      <c r="D264" s="1166" t="str">
        <f t="shared" si="16"/>
        <v>リンク</v>
      </c>
    </row>
    <row r="265" spans="1:5" ht="20.149999999999999" customHeight="1">
      <c r="A265" s="1179"/>
      <c r="B265" s="11" t="s">
        <v>4094</v>
      </c>
      <c r="C265" s="369">
        <v>48</v>
      </c>
      <c r="D265" s="1166" t="str">
        <f t="shared" si="16"/>
        <v>リンク</v>
      </c>
    </row>
    <row r="266" spans="1:5" ht="20.149999999999999" customHeight="1">
      <c r="A266" s="1179"/>
      <c r="B266" s="11" t="s">
        <v>4095</v>
      </c>
      <c r="C266" s="369">
        <v>48</v>
      </c>
      <c r="D266" s="1166" t="str">
        <f t="shared" si="16"/>
        <v>リンク</v>
      </c>
    </row>
    <row r="267" spans="1:5" ht="20.149999999999999" customHeight="1">
      <c r="A267" s="1179"/>
      <c r="B267" s="11" t="s">
        <v>4096</v>
      </c>
      <c r="C267" s="369">
        <v>48</v>
      </c>
      <c r="D267" s="1166" t="str">
        <f t="shared" si="16"/>
        <v>リンク</v>
      </c>
    </row>
    <row r="268" spans="1:5" ht="20.149999999999999" customHeight="1">
      <c r="A268" s="1177"/>
      <c r="B268" s="11" t="s">
        <v>4169</v>
      </c>
      <c r="C268" s="369">
        <v>49</v>
      </c>
      <c r="D268" s="1166" t="str">
        <f t="shared" ref="D268" si="20">IF(C268="", "", HYPERLINK("#", "リンク"))</f>
        <v>リンク</v>
      </c>
    </row>
    <row r="269" spans="1:5" s="1158" customFormat="1" ht="19.5" customHeight="1">
      <c r="A269" s="1177" t="s">
        <v>6471</v>
      </c>
      <c r="B269" s="1173"/>
      <c r="C269" s="1174"/>
      <c r="D269" s="1316" t="str">
        <f>IF(C269="", "", HYPERLINK("#", "リンク"))</f>
        <v/>
      </c>
      <c r="E269" s="1159"/>
    </row>
    <row r="270" spans="1:5" ht="20.149999999999999" customHeight="1">
      <c r="A270" s="1179"/>
      <c r="B270" s="11" t="s">
        <v>4078</v>
      </c>
      <c r="C270" s="369">
        <v>42</v>
      </c>
      <c r="D270" s="1166" t="str">
        <f t="shared" ref="D270:D278" si="21">IF(C270="", "", HYPERLINK("#", "リンク"))</f>
        <v>リンク</v>
      </c>
    </row>
    <row r="271" spans="1:5" ht="20.149999999999999" customHeight="1">
      <c r="A271" s="1179"/>
      <c r="B271" s="11" t="s">
        <v>4079</v>
      </c>
      <c r="C271" s="369">
        <v>43</v>
      </c>
      <c r="D271" s="1166" t="str">
        <f t="shared" si="21"/>
        <v>リンク</v>
      </c>
    </row>
    <row r="272" spans="1:5" ht="20.149999999999999" customHeight="1">
      <c r="A272" s="1179"/>
      <c r="B272" s="11" t="s">
        <v>4079</v>
      </c>
      <c r="C272" s="369">
        <v>44</v>
      </c>
      <c r="D272" s="1166" t="str">
        <f t="shared" si="21"/>
        <v>リンク</v>
      </c>
    </row>
    <row r="273" spans="1:5" ht="20.149999999999999" customHeight="1">
      <c r="A273" s="1179"/>
      <c r="B273" s="11" t="s">
        <v>4074</v>
      </c>
      <c r="C273" s="369">
        <v>44</v>
      </c>
      <c r="D273" s="1166" t="str">
        <f t="shared" si="21"/>
        <v>リンク</v>
      </c>
    </row>
    <row r="274" spans="1:5" ht="20.149999999999999" customHeight="1">
      <c r="A274" s="1179"/>
      <c r="B274" s="11" t="s">
        <v>4092</v>
      </c>
      <c r="C274" s="369">
        <v>44</v>
      </c>
      <c r="D274" s="1166" t="str">
        <f t="shared" si="21"/>
        <v>リンク</v>
      </c>
    </row>
    <row r="275" spans="1:5" ht="20.149999999999999" customHeight="1">
      <c r="A275" s="1179"/>
      <c r="B275" s="11" t="s">
        <v>4075</v>
      </c>
      <c r="C275" s="369">
        <v>45</v>
      </c>
      <c r="D275" s="1166" t="str">
        <f t="shared" si="21"/>
        <v>リンク</v>
      </c>
    </row>
    <row r="276" spans="1:5" ht="20.149999999999999" customHeight="1">
      <c r="A276" s="1179"/>
      <c r="B276" s="11" t="s">
        <v>4076</v>
      </c>
      <c r="C276" s="369">
        <v>45</v>
      </c>
      <c r="D276" s="1166" t="str">
        <f t="shared" si="21"/>
        <v>リンク</v>
      </c>
    </row>
    <row r="277" spans="1:5" ht="20.149999999999999" customHeight="1">
      <c r="A277" s="1179"/>
      <c r="B277" s="11" t="s">
        <v>4093</v>
      </c>
      <c r="C277" s="369">
        <v>45</v>
      </c>
      <c r="D277" s="1166" t="str">
        <f t="shared" si="21"/>
        <v>リンク</v>
      </c>
    </row>
    <row r="278" spans="1:5" ht="20.149999999999999" customHeight="1">
      <c r="A278" s="1179"/>
      <c r="B278" s="11" t="s">
        <v>4098</v>
      </c>
      <c r="C278" s="369">
        <v>55</v>
      </c>
      <c r="D278" s="1166" t="str">
        <f t="shared" si="21"/>
        <v>リンク</v>
      </c>
    </row>
    <row r="279" spans="1:5" s="1158" customFormat="1" ht="20.149999999999999" customHeight="1">
      <c r="A279" s="1177" t="s">
        <v>3368</v>
      </c>
      <c r="B279" s="1173"/>
      <c r="C279" s="1174"/>
      <c r="D279" s="1316" t="str">
        <f t="shared" si="16"/>
        <v/>
      </c>
      <c r="E279" s="1159"/>
    </row>
    <row r="280" spans="1:5" ht="20.149999999999999" customHeight="1">
      <c r="A280" s="1179"/>
      <c r="B280" s="11" t="s">
        <v>4099</v>
      </c>
      <c r="C280" s="369">
        <v>41</v>
      </c>
      <c r="D280" s="1166" t="str">
        <f t="shared" si="16"/>
        <v>リンク</v>
      </c>
    </row>
    <row r="281" spans="1:5" ht="20.149999999999999" customHeight="1">
      <c r="A281" s="1179"/>
      <c r="B281" s="11" t="s">
        <v>4078</v>
      </c>
      <c r="C281" s="369">
        <v>42</v>
      </c>
      <c r="D281" s="1166" t="str">
        <f t="shared" si="16"/>
        <v>リンク</v>
      </c>
    </row>
    <row r="282" spans="1:5" ht="20.149999999999999" customHeight="1">
      <c r="A282" s="1179"/>
      <c r="B282" s="11" t="s">
        <v>4079</v>
      </c>
      <c r="C282" s="369">
        <v>43</v>
      </c>
      <c r="D282" s="1166" t="str">
        <f t="shared" si="16"/>
        <v>リンク</v>
      </c>
    </row>
    <row r="283" spans="1:5" ht="20.149999999999999" customHeight="1">
      <c r="A283" s="1179"/>
      <c r="B283" s="11" t="s">
        <v>4079</v>
      </c>
      <c r="C283" s="369">
        <v>44</v>
      </c>
      <c r="D283" s="1166" t="str">
        <f t="shared" si="16"/>
        <v>リンク</v>
      </c>
    </row>
    <row r="284" spans="1:5" ht="20.149999999999999" customHeight="1">
      <c r="A284" s="1179"/>
      <c r="B284" s="11" t="s">
        <v>4074</v>
      </c>
      <c r="C284" s="369">
        <v>44</v>
      </c>
      <c r="D284" s="1166" t="str">
        <f t="shared" si="16"/>
        <v>リンク</v>
      </c>
    </row>
    <row r="285" spans="1:5" ht="20.149999999999999" customHeight="1">
      <c r="A285" s="1179"/>
      <c r="B285" s="11" t="s">
        <v>4167</v>
      </c>
      <c r="C285" s="369">
        <v>44</v>
      </c>
      <c r="D285" s="1166" t="str">
        <f t="shared" ref="D285:D348" si="22">IF(C285="", "", HYPERLINK("#", "リンク"))</f>
        <v>リンク</v>
      </c>
    </row>
    <row r="286" spans="1:5" ht="20.149999999999999" customHeight="1">
      <c r="A286" s="1179"/>
      <c r="B286" s="11" t="s">
        <v>4168</v>
      </c>
      <c r="C286" s="369">
        <v>44</v>
      </c>
      <c r="D286" s="1166" t="str">
        <f t="shared" si="22"/>
        <v>リンク</v>
      </c>
    </row>
    <row r="287" spans="1:5" ht="20.149999999999999" customHeight="1">
      <c r="A287" s="1179"/>
      <c r="B287" s="11" t="s">
        <v>4075</v>
      </c>
      <c r="C287" s="369">
        <v>45</v>
      </c>
      <c r="D287" s="1166" t="str">
        <f t="shared" si="22"/>
        <v>リンク</v>
      </c>
    </row>
    <row r="288" spans="1:5" ht="20.149999999999999" customHeight="1">
      <c r="A288" s="1179"/>
      <c r="B288" s="11" t="s">
        <v>4076</v>
      </c>
      <c r="C288" s="369">
        <v>45</v>
      </c>
      <c r="D288" s="1166" t="str">
        <f t="shared" si="22"/>
        <v>リンク</v>
      </c>
    </row>
    <row r="289" spans="1:5" s="1158" customFormat="1" ht="20.149999999999999" customHeight="1">
      <c r="A289" s="1177" t="s">
        <v>7219</v>
      </c>
      <c r="B289" s="1173"/>
      <c r="C289" s="1174"/>
      <c r="D289" s="1316" t="str">
        <f>IF(C289="", "", HYPERLINK("#", "リンク"))</f>
        <v/>
      </c>
      <c r="E289" s="1159"/>
    </row>
    <row r="290" spans="1:5" ht="20.149999999999999" customHeight="1">
      <c r="A290" s="1179"/>
      <c r="B290" s="11" t="s">
        <v>4077</v>
      </c>
      <c r="C290" s="369">
        <v>48</v>
      </c>
      <c r="D290" s="1166" t="str">
        <f>IF(C290="", "", HYPERLINK("#", "リンク"))</f>
        <v>リンク</v>
      </c>
    </row>
    <row r="291" spans="1:5" s="1158" customFormat="1" ht="20.149999999999999" customHeight="1">
      <c r="A291" s="1177"/>
      <c r="B291" s="11" t="s">
        <v>3972</v>
      </c>
      <c r="C291" s="369">
        <v>83</v>
      </c>
      <c r="D291" s="1166" t="str">
        <f t="shared" ref="D291" si="23">IF(C291="", "", HYPERLINK("#", "リンク"))</f>
        <v>リンク</v>
      </c>
      <c r="E291" s="1159"/>
    </row>
    <row r="292" spans="1:5" s="1158" customFormat="1" ht="20.149999999999999" customHeight="1">
      <c r="A292" s="1177" t="s">
        <v>7229</v>
      </c>
      <c r="B292" s="1173"/>
      <c r="C292" s="1174"/>
      <c r="D292" s="1316" t="str">
        <f t="shared" si="22"/>
        <v/>
      </c>
      <c r="E292" s="1159"/>
    </row>
    <row r="293" spans="1:5" ht="20.149999999999999" customHeight="1">
      <c r="A293" s="1179"/>
      <c r="B293" s="11" t="s">
        <v>4100</v>
      </c>
      <c r="C293" s="369">
        <v>26</v>
      </c>
      <c r="D293" s="1166" t="str">
        <f t="shared" si="22"/>
        <v>リンク</v>
      </c>
    </row>
    <row r="294" spans="1:5" ht="20.149999999999999" customHeight="1">
      <c r="A294" s="1179"/>
      <c r="B294" s="11" t="s">
        <v>4101</v>
      </c>
      <c r="C294" s="369">
        <v>41</v>
      </c>
      <c r="D294" s="1166" t="str">
        <f t="shared" si="22"/>
        <v>リンク</v>
      </c>
    </row>
    <row r="295" spans="1:5" ht="20.149999999999999" customHeight="1">
      <c r="A295" s="1179"/>
      <c r="B295" s="11" t="s">
        <v>4103</v>
      </c>
      <c r="C295" s="369">
        <v>82</v>
      </c>
      <c r="D295" s="1166" t="str">
        <f t="shared" si="22"/>
        <v>リンク</v>
      </c>
    </row>
    <row r="296" spans="1:5" s="1158" customFormat="1" ht="19.5" customHeight="1">
      <c r="A296" s="1177" t="s">
        <v>4455</v>
      </c>
      <c r="B296" s="1173"/>
      <c r="C296" s="1174"/>
      <c r="D296" s="1316" t="str">
        <f t="shared" ref="D296" si="24">IF(C296="", "", HYPERLINK("#", "リンク"))</f>
        <v/>
      </c>
      <c r="E296" s="1159"/>
    </row>
    <row r="297" spans="1:5" s="1158" customFormat="1" ht="19.5" customHeight="1">
      <c r="A297" s="1177" t="s">
        <v>3369</v>
      </c>
      <c r="B297" s="1173"/>
      <c r="C297" s="1174"/>
      <c r="D297" s="1316" t="str">
        <f t="shared" si="22"/>
        <v/>
      </c>
      <c r="E297" s="1159"/>
    </row>
    <row r="298" spans="1:5" ht="20.149999999999999" customHeight="1">
      <c r="A298" s="1179"/>
      <c r="B298" s="11" t="s">
        <v>4111</v>
      </c>
      <c r="C298" s="369">
        <v>63</v>
      </c>
      <c r="D298" s="1166" t="str">
        <f t="shared" si="22"/>
        <v>リンク</v>
      </c>
    </row>
    <row r="299" spans="1:5" ht="20.149999999999999" customHeight="1">
      <c r="A299" s="1179"/>
      <c r="B299" s="11" t="s">
        <v>4112</v>
      </c>
      <c r="C299" s="369">
        <v>63</v>
      </c>
      <c r="D299" s="1166" t="str">
        <f t="shared" si="22"/>
        <v>リンク</v>
      </c>
    </row>
    <row r="300" spans="1:5" ht="20.149999999999999" customHeight="1">
      <c r="A300" s="1179"/>
      <c r="B300" s="11" t="s">
        <v>4113</v>
      </c>
      <c r="C300" s="369">
        <v>63</v>
      </c>
      <c r="D300" s="1166" t="str">
        <f t="shared" si="22"/>
        <v>リンク</v>
      </c>
    </row>
    <row r="301" spans="1:5" ht="20.149999999999999" customHeight="1">
      <c r="A301" s="1179"/>
      <c r="B301" s="11" t="s">
        <v>4114</v>
      </c>
      <c r="C301" s="369">
        <v>63</v>
      </c>
      <c r="D301" s="1166" t="str">
        <f t="shared" si="22"/>
        <v>リンク</v>
      </c>
    </row>
    <row r="302" spans="1:5" s="1158" customFormat="1" ht="19.5" customHeight="1">
      <c r="A302" s="1177" t="s">
        <v>3370</v>
      </c>
      <c r="B302" s="1173"/>
      <c r="C302" s="1174"/>
      <c r="D302" s="1316" t="str">
        <f t="shared" si="22"/>
        <v/>
      </c>
      <c r="E302" s="1159"/>
    </row>
    <row r="303" spans="1:5" ht="20.149999999999999" customHeight="1">
      <c r="A303" s="1179"/>
      <c r="B303" s="11" t="s">
        <v>4115</v>
      </c>
      <c r="C303" s="369">
        <v>64</v>
      </c>
      <c r="D303" s="1166" t="str">
        <f t="shared" si="22"/>
        <v>リンク</v>
      </c>
    </row>
    <row r="304" spans="1:5" ht="20.149999999999999" customHeight="1">
      <c r="A304" s="1179"/>
      <c r="B304" s="11" t="s">
        <v>4116</v>
      </c>
      <c r="C304" s="369">
        <v>64</v>
      </c>
      <c r="D304" s="1166" t="str">
        <f t="shared" si="22"/>
        <v>リンク</v>
      </c>
    </row>
    <row r="305" spans="1:5" ht="20.149999999999999" customHeight="1">
      <c r="A305" s="1179"/>
      <c r="B305" s="11" t="s">
        <v>4117</v>
      </c>
      <c r="C305" s="369">
        <v>64</v>
      </c>
      <c r="D305" s="1166" t="str">
        <f t="shared" si="22"/>
        <v>リンク</v>
      </c>
    </row>
    <row r="306" spans="1:5" ht="20.149999999999999" customHeight="1">
      <c r="A306" s="1179"/>
      <c r="B306" s="11" t="s">
        <v>6753</v>
      </c>
      <c r="C306" s="369">
        <v>64</v>
      </c>
      <c r="D306" s="1166" t="str">
        <f t="shared" si="22"/>
        <v>リンク</v>
      </c>
    </row>
    <row r="307" spans="1:5" ht="20.149999999999999" customHeight="1">
      <c r="A307" s="1179"/>
      <c r="B307" s="11" t="s">
        <v>4118</v>
      </c>
      <c r="C307" s="369">
        <v>74</v>
      </c>
      <c r="D307" s="1166" t="str">
        <f t="shared" si="22"/>
        <v>リンク</v>
      </c>
    </row>
    <row r="308" spans="1:5" s="1158" customFormat="1" ht="19.5" customHeight="1">
      <c r="A308" s="1177" t="s">
        <v>3371</v>
      </c>
      <c r="B308" s="1173"/>
      <c r="C308" s="1174"/>
      <c r="D308" s="1316" t="str">
        <f t="shared" si="22"/>
        <v/>
      </c>
      <c r="E308" s="1159"/>
    </row>
    <row r="309" spans="1:5" ht="20.149999999999999" customHeight="1">
      <c r="A309" s="1179"/>
      <c r="B309" s="11" t="s">
        <v>3970</v>
      </c>
      <c r="C309" s="369">
        <v>6</v>
      </c>
      <c r="D309" s="1166" t="str">
        <f t="shared" si="22"/>
        <v>リンク</v>
      </c>
    </row>
    <row r="310" spans="1:5" ht="20.149999999999999" customHeight="1">
      <c r="A310" s="1179"/>
      <c r="B310" s="11" t="s">
        <v>4106</v>
      </c>
      <c r="C310" s="369">
        <v>59</v>
      </c>
      <c r="D310" s="1166" t="str">
        <f t="shared" si="22"/>
        <v>リンク</v>
      </c>
    </row>
    <row r="311" spans="1:5" ht="20.149999999999999" customHeight="1">
      <c r="A311" s="1179"/>
      <c r="B311" s="11" t="s">
        <v>4107</v>
      </c>
      <c r="C311" s="369">
        <v>59</v>
      </c>
      <c r="D311" s="1166" t="str">
        <f t="shared" si="22"/>
        <v>リンク</v>
      </c>
    </row>
    <row r="312" spans="1:5" ht="20.149999999999999" customHeight="1">
      <c r="A312" s="1179"/>
      <c r="B312" s="11" t="s">
        <v>4108</v>
      </c>
      <c r="C312" s="369">
        <v>59</v>
      </c>
      <c r="D312" s="1166" t="str">
        <f t="shared" si="22"/>
        <v>リンク</v>
      </c>
    </row>
    <row r="313" spans="1:5" ht="20.149999999999999" customHeight="1">
      <c r="A313" s="1179"/>
      <c r="B313" s="11" t="s">
        <v>4119</v>
      </c>
      <c r="C313" s="369">
        <v>76</v>
      </c>
      <c r="D313" s="1166" t="str">
        <f t="shared" si="22"/>
        <v>リンク</v>
      </c>
    </row>
    <row r="314" spans="1:5" s="1158" customFormat="1" ht="19.5" customHeight="1">
      <c r="A314" s="1177" t="s">
        <v>3372</v>
      </c>
      <c r="B314" s="1173"/>
      <c r="C314" s="1174"/>
      <c r="D314" s="1316" t="str">
        <f t="shared" si="22"/>
        <v/>
      </c>
      <c r="E314" s="1159"/>
    </row>
    <row r="315" spans="1:5" ht="20.149999999999999" customHeight="1">
      <c r="A315" s="1179"/>
      <c r="B315" s="11" t="s">
        <v>3970</v>
      </c>
      <c r="C315" s="369">
        <v>6</v>
      </c>
      <c r="D315" s="1166" t="str">
        <f t="shared" si="22"/>
        <v>リンク</v>
      </c>
    </row>
    <row r="316" spans="1:5" ht="20.149999999999999" customHeight="1">
      <c r="A316" s="1179"/>
      <c r="B316" s="11" t="s">
        <v>4109</v>
      </c>
      <c r="C316" s="369">
        <v>59</v>
      </c>
      <c r="D316" s="1166" t="str">
        <f t="shared" si="22"/>
        <v>リンク</v>
      </c>
    </row>
    <row r="317" spans="1:5" ht="20.149999999999999" customHeight="1">
      <c r="A317" s="1179"/>
      <c r="B317" s="11" t="s">
        <v>4121</v>
      </c>
      <c r="C317" s="369">
        <v>60</v>
      </c>
      <c r="D317" s="1166" t="str">
        <f t="shared" si="22"/>
        <v>リンク</v>
      </c>
    </row>
    <row r="318" spans="1:5" ht="20.149999999999999" customHeight="1">
      <c r="A318" s="1179"/>
      <c r="B318" s="11" t="s">
        <v>4120</v>
      </c>
      <c r="C318" s="369">
        <v>60</v>
      </c>
      <c r="D318" s="1166" t="str">
        <f>IF(C318="", "", HYPERLINK("#", "リンク"))</f>
        <v>リンク</v>
      </c>
    </row>
    <row r="319" spans="1:5" ht="20.149999999999999" customHeight="1">
      <c r="A319" s="1179"/>
      <c r="B319" s="11" t="s">
        <v>4111</v>
      </c>
      <c r="C319" s="369">
        <v>63</v>
      </c>
      <c r="D319" s="1166" t="str">
        <f t="shared" si="22"/>
        <v>リンク</v>
      </c>
    </row>
    <row r="320" spans="1:5" s="1158" customFormat="1" ht="19.5" customHeight="1">
      <c r="A320" s="1177" t="s">
        <v>3373</v>
      </c>
      <c r="B320" s="1173"/>
      <c r="C320" s="1174"/>
      <c r="D320" s="1316" t="str">
        <f t="shared" si="22"/>
        <v/>
      </c>
      <c r="E320" s="1159"/>
    </row>
    <row r="321" spans="1:5" ht="20.149999999999999" customHeight="1">
      <c r="A321" s="1179"/>
      <c r="B321" s="11" t="s">
        <v>4110</v>
      </c>
      <c r="C321" s="369">
        <v>59</v>
      </c>
      <c r="D321" s="1166" t="str">
        <f t="shared" si="22"/>
        <v>リンク</v>
      </c>
    </row>
    <row r="322" spans="1:5" s="1158" customFormat="1" ht="19.5" customHeight="1">
      <c r="A322" s="1177" t="s">
        <v>3374</v>
      </c>
      <c r="B322" s="1173"/>
      <c r="C322" s="1174"/>
      <c r="D322" s="1316" t="str">
        <f t="shared" si="22"/>
        <v/>
      </c>
      <c r="E322" s="1159"/>
    </row>
    <row r="323" spans="1:5" ht="20.149999999999999" customHeight="1">
      <c r="A323" s="1179"/>
      <c r="B323" s="11" t="s">
        <v>4111</v>
      </c>
      <c r="C323" s="369">
        <v>63</v>
      </c>
      <c r="D323" s="1166" t="str">
        <f t="shared" si="22"/>
        <v>リンク</v>
      </c>
    </row>
    <row r="324" spans="1:5" ht="20.149999999999999" customHeight="1">
      <c r="A324" s="1179"/>
      <c r="B324" s="11" t="s">
        <v>4112</v>
      </c>
      <c r="C324" s="369">
        <v>63</v>
      </c>
      <c r="D324" s="1166" t="str">
        <f t="shared" si="22"/>
        <v>リンク</v>
      </c>
    </row>
    <row r="325" spans="1:5" ht="20.149999999999999" customHeight="1">
      <c r="A325" s="1179"/>
      <c r="B325" s="11" t="s">
        <v>4183</v>
      </c>
      <c r="C325" s="369">
        <v>71</v>
      </c>
      <c r="D325" s="1166" t="str">
        <f t="shared" si="22"/>
        <v>リンク</v>
      </c>
    </row>
    <row r="326" spans="1:5" s="1158" customFormat="1" ht="19.5" customHeight="1">
      <c r="A326" s="1177" t="s">
        <v>3375</v>
      </c>
      <c r="B326" s="1173"/>
      <c r="C326" s="1174"/>
      <c r="D326" s="1316" t="str">
        <f t="shared" si="22"/>
        <v/>
      </c>
      <c r="E326" s="1159"/>
    </row>
    <row r="327" spans="1:5" ht="20.149999999999999" customHeight="1">
      <c r="A327" s="1179"/>
      <c r="B327" s="11" t="s">
        <v>3328</v>
      </c>
      <c r="C327" s="369"/>
      <c r="D327" s="1166" t="str">
        <f t="shared" si="22"/>
        <v/>
      </c>
    </row>
    <row r="328" spans="1:5" s="1158" customFormat="1" ht="19.5" customHeight="1">
      <c r="A328" s="1177" t="s">
        <v>3376</v>
      </c>
      <c r="B328" s="1173"/>
      <c r="C328" s="1174"/>
      <c r="D328" s="1316" t="str">
        <f t="shared" si="22"/>
        <v/>
      </c>
      <c r="E328" s="1159"/>
    </row>
    <row r="329" spans="1:5" ht="20.149999999999999" customHeight="1">
      <c r="A329" s="1179"/>
      <c r="B329" s="11" t="s">
        <v>4113</v>
      </c>
      <c r="C329" s="369">
        <v>63</v>
      </c>
      <c r="D329" s="1166" t="str">
        <f t="shared" si="22"/>
        <v>リンク</v>
      </c>
    </row>
    <row r="330" spans="1:5" ht="20.149999999999999" customHeight="1">
      <c r="A330" s="1179"/>
      <c r="B330" s="11" t="s">
        <v>4105</v>
      </c>
      <c r="C330" s="369">
        <v>63</v>
      </c>
      <c r="D330" s="1166" t="str">
        <f>IF(C330="", "", HYPERLINK("#", "リンク"))</f>
        <v>リンク</v>
      </c>
    </row>
    <row r="331" spans="1:5" ht="20.149999999999999" customHeight="1">
      <c r="A331" s="1179"/>
      <c r="B331" s="11" t="s">
        <v>4170</v>
      </c>
      <c r="C331" s="369">
        <v>63</v>
      </c>
      <c r="D331" s="1166" t="str">
        <f>IF(C331="", "", HYPERLINK("#", "リンク"))</f>
        <v>リンク</v>
      </c>
    </row>
    <row r="332" spans="1:5" ht="20.149999999999999" customHeight="1">
      <c r="A332" s="1179"/>
      <c r="B332" s="11" t="s">
        <v>4122</v>
      </c>
      <c r="C332" s="369">
        <v>65</v>
      </c>
      <c r="D332" s="1166" t="str">
        <f t="shared" si="22"/>
        <v>リンク</v>
      </c>
    </row>
    <row r="333" spans="1:5" ht="20.149999999999999" customHeight="1">
      <c r="A333" s="1179"/>
      <c r="B333" s="11" t="s">
        <v>4184</v>
      </c>
      <c r="C333" s="369">
        <v>71</v>
      </c>
      <c r="D333" s="1166" t="str">
        <f t="shared" si="22"/>
        <v>リンク</v>
      </c>
    </row>
    <row r="334" spans="1:5" ht="20.149999999999999" customHeight="1">
      <c r="A334" s="1179"/>
      <c r="B334" s="11" t="s">
        <v>3972</v>
      </c>
      <c r="C334" s="369">
        <v>83</v>
      </c>
      <c r="D334" s="1166" t="str">
        <f t="shared" si="22"/>
        <v>リンク</v>
      </c>
    </row>
    <row r="335" spans="1:5" s="1158" customFormat="1" ht="19.5" customHeight="1">
      <c r="A335" s="1177" t="s">
        <v>3377</v>
      </c>
      <c r="B335" s="1173"/>
      <c r="C335" s="1174"/>
      <c r="D335" s="1316" t="str">
        <f t="shared" si="22"/>
        <v/>
      </c>
      <c r="E335" s="1159"/>
    </row>
    <row r="336" spans="1:5" ht="20.149999999999999" customHeight="1">
      <c r="A336" s="1179"/>
      <c r="B336" s="11" t="s">
        <v>4171</v>
      </c>
      <c r="C336" s="369">
        <v>66</v>
      </c>
      <c r="D336" s="1166" t="str">
        <f t="shared" si="22"/>
        <v>リンク</v>
      </c>
    </row>
    <row r="337" spans="1:5" ht="20.149999999999999" customHeight="1">
      <c r="A337" s="1179"/>
      <c r="B337" s="11" t="s">
        <v>4172</v>
      </c>
      <c r="C337" s="369">
        <v>67</v>
      </c>
      <c r="D337" s="1166" t="str">
        <f t="shared" si="22"/>
        <v>リンク</v>
      </c>
    </row>
    <row r="338" spans="1:5" ht="20.149999999999999" customHeight="1">
      <c r="A338" s="1179"/>
      <c r="B338" s="11" t="s">
        <v>4172</v>
      </c>
      <c r="C338" s="369">
        <v>68</v>
      </c>
      <c r="D338" s="1166" t="str">
        <f t="shared" si="22"/>
        <v>リンク</v>
      </c>
    </row>
    <row r="339" spans="1:5" ht="20.149999999999999" customHeight="1">
      <c r="A339" s="1179"/>
      <c r="B339" s="11" t="s">
        <v>4173</v>
      </c>
      <c r="C339" s="369">
        <v>68</v>
      </c>
      <c r="D339" s="1166" t="str">
        <f t="shared" si="22"/>
        <v>リンク</v>
      </c>
    </row>
    <row r="340" spans="1:5" ht="20.149999999999999" customHeight="1">
      <c r="A340" s="1179"/>
      <c r="B340" s="11" t="s">
        <v>4174</v>
      </c>
      <c r="C340" s="369">
        <v>69</v>
      </c>
      <c r="D340" s="1166" t="str">
        <f t="shared" si="22"/>
        <v>リンク</v>
      </c>
    </row>
    <row r="341" spans="1:5" ht="20.149999999999999" customHeight="1">
      <c r="A341" s="1179"/>
      <c r="B341" s="11" t="s">
        <v>4175</v>
      </c>
      <c r="C341" s="369">
        <v>70</v>
      </c>
      <c r="D341" s="1166" t="str">
        <f t="shared" si="22"/>
        <v>リンク</v>
      </c>
    </row>
    <row r="342" spans="1:5" ht="20.149999999999999" customHeight="1">
      <c r="A342" s="1179"/>
      <c r="B342" s="11" t="s">
        <v>4183</v>
      </c>
      <c r="C342" s="369">
        <v>71</v>
      </c>
      <c r="D342" s="1166" t="str">
        <f t="shared" si="22"/>
        <v>リンク</v>
      </c>
    </row>
    <row r="343" spans="1:5" ht="20.149999999999999" customHeight="1">
      <c r="A343" s="1179"/>
      <c r="B343" s="11" t="s">
        <v>4118</v>
      </c>
      <c r="C343" s="369">
        <v>74</v>
      </c>
      <c r="D343" s="1166" t="str">
        <f t="shared" si="22"/>
        <v>リンク</v>
      </c>
    </row>
    <row r="344" spans="1:5" ht="20.149999999999999" customHeight="1">
      <c r="A344" s="1179"/>
      <c r="B344" s="11" t="s">
        <v>7778</v>
      </c>
      <c r="C344" s="369">
        <v>78</v>
      </c>
      <c r="D344" s="1166" t="str">
        <f t="shared" si="22"/>
        <v>リンク</v>
      </c>
    </row>
    <row r="345" spans="1:5" ht="20.149999999999999" customHeight="1">
      <c r="A345" s="1179"/>
      <c r="B345" s="11" t="s">
        <v>7800</v>
      </c>
      <c r="C345" s="369">
        <v>83</v>
      </c>
      <c r="D345" s="1166" t="str">
        <f t="shared" si="22"/>
        <v>リンク</v>
      </c>
    </row>
    <row r="346" spans="1:5" s="1158" customFormat="1" ht="19.5" customHeight="1">
      <c r="A346" s="1177" t="s">
        <v>4456</v>
      </c>
      <c r="B346" s="1173"/>
      <c r="C346" s="1174"/>
      <c r="D346" s="1316" t="str">
        <f t="shared" ref="D346" si="25">IF(C346="", "", HYPERLINK("#", "リンク"))</f>
        <v/>
      </c>
      <c r="E346" s="1159"/>
    </row>
    <row r="347" spans="1:5" s="1158" customFormat="1" ht="19.5" customHeight="1">
      <c r="A347" s="1177" t="s">
        <v>3378</v>
      </c>
      <c r="B347" s="1173"/>
      <c r="C347" s="1174"/>
      <c r="D347" s="1316" t="str">
        <f t="shared" si="22"/>
        <v/>
      </c>
      <c r="E347" s="1159"/>
    </row>
    <row r="348" spans="1:5" ht="20.149999999999999" customHeight="1">
      <c r="A348" s="1179"/>
      <c r="B348" s="11" t="s">
        <v>3969</v>
      </c>
      <c r="C348" s="369">
        <v>20</v>
      </c>
      <c r="D348" s="1166" t="str">
        <f t="shared" si="22"/>
        <v>リンク</v>
      </c>
    </row>
    <row r="349" spans="1:5" s="1158" customFormat="1" ht="19.5" customHeight="1">
      <c r="A349" s="1177" t="s">
        <v>4457</v>
      </c>
      <c r="B349" s="1173"/>
      <c r="C349" s="1174"/>
      <c r="D349" s="1316" t="str">
        <f t="shared" ref="D349" si="26">IF(C349="", "", HYPERLINK("#", "リンク"))</f>
        <v/>
      </c>
      <c r="E349" s="1159"/>
    </row>
    <row r="350" spans="1:5" s="1158" customFormat="1" ht="19.5" customHeight="1">
      <c r="A350" s="1177" t="s">
        <v>3379</v>
      </c>
      <c r="B350" s="1173"/>
      <c r="C350" s="1174"/>
      <c r="D350" s="1316" t="str">
        <f t="shared" ref="D350:D417" si="27">IF(C350="", "", HYPERLINK("#", "リンク"))</f>
        <v/>
      </c>
      <c r="E350" s="1159"/>
    </row>
    <row r="351" spans="1:5" ht="20.149999999999999" customHeight="1">
      <c r="A351" s="1179"/>
      <c r="B351" s="11" t="s">
        <v>4001</v>
      </c>
      <c r="C351" s="369">
        <v>5</v>
      </c>
      <c r="D351" s="1166" t="str">
        <f t="shared" si="27"/>
        <v>リンク</v>
      </c>
    </row>
    <row r="352" spans="1:5" ht="20.149999999999999" customHeight="1">
      <c r="A352" s="1179"/>
      <c r="B352" s="11" t="s">
        <v>4129</v>
      </c>
      <c r="C352" s="369">
        <v>52</v>
      </c>
      <c r="D352" s="1166" t="str">
        <f t="shared" si="27"/>
        <v>リンク</v>
      </c>
    </row>
    <row r="353" spans="1:5" ht="20.149999999999999" customHeight="1">
      <c r="A353" s="1179"/>
      <c r="B353" s="11" t="s">
        <v>4130</v>
      </c>
      <c r="C353" s="369">
        <v>54</v>
      </c>
      <c r="D353" s="1166" t="str">
        <f t="shared" si="27"/>
        <v>リンク</v>
      </c>
    </row>
    <row r="354" spans="1:5" ht="20.149999999999999" customHeight="1">
      <c r="A354" s="1179"/>
      <c r="B354" s="11" t="s">
        <v>4131</v>
      </c>
      <c r="C354" s="369">
        <v>54</v>
      </c>
      <c r="D354" s="1166" t="str">
        <f t="shared" si="27"/>
        <v>リンク</v>
      </c>
    </row>
    <row r="355" spans="1:5" s="1158" customFormat="1" ht="19.5" customHeight="1">
      <c r="A355" s="1177" t="s">
        <v>7534</v>
      </c>
      <c r="B355" s="1173"/>
      <c r="C355" s="1174"/>
      <c r="D355" s="1316" t="str">
        <f t="shared" ref="D355" si="28">IF(C355="", "", HYPERLINK("#", "リンク"))</f>
        <v/>
      </c>
      <c r="E355" s="1159"/>
    </row>
    <row r="356" spans="1:5" ht="20.149999999999999" customHeight="1">
      <c r="A356" s="1179"/>
      <c r="B356" s="11" t="s">
        <v>4125</v>
      </c>
      <c r="C356" s="369">
        <v>50</v>
      </c>
      <c r="D356" s="1166" t="str">
        <f>IF(C356="", "", HYPERLINK("#", "リンク"))</f>
        <v>リンク</v>
      </c>
    </row>
    <row r="357" spans="1:5" ht="20.149999999999999" customHeight="1">
      <c r="A357" s="1179"/>
      <c r="B357" s="11" t="s">
        <v>4126</v>
      </c>
      <c r="C357" s="369">
        <v>51</v>
      </c>
      <c r="D357" s="1166" t="str">
        <f>IF(C357="", "", HYPERLINK("#", "リンク"))</f>
        <v>リンク</v>
      </c>
    </row>
    <row r="358" spans="1:5" ht="20.149999999999999" customHeight="1">
      <c r="A358" s="1179"/>
      <c r="B358" s="11" t="s">
        <v>4127</v>
      </c>
      <c r="C358" s="369">
        <v>51</v>
      </c>
      <c r="D358" s="1166" t="str">
        <f>IF(C358="", "", HYPERLINK("#", "リンク"))</f>
        <v>リンク</v>
      </c>
    </row>
    <row r="359" spans="1:5" ht="20.149999999999999" customHeight="1">
      <c r="A359" s="1179"/>
      <c r="B359" s="11" t="s">
        <v>4128</v>
      </c>
      <c r="C359" s="369">
        <v>52</v>
      </c>
      <c r="D359" s="1166" t="str">
        <f>IF(C359="", "", HYPERLINK("#", "リンク"))</f>
        <v>リンク</v>
      </c>
    </row>
    <row r="360" spans="1:5" ht="20.149999999999999" customHeight="1">
      <c r="A360" s="1179"/>
      <c r="B360" s="11" t="s">
        <v>4129</v>
      </c>
      <c r="C360" s="369">
        <v>52</v>
      </c>
      <c r="D360" s="1166" t="str">
        <f t="shared" ref="D360:D361" si="29">IF(C360="", "", HYPERLINK("#", "リンク"))</f>
        <v>リンク</v>
      </c>
    </row>
    <row r="361" spans="1:5" ht="20.149999999999999" customHeight="1">
      <c r="A361" s="1179"/>
      <c r="B361" s="11" t="s">
        <v>4396</v>
      </c>
      <c r="C361" s="369">
        <v>53</v>
      </c>
      <c r="D361" s="1166" t="str">
        <f t="shared" si="29"/>
        <v>リンク</v>
      </c>
    </row>
    <row r="362" spans="1:5" ht="20.149999999999999" customHeight="1">
      <c r="A362" s="1179"/>
      <c r="B362" s="11" t="s">
        <v>4132</v>
      </c>
      <c r="C362" s="369">
        <v>55</v>
      </c>
      <c r="D362" s="1166" t="str">
        <f>IF(C362="", "", HYPERLINK("#", "リンク"))</f>
        <v>リンク</v>
      </c>
    </row>
    <row r="363" spans="1:5" s="1158" customFormat="1" ht="19.5" customHeight="1">
      <c r="A363" s="1177" t="s">
        <v>3380</v>
      </c>
      <c r="B363" s="1173"/>
      <c r="C363" s="1174"/>
      <c r="D363" s="1316" t="str">
        <f t="shared" si="27"/>
        <v/>
      </c>
      <c r="E363" s="1159"/>
    </row>
    <row r="364" spans="1:5" ht="20.149999999999999" customHeight="1">
      <c r="A364" s="1179"/>
      <c r="B364" s="11" t="s">
        <v>3974</v>
      </c>
      <c r="C364" s="369">
        <v>7</v>
      </c>
      <c r="D364" s="1166" t="str">
        <f t="shared" si="27"/>
        <v>リンク</v>
      </c>
    </row>
    <row r="365" spans="1:5" ht="20.149999999999999" customHeight="1">
      <c r="A365" s="1179"/>
      <c r="B365" s="11" t="s">
        <v>4125</v>
      </c>
      <c r="C365" s="369">
        <v>50</v>
      </c>
      <c r="D365" s="1166" t="str">
        <f t="shared" si="27"/>
        <v>リンク</v>
      </c>
    </row>
    <row r="366" spans="1:5" ht="20.149999999999999" customHeight="1">
      <c r="A366" s="1179"/>
      <c r="B366" s="11" t="s">
        <v>4126</v>
      </c>
      <c r="C366" s="369">
        <v>51</v>
      </c>
      <c r="D366" s="1166" t="str">
        <f t="shared" si="27"/>
        <v>リンク</v>
      </c>
    </row>
    <row r="367" spans="1:5" ht="20.149999999999999" customHeight="1">
      <c r="A367" s="1179"/>
      <c r="B367" s="11" t="s">
        <v>4127</v>
      </c>
      <c r="C367" s="369">
        <v>51</v>
      </c>
      <c r="D367" s="1166" t="str">
        <f t="shared" si="27"/>
        <v>リンク</v>
      </c>
    </row>
    <row r="368" spans="1:5" ht="20.149999999999999" customHeight="1">
      <c r="A368" s="1179"/>
      <c r="B368" s="11" t="s">
        <v>4128</v>
      </c>
      <c r="C368" s="369">
        <v>52</v>
      </c>
      <c r="D368" s="1166" t="str">
        <f t="shared" si="27"/>
        <v>リンク</v>
      </c>
    </row>
    <row r="369" spans="1:5" ht="20.149999999999999" customHeight="1">
      <c r="A369" s="1179"/>
      <c r="B369" s="11" t="s">
        <v>4129</v>
      </c>
      <c r="C369" s="369">
        <v>52</v>
      </c>
      <c r="D369" s="1166" t="str">
        <f t="shared" si="27"/>
        <v>リンク</v>
      </c>
    </row>
    <row r="370" spans="1:5" ht="20.149999999999999" customHeight="1">
      <c r="A370" s="1179"/>
      <c r="B370" s="11" t="s">
        <v>4396</v>
      </c>
      <c r="C370" s="369">
        <v>53</v>
      </c>
      <c r="D370" s="1166" t="str">
        <f t="shared" si="27"/>
        <v>リンク</v>
      </c>
    </row>
    <row r="371" spans="1:5" ht="20.149999999999999" customHeight="1">
      <c r="A371" s="1179"/>
      <c r="B371" s="11" t="s">
        <v>4134</v>
      </c>
      <c r="C371" s="369">
        <v>53</v>
      </c>
      <c r="D371" s="1166" t="str">
        <f t="shared" si="27"/>
        <v>リンク</v>
      </c>
    </row>
    <row r="372" spans="1:5" ht="20.149999999999999" customHeight="1">
      <c r="A372" s="1179"/>
      <c r="B372" s="11" t="s">
        <v>4135</v>
      </c>
      <c r="C372" s="369">
        <v>53</v>
      </c>
      <c r="D372" s="1166" t="str">
        <f t="shared" si="27"/>
        <v>リンク</v>
      </c>
    </row>
    <row r="373" spans="1:5" ht="20.149999999999999" customHeight="1">
      <c r="A373" s="1177" t="s">
        <v>7220</v>
      </c>
      <c r="B373" s="2199"/>
      <c r="C373" s="1174"/>
      <c r="D373" s="1316"/>
    </row>
    <row r="374" spans="1:5" ht="20.149999999999999" customHeight="1">
      <c r="A374" s="1179"/>
      <c r="B374" s="11" t="s">
        <v>3974</v>
      </c>
      <c r="C374" s="369">
        <v>7</v>
      </c>
      <c r="D374" s="1166" t="str">
        <f t="shared" ref="D374:D380" si="30">IF(C374="", "", HYPERLINK("#", "リンク"))</f>
        <v>リンク</v>
      </c>
    </row>
    <row r="375" spans="1:5" ht="20.149999999999999" customHeight="1">
      <c r="A375" s="1179"/>
      <c r="B375" s="11" t="s">
        <v>4125</v>
      </c>
      <c r="C375" s="369">
        <v>50</v>
      </c>
      <c r="D375" s="1166" t="str">
        <f t="shared" si="30"/>
        <v>リンク</v>
      </c>
    </row>
    <row r="376" spans="1:5" ht="20.149999999999999" customHeight="1">
      <c r="A376" s="1179"/>
      <c r="B376" s="11" t="s">
        <v>4126</v>
      </c>
      <c r="C376" s="369">
        <v>51</v>
      </c>
      <c r="D376" s="1166" t="str">
        <f t="shared" si="30"/>
        <v>リンク</v>
      </c>
    </row>
    <row r="377" spans="1:5" ht="20.149999999999999" customHeight="1">
      <c r="A377" s="1179"/>
      <c r="B377" s="11" t="s">
        <v>4127</v>
      </c>
      <c r="C377" s="369">
        <v>51</v>
      </c>
      <c r="D377" s="1166" t="str">
        <f t="shared" si="30"/>
        <v>リンク</v>
      </c>
    </row>
    <row r="378" spans="1:5" ht="20.149999999999999" customHeight="1">
      <c r="A378" s="1179"/>
      <c r="B378" s="11" t="s">
        <v>4128</v>
      </c>
      <c r="C378" s="369">
        <v>52</v>
      </c>
      <c r="D378" s="1166" t="str">
        <f t="shared" si="30"/>
        <v>リンク</v>
      </c>
    </row>
    <row r="379" spans="1:5" ht="20.149999999999999" customHeight="1">
      <c r="A379" s="1179"/>
      <c r="B379" s="11" t="s">
        <v>4129</v>
      </c>
      <c r="C379" s="369">
        <v>52</v>
      </c>
      <c r="D379" s="1166" t="str">
        <f t="shared" si="30"/>
        <v>リンク</v>
      </c>
    </row>
    <row r="380" spans="1:5" ht="20.149999999999999" customHeight="1">
      <c r="A380" s="1179"/>
      <c r="B380" s="11" t="s">
        <v>4138</v>
      </c>
      <c r="C380" s="369">
        <v>55</v>
      </c>
      <c r="D380" s="1166" t="str">
        <f t="shared" si="30"/>
        <v>リンク</v>
      </c>
    </row>
    <row r="381" spans="1:5" ht="20.149999999999999" customHeight="1">
      <c r="A381" s="1179"/>
      <c r="B381" s="11" t="s">
        <v>4102</v>
      </c>
      <c r="C381" s="369">
        <v>82</v>
      </c>
      <c r="D381" s="1166" t="str">
        <f>IF(C381="", "", HYPERLINK("#", "リンク"))</f>
        <v>リンク</v>
      </c>
    </row>
    <row r="382" spans="1:5" s="1158" customFormat="1" ht="19.5" customHeight="1">
      <c r="A382" s="1177" t="s">
        <v>7221</v>
      </c>
      <c r="B382" s="1173"/>
      <c r="C382" s="1174"/>
      <c r="D382" s="1316" t="str">
        <f t="shared" si="27"/>
        <v/>
      </c>
      <c r="E382" s="1159"/>
    </row>
    <row r="383" spans="1:5" ht="20.149999999999999" customHeight="1">
      <c r="A383" s="1179"/>
      <c r="B383" s="11" t="s">
        <v>6734</v>
      </c>
      <c r="C383" s="369">
        <v>53</v>
      </c>
      <c r="D383" s="1166" t="str">
        <f t="shared" si="27"/>
        <v>リンク</v>
      </c>
    </row>
    <row r="384" spans="1:5" ht="20.149999999999999" customHeight="1">
      <c r="A384" s="1179"/>
      <c r="B384" s="11" t="s">
        <v>4136</v>
      </c>
      <c r="C384" s="369">
        <v>53</v>
      </c>
      <c r="D384" s="1166" t="str">
        <f>IF(C384="", "", HYPERLINK("#", "リンク"))</f>
        <v>リンク</v>
      </c>
    </row>
    <row r="385" spans="1:5" ht="20.149999999999999" customHeight="1">
      <c r="A385" s="1179"/>
      <c r="B385" s="11" t="s">
        <v>4137</v>
      </c>
      <c r="C385" s="369">
        <v>55</v>
      </c>
      <c r="D385" s="1166" t="str">
        <f t="shared" si="27"/>
        <v>リンク</v>
      </c>
    </row>
    <row r="386" spans="1:5" ht="20.149999999999999" customHeight="1">
      <c r="A386" s="1179"/>
      <c r="B386" s="11" t="s">
        <v>4102</v>
      </c>
      <c r="C386" s="369">
        <v>82</v>
      </c>
      <c r="D386" s="1166" t="str">
        <f t="shared" si="27"/>
        <v>リンク</v>
      </c>
    </row>
    <row r="387" spans="1:5" s="1158" customFormat="1" ht="19.5" customHeight="1">
      <c r="A387" s="1177" t="s">
        <v>3381</v>
      </c>
      <c r="B387" s="1173"/>
      <c r="C387" s="1174"/>
      <c r="D387" s="1316" t="str">
        <f t="shared" si="27"/>
        <v/>
      </c>
      <c r="E387" s="1159"/>
    </row>
    <row r="388" spans="1:5" ht="20.149999999999999" customHeight="1">
      <c r="A388" s="1179"/>
      <c r="B388" s="11" t="s">
        <v>3974</v>
      </c>
      <c r="C388" s="369">
        <v>7</v>
      </c>
      <c r="D388" s="1166" t="str">
        <f t="shared" si="27"/>
        <v>リンク</v>
      </c>
    </row>
    <row r="389" spans="1:5" ht="20.149999999999999" customHeight="1">
      <c r="A389" s="1179"/>
      <c r="B389" s="11" t="s">
        <v>4140</v>
      </c>
      <c r="C389" s="369">
        <v>58</v>
      </c>
      <c r="D389" s="1166" t="str">
        <f t="shared" si="27"/>
        <v>リンク</v>
      </c>
    </row>
    <row r="390" spans="1:5" ht="20.149999999999999" customHeight="1">
      <c r="A390" s="1179"/>
      <c r="B390" s="11" t="s">
        <v>4141</v>
      </c>
      <c r="C390" s="369">
        <v>58</v>
      </c>
      <c r="D390" s="1166" t="str">
        <f t="shared" si="27"/>
        <v>リンク</v>
      </c>
    </row>
    <row r="391" spans="1:5" ht="20.149999999999999" customHeight="1">
      <c r="A391" s="1177"/>
      <c r="B391" s="11" t="s">
        <v>7777</v>
      </c>
      <c r="C391" s="369">
        <v>81</v>
      </c>
      <c r="D391" s="1166" t="str">
        <f t="shared" si="27"/>
        <v>リンク</v>
      </c>
    </row>
    <row r="392" spans="1:5" s="1158" customFormat="1" ht="19.5" customHeight="1">
      <c r="A392" s="1177" t="s">
        <v>3382</v>
      </c>
      <c r="B392" s="1173"/>
      <c r="C392" s="1174"/>
      <c r="D392" s="1316" t="str">
        <f t="shared" si="27"/>
        <v/>
      </c>
      <c r="E392" s="1159"/>
    </row>
    <row r="393" spans="1:5" ht="19.5" customHeight="1">
      <c r="A393" s="1179"/>
      <c r="B393" s="11" t="s">
        <v>4143</v>
      </c>
      <c r="C393" s="369">
        <v>45</v>
      </c>
      <c r="D393" s="1166" t="str">
        <f t="shared" si="27"/>
        <v>リンク</v>
      </c>
    </row>
    <row r="394" spans="1:5" ht="20.149999999999999" customHeight="1">
      <c r="A394" s="1179"/>
      <c r="B394" s="11" t="s">
        <v>6722</v>
      </c>
      <c r="C394" s="369">
        <v>46</v>
      </c>
      <c r="D394" s="1166" t="str">
        <f t="shared" si="27"/>
        <v>リンク</v>
      </c>
    </row>
    <row r="395" spans="1:5" ht="20.149999999999999" customHeight="1">
      <c r="A395" s="1179"/>
      <c r="B395" s="11" t="s">
        <v>6723</v>
      </c>
      <c r="C395" s="369">
        <v>47</v>
      </c>
      <c r="D395" s="1166" t="str">
        <f t="shared" si="27"/>
        <v>リンク</v>
      </c>
    </row>
    <row r="396" spans="1:5" ht="20.149999999999999" customHeight="1">
      <c r="A396" s="1179"/>
      <c r="B396" s="11" t="s">
        <v>4139</v>
      </c>
      <c r="C396" s="369">
        <v>48</v>
      </c>
      <c r="D396" s="1166" t="str">
        <f>IF(C396="", "", HYPERLINK("#", "リンク"))</f>
        <v>リンク</v>
      </c>
    </row>
    <row r="397" spans="1:5" s="1158" customFormat="1" ht="19.5" customHeight="1">
      <c r="A397" s="1177" t="s">
        <v>3383</v>
      </c>
      <c r="B397" s="1173"/>
      <c r="C397" s="1174"/>
      <c r="D397" s="1316" t="str">
        <f t="shared" si="27"/>
        <v/>
      </c>
      <c r="E397" s="1159"/>
    </row>
    <row r="398" spans="1:5" ht="20.149999999999999" customHeight="1">
      <c r="A398" s="1179"/>
      <c r="B398" s="11" t="s">
        <v>3974</v>
      </c>
      <c r="C398" s="369">
        <v>7</v>
      </c>
      <c r="D398" s="1166" t="str">
        <f t="shared" si="27"/>
        <v>リンク</v>
      </c>
    </row>
    <row r="399" spans="1:5" ht="20.149999999999999" customHeight="1">
      <c r="A399" s="1179"/>
      <c r="B399" s="11" t="s">
        <v>4186</v>
      </c>
      <c r="C399" s="369">
        <v>56</v>
      </c>
      <c r="D399" s="1166" t="str">
        <f t="shared" si="27"/>
        <v>リンク</v>
      </c>
    </row>
    <row r="400" spans="1:5" ht="20.149999999999999" customHeight="1">
      <c r="A400" s="1179"/>
      <c r="B400" s="11" t="s">
        <v>4187</v>
      </c>
      <c r="C400" s="369">
        <v>56</v>
      </c>
      <c r="D400" s="1166" t="str">
        <f t="shared" si="27"/>
        <v>リンク</v>
      </c>
    </row>
    <row r="401" spans="1:5" ht="20.149999999999999" customHeight="1">
      <c r="A401" s="1179"/>
      <c r="B401" s="11" t="s">
        <v>4144</v>
      </c>
      <c r="C401" s="369">
        <v>78</v>
      </c>
      <c r="D401" s="1166" t="str">
        <f t="shared" si="27"/>
        <v>リンク</v>
      </c>
    </row>
    <row r="402" spans="1:5" s="1158" customFormat="1" ht="19.5" customHeight="1">
      <c r="A402" s="1177" t="s">
        <v>3384</v>
      </c>
      <c r="B402" s="1173"/>
      <c r="C402" s="1174"/>
      <c r="D402" s="1316" t="str">
        <f t="shared" si="27"/>
        <v/>
      </c>
      <c r="E402" s="1159"/>
    </row>
    <row r="403" spans="1:5" ht="20.149999999999999" customHeight="1">
      <c r="A403" s="1179"/>
      <c r="B403" s="11" t="s">
        <v>4145</v>
      </c>
      <c r="C403" s="369">
        <v>57</v>
      </c>
      <c r="D403" s="1166" t="str">
        <f t="shared" si="27"/>
        <v>リンク</v>
      </c>
    </row>
    <row r="404" spans="1:5" ht="20.149999999999999" customHeight="1">
      <c r="A404" s="1179"/>
      <c r="B404" s="11" t="s">
        <v>4146</v>
      </c>
      <c r="C404" s="369">
        <v>58</v>
      </c>
      <c r="D404" s="1166" t="str">
        <f t="shared" si="27"/>
        <v>リンク</v>
      </c>
    </row>
    <row r="405" spans="1:5" ht="20.149999999999999" customHeight="1">
      <c r="A405" s="1177"/>
      <c r="B405" s="11" t="s">
        <v>3976</v>
      </c>
      <c r="C405" s="369">
        <v>81</v>
      </c>
      <c r="D405" s="1166" t="str">
        <f t="shared" si="27"/>
        <v>リンク</v>
      </c>
    </row>
    <row r="406" spans="1:5" s="1158" customFormat="1" ht="19.5" customHeight="1">
      <c r="A406" s="1177" t="s">
        <v>3385</v>
      </c>
      <c r="B406" s="1173"/>
      <c r="C406" s="1174"/>
      <c r="D406" s="1316" t="str">
        <f t="shared" si="27"/>
        <v/>
      </c>
      <c r="E406" s="1159"/>
    </row>
    <row r="407" spans="1:5" ht="20.149999999999999" customHeight="1">
      <c r="A407" s="1179"/>
      <c r="B407" s="11" t="s">
        <v>4185</v>
      </c>
      <c r="C407" s="369">
        <v>56</v>
      </c>
      <c r="D407" s="1166" t="str">
        <f t="shared" si="27"/>
        <v>リンク</v>
      </c>
    </row>
    <row r="408" spans="1:5" s="1158" customFormat="1" ht="19.5" customHeight="1">
      <c r="A408" s="1177" t="s">
        <v>3329</v>
      </c>
      <c r="B408" s="1173"/>
      <c r="C408" s="1174"/>
      <c r="D408" s="1316" t="str">
        <f t="shared" si="27"/>
        <v/>
      </c>
      <c r="E408" s="1159"/>
    </row>
    <row r="409" spans="1:5" ht="20.149999999999999" customHeight="1">
      <c r="A409" s="1179"/>
      <c r="B409" s="11" t="s">
        <v>4001</v>
      </c>
      <c r="C409" s="369">
        <v>5</v>
      </c>
      <c r="D409" s="1166" t="str">
        <f t="shared" si="27"/>
        <v>リンク</v>
      </c>
    </row>
    <row r="410" spans="1:5" s="1158" customFormat="1" ht="19.5" customHeight="1">
      <c r="A410" s="1177" t="s">
        <v>3330</v>
      </c>
      <c r="B410" s="1173"/>
      <c r="C410" s="1174"/>
      <c r="D410" s="1316" t="str">
        <f t="shared" si="27"/>
        <v/>
      </c>
      <c r="E410" s="1159"/>
    </row>
    <row r="411" spans="1:5" ht="20.149999999999999" customHeight="1">
      <c r="A411" s="1179"/>
      <c r="B411" s="11" t="s">
        <v>4147</v>
      </c>
      <c r="C411" s="369">
        <v>5</v>
      </c>
      <c r="D411" s="1166" t="str">
        <f t="shared" si="27"/>
        <v>リンク</v>
      </c>
    </row>
    <row r="412" spans="1:5" ht="19.5" customHeight="1">
      <c r="A412" s="1179"/>
      <c r="B412" s="11" t="s">
        <v>4001</v>
      </c>
      <c r="C412" s="369">
        <v>5</v>
      </c>
      <c r="D412" s="1166" t="str">
        <f t="shared" si="27"/>
        <v>リンク</v>
      </c>
    </row>
    <row r="413" spans="1:5" ht="20.149999999999999" customHeight="1">
      <c r="A413" s="1177"/>
      <c r="B413" s="11" t="s">
        <v>3976</v>
      </c>
      <c r="C413" s="369">
        <v>81</v>
      </c>
      <c r="D413" s="1166" t="str">
        <f t="shared" si="27"/>
        <v>リンク</v>
      </c>
    </row>
    <row r="414" spans="1:5" s="1158" customFormat="1" ht="19.5" customHeight="1">
      <c r="A414" s="1177" t="s">
        <v>3319</v>
      </c>
      <c r="B414" s="1173"/>
      <c r="C414" s="1174"/>
      <c r="D414" s="1316" t="str">
        <f t="shared" si="27"/>
        <v/>
      </c>
      <c r="E414" s="1159"/>
    </row>
    <row r="415" spans="1:5" ht="20.149999999999999" customHeight="1">
      <c r="A415" s="1179"/>
      <c r="B415" s="11" t="s">
        <v>4150</v>
      </c>
      <c r="C415" s="369">
        <v>5</v>
      </c>
      <c r="D415" s="1166" t="str">
        <f t="shared" si="27"/>
        <v>リンク</v>
      </c>
    </row>
    <row r="416" spans="1:5" ht="20.149999999999999" customHeight="1">
      <c r="A416" s="1179"/>
      <c r="B416" s="11" t="s">
        <v>4149</v>
      </c>
      <c r="C416" s="369">
        <v>5</v>
      </c>
      <c r="D416" s="1166" t="str">
        <f t="shared" si="27"/>
        <v>リンク</v>
      </c>
    </row>
    <row r="417" spans="1:4" ht="20.149999999999999" customHeight="1">
      <c r="A417" s="1179"/>
      <c r="B417" s="11" t="s">
        <v>4148</v>
      </c>
      <c r="C417" s="369">
        <v>5</v>
      </c>
      <c r="D417" s="1166" t="str">
        <f t="shared" si="27"/>
        <v>リンク</v>
      </c>
    </row>
  </sheetData>
  <customSheetViews>
    <customSheetView guid="{0048CC1A-5574-4F72-829A-CCCEAA565538}" showPageBreaks="1" fitToPage="1" printArea="1" view="pageBreakPreview">
      <pane ySplit="1" topLeftCell="A304" activePane="bottomLeft" state="frozen"/>
      <selection pane="bottomLeft" activeCell="D396" sqref="D396"/>
      <rowBreaks count="9" manualBreakCount="9">
        <brk id="65" max="3" man="1"/>
        <brk id="138" max="3" man="1"/>
        <brk id="160" max="3" man="1"/>
        <brk id="194" max="3" man="1"/>
        <brk id="233" max="3" man="1"/>
        <brk id="273" max="3" man="1"/>
        <brk id="312" max="3" man="1"/>
        <brk id="350" max="3" man="1"/>
        <brk id="387" max="3" man="1"/>
      </rowBreaks>
      <pageMargins left="0.23622047244094491" right="0.23622047244094491" top="0.15748031496062992" bottom="0.15748031496062992" header="0.31496062992125984" footer="0"/>
    </customSheetView>
    <customSheetView guid="{26B164F3-B659-4B9F-AB6F-C19AF25BA7B7}" showPageBreaks="1" fitToPage="1" printArea="1" view="pageBreakPreview">
      <pane ySplit="1" topLeftCell="A304" activePane="bottomLeft" state="frozen"/>
      <selection pane="bottomLeft" activeCell="D396" sqref="D396"/>
      <rowBreaks count="9" manualBreakCount="9">
        <brk id="65" max="3" man="1"/>
        <brk id="138" max="3" man="1"/>
        <brk id="160" max="3" man="1"/>
        <brk id="194" max="3" man="1"/>
        <brk id="233" max="3" man="1"/>
        <brk id="273" max="3" man="1"/>
        <brk id="312" max="3" man="1"/>
        <brk id="350" max="3" man="1"/>
        <brk id="387" max="3" man="1"/>
      </rowBreaks>
      <pageMargins left="0.23622047244094491" right="0.23622047244094491" top="0.15748031496062992" bottom="0.15748031496062992" header="0.31496062992125984" footer="0"/>
    </customSheetView>
  </customSheetViews>
  <phoneticPr fontId="7"/>
  <pageMargins left="0.23622047244094491" right="0.23622047244094491" top="0.15748031496062992" bottom="0.15748031496062992" header="0.31496062992125984" footer="0"/>
  <rowBreaks count="11" manualBreakCount="11">
    <brk id="40" max="3" man="1"/>
    <brk id="79" max="3" man="1"/>
    <brk id="118" max="3" man="1"/>
    <brk id="157" max="3" man="1"/>
    <brk id="191" max="3" man="1"/>
    <brk id="229" max="3" man="1"/>
    <brk id="255" max="3" man="1"/>
    <brk id="295" max="3" man="1"/>
    <brk id="325" max="3" man="1"/>
    <brk id="348" max="3" man="1"/>
    <brk id="386"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1"/>
  <sheetViews>
    <sheetView workbookViewId="0">
      <selection activeCell="O28" sqref="O28"/>
    </sheetView>
  </sheetViews>
  <sheetFormatPr defaultRowHeight="18"/>
  <sheetData>
    <row r="1" spans="1:8" ht="23.5">
      <c r="A1" s="2818" t="s">
        <v>3321</v>
      </c>
      <c r="B1" s="2818"/>
      <c r="C1" s="2818"/>
      <c r="D1" s="2818"/>
      <c r="E1" s="2818"/>
      <c r="F1" s="2818"/>
      <c r="G1" s="2818"/>
      <c r="H1" s="2818"/>
    </row>
    <row r="2" spans="1:8">
      <c r="A2" s="2819"/>
      <c r="B2" s="2819"/>
      <c r="C2" s="2819"/>
      <c r="D2" s="2819"/>
      <c r="E2" s="2819"/>
      <c r="F2" s="2819"/>
      <c r="G2" s="2819"/>
      <c r="H2" s="2819"/>
    </row>
    <row r="3" spans="1:8">
      <c r="A3" s="2820" t="s">
        <v>3322</v>
      </c>
      <c r="B3" s="2820"/>
      <c r="C3" s="2820"/>
      <c r="D3" s="2820"/>
      <c r="E3" s="2820"/>
      <c r="F3" s="2820"/>
      <c r="G3" s="2820"/>
      <c r="H3" s="2820"/>
    </row>
    <row r="4" spans="1:8">
      <c r="A4" s="2820" t="s">
        <v>3323</v>
      </c>
      <c r="B4" s="2820"/>
      <c r="C4" s="2820"/>
      <c r="D4" s="2820"/>
      <c r="E4" s="2820"/>
      <c r="F4" s="2820"/>
      <c r="G4" s="2820"/>
      <c r="H4" s="2820"/>
    </row>
    <row r="5" spans="1:8">
      <c r="A5" s="2820" t="s">
        <v>3324</v>
      </c>
      <c r="B5" s="2820"/>
      <c r="C5" s="2820"/>
      <c r="D5" s="2820"/>
      <c r="E5" s="2820"/>
      <c r="F5" s="2820"/>
      <c r="G5" s="2820"/>
      <c r="H5" s="2820"/>
    </row>
    <row r="6" spans="1:8">
      <c r="A6" s="2820" t="s">
        <v>3325</v>
      </c>
      <c r="B6" s="2820"/>
      <c r="C6" s="2820"/>
      <c r="D6" s="2820"/>
      <c r="E6" s="2820"/>
      <c r="F6" s="2820"/>
      <c r="G6" s="2820"/>
      <c r="H6" s="2820"/>
    </row>
    <row r="7" spans="1:8">
      <c r="A7" s="2820" t="s">
        <v>3326</v>
      </c>
      <c r="B7" s="2820"/>
      <c r="C7" s="2820"/>
      <c r="D7" s="2820"/>
      <c r="E7" s="2820"/>
      <c r="F7" s="2820"/>
      <c r="G7" s="2820"/>
      <c r="H7" s="2820"/>
    </row>
    <row r="8" spans="1:8">
      <c r="A8" s="2820" t="s">
        <v>3327</v>
      </c>
      <c r="B8" s="2820"/>
      <c r="C8" s="2820"/>
      <c r="D8" s="2820"/>
      <c r="E8" s="2820"/>
      <c r="F8" s="2820"/>
      <c r="G8" s="2820"/>
      <c r="H8" s="2820"/>
    </row>
    <row r="9" spans="1:8">
      <c r="A9" s="2820"/>
      <c r="B9" s="2820"/>
      <c r="C9" s="2820"/>
      <c r="D9" s="2820"/>
      <c r="E9" s="2820"/>
      <c r="F9" s="2820"/>
      <c r="G9" s="2820"/>
      <c r="H9" s="2820"/>
    </row>
    <row r="10" spans="1:8">
      <c r="A10" s="2820" t="s">
        <v>3331</v>
      </c>
      <c r="B10" s="2820"/>
      <c r="C10" s="2820"/>
      <c r="D10" s="2820"/>
      <c r="E10" s="2820"/>
      <c r="F10" s="2820"/>
      <c r="G10" s="2820"/>
      <c r="H10" s="2820"/>
    </row>
    <row r="11" spans="1:8">
      <c r="A11" s="2820" t="s">
        <v>3332</v>
      </c>
      <c r="B11" s="2820"/>
      <c r="C11" s="2820"/>
      <c r="D11" s="2820"/>
      <c r="E11" s="2820"/>
      <c r="F11" s="2820"/>
      <c r="G11" s="2820"/>
      <c r="H11" s="2820"/>
    </row>
  </sheetData>
  <customSheetViews>
    <customSheetView guid="{0048CC1A-5574-4F72-829A-CCCEAA565538}">
      <selection activeCell="I14" sqref="I14"/>
      <pageMargins left="1.1023622047244095" right="0.70866141732283472" top="2.3622047244094491" bottom="0.98425196850393704" header="0.31496062992125984" footer="0.31496062992125984"/>
      <printOptions horizontalCentered="1"/>
    </customSheetView>
    <customSheetView guid="{26B164F3-B659-4B9F-AB6F-C19AF25BA7B7}">
      <selection activeCell="I14" sqref="I14"/>
      <pageMargins left="1.1023622047244095" right="0.70866141732283472" top="2.3622047244094491" bottom="0.98425196850393704" header="0.31496062992125984" footer="0.31496062992125984"/>
      <printOptions horizontalCentered="1"/>
    </customSheetView>
  </customSheetViews>
  <mergeCells count="11">
    <mergeCell ref="A11:H11"/>
    <mergeCell ref="A6:H6"/>
    <mergeCell ref="A7:H7"/>
    <mergeCell ref="A8:H8"/>
    <mergeCell ref="A9:H9"/>
    <mergeCell ref="A10:H10"/>
    <mergeCell ref="A1:H1"/>
    <mergeCell ref="A2:H2"/>
    <mergeCell ref="A3:H3"/>
    <mergeCell ref="A4:H4"/>
    <mergeCell ref="A5:H5"/>
  </mergeCells>
  <phoneticPr fontId="7"/>
  <printOptions horizontalCentered="1"/>
  <pageMargins left="1.1023622047244095" right="0.70866141732283472" top="2.3622047244094491" bottom="0.98425196850393704"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K104"/>
  <sheetViews>
    <sheetView view="pageBreakPreview" zoomScaleNormal="100" zoomScaleSheetLayoutView="100" workbookViewId="0">
      <selection activeCell="O42" sqref="O42"/>
    </sheetView>
  </sheetViews>
  <sheetFormatPr defaultColWidth="12.58203125" defaultRowHeight="19.5" customHeight="1"/>
  <cols>
    <col min="1" max="7" width="13.08203125" style="63" customWidth="1"/>
    <col min="8" max="8" width="5.58203125" style="63" customWidth="1"/>
    <col min="9" max="53" width="8.58203125" style="63" customWidth="1"/>
    <col min="54" max="59" width="0" style="63" hidden="1" customWidth="1"/>
    <col min="60" max="60" width="12.75" style="63" hidden="1" customWidth="1"/>
    <col min="61" max="16384" width="12.58203125" style="63"/>
  </cols>
  <sheetData>
    <row r="1" spans="1:61" s="109" customFormat="1" ht="20.149999999999999" customHeight="1">
      <c r="A1" s="2822" t="str">
        <f>HYPERLINK("#", "【目次に戻る】")</f>
        <v>【目次に戻る】</v>
      </c>
      <c r="B1" s="2822"/>
      <c r="C1" s="2822"/>
      <c r="D1" s="2822"/>
      <c r="E1" s="1680"/>
      <c r="F1" s="1680"/>
      <c r="G1" s="1680"/>
      <c r="H1" s="1680"/>
      <c r="I1" s="1680"/>
      <c r="Q1" s="1680"/>
      <c r="R1" s="1680"/>
      <c r="S1" s="1680"/>
      <c r="T1" s="1680"/>
      <c r="U1" s="1680"/>
      <c r="V1" s="1680"/>
      <c r="W1" s="1680"/>
      <c r="X1" s="1680"/>
      <c r="Y1" s="1680"/>
      <c r="Z1" s="1680"/>
      <c r="AA1" s="1680"/>
    </row>
    <row r="2" spans="1:61" s="109" customFormat="1" ht="20.149999999999999" customHeight="1">
      <c r="A2" s="2822" t="str">
        <f>HYPERLINK("#", "【業務所管課別目次に戻る】")</f>
        <v>【業務所管課別目次に戻る】</v>
      </c>
      <c r="B2" s="2822"/>
      <c r="C2" s="2822"/>
      <c r="D2" s="2822"/>
      <c r="E2" s="1680"/>
      <c r="F2" s="1680"/>
      <c r="G2" s="1680"/>
      <c r="H2" s="1680"/>
      <c r="I2" s="2755"/>
      <c r="J2" s="2756"/>
      <c r="K2" s="2756"/>
      <c r="L2" s="2756"/>
      <c r="M2" s="2756"/>
      <c r="N2" s="2756"/>
      <c r="O2" s="2756"/>
      <c r="P2" s="2756"/>
      <c r="Q2" s="2755"/>
      <c r="R2" s="1680"/>
      <c r="S2" s="1680"/>
      <c r="T2" s="1680"/>
      <c r="U2" s="1680"/>
      <c r="V2" s="1680"/>
      <c r="W2" s="1680"/>
      <c r="X2" s="1680"/>
      <c r="Y2" s="1680"/>
      <c r="Z2" s="1680"/>
      <c r="AA2" s="1680"/>
    </row>
    <row r="3" spans="1:61" ht="25.9" customHeight="1">
      <c r="A3" s="3" t="s">
        <v>3414</v>
      </c>
      <c r="B3" s="161"/>
      <c r="C3" s="161"/>
      <c r="D3" s="161"/>
      <c r="E3" s="161"/>
      <c r="F3" s="161"/>
      <c r="I3" s="2757"/>
      <c r="J3" s="2758"/>
      <c r="K3" s="2758"/>
      <c r="L3" s="2758"/>
      <c r="M3" s="2758"/>
      <c r="N3" s="2758"/>
      <c r="O3" s="2758"/>
      <c r="P3" s="2758"/>
      <c r="Q3" s="2758"/>
      <c r="R3" s="2759"/>
    </row>
    <row r="4" spans="1:61" ht="20.149999999999999" customHeight="1">
      <c r="A4" s="161" t="s">
        <v>4872</v>
      </c>
      <c r="B4" s="161"/>
      <c r="C4" s="161"/>
      <c r="D4" s="161"/>
      <c r="E4" s="161"/>
      <c r="F4" s="161"/>
      <c r="I4" s="2759"/>
      <c r="J4" s="2758"/>
      <c r="K4" s="2759"/>
      <c r="L4" s="2758"/>
      <c r="M4" s="2758"/>
      <c r="N4" s="2758"/>
      <c r="O4" s="2758"/>
      <c r="P4" s="2758"/>
      <c r="Q4" s="2758"/>
      <c r="R4" s="2759"/>
    </row>
    <row r="5" spans="1:61" ht="20.149999999999999" customHeight="1">
      <c r="A5" s="161" t="s">
        <v>4873</v>
      </c>
      <c r="B5" s="161"/>
      <c r="C5" s="161"/>
      <c r="D5" s="161"/>
      <c r="E5" s="161"/>
      <c r="F5" s="161"/>
      <c r="I5" s="2760"/>
      <c r="J5" s="2758"/>
      <c r="K5" s="2758"/>
      <c r="L5" s="2758"/>
      <c r="M5" s="2758"/>
      <c r="N5" s="2758"/>
      <c r="O5" s="2758"/>
      <c r="P5" s="2758"/>
      <c r="Q5" s="2758"/>
      <c r="R5" s="2759"/>
      <c r="BB5" s="2761"/>
      <c r="BC5" s="2762"/>
      <c r="BD5" s="2763" t="s">
        <v>4618</v>
      </c>
      <c r="BE5" s="2764" t="str">
        <f>設定!$B$13</f>
        <v>（令和8年1月1日現在）</v>
      </c>
      <c r="BF5" s="2762"/>
      <c r="BG5" s="2763" t="s">
        <v>5291</v>
      </c>
      <c r="BH5" s="2765" t="str">
        <f>設定!$B$4&amp;設定!$C$4&amp;"年4月1日現在"</f>
        <v>令和8年4月1日現在</v>
      </c>
      <c r="BI5" s="2766"/>
    </row>
    <row r="6" spans="1:61" ht="20.149999999999999" customHeight="1">
      <c r="A6" s="161"/>
      <c r="B6" s="161"/>
      <c r="C6" s="161"/>
      <c r="D6" s="161"/>
      <c r="E6" s="161"/>
      <c r="F6" s="161"/>
      <c r="I6" s="2758"/>
      <c r="J6" s="2758"/>
      <c r="K6" s="2758"/>
      <c r="L6" s="2758"/>
      <c r="M6" s="2758"/>
      <c r="N6" s="2758"/>
      <c r="O6" s="2758"/>
      <c r="P6" s="2758"/>
      <c r="Q6" s="2758"/>
      <c r="R6" s="2759"/>
      <c r="BB6" s="2767"/>
      <c r="BC6" s="2768"/>
      <c r="BD6" s="2763" t="s">
        <v>4619</v>
      </c>
      <c r="BE6" s="2768" t="s">
        <v>4620</v>
      </c>
      <c r="BF6" s="2762"/>
      <c r="BG6" s="2769"/>
      <c r="BH6" s="2758"/>
      <c r="BI6" s="2758"/>
    </row>
    <row r="7" spans="1:61" s="78" customFormat="1" ht="20.149999999999999" customHeight="1">
      <c r="A7" s="676" t="s">
        <v>3268</v>
      </c>
      <c r="B7" s="676"/>
      <c r="C7" s="676"/>
      <c r="D7" s="676"/>
      <c r="E7" s="676"/>
      <c r="F7" s="676"/>
      <c r="Q7" s="2766"/>
      <c r="R7" s="2776"/>
      <c r="BB7" s="2770" t="s">
        <v>4621</v>
      </c>
      <c r="BC7" s="2770" t="s">
        <v>4622</v>
      </c>
      <c r="BD7" s="2771" t="s">
        <v>4628</v>
      </c>
      <c r="BE7" s="2771" t="s">
        <v>4623</v>
      </c>
      <c r="BF7" s="2770" t="s">
        <v>4624</v>
      </c>
      <c r="BG7" s="2772" t="s">
        <v>4625</v>
      </c>
      <c r="BH7" s="2772" t="s">
        <v>4626</v>
      </c>
      <c r="BI7" s="2759"/>
    </row>
    <row r="8" spans="1:61" ht="20.149999999999999" customHeight="1">
      <c r="A8" s="161"/>
      <c r="B8" s="161"/>
      <c r="C8" s="161"/>
      <c r="D8" s="161"/>
      <c r="E8" s="161"/>
      <c r="F8" s="160" t="str">
        <f>BE5</f>
        <v>（令和8年1月1日現在）</v>
      </c>
      <c r="Q8" s="2758"/>
      <c r="R8" s="2759"/>
      <c r="BB8" s="2770" t="s">
        <v>4629</v>
      </c>
      <c r="BC8" s="2770" t="s">
        <v>4630</v>
      </c>
      <c r="BD8" s="2770" t="s">
        <v>4630</v>
      </c>
      <c r="BE8" s="2770" t="s">
        <v>4630</v>
      </c>
      <c r="BF8" s="2770" t="s">
        <v>4630</v>
      </c>
      <c r="BG8" s="2772" t="s">
        <v>4627</v>
      </c>
      <c r="BH8" s="2772" t="s">
        <v>4627</v>
      </c>
      <c r="BI8" s="2759"/>
    </row>
    <row r="9" spans="1:61" ht="20.149999999999999" customHeight="1">
      <c r="A9" s="2823" t="s">
        <v>3267</v>
      </c>
      <c r="B9" s="2824" t="s">
        <v>7728</v>
      </c>
      <c r="C9" s="2825" t="s">
        <v>3265</v>
      </c>
      <c r="D9" s="2826"/>
      <c r="E9" s="2826"/>
      <c r="F9" s="2821" t="s">
        <v>3264</v>
      </c>
      <c r="G9" s="161"/>
      <c r="H9" s="161"/>
      <c r="Q9" s="2759"/>
      <c r="R9" s="2759"/>
      <c r="BB9" s="2773">
        <v>34.799999999999997</v>
      </c>
      <c r="BC9" s="2774">
        <v>256910</v>
      </c>
      <c r="BD9" s="2774">
        <v>472558</v>
      </c>
      <c r="BE9" s="2774">
        <v>235322</v>
      </c>
      <c r="BF9" s="2774">
        <v>237236</v>
      </c>
      <c r="BG9" s="2775">
        <v>258789</v>
      </c>
      <c r="BH9" s="2775">
        <v>473464</v>
      </c>
      <c r="BI9" s="2759"/>
    </row>
    <row r="10" spans="1:61" ht="20.149999999999999" customHeight="1">
      <c r="A10" s="2824"/>
      <c r="B10" s="2824"/>
      <c r="C10" s="1689" t="s">
        <v>3263</v>
      </c>
      <c r="D10" s="1690" t="s">
        <v>2</v>
      </c>
      <c r="E10" s="1691" t="s">
        <v>1</v>
      </c>
      <c r="F10" s="2821"/>
      <c r="G10" s="161"/>
      <c r="H10" s="161"/>
      <c r="Q10" s="2759"/>
      <c r="R10" s="2759"/>
    </row>
    <row r="11" spans="1:61" ht="20.149999999999999" customHeight="1">
      <c r="A11" s="2415">
        <f>BB9</f>
        <v>34.799999999999997</v>
      </c>
      <c r="B11" s="2399">
        <f>BC9</f>
        <v>256910</v>
      </c>
      <c r="C11" s="2412">
        <f>BD9</f>
        <v>472558</v>
      </c>
      <c r="D11" s="2413">
        <f>BE9</f>
        <v>235322</v>
      </c>
      <c r="E11" s="2414">
        <f>BF9</f>
        <v>237236</v>
      </c>
      <c r="F11" s="2416">
        <f>ROUND(C11/A11,2)</f>
        <v>13579.25</v>
      </c>
      <c r="G11" s="161"/>
      <c r="H11" s="161"/>
      <c r="Q11" s="2759"/>
      <c r="R11" s="2759"/>
    </row>
    <row r="12" spans="1:61" ht="20.149999999999999" customHeight="1">
      <c r="A12" s="161" t="str">
        <f>"注："&amp;BH5&amp;"の世帯数は"&amp;TEXT(BG9,"###,#")&amp;"世帯、人口は"&amp;TEXT(BH9,"###,#")&amp;"人"</f>
        <v>注：令和8年4月1日現在の世帯数は258,789世帯、人口は473,464人</v>
      </c>
      <c r="B12" s="1452"/>
      <c r="C12" s="1452"/>
      <c r="D12" s="1452"/>
      <c r="E12" s="1452"/>
      <c r="F12" s="160" t="s">
        <v>3260</v>
      </c>
      <c r="G12" s="161"/>
      <c r="H12" s="161"/>
      <c r="I12" s="1451"/>
      <c r="J12" s="1437"/>
      <c r="K12" s="1437"/>
      <c r="L12" s="1437"/>
      <c r="M12" s="1437"/>
      <c r="N12" s="1433"/>
      <c r="O12" s="1433"/>
    </row>
    <row r="13" spans="1:61" ht="19.5" customHeight="1">
      <c r="A13" s="161"/>
      <c r="B13" s="1452"/>
      <c r="C13" s="1452"/>
      <c r="D13" s="1452"/>
      <c r="E13" s="1452"/>
      <c r="F13" s="160"/>
      <c r="G13" s="161"/>
      <c r="H13" s="161"/>
      <c r="I13" s="1451"/>
      <c r="J13" s="1437"/>
      <c r="K13" s="1437"/>
      <c r="L13" s="1437"/>
      <c r="M13" s="1437"/>
      <c r="N13" s="1433"/>
      <c r="O13" s="1433"/>
    </row>
    <row r="14" spans="1:61" s="78" customFormat="1" ht="19.5" customHeight="1">
      <c r="A14" s="78" t="s">
        <v>5413</v>
      </c>
      <c r="G14" s="68" t="str">
        <f>K15</f>
        <v>（各年1月1日現在）</v>
      </c>
      <c r="I14" s="1188"/>
      <c r="K14" s="1189"/>
    </row>
    <row r="15" spans="1:61" ht="19.5" customHeight="1">
      <c r="A15" s="110"/>
      <c r="B15" s="63" t="str">
        <f>"（"&amp;B4&amp;C4&amp;A15&amp;"）"</f>
        <v>（）</v>
      </c>
      <c r="I15" s="1405" t="s">
        <v>9203</v>
      </c>
      <c r="J15" s="1192"/>
      <c r="K15" s="1526" t="s">
        <v>4671</v>
      </c>
      <c r="L15" s="1415"/>
      <c r="M15" s="2149"/>
      <c r="N15" s="1751"/>
      <c r="O15" s="1751"/>
    </row>
    <row r="16" spans="1:61" ht="19.5" customHeight="1">
      <c r="I16" s="104" t="s">
        <v>3293</v>
      </c>
      <c r="J16" s="104" t="s">
        <v>3292</v>
      </c>
      <c r="K16" s="104" t="s">
        <v>3291</v>
      </c>
      <c r="L16" s="1192"/>
    </row>
    <row r="17" spans="1:53" ht="19.5" customHeight="1">
      <c r="I17" s="1496">
        <v>29</v>
      </c>
      <c r="J17" s="1497">
        <v>225737</v>
      </c>
      <c r="K17" s="1497">
        <v>456893</v>
      </c>
    </row>
    <row r="18" spans="1:53" ht="19.5" customHeight="1">
      <c r="I18" s="1496">
        <v>30</v>
      </c>
      <c r="J18" s="1497">
        <v>229819</v>
      </c>
      <c r="K18" s="1497">
        <v>460423</v>
      </c>
    </row>
    <row r="19" spans="1:53" ht="19.5" customHeight="1">
      <c r="A19" s="68"/>
      <c r="B19" s="68"/>
      <c r="C19" s="68"/>
      <c r="D19" s="68"/>
      <c r="E19" s="111"/>
      <c r="I19" s="1496">
        <v>31</v>
      </c>
      <c r="J19" s="1497">
        <v>233158</v>
      </c>
      <c r="K19" s="1497">
        <v>462591</v>
      </c>
    </row>
    <row r="20" spans="1:53" ht="19.5" customHeight="1">
      <c r="I20" s="1496" t="s">
        <v>7834</v>
      </c>
      <c r="J20" s="1497">
        <v>236600</v>
      </c>
      <c r="K20" s="1497">
        <v>464550</v>
      </c>
    </row>
    <row r="21" spans="1:53" ht="19.5" customHeight="1">
      <c r="A21" s="68"/>
      <c r="I21" s="1496">
        <v>3</v>
      </c>
      <c r="J21" s="1497">
        <v>238563</v>
      </c>
      <c r="K21" s="1497">
        <v>463691</v>
      </c>
    </row>
    <row r="22" spans="1:53" ht="19.5" customHeight="1">
      <c r="A22" s="68"/>
      <c r="I22" s="1496">
        <v>4</v>
      </c>
      <c r="J22" s="1497">
        <v>239622</v>
      </c>
      <c r="K22" s="1497">
        <v>462083</v>
      </c>
    </row>
    <row r="23" spans="1:53" ht="19.5" customHeight="1">
      <c r="A23" s="68"/>
      <c r="I23" s="1688">
        <v>5</v>
      </c>
      <c r="J23" s="1497">
        <v>243962</v>
      </c>
      <c r="K23" s="1497">
        <v>464175</v>
      </c>
    </row>
    <row r="24" spans="1:53" ht="19.5" customHeight="1">
      <c r="A24" s="68"/>
      <c r="I24" s="1496">
        <v>6</v>
      </c>
      <c r="J24" s="1497">
        <v>248433</v>
      </c>
      <c r="K24" s="1497">
        <v>467000</v>
      </c>
    </row>
    <row r="25" spans="1:53" ht="19.5" customHeight="1">
      <c r="F25" s="161"/>
      <c r="I25" s="1496">
        <v>7</v>
      </c>
      <c r="J25" s="1497">
        <v>252845</v>
      </c>
      <c r="K25" s="1497">
        <v>469916</v>
      </c>
    </row>
    <row r="26" spans="1:53" ht="19.5" customHeight="1">
      <c r="I26" s="1496">
        <v>8</v>
      </c>
      <c r="J26" s="1497">
        <v>256910</v>
      </c>
      <c r="K26" s="1497">
        <v>472558</v>
      </c>
    </row>
    <row r="27" spans="1:53" ht="19.5" customHeight="1">
      <c r="A27" s="69"/>
      <c r="G27" s="68" t="s">
        <v>3290</v>
      </c>
      <c r="J27" s="109"/>
      <c r="K27" s="10"/>
      <c r="L27" s="10"/>
      <c r="M27" s="10"/>
      <c r="N27" s="10"/>
    </row>
    <row r="28" spans="1:53" ht="19.5" customHeight="1">
      <c r="A28" s="69"/>
      <c r="G28" s="68"/>
      <c r="J28" s="109"/>
      <c r="K28" s="10"/>
      <c r="L28" s="10"/>
      <c r="M28" s="10"/>
      <c r="N28" s="10"/>
    </row>
    <row r="29" spans="1:53" s="78" customFormat="1" ht="19.5" customHeight="1">
      <c r="A29" s="78" t="s">
        <v>5412</v>
      </c>
      <c r="I29" s="1188"/>
      <c r="J29" s="1437"/>
      <c r="K29" s="1189"/>
      <c r="M29" s="1192"/>
      <c r="N29" s="1192"/>
      <c r="O29" s="1192"/>
      <c r="P29" s="1192"/>
      <c r="Q29" s="1192"/>
      <c r="R29" s="1192"/>
      <c r="S29" s="1192"/>
      <c r="T29" s="1192"/>
      <c r="U29" s="1192"/>
      <c r="V29" s="1192"/>
      <c r="W29" s="1192"/>
      <c r="X29" s="1192"/>
      <c r="Y29" s="1192"/>
      <c r="Z29" s="1192"/>
      <c r="AA29" s="1192"/>
      <c r="AB29" s="1192"/>
      <c r="AC29" s="1192"/>
      <c r="AD29" s="1192"/>
      <c r="AE29" s="1192"/>
      <c r="AF29" s="1192"/>
      <c r="AG29" s="1192"/>
      <c r="AH29" s="1192"/>
      <c r="AI29" s="1192"/>
      <c r="AJ29" s="1192"/>
      <c r="AK29" s="1192"/>
      <c r="AL29" s="1192"/>
      <c r="AM29" s="1192"/>
      <c r="AN29" s="1192"/>
      <c r="AO29" s="1192"/>
      <c r="AP29" s="1192"/>
      <c r="AQ29" s="1192"/>
      <c r="AR29" s="1192"/>
      <c r="AS29" s="1192"/>
      <c r="AT29" s="1192"/>
      <c r="AU29" s="1192"/>
      <c r="AV29" s="1192"/>
      <c r="AW29" s="1192"/>
      <c r="AX29" s="1192"/>
      <c r="AY29" s="1404"/>
      <c r="AZ29" s="1404"/>
      <c r="BA29" s="1404"/>
    </row>
    <row r="30" spans="1:53" ht="19.5" customHeight="1">
      <c r="A30" s="1447" t="s">
        <v>3289</v>
      </c>
      <c r="B30" s="1134">
        <f>J57+M57</f>
        <v>472558</v>
      </c>
      <c r="G30" s="1133" t="str">
        <f>L32</f>
        <v>（令和8年1月1日現在）</v>
      </c>
      <c r="I30" s="1405"/>
      <c r="J30" s="1192"/>
      <c r="K30" s="1189"/>
      <c r="L30" s="1400"/>
      <c r="M30" s="1755"/>
      <c r="N30" s="1192"/>
      <c r="O30" s="1192"/>
      <c r="P30" s="1192"/>
      <c r="Q30" s="1192"/>
      <c r="R30" s="1192"/>
      <c r="S30" s="1192"/>
      <c r="T30" s="1192"/>
      <c r="U30" s="1192"/>
      <c r="V30" s="1192"/>
      <c r="W30" s="1192"/>
      <c r="X30" s="1192"/>
      <c r="Y30" s="1192"/>
      <c r="Z30" s="1192"/>
      <c r="AA30" s="1192"/>
      <c r="AB30" s="1192"/>
      <c r="AC30" s="1192"/>
      <c r="AD30" s="1192"/>
      <c r="AE30" s="1192"/>
      <c r="AF30" s="1192"/>
      <c r="AG30" s="1192"/>
      <c r="AH30" s="1192"/>
      <c r="AI30" s="1192"/>
      <c r="AJ30" s="1192"/>
      <c r="AK30" s="1192"/>
      <c r="AL30" s="1192"/>
      <c r="AM30" s="1192"/>
      <c r="AN30" s="1192"/>
      <c r="AO30" s="1192"/>
      <c r="AP30" s="1192"/>
      <c r="AQ30" s="1192"/>
      <c r="AR30" s="1192"/>
      <c r="AS30" s="1192"/>
      <c r="AT30" s="1192"/>
      <c r="AU30" s="1192"/>
      <c r="AV30" s="1192"/>
      <c r="AW30" s="1192"/>
      <c r="AX30" s="1192"/>
      <c r="AY30" s="1432"/>
      <c r="AZ30" s="1432"/>
      <c r="BA30" s="1432"/>
    </row>
    <row r="31" spans="1:53" ht="19.5" customHeight="1">
      <c r="I31" s="1405"/>
      <c r="J31" s="1192"/>
      <c r="K31" s="1189"/>
      <c r="L31" s="1400"/>
      <c r="M31" s="1755"/>
      <c r="N31" s="1192"/>
      <c r="O31" s="1192"/>
      <c r="P31" s="1192"/>
      <c r="Q31" s="1192"/>
      <c r="R31" s="1192"/>
      <c r="S31" s="1192"/>
      <c r="T31" s="1192"/>
      <c r="U31" s="1192"/>
      <c r="V31" s="1192"/>
      <c r="W31" s="1192"/>
      <c r="X31" s="1192"/>
      <c r="Y31" s="1192"/>
      <c r="Z31" s="1192"/>
      <c r="AA31" s="1192"/>
      <c r="AB31" s="1192"/>
      <c r="AC31" s="1192"/>
      <c r="AD31" s="1192"/>
      <c r="AE31" s="1192"/>
      <c r="AF31" s="1192"/>
      <c r="AG31" s="1192"/>
      <c r="AH31" s="1192"/>
      <c r="AI31" s="1192"/>
      <c r="AJ31" s="1192"/>
      <c r="AK31" s="1192"/>
      <c r="AL31" s="1192"/>
      <c r="AM31" s="1192"/>
      <c r="AN31" s="1192"/>
      <c r="AO31" s="1192"/>
      <c r="AP31" s="1192"/>
      <c r="AQ31" s="1192"/>
      <c r="AR31" s="1192"/>
      <c r="AS31" s="1192"/>
      <c r="AT31" s="1192"/>
      <c r="AU31" s="1192"/>
      <c r="AV31" s="1192"/>
      <c r="AW31" s="1192"/>
      <c r="AX31" s="1192"/>
      <c r="AY31" s="1432"/>
      <c r="AZ31" s="1432"/>
      <c r="BA31" s="1432"/>
    </row>
    <row r="32" spans="1:53" ht="19.5" customHeight="1">
      <c r="C32" s="161"/>
      <c r="D32" s="161"/>
      <c r="E32" s="161"/>
      <c r="I32" s="1405" t="s">
        <v>9203</v>
      </c>
      <c r="J32" s="1192"/>
      <c r="K32" s="1189"/>
      <c r="L32" s="1526" t="str">
        <f>設定!$B$13</f>
        <v>（令和8年1月1日現在）</v>
      </c>
      <c r="M32" s="1755"/>
      <c r="N32" s="1192"/>
      <c r="O32" s="1192"/>
      <c r="P32" s="1192"/>
      <c r="Q32" s="1192"/>
      <c r="R32" s="1192"/>
      <c r="S32" s="1192"/>
      <c r="T32" s="1192"/>
      <c r="U32" s="1192"/>
      <c r="V32" s="1192"/>
      <c r="W32" s="1192"/>
      <c r="X32" s="1192"/>
      <c r="Y32" s="1192"/>
      <c r="Z32" s="1192"/>
      <c r="AA32" s="1192"/>
      <c r="AB32" s="1192"/>
      <c r="AC32" s="1192"/>
      <c r="AD32" s="1192"/>
      <c r="AE32" s="1192"/>
      <c r="AF32" s="1192"/>
      <c r="AG32" s="1192"/>
      <c r="AH32" s="1192"/>
      <c r="AI32" s="1192"/>
      <c r="AJ32" s="1192"/>
      <c r="AK32" s="1192"/>
      <c r="AL32" s="1192"/>
      <c r="AM32" s="1192"/>
      <c r="AN32" s="1192"/>
      <c r="AO32" s="1192"/>
      <c r="AP32" s="1192"/>
      <c r="AQ32" s="1192"/>
      <c r="AR32" s="1192"/>
      <c r="AS32" s="1192"/>
      <c r="AT32" s="1192"/>
      <c r="AU32" s="1192"/>
      <c r="AV32" s="1192"/>
      <c r="AW32" s="1192"/>
      <c r="AX32" s="1192"/>
      <c r="AY32" s="1432"/>
      <c r="AZ32" s="1432"/>
      <c r="BA32" s="1432"/>
    </row>
    <row r="33" spans="1:53" ht="19.5" customHeight="1">
      <c r="I33" s="2829" t="s">
        <v>814</v>
      </c>
      <c r="J33" s="2830"/>
      <c r="K33" s="2831"/>
      <c r="L33" s="2829" t="s">
        <v>4647</v>
      </c>
      <c r="M33" s="2831"/>
      <c r="N33" s="2829" t="s">
        <v>4648</v>
      </c>
      <c r="O33" s="2831"/>
      <c r="P33" s="2829" t="s">
        <v>4649</v>
      </c>
      <c r="Q33" s="2831"/>
      <c r="R33" s="2829" t="s">
        <v>4650</v>
      </c>
      <c r="S33" s="2831"/>
      <c r="T33" s="2829" t="s">
        <v>4651</v>
      </c>
      <c r="U33" s="2831"/>
      <c r="V33" s="2827" t="s">
        <v>4652</v>
      </c>
      <c r="W33" s="2828"/>
      <c r="X33" s="2827" t="s">
        <v>4653</v>
      </c>
      <c r="Y33" s="2828"/>
      <c r="Z33" s="2827" t="s">
        <v>4654</v>
      </c>
      <c r="AA33" s="2828"/>
      <c r="AB33" s="2827" t="s">
        <v>4655</v>
      </c>
      <c r="AC33" s="2828"/>
      <c r="AD33" s="2827" t="s">
        <v>4656</v>
      </c>
      <c r="AE33" s="2828"/>
      <c r="AF33" s="2827" t="s">
        <v>4657</v>
      </c>
      <c r="AG33" s="2828"/>
      <c r="AH33" s="2827" t="s">
        <v>4658</v>
      </c>
      <c r="AI33" s="2828"/>
      <c r="AJ33" s="2827" t="s">
        <v>4659</v>
      </c>
      <c r="AK33" s="2828"/>
      <c r="AL33" s="2827" t="s">
        <v>4660</v>
      </c>
      <c r="AM33" s="2828"/>
      <c r="AN33" s="2827" t="s">
        <v>4661</v>
      </c>
      <c r="AO33" s="2828"/>
      <c r="AP33" s="2827" t="s">
        <v>4662</v>
      </c>
      <c r="AQ33" s="2828"/>
      <c r="AR33" s="2827" t="s">
        <v>4663</v>
      </c>
      <c r="AS33" s="2828"/>
      <c r="AT33" s="2827" t="s">
        <v>4664</v>
      </c>
      <c r="AU33" s="2828"/>
      <c r="AV33" s="2827" t="s">
        <v>4665</v>
      </c>
      <c r="AW33" s="2828"/>
      <c r="AX33" s="2832" t="s">
        <v>4666</v>
      </c>
      <c r="AY33" s="2833"/>
      <c r="AZ33" s="2832" t="s">
        <v>4667</v>
      </c>
      <c r="BA33" s="2833"/>
    </row>
    <row r="34" spans="1:53" ht="20.149999999999999" customHeight="1">
      <c r="I34" s="1422" t="s">
        <v>814</v>
      </c>
      <c r="J34" s="1422" t="s">
        <v>4641</v>
      </c>
      <c r="K34" s="1422" t="s">
        <v>4642</v>
      </c>
      <c r="L34" s="1422" t="s">
        <v>4641</v>
      </c>
      <c r="M34" s="1422" t="s">
        <v>4642</v>
      </c>
      <c r="N34" s="1422" t="s">
        <v>4641</v>
      </c>
      <c r="O34" s="1422" t="s">
        <v>4642</v>
      </c>
      <c r="P34" s="1422" t="s">
        <v>4641</v>
      </c>
      <c r="Q34" s="1422" t="s">
        <v>4642</v>
      </c>
      <c r="R34" s="1422" t="s">
        <v>4641</v>
      </c>
      <c r="S34" s="1422" t="s">
        <v>4642</v>
      </c>
      <c r="T34" s="1422" t="s">
        <v>4641</v>
      </c>
      <c r="U34" s="1422" t="s">
        <v>4642</v>
      </c>
      <c r="V34" s="1422" t="s">
        <v>4641</v>
      </c>
      <c r="W34" s="1422" t="s">
        <v>4642</v>
      </c>
      <c r="X34" s="1422" t="s">
        <v>4641</v>
      </c>
      <c r="Y34" s="1422" t="s">
        <v>4642</v>
      </c>
      <c r="Z34" s="1422" t="s">
        <v>4641</v>
      </c>
      <c r="AA34" s="1422" t="s">
        <v>4642</v>
      </c>
      <c r="AB34" s="1422" t="s">
        <v>4641</v>
      </c>
      <c r="AC34" s="1422" t="s">
        <v>4642</v>
      </c>
      <c r="AD34" s="1422" t="s">
        <v>4641</v>
      </c>
      <c r="AE34" s="1422" t="s">
        <v>4642</v>
      </c>
      <c r="AF34" s="1422" t="s">
        <v>4641</v>
      </c>
      <c r="AG34" s="1422" t="s">
        <v>4642</v>
      </c>
      <c r="AH34" s="1422" t="s">
        <v>4641</v>
      </c>
      <c r="AI34" s="1422" t="s">
        <v>4642</v>
      </c>
      <c r="AJ34" s="1422" t="s">
        <v>4641</v>
      </c>
      <c r="AK34" s="1422" t="s">
        <v>4642</v>
      </c>
      <c r="AL34" s="1422" t="s">
        <v>4668</v>
      </c>
      <c r="AM34" s="1422" t="s">
        <v>4669</v>
      </c>
      <c r="AN34" s="1422" t="s">
        <v>4668</v>
      </c>
      <c r="AO34" s="1422" t="s">
        <v>4669</v>
      </c>
      <c r="AP34" s="1422" t="s">
        <v>4668</v>
      </c>
      <c r="AQ34" s="1422" t="s">
        <v>4669</v>
      </c>
      <c r="AR34" s="1422" t="s">
        <v>4668</v>
      </c>
      <c r="AS34" s="1422" t="s">
        <v>4669</v>
      </c>
      <c r="AT34" s="1422" t="s">
        <v>4668</v>
      </c>
      <c r="AU34" s="1422" t="s">
        <v>4669</v>
      </c>
      <c r="AV34" s="1422" t="s">
        <v>4668</v>
      </c>
      <c r="AW34" s="1422" t="s">
        <v>4669</v>
      </c>
      <c r="AX34" s="1422" t="s">
        <v>4668</v>
      </c>
      <c r="AY34" s="1424" t="s">
        <v>4669</v>
      </c>
      <c r="AZ34" s="1424" t="s">
        <v>4668</v>
      </c>
      <c r="BA34" s="1424" t="s">
        <v>4669</v>
      </c>
    </row>
    <row r="35" spans="1:53" ht="19.5" customHeight="1">
      <c r="I35" s="1397">
        <v>472558</v>
      </c>
      <c r="J35" s="1397">
        <v>235322</v>
      </c>
      <c r="K35" s="1397">
        <v>237236</v>
      </c>
      <c r="L35" s="1397">
        <v>7724</v>
      </c>
      <c r="M35" s="1397">
        <v>7104</v>
      </c>
      <c r="N35" s="1397">
        <v>8600</v>
      </c>
      <c r="O35" s="1397">
        <v>8143</v>
      </c>
      <c r="P35" s="1397">
        <v>9303</v>
      </c>
      <c r="Q35" s="1397">
        <v>8834</v>
      </c>
      <c r="R35" s="1397">
        <v>9939</v>
      </c>
      <c r="S35" s="1397">
        <v>9370</v>
      </c>
      <c r="T35" s="1397">
        <v>14325</v>
      </c>
      <c r="U35" s="1397">
        <v>13764</v>
      </c>
      <c r="V35" s="1397">
        <v>17834</v>
      </c>
      <c r="W35" s="1397">
        <v>17050</v>
      </c>
      <c r="X35" s="1397">
        <v>15972</v>
      </c>
      <c r="Y35" s="1397">
        <v>15254</v>
      </c>
      <c r="Z35" s="1397">
        <v>15333</v>
      </c>
      <c r="AA35" s="1397">
        <v>14107</v>
      </c>
      <c r="AB35" s="1397">
        <v>15791</v>
      </c>
      <c r="AC35" s="1397">
        <v>14777</v>
      </c>
      <c r="AD35" s="1397">
        <v>17124</v>
      </c>
      <c r="AE35" s="1397">
        <v>15537</v>
      </c>
      <c r="AF35" s="1397">
        <v>19857</v>
      </c>
      <c r="AG35" s="1397">
        <v>18509</v>
      </c>
      <c r="AH35" s="1397">
        <v>18159</v>
      </c>
      <c r="AI35" s="1397">
        <v>16768</v>
      </c>
      <c r="AJ35" s="1397">
        <v>15515</v>
      </c>
      <c r="AK35" s="1397">
        <v>14533</v>
      </c>
      <c r="AL35" s="1397">
        <v>12008</v>
      </c>
      <c r="AM35" s="1397">
        <v>11622</v>
      </c>
      <c r="AN35" s="1397">
        <v>11347</v>
      </c>
      <c r="AO35" s="1397">
        <v>11575</v>
      </c>
      <c r="AP35" s="1397">
        <v>11834</v>
      </c>
      <c r="AQ35" s="1397">
        <v>13738</v>
      </c>
      <c r="AR35" s="1397">
        <v>7551</v>
      </c>
      <c r="AS35" s="1397">
        <v>11278</v>
      </c>
      <c r="AT35" s="1397">
        <v>4644</v>
      </c>
      <c r="AU35" s="1397">
        <v>8754</v>
      </c>
      <c r="AV35" s="1397">
        <v>2029</v>
      </c>
      <c r="AW35" s="1397">
        <v>4981</v>
      </c>
      <c r="AX35" s="1397">
        <v>407</v>
      </c>
      <c r="AY35" s="1398">
        <v>1330</v>
      </c>
      <c r="AZ35" s="1398">
        <v>26</v>
      </c>
      <c r="BA35" s="1398">
        <v>208</v>
      </c>
    </row>
    <row r="36" spans="1:53" ht="20.149999999999999" customHeight="1">
      <c r="I36" s="111"/>
    </row>
    <row r="37" spans="1:53" ht="20.149999999999999" customHeight="1">
      <c r="I37" s="104" t="s">
        <v>3288</v>
      </c>
      <c r="J37" s="104" t="s">
        <v>3262</v>
      </c>
      <c r="L37" s="104" t="s">
        <v>3288</v>
      </c>
      <c r="M37" s="104" t="s">
        <v>3261</v>
      </c>
      <c r="N37" s="111"/>
      <c r="O37" s="111"/>
      <c r="P37" s="111"/>
      <c r="Q37" s="111"/>
      <c r="R37" s="1192"/>
    </row>
    <row r="38" spans="1:53" ht="19.5" customHeight="1">
      <c r="I38" s="1497" t="s">
        <v>7335</v>
      </c>
      <c r="J38" s="1497">
        <f>L35</f>
        <v>7724</v>
      </c>
      <c r="L38" s="1497" t="s">
        <v>3287</v>
      </c>
      <c r="M38" s="1497">
        <f>M35</f>
        <v>7104</v>
      </c>
    </row>
    <row r="39" spans="1:53" ht="19.5" customHeight="1">
      <c r="I39" s="1498" t="s">
        <v>3286</v>
      </c>
      <c r="J39" s="1497">
        <f>N35</f>
        <v>8600</v>
      </c>
      <c r="L39" s="1498" t="s">
        <v>3286</v>
      </c>
      <c r="M39" s="1497">
        <f>O35</f>
        <v>8143</v>
      </c>
    </row>
    <row r="40" spans="1:53" ht="19.5" customHeight="1">
      <c r="I40" s="1498" t="s">
        <v>3285</v>
      </c>
      <c r="J40" s="1497">
        <f>P35</f>
        <v>9303</v>
      </c>
      <c r="L40" s="1498" t="s">
        <v>3285</v>
      </c>
      <c r="M40" s="1497">
        <f>Q35</f>
        <v>8834</v>
      </c>
    </row>
    <row r="41" spans="1:53" ht="19.5" customHeight="1">
      <c r="I41" s="1497" t="s">
        <v>3284</v>
      </c>
      <c r="J41" s="1497">
        <f>R35</f>
        <v>9939</v>
      </c>
      <c r="L41" s="1497" t="s">
        <v>3284</v>
      </c>
      <c r="M41" s="1497">
        <f>S35</f>
        <v>9370</v>
      </c>
    </row>
    <row r="42" spans="1:53" ht="19.5" customHeight="1">
      <c r="I42" s="1497" t="s">
        <v>3283</v>
      </c>
      <c r="J42" s="1497">
        <f>T35</f>
        <v>14325</v>
      </c>
      <c r="L42" s="1497" t="s">
        <v>3283</v>
      </c>
      <c r="M42" s="1497">
        <f>U35</f>
        <v>13764</v>
      </c>
    </row>
    <row r="43" spans="1:53" ht="19.5" customHeight="1">
      <c r="I43" s="1497" t="s">
        <v>3282</v>
      </c>
      <c r="J43" s="1497">
        <f>V35</f>
        <v>17834</v>
      </c>
      <c r="L43" s="1497" t="s">
        <v>3282</v>
      </c>
      <c r="M43" s="1497">
        <f>W35</f>
        <v>17050</v>
      </c>
    </row>
    <row r="44" spans="1:53" ht="19.5" customHeight="1">
      <c r="G44" s="68" t="s">
        <v>3253</v>
      </c>
      <c r="I44" s="1497" t="s">
        <v>3281</v>
      </c>
      <c r="J44" s="1497">
        <f>X35</f>
        <v>15972</v>
      </c>
      <c r="L44" s="1497" t="s">
        <v>3281</v>
      </c>
      <c r="M44" s="1497">
        <f>Y35</f>
        <v>15254</v>
      </c>
    </row>
    <row r="45" spans="1:53" ht="20.149999999999999" customHeight="1">
      <c r="A45" s="2"/>
      <c r="B45" s="2"/>
      <c r="C45" s="2"/>
      <c r="D45" s="2"/>
      <c r="E45" s="2"/>
      <c r="F45" s="2"/>
      <c r="G45" s="2"/>
      <c r="I45" s="1497" t="s">
        <v>3280</v>
      </c>
      <c r="J45" s="1497">
        <f>Z35</f>
        <v>15333</v>
      </c>
      <c r="L45" s="1497" t="s">
        <v>3280</v>
      </c>
      <c r="M45" s="1497">
        <f>AA35</f>
        <v>14107</v>
      </c>
    </row>
    <row r="46" spans="1:53" ht="20.149999999999999" customHeight="1">
      <c r="I46" s="1497" t="s">
        <v>3279</v>
      </c>
      <c r="J46" s="1497">
        <f>AB35</f>
        <v>15791</v>
      </c>
      <c r="L46" s="1497" t="s">
        <v>3279</v>
      </c>
      <c r="M46" s="1497">
        <f>AC35</f>
        <v>14777</v>
      </c>
    </row>
    <row r="47" spans="1:53" ht="20.149999999999999" customHeight="1">
      <c r="I47" s="1497" t="s">
        <v>3278</v>
      </c>
      <c r="J47" s="1497">
        <f>AD35</f>
        <v>17124</v>
      </c>
      <c r="L47" s="1497" t="s">
        <v>3278</v>
      </c>
      <c r="M47" s="1497">
        <f>AE35</f>
        <v>15537</v>
      </c>
    </row>
    <row r="48" spans="1:53" ht="20.149999999999999" customHeight="1">
      <c r="I48" s="1497" t="s">
        <v>3277</v>
      </c>
      <c r="J48" s="1497">
        <f>AF35</f>
        <v>19857</v>
      </c>
      <c r="L48" s="1497" t="s">
        <v>3277</v>
      </c>
      <c r="M48" s="1497">
        <f>AG35</f>
        <v>18509</v>
      </c>
      <c r="N48" s="676"/>
      <c r="O48" s="676"/>
    </row>
    <row r="49" spans="1:63" ht="25" customHeight="1">
      <c r="I49" s="1497" t="s">
        <v>3276</v>
      </c>
      <c r="J49" s="1497">
        <f>AH35</f>
        <v>18159</v>
      </c>
      <c r="L49" s="1497" t="s">
        <v>3276</v>
      </c>
      <c r="M49" s="1497">
        <f>AI35</f>
        <v>16768</v>
      </c>
      <c r="N49" s="636"/>
      <c r="O49" s="636"/>
    </row>
    <row r="50" spans="1:63" ht="20.149999999999999" customHeight="1">
      <c r="H50" s="676"/>
      <c r="I50" s="1497" t="s">
        <v>3275</v>
      </c>
      <c r="J50" s="1497">
        <f>AJ35</f>
        <v>15515</v>
      </c>
      <c r="L50" s="1497" t="s">
        <v>3275</v>
      </c>
      <c r="M50" s="1497">
        <f>AK35</f>
        <v>14533</v>
      </c>
      <c r="N50" s="161"/>
      <c r="O50" s="161"/>
    </row>
    <row r="51" spans="1:63" ht="20.149999999999999" customHeight="1">
      <c r="H51" s="636"/>
      <c r="I51" s="1497" t="s">
        <v>3274</v>
      </c>
      <c r="J51" s="1497">
        <f>AL35</f>
        <v>12008</v>
      </c>
      <c r="L51" s="1497" t="s">
        <v>3274</v>
      </c>
      <c r="M51" s="1497">
        <f>AM35</f>
        <v>11622</v>
      </c>
      <c r="N51" s="161"/>
      <c r="O51" s="161"/>
      <c r="Q51" s="78"/>
    </row>
    <row r="52" spans="1:63" ht="20.149999999999999" customHeight="1">
      <c r="H52" s="161"/>
      <c r="I52" s="1497" t="s">
        <v>3273</v>
      </c>
      <c r="J52" s="1497">
        <f>AN35</f>
        <v>11347</v>
      </c>
      <c r="L52" s="1497" t="s">
        <v>3273</v>
      </c>
      <c r="M52" s="1497">
        <f>AO35</f>
        <v>11575</v>
      </c>
      <c r="Q52" s="636"/>
    </row>
    <row r="53" spans="1:63" ht="20.149999999999999" customHeight="1">
      <c r="H53" s="161"/>
      <c r="I53" s="1497" t="s">
        <v>3272</v>
      </c>
      <c r="J53" s="1497">
        <f>AP35</f>
        <v>11834</v>
      </c>
      <c r="L53" s="1497" t="s">
        <v>3272</v>
      </c>
      <c r="M53" s="1497">
        <f>AQ35</f>
        <v>13738</v>
      </c>
      <c r="P53" s="78"/>
      <c r="Q53" s="161"/>
    </row>
    <row r="54" spans="1:63" ht="20.149999999999999" customHeight="1">
      <c r="H54" s="161"/>
      <c r="I54" s="1497" t="s">
        <v>3271</v>
      </c>
      <c r="J54" s="1497">
        <f>AR35</f>
        <v>7551</v>
      </c>
      <c r="L54" s="1497" t="s">
        <v>3271</v>
      </c>
      <c r="M54" s="1497">
        <f>AS35</f>
        <v>11278</v>
      </c>
      <c r="P54" s="636"/>
      <c r="Q54" s="161"/>
    </row>
    <row r="55" spans="1:63" ht="20.149999999999999" customHeight="1">
      <c r="H55" s="161"/>
      <c r="I55" s="1497" t="s">
        <v>3270</v>
      </c>
      <c r="J55" s="1497">
        <f>AT35</f>
        <v>4644</v>
      </c>
      <c r="L55" s="1497" t="s">
        <v>3270</v>
      </c>
      <c r="M55" s="1497">
        <f>AU35</f>
        <v>8754</v>
      </c>
      <c r="N55" s="161"/>
      <c r="P55" s="161"/>
    </row>
    <row r="56" spans="1:63" ht="20.149999999999999" customHeight="1">
      <c r="H56" s="161"/>
      <c r="I56" s="1497" t="s">
        <v>3269</v>
      </c>
      <c r="J56" s="1497">
        <f>SUM(AV35,AX35,AZ35)</f>
        <v>2462</v>
      </c>
      <c r="L56" s="1497" t="s">
        <v>3269</v>
      </c>
      <c r="M56" s="1497">
        <f>SUM(AW35,AY35,BA35)</f>
        <v>6519</v>
      </c>
      <c r="N56" s="161"/>
      <c r="O56" s="161"/>
      <c r="P56" s="161"/>
    </row>
    <row r="57" spans="1:63" ht="20.149999999999999" customHeight="1">
      <c r="H57" s="161"/>
      <c r="I57" s="104" t="s">
        <v>262</v>
      </c>
      <c r="J57" s="1497">
        <f>SUM(J38:J56)</f>
        <v>235322</v>
      </c>
      <c r="K57" s="848"/>
      <c r="L57" s="104" t="s">
        <v>262</v>
      </c>
      <c r="M57" s="1497">
        <f>SUM(M38:M56)</f>
        <v>237236</v>
      </c>
      <c r="N57" s="161"/>
      <c r="O57" s="161"/>
    </row>
    <row r="58" spans="1:63" ht="20.149999999999999" customHeight="1">
      <c r="H58" s="161"/>
      <c r="N58" s="636"/>
      <c r="O58" s="636"/>
    </row>
    <row r="59" spans="1:63" ht="20.149999999999999" customHeight="1">
      <c r="H59" s="161"/>
      <c r="I59" s="110"/>
      <c r="J59" s="110"/>
      <c r="K59" s="110"/>
      <c r="L59" s="110"/>
      <c r="M59" s="110"/>
      <c r="N59" s="161"/>
      <c r="O59" s="161"/>
      <c r="Q59" s="161"/>
    </row>
    <row r="60" spans="1:63" ht="20.149999999999999" customHeight="1">
      <c r="H60" s="636"/>
      <c r="N60" s="161"/>
      <c r="O60" s="161"/>
      <c r="Q60" s="161"/>
    </row>
    <row r="61" spans="1:63" ht="20.149999999999999" customHeight="1">
      <c r="H61" s="636"/>
      <c r="N61" s="161"/>
      <c r="O61" s="161"/>
      <c r="P61" s="161"/>
      <c r="Q61" s="636"/>
    </row>
    <row r="62" spans="1:63" ht="20.149999999999999" customHeight="1">
      <c r="H62" s="161"/>
      <c r="N62" s="161"/>
      <c r="O62" s="161"/>
      <c r="P62" s="161"/>
      <c r="Q62" s="161"/>
    </row>
    <row r="63" spans="1:63" s="78" customFormat="1" ht="20.149999999999999" customHeight="1">
      <c r="A63" s="63"/>
      <c r="B63" s="63"/>
      <c r="C63" s="63"/>
      <c r="D63" s="63"/>
      <c r="E63" s="63"/>
      <c r="F63" s="63"/>
      <c r="G63" s="63"/>
      <c r="H63" s="161"/>
      <c r="I63" s="63"/>
      <c r="J63" s="63"/>
      <c r="K63" s="63"/>
      <c r="L63" s="63"/>
      <c r="M63" s="63"/>
      <c r="N63" s="161"/>
      <c r="O63" s="161"/>
      <c r="P63" s="636"/>
      <c r="Q63" s="161"/>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row>
    <row r="64" spans="1:63" s="110" customFormat="1" ht="20.149999999999999" customHeight="1">
      <c r="A64" s="63"/>
      <c r="B64" s="63"/>
      <c r="C64" s="63"/>
      <c r="D64" s="63"/>
      <c r="E64" s="63"/>
      <c r="F64" s="63"/>
      <c r="G64" s="63"/>
      <c r="H64" s="161"/>
      <c r="I64" s="63"/>
      <c r="J64" s="63"/>
      <c r="K64" s="63"/>
      <c r="L64" s="63"/>
      <c r="M64" s="63"/>
      <c r="N64" s="161"/>
      <c r="O64" s="161"/>
      <c r="P64" s="161"/>
      <c r="Q64" s="161"/>
      <c r="R64" s="78"/>
      <c r="S64" s="78"/>
      <c r="T64" s="78"/>
      <c r="U64" s="78"/>
      <c r="V64" s="78"/>
      <c r="W64" s="78"/>
      <c r="X64" s="78"/>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row>
    <row r="65" spans="1:63" ht="20.149999999999999" customHeight="1">
      <c r="H65" s="161"/>
      <c r="P65" s="161"/>
      <c r="Q65" s="161"/>
      <c r="R65" s="110"/>
      <c r="S65" s="110"/>
      <c r="T65" s="110"/>
      <c r="U65" s="110"/>
      <c r="V65" s="110"/>
      <c r="W65" s="110"/>
      <c r="X65" s="110"/>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row>
    <row r="66" spans="1:63" ht="20.149999999999999" customHeight="1">
      <c r="H66" s="161"/>
      <c r="P66" s="161"/>
      <c r="Q66" s="161"/>
      <c r="Y66" s="110"/>
      <c r="Z66" s="110"/>
      <c r="AA66" s="110"/>
      <c r="AB66" s="110"/>
      <c r="AC66" s="110"/>
      <c r="AD66" s="110"/>
      <c r="AE66" s="110"/>
      <c r="AF66" s="110"/>
      <c r="AG66" s="110"/>
      <c r="AH66" s="110"/>
      <c r="AI66" s="110"/>
      <c r="AJ66" s="110"/>
      <c r="AK66" s="110"/>
      <c r="AL66" s="110"/>
      <c r="AM66" s="110"/>
      <c r="AN66" s="110"/>
      <c r="AO66" s="110"/>
      <c r="AP66" s="110"/>
      <c r="AQ66" s="110"/>
      <c r="AR66" s="110"/>
      <c r="AS66" s="110"/>
      <c r="AT66" s="110"/>
      <c r="AU66" s="110"/>
      <c r="AV66" s="110"/>
      <c r="AW66" s="110"/>
      <c r="AX66" s="110"/>
      <c r="AY66" s="110"/>
      <c r="AZ66" s="110"/>
      <c r="BA66" s="110"/>
      <c r="BB66" s="110"/>
      <c r="BC66" s="110"/>
      <c r="BD66" s="110"/>
      <c r="BE66" s="110"/>
      <c r="BF66" s="110"/>
      <c r="BG66" s="110"/>
      <c r="BH66" s="110"/>
      <c r="BI66" s="110"/>
      <c r="BJ66" s="110"/>
      <c r="BK66" s="110"/>
    </row>
    <row r="67" spans="1:63" ht="20.149999999999999" customHeight="1">
      <c r="H67" s="161"/>
      <c r="P67" s="161"/>
      <c r="Q67" s="161"/>
    </row>
    <row r="68" spans="1:63" ht="20.149999999999999" customHeight="1">
      <c r="H68" s="161"/>
      <c r="P68" s="161"/>
    </row>
    <row r="69" spans="1:63" ht="15" customHeight="1">
      <c r="H69" s="161"/>
      <c r="P69" s="161"/>
    </row>
    <row r="70" spans="1:63" ht="15" customHeight="1">
      <c r="H70" s="161"/>
    </row>
    <row r="71" spans="1:63" ht="15" customHeight="1">
      <c r="H71" s="161"/>
    </row>
    <row r="72" spans="1:63" ht="15" customHeight="1">
      <c r="H72" s="161"/>
    </row>
    <row r="73" spans="1:63" s="110" customFormat="1" ht="15" customHeight="1">
      <c r="A73" s="63"/>
      <c r="B73" s="63"/>
      <c r="C73" s="63"/>
      <c r="D73" s="63"/>
      <c r="E73" s="63"/>
      <c r="F73" s="63"/>
      <c r="G73" s="63"/>
      <c r="H73" s="161"/>
      <c r="I73" s="63"/>
      <c r="J73" s="63"/>
      <c r="K73" s="63"/>
      <c r="L73" s="63"/>
      <c r="M73" s="63"/>
      <c r="N73" s="63"/>
      <c r="O73" s="63"/>
      <c r="P73" s="63"/>
      <c r="Q73" s="63"/>
      <c r="R73" s="161"/>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row>
    <row r="74" spans="1:63" ht="15" customHeight="1">
      <c r="H74" s="161"/>
      <c r="R74" s="636"/>
      <c r="S74" s="110"/>
      <c r="T74" s="110"/>
      <c r="U74" s="110"/>
      <c r="V74" s="110"/>
      <c r="W74" s="110"/>
      <c r="X74" s="110"/>
    </row>
    <row r="75" spans="1:63" ht="15" customHeight="1">
      <c r="H75" s="161"/>
      <c r="R75" s="161"/>
      <c r="Y75" s="110"/>
      <c r="Z75" s="110"/>
      <c r="AA75" s="110"/>
      <c r="AB75" s="110"/>
      <c r="AC75" s="110"/>
      <c r="AD75" s="110"/>
      <c r="AE75" s="110"/>
      <c r="AF75" s="110"/>
      <c r="AG75" s="110"/>
      <c r="AH75" s="110"/>
      <c r="AI75" s="110"/>
      <c r="AJ75" s="110"/>
      <c r="AK75" s="110"/>
      <c r="AL75" s="110"/>
      <c r="AM75" s="110"/>
      <c r="AN75" s="110"/>
      <c r="AO75" s="110"/>
      <c r="AP75" s="110"/>
      <c r="AQ75" s="110"/>
      <c r="AR75" s="110"/>
      <c r="AS75" s="110"/>
      <c r="AT75" s="110"/>
      <c r="AU75" s="110"/>
      <c r="AV75" s="110"/>
      <c r="AW75" s="110"/>
      <c r="AX75" s="110"/>
      <c r="AY75" s="110"/>
      <c r="AZ75" s="110"/>
      <c r="BA75" s="110"/>
      <c r="BB75" s="110"/>
      <c r="BC75" s="110"/>
      <c r="BD75" s="110"/>
      <c r="BE75" s="110"/>
      <c r="BF75" s="110"/>
      <c r="BG75" s="110"/>
      <c r="BH75" s="110"/>
      <c r="BI75" s="110"/>
      <c r="BJ75" s="110"/>
      <c r="BK75" s="110"/>
    </row>
    <row r="76" spans="1:63" ht="15" customHeight="1">
      <c r="H76" s="161"/>
      <c r="R76" s="161"/>
    </row>
    <row r="77" spans="1:63" ht="15" customHeight="1">
      <c r="H77" s="161"/>
      <c r="R77" s="161"/>
      <c r="S77" s="161"/>
    </row>
    <row r="78" spans="1:63" ht="15" customHeight="1">
      <c r="H78" s="161"/>
      <c r="R78" s="161"/>
      <c r="S78" s="161"/>
    </row>
    <row r="79" spans="1:63" ht="15" customHeight="1">
      <c r="H79" s="161"/>
      <c r="N79" s="161"/>
      <c r="R79" s="161"/>
      <c r="S79" s="161"/>
    </row>
    <row r="80" spans="1:63" ht="15" customHeight="1">
      <c r="H80" s="161"/>
      <c r="I80" s="161"/>
      <c r="J80" s="161"/>
      <c r="K80" s="161"/>
      <c r="L80" s="161"/>
      <c r="M80" s="161"/>
      <c r="N80" s="161"/>
      <c r="R80" s="161"/>
      <c r="S80" s="161"/>
    </row>
    <row r="81" spans="8:14" ht="15" customHeight="1">
      <c r="H81" s="161"/>
      <c r="I81" s="161"/>
      <c r="J81" s="161"/>
      <c r="K81" s="161"/>
      <c r="L81" s="161"/>
      <c r="M81" s="161"/>
      <c r="N81" s="161"/>
    </row>
    <row r="82" spans="8:14" ht="15" customHeight="1">
      <c r="H82" s="161"/>
      <c r="I82" s="161"/>
      <c r="J82" s="161"/>
      <c r="K82" s="161"/>
      <c r="L82" s="161"/>
      <c r="M82" s="161"/>
      <c r="N82" s="161"/>
    </row>
    <row r="83" spans="8:14" ht="15" customHeight="1">
      <c r="H83" s="161"/>
      <c r="I83" s="161"/>
      <c r="J83" s="161"/>
      <c r="K83" s="161"/>
      <c r="L83" s="161"/>
      <c r="M83" s="161"/>
      <c r="N83" s="161"/>
    </row>
    <row r="84" spans="8:14" ht="15" customHeight="1">
      <c r="H84" s="161"/>
      <c r="I84" s="161"/>
      <c r="J84" s="161"/>
      <c r="K84" s="161"/>
      <c r="L84" s="161"/>
      <c r="M84" s="161"/>
      <c r="N84" s="161"/>
    </row>
    <row r="85" spans="8:14" ht="15" customHeight="1">
      <c r="H85" s="161"/>
      <c r="I85" s="161"/>
      <c r="J85" s="161"/>
      <c r="K85" s="161"/>
      <c r="L85" s="161"/>
      <c r="M85" s="161"/>
      <c r="N85" s="161"/>
    </row>
    <row r="86" spans="8:14" ht="15" customHeight="1">
      <c r="H86" s="161"/>
      <c r="I86" s="161"/>
      <c r="J86" s="161"/>
      <c r="K86" s="161"/>
      <c r="L86" s="161"/>
      <c r="M86" s="161"/>
      <c r="N86" s="161"/>
    </row>
    <row r="87" spans="8:14" ht="15" customHeight="1">
      <c r="H87" s="161"/>
      <c r="I87" s="161"/>
      <c r="J87" s="161"/>
      <c r="K87" s="161"/>
      <c r="L87" s="161"/>
      <c r="M87" s="161"/>
      <c r="N87" s="161"/>
    </row>
    <row r="88" spans="8:14" ht="15" customHeight="1">
      <c r="H88" s="161"/>
      <c r="I88" s="161"/>
      <c r="J88" s="161"/>
      <c r="K88" s="161"/>
      <c r="L88" s="161"/>
      <c r="M88" s="161"/>
      <c r="N88" s="161"/>
    </row>
    <row r="89" spans="8:14" ht="15" customHeight="1">
      <c r="H89" s="161"/>
      <c r="I89" s="161"/>
      <c r="J89" s="161"/>
      <c r="K89" s="161"/>
      <c r="L89" s="161"/>
      <c r="M89" s="161"/>
      <c r="N89" s="161"/>
    </row>
    <row r="90" spans="8:14" ht="15" customHeight="1">
      <c r="H90" s="161"/>
      <c r="I90" s="161"/>
      <c r="J90" s="161"/>
      <c r="K90" s="161"/>
      <c r="L90" s="161"/>
      <c r="M90" s="161"/>
      <c r="N90" s="161"/>
    </row>
    <row r="91" spans="8:14" ht="15" customHeight="1">
      <c r="H91" s="161"/>
      <c r="I91" s="161"/>
      <c r="J91" s="161"/>
      <c r="K91" s="161"/>
      <c r="L91" s="161"/>
      <c r="M91" s="161"/>
      <c r="N91" s="161"/>
    </row>
    <row r="92" spans="8:14" ht="15" customHeight="1">
      <c r="H92" s="161"/>
      <c r="I92" s="161"/>
      <c r="J92" s="161"/>
      <c r="K92" s="161"/>
      <c r="L92" s="161"/>
      <c r="M92" s="161"/>
      <c r="N92" s="161"/>
    </row>
    <row r="93" spans="8:14" ht="15" customHeight="1">
      <c r="H93" s="161"/>
      <c r="I93" s="161"/>
      <c r="J93" s="161"/>
      <c r="K93" s="161"/>
      <c r="L93" s="161"/>
      <c r="M93" s="161"/>
    </row>
    <row r="94" spans="8:14" ht="15" customHeight="1">
      <c r="H94" s="161"/>
    </row>
    <row r="95" spans="8:14" ht="15" customHeight="1">
      <c r="H95" s="161"/>
      <c r="L95" s="161"/>
    </row>
    <row r="96" spans="8:14" ht="15" customHeight="1">
      <c r="H96" s="161"/>
    </row>
    <row r="97" spans="8:8" ht="15" customHeight="1">
      <c r="H97" s="161"/>
    </row>
    <row r="98" spans="8:8" ht="15" customHeight="1"/>
    <row r="99" spans="8:8" ht="15" customHeight="1"/>
    <row r="100" spans="8:8" ht="15" customHeight="1"/>
    <row r="101" spans="8:8" ht="15" customHeight="1"/>
    <row r="102" spans="8:8" ht="15" customHeight="1"/>
    <row r="103" spans="8:8" ht="15" customHeight="1"/>
    <row r="104" spans="8:8" ht="15" customHeight="1"/>
  </sheetData>
  <sheetProtection algorithmName="SHA-512" hashValue="afqc69bW4seulhK0pyWRe4IGzGMuo0Ezw4It8YabaS2azqkLtxWfwpdemZCHVxPtD/hO4vcO1bCwDmFyoIZ9DA==" saltValue="0NscxCCEakLJO+veHq8OAw==" spinCount="100000" sheet="1" objects="1" scenarios="1"/>
  <customSheetViews>
    <customSheetView guid="{0048CC1A-5574-4F72-829A-CCCEAA565538}" showPageBreaks="1" fitToPage="1" printArea="1" view="pageBreakPreview" topLeftCell="A13">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E13" sqref="E13:E14"/>
      <pageMargins left="0.78740157480314965" right="0.78740157480314965" top="0.98425196850393704" bottom="0.98425196850393704" header="0.51181102362204722" footer="0.51181102362204722"/>
      <printOptions horizontalCentered="1"/>
      <headerFooter alignWithMargins="0"/>
    </customSheetView>
  </customSheetViews>
  <mergeCells count="28">
    <mergeCell ref="AT33:AU33"/>
    <mergeCell ref="AV33:AW33"/>
    <mergeCell ref="AX33:AY33"/>
    <mergeCell ref="AZ33:BA33"/>
    <mergeCell ref="AH33:AI33"/>
    <mergeCell ref="AJ33:AK33"/>
    <mergeCell ref="AL33:AM33"/>
    <mergeCell ref="AN33:AO33"/>
    <mergeCell ref="AP33:AQ33"/>
    <mergeCell ref="AR33:AS33"/>
    <mergeCell ref="AF33:AG33"/>
    <mergeCell ref="I33:K33"/>
    <mergeCell ref="L33:M33"/>
    <mergeCell ref="N33:O33"/>
    <mergeCell ref="P33:Q33"/>
    <mergeCell ref="R33:S33"/>
    <mergeCell ref="T33:U33"/>
    <mergeCell ref="V33:W33"/>
    <mergeCell ref="X33:Y33"/>
    <mergeCell ref="Z33:AA33"/>
    <mergeCell ref="AB33:AC33"/>
    <mergeCell ref="AD33:AE33"/>
    <mergeCell ref="F9:F10"/>
    <mergeCell ref="A1:D1"/>
    <mergeCell ref="A2:D2"/>
    <mergeCell ref="A9:A10"/>
    <mergeCell ref="B9:B10"/>
    <mergeCell ref="C9:E9"/>
  </mergeCells>
  <phoneticPr fontId="7"/>
  <printOptions horizontalCentered="1"/>
  <pageMargins left="0.78740157480314965" right="0.78740157480314965" top="0.98425196850393704" bottom="0.98425196850393704" header="0.51181102362204722" footer="0.51181102362204722"/>
  <headerFooter alignWithMargins="0"/>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115"/>
  <sheetViews>
    <sheetView view="pageBreakPreview" zoomScaleNormal="75" zoomScaleSheetLayoutView="100" workbookViewId="0">
      <selection activeCell="R29" sqref="R29"/>
    </sheetView>
  </sheetViews>
  <sheetFormatPr defaultColWidth="9" defaultRowHeight="16.5" customHeight="1"/>
  <cols>
    <col min="1" max="6" width="15.08203125" style="63" customWidth="1"/>
    <col min="7" max="7" width="5.58203125" style="63" customWidth="1"/>
    <col min="8" max="8" width="10.58203125" style="63" hidden="1" customWidth="1"/>
    <col min="9" max="9" width="11.83203125" style="63" hidden="1" customWidth="1"/>
    <col min="10" max="15" width="10.58203125" style="63" hidden="1" customWidth="1"/>
    <col min="16" max="16384" width="9" style="63"/>
  </cols>
  <sheetData>
    <row r="1" spans="1:25"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row>
    <row r="2" spans="1:25"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row>
    <row r="3" spans="1:25" s="78" customFormat="1" ht="17.149999999999999" customHeight="1">
      <c r="A3" s="78" t="s">
        <v>5507</v>
      </c>
      <c r="G3" s="676"/>
    </row>
    <row r="4" spans="1:25" s="78" customFormat="1" ht="17.149999999999999" customHeight="1">
      <c r="A4" s="110" t="s">
        <v>3304</v>
      </c>
      <c r="G4" s="1154"/>
      <c r="H4" s="1188" t="s">
        <v>5242</v>
      </c>
      <c r="I4" s="1437"/>
      <c r="J4" s="1189" t="s">
        <v>4618</v>
      </c>
      <c r="K4" s="1526" t="s">
        <v>4671</v>
      </c>
      <c r="L4" s="1396"/>
      <c r="M4" s="1396"/>
      <c r="N4" s="1396"/>
      <c r="O4" s="1404"/>
    </row>
    <row r="5" spans="1:25" s="78" customFormat="1" ht="17.149999999999999" customHeight="1">
      <c r="A5" s="161" t="s">
        <v>449</v>
      </c>
      <c r="B5" s="161"/>
      <c r="C5" s="161"/>
      <c r="D5" s="160" t="str">
        <f>K4</f>
        <v>（各年1月1日現在）</v>
      </c>
      <c r="E5" s="161"/>
      <c r="F5" s="1419"/>
      <c r="G5" s="63"/>
      <c r="H5" s="1191"/>
      <c r="I5" s="1192"/>
      <c r="J5" s="1189" t="s">
        <v>4619</v>
      </c>
      <c r="K5" s="1403" t="s">
        <v>5505</v>
      </c>
      <c r="L5" s="1755" t="str">
        <f>HYPERLINK("#", "統計表リンク")</f>
        <v>統計表リンク</v>
      </c>
      <c r="M5" s="1396"/>
      <c r="N5" s="1396"/>
      <c r="O5" s="1404"/>
    </row>
    <row r="6" spans="1:25" ht="17.149999999999999" customHeight="1">
      <c r="A6" s="2824" t="s">
        <v>3666</v>
      </c>
      <c r="B6" s="2824" t="s">
        <v>4847</v>
      </c>
      <c r="C6" s="2824" t="s">
        <v>4848</v>
      </c>
      <c r="D6" s="2824"/>
      <c r="E6" s="1202"/>
      <c r="F6" s="1419"/>
      <c r="G6" s="172"/>
      <c r="H6" s="2843" t="s">
        <v>4673</v>
      </c>
      <c r="I6" s="2843" t="s">
        <v>4674</v>
      </c>
      <c r="J6" s="2834" t="s">
        <v>4675</v>
      </c>
      <c r="K6" s="2835"/>
      <c r="L6" s="2834" t="s">
        <v>4676</v>
      </c>
      <c r="M6" s="2835"/>
      <c r="N6" s="2834" t="s">
        <v>4677</v>
      </c>
      <c r="O6" s="2835"/>
    </row>
    <row r="7" spans="1:25" ht="25" customHeight="1">
      <c r="A7" s="2824"/>
      <c r="B7" s="2824"/>
      <c r="C7" s="1427" t="s">
        <v>468</v>
      </c>
      <c r="D7" s="678" t="s">
        <v>4679</v>
      </c>
      <c r="E7" s="1444"/>
      <c r="F7" s="1419"/>
      <c r="G7" s="172"/>
      <c r="H7" s="2844"/>
      <c r="I7" s="2844"/>
      <c r="J7" s="1469" t="s">
        <v>4678</v>
      </c>
      <c r="K7" s="1470" t="s">
        <v>4849</v>
      </c>
      <c r="L7" s="1469" t="s">
        <v>4680</v>
      </c>
      <c r="M7" s="1470" t="s">
        <v>4849</v>
      </c>
      <c r="N7" s="1469" t="s">
        <v>4681</v>
      </c>
      <c r="O7" s="1470" t="s">
        <v>4849</v>
      </c>
    </row>
    <row r="8" spans="1:25" ht="17.149999999999999" customHeight="1">
      <c r="A8" s="1428" t="str">
        <f>H8</f>
        <v>令和4年</v>
      </c>
      <c r="B8" s="1009">
        <f>I8</f>
        <v>462083</v>
      </c>
      <c r="C8" s="1970">
        <f>N8</f>
        <v>114052</v>
      </c>
      <c r="D8" s="2411">
        <f>O8</f>
        <v>24.7</v>
      </c>
      <c r="E8" s="1445"/>
      <c r="F8" s="1419"/>
      <c r="G8" s="172"/>
      <c r="H8" s="1509" t="s">
        <v>7835</v>
      </c>
      <c r="I8" s="1490">
        <v>462083</v>
      </c>
      <c r="J8" s="1490">
        <v>52339</v>
      </c>
      <c r="K8" s="1510">
        <v>11.3</v>
      </c>
      <c r="L8" s="1490">
        <v>295692</v>
      </c>
      <c r="M8" s="1510">
        <v>64</v>
      </c>
      <c r="N8" s="1490">
        <v>114052</v>
      </c>
      <c r="O8" s="1510">
        <v>24.7</v>
      </c>
    </row>
    <row r="9" spans="1:25" ht="17.149999999999999" customHeight="1">
      <c r="A9" s="1428">
        <f>H9</f>
        <v>5</v>
      </c>
      <c r="B9" s="1009">
        <f t="shared" ref="B9:B11" si="0">I9</f>
        <v>464175</v>
      </c>
      <c r="C9" s="1970">
        <f t="shared" ref="C9:C11" si="1">N9</f>
        <v>113691</v>
      </c>
      <c r="D9" s="2411">
        <f t="shared" ref="D9:D10" si="2">O9</f>
        <v>24.5</v>
      </c>
      <c r="E9" s="1445"/>
      <c r="F9" s="1419"/>
      <c r="G9" s="149"/>
      <c r="H9" s="1509">
        <v>5</v>
      </c>
      <c r="I9" s="1490">
        <v>464175</v>
      </c>
      <c r="J9" s="1490">
        <v>51416</v>
      </c>
      <c r="K9" s="1510">
        <v>11.1</v>
      </c>
      <c r="L9" s="1490">
        <v>299068</v>
      </c>
      <c r="M9" s="1510">
        <v>64.400000000000006</v>
      </c>
      <c r="N9" s="1490">
        <v>113691</v>
      </c>
      <c r="O9" s="1510">
        <v>24.5</v>
      </c>
    </row>
    <row r="10" spans="1:25" ht="17.149999999999999" customHeight="1">
      <c r="A10" s="1428">
        <f>H10</f>
        <v>6</v>
      </c>
      <c r="B10" s="1009">
        <f t="shared" si="0"/>
        <v>467000</v>
      </c>
      <c r="C10" s="1970">
        <f t="shared" si="1"/>
        <v>113390</v>
      </c>
      <c r="D10" s="2411">
        <f t="shared" si="2"/>
        <v>24.3</v>
      </c>
      <c r="E10" s="1445"/>
      <c r="F10" s="1419"/>
      <c r="G10" s="149"/>
      <c r="H10" s="1509">
        <v>6</v>
      </c>
      <c r="I10" s="1490">
        <v>467000</v>
      </c>
      <c r="J10" s="1490">
        <v>50793</v>
      </c>
      <c r="K10" s="1510">
        <v>10.9</v>
      </c>
      <c r="L10" s="1490">
        <v>302817</v>
      </c>
      <c r="M10" s="1510">
        <v>64.8</v>
      </c>
      <c r="N10" s="1490">
        <v>113390</v>
      </c>
      <c r="O10" s="1510">
        <v>24.3</v>
      </c>
    </row>
    <row r="11" spans="1:25" ht="17.149999999999999" customHeight="1">
      <c r="A11" s="1428">
        <f t="shared" ref="A11:A12" si="3">H11</f>
        <v>7</v>
      </c>
      <c r="B11" s="1009">
        <f t="shared" si="0"/>
        <v>469916</v>
      </c>
      <c r="C11" s="1970">
        <f t="shared" si="1"/>
        <v>113141</v>
      </c>
      <c r="D11" s="2411">
        <f>O11</f>
        <v>24.1</v>
      </c>
      <c r="E11" s="1445"/>
      <c r="F11" s="1419"/>
      <c r="G11" s="149"/>
      <c r="H11" s="1509">
        <v>7</v>
      </c>
      <c r="I11" s="1490">
        <v>469916</v>
      </c>
      <c r="J11" s="1490">
        <v>50270</v>
      </c>
      <c r="K11" s="1510">
        <v>10.7</v>
      </c>
      <c r="L11" s="1490">
        <v>306505</v>
      </c>
      <c r="M11" s="1510">
        <v>65.2</v>
      </c>
      <c r="N11" s="1490">
        <v>113141</v>
      </c>
      <c r="O11" s="1510">
        <v>24.1</v>
      </c>
    </row>
    <row r="12" spans="1:25" ht="17.149999999999999" customHeight="1">
      <c r="A12" s="1428">
        <f t="shared" si="3"/>
        <v>8</v>
      </c>
      <c r="B12" s="1009">
        <f>I12</f>
        <v>472558</v>
      </c>
      <c r="C12" s="1970">
        <f>N12</f>
        <v>113332</v>
      </c>
      <c r="D12" s="2411">
        <f>O12</f>
        <v>24</v>
      </c>
      <c r="F12" s="1419"/>
      <c r="G12" s="149"/>
      <c r="H12" s="1509">
        <v>8</v>
      </c>
      <c r="I12" s="1490">
        <v>472558</v>
      </c>
      <c r="J12" s="1490">
        <v>49708</v>
      </c>
      <c r="K12" s="1510">
        <v>10.5</v>
      </c>
      <c r="L12" s="1490">
        <v>309518</v>
      </c>
      <c r="M12" s="1510">
        <v>65.5</v>
      </c>
      <c r="N12" s="1490">
        <v>113332</v>
      </c>
      <c r="O12" s="1510">
        <v>24</v>
      </c>
    </row>
    <row r="13" spans="1:25" ht="17.149999999999999" customHeight="1">
      <c r="D13" s="68" t="s">
        <v>4390</v>
      </c>
      <c r="E13" s="1419"/>
      <c r="F13" s="1419"/>
      <c r="G13" s="149"/>
      <c r="H13" s="676"/>
      <c r="I13" s="676"/>
      <c r="J13" s="676"/>
      <c r="K13" s="1153"/>
      <c r="L13" s="161"/>
      <c r="M13" s="161"/>
      <c r="N13" s="161"/>
    </row>
    <row r="14" spans="1:25" ht="17.149999999999999" customHeight="1">
      <c r="D14" s="68"/>
      <c r="E14" s="1419"/>
      <c r="F14" s="1419"/>
      <c r="G14" s="149"/>
      <c r="H14" s="676"/>
      <c r="I14" s="676"/>
      <c r="J14" s="676"/>
      <c r="K14" s="1153"/>
      <c r="L14" s="161"/>
      <c r="M14" s="161"/>
      <c r="N14" s="161"/>
    </row>
    <row r="15" spans="1:25" ht="17.149999999999999" customHeight="1">
      <c r="A15" s="110" t="s">
        <v>6494</v>
      </c>
      <c r="D15" s="1419"/>
      <c r="E15" s="1419"/>
      <c r="F15" s="68" t="str">
        <f>K15</f>
        <v>（平成17年は7月1日現在）</v>
      </c>
      <c r="H15" s="1188" t="s">
        <v>5244</v>
      </c>
      <c r="I15" s="1437"/>
      <c r="J15" s="1189" t="s">
        <v>4618</v>
      </c>
      <c r="K15" s="1526" t="s">
        <v>6535</v>
      </c>
      <c r="L15" s="1526"/>
      <c r="M15" s="1526" t="s">
        <v>6536</v>
      </c>
      <c r="N15" s="161"/>
    </row>
    <row r="16" spans="1:25" ht="17.149999999999999" customHeight="1">
      <c r="A16" s="63" t="s">
        <v>502</v>
      </c>
      <c r="D16" s="1419"/>
      <c r="F16" s="68" t="str">
        <f>M15</f>
        <v>（その他は各年5月1日現在）</v>
      </c>
      <c r="G16" s="1154"/>
      <c r="H16" s="1405"/>
      <c r="I16" s="1192"/>
      <c r="J16" s="1189" t="s">
        <v>4619</v>
      </c>
      <c r="K16" s="1403" t="s">
        <v>5506</v>
      </c>
      <c r="L16" s="1755" t="str">
        <f>HYPERLINK("#", "統計表リンク")</f>
        <v>統計表リンク</v>
      </c>
      <c r="M16" s="1437"/>
      <c r="N16" s="161"/>
    </row>
    <row r="17" spans="1:14" ht="17.149999999999999" customHeight="1">
      <c r="A17" s="2836" t="s">
        <v>3666</v>
      </c>
      <c r="B17" s="2823" t="s">
        <v>4853</v>
      </c>
      <c r="C17" s="2837" t="s">
        <v>4854</v>
      </c>
      <c r="D17" s="2839" t="s">
        <v>4855</v>
      </c>
      <c r="E17" s="2839"/>
      <c r="F17" s="2839"/>
      <c r="G17" s="1152"/>
      <c r="H17" s="2840" t="s">
        <v>444</v>
      </c>
      <c r="I17" s="2842" t="s">
        <v>4850</v>
      </c>
      <c r="J17" s="2845" t="s">
        <v>4851</v>
      </c>
      <c r="K17" s="2847" t="s">
        <v>3303</v>
      </c>
      <c r="L17" s="2848"/>
      <c r="M17" s="2849"/>
      <c r="N17" s="161"/>
    </row>
    <row r="18" spans="1:14" ht="25" customHeight="1">
      <c r="A18" s="2836"/>
      <c r="B18" s="2823"/>
      <c r="C18" s="2838"/>
      <c r="D18" s="1545" t="s">
        <v>4856</v>
      </c>
      <c r="E18" s="1426" t="s">
        <v>4857</v>
      </c>
      <c r="F18" s="678" t="s">
        <v>4858</v>
      </c>
      <c r="G18" s="1148"/>
      <c r="H18" s="2841"/>
      <c r="I18" s="2842"/>
      <c r="J18" s="2846"/>
      <c r="K18" s="1425" t="s">
        <v>468</v>
      </c>
      <c r="L18" s="1421" t="s">
        <v>4679</v>
      </c>
      <c r="M18" s="1421" t="s">
        <v>4852</v>
      </c>
      <c r="N18" s="161"/>
    </row>
    <row r="19" spans="1:14" ht="17.149999999999999" customHeight="1">
      <c r="A19" s="104" t="str">
        <f t="shared" ref="A19:F19" si="4">H19</f>
        <v>平成17年</v>
      </c>
      <c r="B19" s="1970">
        <f t="shared" si="4"/>
        <v>438590</v>
      </c>
      <c r="C19" s="1970">
        <f t="shared" si="4"/>
        <v>84409</v>
      </c>
      <c r="D19" s="1970">
        <f t="shared" si="4"/>
        <v>12304</v>
      </c>
      <c r="E19" s="2411">
        <f t="shared" si="4"/>
        <v>2.8</v>
      </c>
      <c r="F19" s="2411">
        <f t="shared" si="4"/>
        <v>14.6</v>
      </c>
      <c r="G19" s="172"/>
      <c r="H19" s="1511" t="s">
        <v>7836</v>
      </c>
      <c r="I19" s="1489">
        <v>438590</v>
      </c>
      <c r="J19" s="1489">
        <v>84409</v>
      </c>
      <c r="K19" s="1489">
        <v>12304</v>
      </c>
      <c r="L19" s="1512">
        <v>2.8</v>
      </c>
      <c r="M19" s="1512">
        <v>14.6</v>
      </c>
      <c r="N19" s="161"/>
    </row>
    <row r="20" spans="1:14" ht="17.149999999999999" customHeight="1">
      <c r="A20" s="104">
        <f t="shared" ref="A20:A23" si="5">H20</f>
        <v>20</v>
      </c>
      <c r="B20" s="1970">
        <f t="shared" ref="B20:B23" si="6">I20</f>
        <v>443859</v>
      </c>
      <c r="C20" s="1970">
        <f t="shared" ref="C20:C23" si="7">J20</f>
        <v>92590</v>
      </c>
      <c r="D20" s="1970">
        <f t="shared" ref="D20:D23" si="8">K20</f>
        <v>13698</v>
      </c>
      <c r="E20" s="2411">
        <f t="shared" ref="E20:E23" si="9">L20</f>
        <v>3</v>
      </c>
      <c r="F20" s="2411">
        <f t="shared" ref="F20:F23" si="10">M20</f>
        <v>14.8</v>
      </c>
      <c r="G20" s="172"/>
      <c r="H20" s="1511">
        <v>20</v>
      </c>
      <c r="I20" s="1489">
        <v>443859</v>
      </c>
      <c r="J20" s="1513">
        <v>92590</v>
      </c>
      <c r="K20" s="1513">
        <v>13698</v>
      </c>
      <c r="L20" s="1512">
        <v>3</v>
      </c>
      <c r="M20" s="1512">
        <v>14.8</v>
      </c>
      <c r="N20" s="161"/>
    </row>
    <row r="21" spans="1:14" ht="17.149999999999999" customHeight="1">
      <c r="A21" s="104">
        <f t="shared" si="5"/>
        <v>23</v>
      </c>
      <c r="B21" s="1970">
        <f t="shared" si="6"/>
        <v>450083</v>
      </c>
      <c r="C21" s="1970">
        <f t="shared" si="7"/>
        <v>97639</v>
      </c>
      <c r="D21" s="1970">
        <f t="shared" si="8"/>
        <v>15319</v>
      </c>
      <c r="E21" s="2411">
        <f t="shared" si="9"/>
        <v>3.4</v>
      </c>
      <c r="F21" s="2411">
        <f t="shared" si="10"/>
        <v>15.7</v>
      </c>
      <c r="G21" s="172"/>
      <c r="H21" s="1511">
        <v>23</v>
      </c>
      <c r="I21" s="1489">
        <v>450083</v>
      </c>
      <c r="J21" s="1513">
        <v>97639</v>
      </c>
      <c r="K21" s="1513">
        <v>15319</v>
      </c>
      <c r="L21" s="1512">
        <v>3.4</v>
      </c>
      <c r="M21" s="1512">
        <v>15.7</v>
      </c>
      <c r="N21" s="161"/>
    </row>
    <row r="22" spans="1:14" ht="17.149999999999999" customHeight="1">
      <c r="A22" s="104">
        <f t="shared" si="5"/>
        <v>26</v>
      </c>
      <c r="B22" s="1970">
        <f t="shared" si="6"/>
        <v>449325</v>
      </c>
      <c r="C22" s="1970">
        <f t="shared" si="7"/>
        <v>106272</v>
      </c>
      <c r="D22" s="1970">
        <f t="shared" si="8"/>
        <v>17293</v>
      </c>
      <c r="E22" s="2411">
        <f t="shared" si="9"/>
        <v>3.9</v>
      </c>
      <c r="F22" s="2411">
        <f t="shared" si="10"/>
        <v>16.3</v>
      </c>
      <c r="G22" s="172"/>
      <c r="H22" s="1511">
        <v>26</v>
      </c>
      <c r="I22" s="1489">
        <v>449325</v>
      </c>
      <c r="J22" s="1513">
        <v>106272</v>
      </c>
      <c r="K22" s="1513">
        <v>17293</v>
      </c>
      <c r="L22" s="1512">
        <v>3.9</v>
      </c>
      <c r="M22" s="1512">
        <v>16.3</v>
      </c>
      <c r="N22" s="161"/>
    </row>
    <row r="23" spans="1:14" ht="17.149999999999999" customHeight="1">
      <c r="A23" s="104">
        <f t="shared" si="5"/>
        <v>29</v>
      </c>
      <c r="B23" s="1970">
        <f t="shared" si="6"/>
        <v>458634</v>
      </c>
      <c r="C23" s="1970">
        <f t="shared" si="7"/>
        <v>112212</v>
      </c>
      <c r="D23" s="1970">
        <f t="shared" si="8"/>
        <v>18105</v>
      </c>
      <c r="E23" s="2411">
        <f t="shared" si="9"/>
        <v>3.9</v>
      </c>
      <c r="F23" s="2411">
        <f t="shared" si="10"/>
        <v>16.100000000000001</v>
      </c>
      <c r="G23" s="172"/>
      <c r="H23" s="1511">
        <v>29</v>
      </c>
      <c r="I23" s="1489">
        <v>458634</v>
      </c>
      <c r="J23" s="1513">
        <v>112212</v>
      </c>
      <c r="K23" s="1513">
        <v>18105</v>
      </c>
      <c r="L23" s="1512">
        <v>3.9</v>
      </c>
      <c r="M23" s="1512">
        <v>16.100000000000001</v>
      </c>
    </row>
    <row r="24" spans="1:14" ht="17.149999999999999" customHeight="1">
      <c r="A24" s="272" t="s">
        <v>6537</v>
      </c>
      <c r="B24" s="161"/>
      <c r="C24" s="161"/>
      <c r="D24" s="161"/>
      <c r="G24" s="172"/>
      <c r="H24" s="676"/>
      <c r="I24" s="78"/>
    </row>
    <row r="25" spans="1:14" ht="17.149999999999999" customHeight="1">
      <c r="A25" s="1446" t="s">
        <v>6541</v>
      </c>
      <c r="E25" s="198"/>
      <c r="F25" s="198"/>
      <c r="G25" s="172"/>
      <c r="H25" s="676"/>
      <c r="I25" s="78"/>
    </row>
    <row r="26" spans="1:14" ht="17.149999999999999" customHeight="1">
      <c r="A26" s="199" t="s">
        <v>6542</v>
      </c>
      <c r="E26" s="1150"/>
      <c r="F26" s="1150"/>
      <c r="G26" s="1149"/>
      <c r="H26" s="676"/>
      <c r="I26" s="78"/>
    </row>
    <row r="27" spans="1:14" ht="17.149999999999999" customHeight="1">
      <c r="A27" s="1446" t="s">
        <v>6538</v>
      </c>
      <c r="G27" s="1149"/>
      <c r="H27" s="161"/>
    </row>
    <row r="28" spans="1:14" ht="17.149999999999999" customHeight="1">
      <c r="A28" s="199" t="s">
        <v>6539</v>
      </c>
      <c r="G28" s="1149"/>
      <c r="J28" s="78"/>
    </row>
    <row r="29" spans="1:14" ht="17.149999999999999" customHeight="1">
      <c r="A29" s="1446" t="s">
        <v>6540</v>
      </c>
      <c r="G29" s="1149"/>
    </row>
    <row r="30" spans="1:14" ht="17.149999999999999" customHeight="1">
      <c r="A30" s="1446"/>
      <c r="F30" s="160" t="s">
        <v>6464</v>
      </c>
      <c r="G30" s="1149"/>
    </row>
    <row r="31" spans="1:14" ht="17.149999999999999" customHeight="1"/>
    <row r="32" spans="1:14" ht="17.149999999999999" customHeight="1">
      <c r="A32" s="110" t="s">
        <v>6497</v>
      </c>
      <c r="B32" s="78"/>
      <c r="C32" s="78"/>
      <c r="D32" s="78"/>
      <c r="E32" s="78"/>
      <c r="F32" s="78"/>
      <c r="H32" s="1188" t="s">
        <v>5303</v>
      </c>
      <c r="I32" s="1437"/>
      <c r="J32" s="1189" t="s">
        <v>4618</v>
      </c>
      <c r="K32" s="1526" t="str">
        <f>設定!$B$13</f>
        <v>（令和8年1月1日現在）</v>
      </c>
      <c r="L32" s="1437"/>
      <c r="M32" s="1436"/>
    </row>
    <row r="33" spans="1:13" ht="17.149999999999999" customHeight="1">
      <c r="A33" s="63" t="s">
        <v>502</v>
      </c>
      <c r="B33" s="78"/>
      <c r="C33" s="78"/>
      <c r="D33" s="78"/>
      <c r="E33" s="78"/>
      <c r="F33" s="68" t="str">
        <f>K32</f>
        <v>（令和8年1月1日現在）</v>
      </c>
      <c r="H33" s="1405"/>
      <c r="I33" s="1192"/>
      <c r="J33" s="1189" t="s">
        <v>4619</v>
      </c>
      <c r="K33" s="1460" t="s">
        <v>4886</v>
      </c>
      <c r="L33" s="1755" t="str">
        <f>HYPERLINK("#", "統計表リンク")</f>
        <v>統計表リンク</v>
      </c>
      <c r="M33" s="1437"/>
    </row>
    <row r="34" spans="1:13" ht="25" customHeight="1">
      <c r="A34" s="187" t="s">
        <v>3302</v>
      </c>
      <c r="B34" s="187" t="s">
        <v>4869</v>
      </c>
      <c r="C34" s="1440" t="s">
        <v>4859</v>
      </c>
      <c r="D34" s="1441" t="s">
        <v>3302</v>
      </c>
      <c r="E34" s="187" t="s">
        <v>4869</v>
      </c>
      <c r="F34" s="678" t="s">
        <v>4859</v>
      </c>
      <c r="H34" s="1461" t="s">
        <v>4887</v>
      </c>
      <c r="I34" s="1462" t="s">
        <v>4888</v>
      </c>
      <c r="J34" s="1463" t="s">
        <v>4889</v>
      </c>
      <c r="K34" s="1466" t="s">
        <v>4887</v>
      </c>
      <c r="L34" s="1466" t="s">
        <v>4888</v>
      </c>
      <c r="M34" s="1467" t="s">
        <v>4889</v>
      </c>
    </row>
    <row r="35" spans="1:13" ht="17.149999999999999" customHeight="1">
      <c r="A35" s="41" t="s">
        <v>1994</v>
      </c>
      <c r="B35" s="1970">
        <f>I36</f>
        <v>5725</v>
      </c>
      <c r="C35" s="2417">
        <f>J36</f>
        <v>24.4</v>
      </c>
      <c r="D35" s="1331" t="s">
        <v>4863</v>
      </c>
      <c r="E35" s="1970">
        <f>L35</f>
        <v>5344</v>
      </c>
      <c r="F35" s="2411">
        <f>M35</f>
        <v>19.5</v>
      </c>
      <c r="H35" s="1422" t="s">
        <v>468</v>
      </c>
      <c r="I35" s="1464">
        <v>113332</v>
      </c>
      <c r="J35" s="1465">
        <v>24</v>
      </c>
      <c r="K35" s="1468" t="s">
        <v>4863</v>
      </c>
      <c r="L35" s="1514">
        <v>5344</v>
      </c>
      <c r="M35" s="1515">
        <v>19.5</v>
      </c>
    </row>
    <row r="36" spans="1:13" ht="17.149999999999999" customHeight="1">
      <c r="A36" s="41" t="s">
        <v>1941</v>
      </c>
      <c r="B36" s="1970">
        <f t="shared" ref="B36:B48" si="11">I37</f>
        <v>2949</v>
      </c>
      <c r="C36" s="2417">
        <f t="shared" ref="C36:C48" si="12">J37</f>
        <v>25.5</v>
      </c>
      <c r="D36" s="1331" t="s">
        <v>4864</v>
      </c>
      <c r="E36" s="1970">
        <f t="shared" ref="E36:E48" si="13">L36</f>
        <v>4432</v>
      </c>
      <c r="F36" s="2411">
        <f t="shared" ref="F36:F48" si="14">M36</f>
        <v>26.7</v>
      </c>
      <c r="H36" s="1468" t="s">
        <v>1994</v>
      </c>
      <c r="I36" s="1514">
        <v>5725</v>
      </c>
      <c r="J36" s="1515">
        <v>24.4</v>
      </c>
      <c r="K36" s="1468" t="s">
        <v>4864</v>
      </c>
      <c r="L36" s="1514">
        <v>4432</v>
      </c>
      <c r="M36" s="1515">
        <v>26.7</v>
      </c>
    </row>
    <row r="37" spans="1:13" ht="17.149999999999999" customHeight="1">
      <c r="A37" s="41" t="s">
        <v>1670</v>
      </c>
      <c r="B37" s="1970">
        <f t="shared" si="11"/>
        <v>3155</v>
      </c>
      <c r="C37" s="2417">
        <f t="shared" si="12"/>
        <v>23.8</v>
      </c>
      <c r="D37" s="1331" t="s">
        <v>4266</v>
      </c>
      <c r="E37" s="1970">
        <f t="shared" si="13"/>
        <v>5229</v>
      </c>
      <c r="F37" s="2411">
        <f t="shared" si="14"/>
        <v>25.2</v>
      </c>
      <c r="H37" s="1468" t="s">
        <v>1941</v>
      </c>
      <c r="I37" s="1514">
        <v>2949</v>
      </c>
      <c r="J37" s="1515">
        <v>25.5</v>
      </c>
      <c r="K37" s="1468" t="s">
        <v>4897</v>
      </c>
      <c r="L37" s="1514">
        <v>5229</v>
      </c>
      <c r="M37" s="1515">
        <v>25.2</v>
      </c>
    </row>
    <row r="38" spans="1:13" ht="17.149999999999999" customHeight="1">
      <c r="A38" s="41" t="s">
        <v>1787</v>
      </c>
      <c r="B38" s="1970">
        <f t="shared" si="11"/>
        <v>3720</v>
      </c>
      <c r="C38" s="2417">
        <f t="shared" si="12"/>
        <v>26.7</v>
      </c>
      <c r="D38" s="1331" t="s">
        <v>4865</v>
      </c>
      <c r="E38" s="1970">
        <f t="shared" si="13"/>
        <v>5401</v>
      </c>
      <c r="F38" s="2411">
        <f t="shared" si="14"/>
        <v>25.5</v>
      </c>
      <c r="H38" s="1468" t="s">
        <v>4890</v>
      </c>
      <c r="I38" s="1514">
        <v>3155</v>
      </c>
      <c r="J38" s="1515">
        <v>23.8</v>
      </c>
      <c r="K38" s="1468" t="s">
        <v>4898</v>
      </c>
      <c r="L38" s="1514">
        <v>5401</v>
      </c>
      <c r="M38" s="1515">
        <v>25.5</v>
      </c>
    </row>
    <row r="39" spans="1:13" ht="17.149999999999999" customHeight="1">
      <c r="A39" s="41" t="s">
        <v>1660</v>
      </c>
      <c r="B39" s="1970">
        <f t="shared" si="11"/>
        <v>2011</v>
      </c>
      <c r="C39" s="2417">
        <f t="shared" si="12"/>
        <v>25.8</v>
      </c>
      <c r="D39" s="1331" t="s">
        <v>1741</v>
      </c>
      <c r="E39" s="1970">
        <f t="shared" si="13"/>
        <v>3360</v>
      </c>
      <c r="F39" s="2411">
        <f t="shared" si="14"/>
        <v>24.7</v>
      </c>
      <c r="H39" s="1468" t="s">
        <v>1787</v>
      </c>
      <c r="I39" s="1514">
        <v>3720</v>
      </c>
      <c r="J39" s="1515">
        <v>26.7</v>
      </c>
      <c r="K39" s="1468" t="s">
        <v>4899</v>
      </c>
      <c r="L39" s="1514">
        <v>3360</v>
      </c>
      <c r="M39" s="1515">
        <v>24.7</v>
      </c>
    </row>
    <row r="40" spans="1:13" ht="17.149999999999999" customHeight="1">
      <c r="A40" s="41" t="s">
        <v>1687</v>
      </c>
      <c r="B40" s="1970">
        <f t="shared" si="11"/>
        <v>7614</v>
      </c>
      <c r="C40" s="2417">
        <f t="shared" si="12"/>
        <v>26.3</v>
      </c>
      <c r="D40" s="1331" t="s">
        <v>1701</v>
      </c>
      <c r="E40" s="1970">
        <f t="shared" si="13"/>
        <v>2571</v>
      </c>
      <c r="F40" s="2411">
        <f t="shared" si="14"/>
        <v>22.2</v>
      </c>
      <c r="H40" s="325" t="s">
        <v>1660</v>
      </c>
      <c r="I40" s="1516">
        <v>2011</v>
      </c>
      <c r="J40" s="1517">
        <v>25.8</v>
      </c>
      <c r="K40" s="325" t="s">
        <v>1701</v>
      </c>
      <c r="L40" s="1516">
        <v>2571</v>
      </c>
      <c r="M40" s="1517">
        <v>22.2</v>
      </c>
    </row>
    <row r="41" spans="1:13" ht="17.149999999999999" customHeight="1">
      <c r="A41" s="41" t="s">
        <v>4860</v>
      </c>
      <c r="B41" s="1970">
        <f t="shared" si="11"/>
        <v>2133</v>
      </c>
      <c r="C41" s="2417">
        <f t="shared" si="12"/>
        <v>25</v>
      </c>
      <c r="D41" s="1331" t="s">
        <v>1733</v>
      </c>
      <c r="E41" s="1970">
        <f t="shared" si="13"/>
        <v>6080</v>
      </c>
      <c r="F41" s="2411">
        <f t="shared" si="14"/>
        <v>26.5</v>
      </c>
      <c r="H41" s="325" t="s">
        <v>1687</v>
      </c>
      <c r="I41" s="1516">
        <v>7614</v>
      </c>
      <c r="J41" s="1517">
        <v>26.3</v>
      </c>
      <c r="K41" s="325" t="s">
        <v>4900</v>
      </c>
      <c r="L41" s="1516">
        <v>6080</v>
      </c>
      <c r="M41" s="1517">
        <v>26.5</v>
      </c>
    </row>
    <row r="42" spans="1:13" ht="17.149999999999999" customHeight="1">
      <c r="A42" s="41" t="s">
        <v>4861</v>
      </c>
      <c r="B42" s="1970">
        <f t="shared" si="11"/>
        <v>2156</v>
      </c>
      <c r="C42" s="2417">
        <f t="shared" si="12"/>
        <v>16.8</v>
      </c>
      <c r="D42" s="1331" t="s">
        <v>1689</v>
      </c>
      <c r="E42" s="1970">
        <f t="shared" si="13"/>
        <v>3848</v>
      </c>
      <c r="F42" s="2411">
        <f t="shared" si="14"/>
        <v>21.8</v>
      </c>
      <c r="H42" s="325" t="s">
        <v>4860</v>
      </c>
      <c r="I42" s="1516">
        <v>2133</v>
      </c>
      <c r="J42" s="1517">
        <v>25</v>
      </c>
      <c r="K42" s="325" t="s">
        <v>4901</v>
      </c>
      <c r="L42" s="1516">
        <v>3848</v>
      </c>
      <c r="M42" s="1517">
        <v>21.8</v>
      </c>
    </row>
    <row r="43" spans="1:13" ht="17.149999999999999" customHeight="1">
      <c r="A43" s="41" t="s">
        <v>1688</v>
      </c>
      <c r="B43" s="1970">
        <f t="shared" si="11"/>
        <v>1607</v>
      </c>
      <c r="C43" s="2417">
        <f t="shared" si="12"/>
        <v>23.4</v>
      </c>
      <c r="D43" s="1331" t="s">
        <v>1696</v>
      </c>
      <c r="E43" s="1970">
        <f t="shared" si="13"/>
        <v>4734</v>
      </c>
      <c r="F43" s="2411">
        <f t="shared" si="14"/>
        <v>25.3</v>
      </c>
      <c r="H43" s="325" t="s">
        <v>4891</v>
      </c>
      <c r="I43" s="1516">
        <v>2156</v>
      </c>
      <c r="J43" s="1517">
        <v>16.8</v>
      </c>
      <c r="K43" s="325" t="s">
        <v>4902</v>
      </c>
      <c r="L43" s="1516">
        <v>4734</v>
      </c>
      <c r="M43" s="1517">
        <v>25.3</v>
      </c>
    </row>
    <row r="44" spans="1:13" ht="17.149999999999999" customHeight="1">
      <c r="A44" s="41" t="s">
        <v>1684</v>
      </c>
      <c r="B44" s="1970">
        <f t="shared" si="11"/>
        <v>3065</v>
      </c>
      <c r="C44" s="2417">
        <f t="shared" si="12"/>
        <v>23.9</v>
      </c>
      <c r="D44" s="1331" t="s">
        <v>1960</v>
      </c>
      <c r="E44" s="1970">
        <f t="shared" si="13"/>
        <v>5857</v>
      </c>
      <c r="F44" s="2411">
        <f t="shared" si="14"/>
        <v>23.8</v>
      </c>
      <c r="H44" s="325" t="s">
        <v>4892</v>
      </c>
      <c r="I44" s="1516">
        <v>1607</v>
      </c>
      <c r="J44" s="1517">
        <v>23.4</v>
      </c>
      <c r="K44" s="325" t="s">
        <v>4903</v>
      </c>
      <c r="L44" s="1516">
        <v>5857</v>
      </c>
      <c r="M44" s="1517">
        <v>23.8</v>
      </c>
    </row>
    <row r="45" spans="1:13" ht="17.149999999999999" customHeight="1">
      <c r="A45" s="155" t="s">
        <v>1694</v>
      </c>
      <c r="B45" s="1970">
        <f t="shared" si="11"/>
        <v>6190</v>
      </c>
      <c r="C45" s="2417">
        <f t="shared" si="12"/>
        <v>22.8</v>
      </c>
      <c r="D45" s="1442" t="s">
        <v>4866</v>
      </c>
      <c r="E45" s="1970">
        <f t="shared" si="13"/>
        <v>3328</v>
      </c>
      <c r="F45" s="2411">
        <f t="shared" si="14"/>
        <v>25.1</v>
      </c>
      <c r="H45" s="325" t="s">
        <v>4893</v>
      </c>
      <c r="I45" s="1516">
        <v>3065</v>
      </c>
      <c r="J45" s="1517">
        <v>23.9</v>
      </c>
      <c r="K45" s="325" t="s">
        <v>4904</v>
      </c>
      <c r="L45" s="1516">
        <v>3328</v>
      </c>
      <c r="M45" s="1517">
        <v>25.1</v>
      </c>
    </row>
    <row r="46" spans="1:13" ht="17.149999999999999" customHeight="1">
      <c r="A46" s="155" t="s">
        <v>1972</v>
      </c>
      <c r="B46" s="1970">
        <f t="shared" si="11"/>
        <v>3574</v>
      </c>
      <c r="C46" s="2417">
        <f t="shared" si="12"/>
        <v>23.2</v>
      </c>
      <c r="D46" s="1442" t="s">
        <v>1643</v>
      </c>
      <c r="E46" s="1970">
        <f t="shared" si="13"/>
        <v>2201</v>
      </c>
      <c r="F46" s="2411">
        <f t="shared" si="14"/>
        <v>22.4</v>
      </c>
      <c r="H46" s="325" t="s">
        <v>4894</v>
      </c>
      <c r="I46" s="1516">
        <v>6190</v>
      </c>
      <c r="J46" s="1517">
        <v>22.8</v>
      </c>
      <c r="K46" s="325" t="s">
        <v>4905</v>
      </c>
      <c r="L46" s="1516">
        <v>2201</v>
      </c>
      <c r="M46" s="1517">
        <v>22.4</v>
      </c>
    </row>
    <row r="47" spans="1:13" ht="17.149999999999999" customHeight="1">
      <c r="A47" s="155" t="s">
        <v>4862</v>
      </c>
      <c r="B47" s="1970">
        <f t="shared" si="11"/>
        <v>6506</v>
      </c>
      <c r="C47" s="2417">
        <f t="shared" si="12"/>
        <v>22.5</v>
      </c>
      <c r="D47" s="1442" t="s">
        <v>4867</v>
      </c>
      <c r="E47" s="1970">
        <f t="shared" si="13"/>
        <v>3799</v>
      </c>
      <c r="F47" s="2411">
        <f t="shared" si="14"/>
        <v>28.1</v>
      </c>
      <c r="H47" s="325" t="s">
        <v>1972</v>
      </c>
      <c r="I47" s="1516">
        <v>3574</v>
      </c>
      <c r="J47" s="1517">
        <v>23.2</v>
      </c>
      <c r="K47" s="325" t="s">
        <v>4906</v>
      </c>
      <c r="L47" s="1516">
        <v>3799</v>
      </c>
      <c r="M47" s="1517">
        <v>28.1</v>
      </c>
    </row>
    <row r="48" spans="1:13" ht="17.149999999999999" customHeight="1">
      <c r="A48" s="155" t="s">
        <v>1779</v>
      </c>
      <c r="B48" s="1970">
        <f t="shared" si="11"/>
        <v>3378</v>
      </c>
      <c r="C48" s="2417">
        <f t="shared" si="12"/>
        <v>19.600000000000001</v>
      </c>
      <c r="D48" s="1442" t="s">
        <v>4868</v>
      </c>
      <c r="E48" s="1970">
        <f t="shared" si="13"/>
        <v>3365</v>
      </c>
      <c r="F48" s="2411">
        <f t="shared" si="14"/>
        <v>27.4</v>
      </c>
      <c r="H48" s="325" t="s">
        <v>4895</v>
      </c>
      <c r="I48" s="1516">
        <v>6506</v>
      </c>
      <c r="J48" s="1517">
        <v>22.5</v>
      </c>
      <c r="K48" s="325" t="s">
        <v>4907</v>
      </c>
      <c r="L48" s="1516">
        <v>3365</v>
      </c>
      <c r="M48" s="1517">
        <v>27.4</v>
      </c>
    </row>
    <row r="49" spans="1:14" ht="17.149999999999999" customHeight="1">
      <c r="A49" s="199"/>
      <c r="E49" s="1459"/>
      <c r="F49" s="68" t="s">
        <v>4390</v>
      </c>
      <c r="H49" s="325" t="s">
        <v>4896</v>
      </c>
      <c r="I49" s="1516">
        <v>3378</v>
      </c>
      <c r="J49" s="1517">
        <v>19.600000000000001</v>
      </c>
      <c r="K49" s="276"/>
      <c r="L49" s="1516"/>
      <c r="M49" s="1517"/>
    </row>
    <row r="50" spans="1:14" ht="15" customHeight="1">
      <c r="H50" s="272"/>
      <c r="I50" s="199"/>
      <c r="J50" s="199"/>
      <c r="K50" s="199"/>
      <c r="L50" s="199"/>
      <c r="M50" s="199"/>
      <c r="N50" s="78"/>
    </row>
    <row r="51" spans="1:14" s="78" customFormat="1" ht="15" customHeight="1">
      <c r="A51" s="63"/>
      <c r="B51" s="63"/>
      <c r="C51" s="63"/>
      <c r="D51" s="63"/>
      <c r="E51" s="63"/>
      <c r="F51" s="63"/>
      <c r="G51" s="63"/>
      <c r="H51" s="161"/>
      <c r="I51" s="63"/>
      <c r="J51" s="63"/>
      <c r="K51" s="63"/>
      <c r="L51" s="63"/>
      <c r="M51" s="63"/>
      <c r="N51" s="63"/>
    </row>
    <row r="52" spans="1:14" ht="15" customHeight="1">
      <c r="H52" s="161"/>
    </row>
    <row r="53" spans="1:14" ht="15" customHeight="1">
      <c r="F53" s="161"/>
      <c r="G53" s="172"/>
      <c r="H53" s="161"/>
      <c r="L53" s="78"/>
    </row>
    <row r="54" spans="1:14" ht="15" customHeight="1">
      <c r="H54" s="161"/>
    </row>
    <row r="55" spans="1:14" ht="15" customHeight="1">
      <c r="H55" s="161"/>
    </row>
    <row r="56" spans="1:14" ht="15" customHeight="1">
      <c r="H56" s="161"/>
    </row>
    <row r="57" spans="1:14" ht="15" customHeight="1">
      <c r="H57" s="161"/>
      <c r="M57" s="78"/>
    </row>
    <row r="58" spans="1:14" ht="15" customHeight="1">
      <c r="D58" s="111"/>
      <c r="H58" s="161"/>
    </row>
    <row r="59" spans="1:14" ht="15" customHeight="1">
      <c r="H59" s="161"/>
    </row>
    <row r="60" spans="1:14" ht="15" customHeight="1">
      <c r="H60" s="161"/>
    </row>
    <row r="61" spans="1:14" ht="15" customHeight="1"/>
    <row r="62" spans="1:14" ht="15" customHeight="1"/>
    <row r="63" spans="1:14" ht="15" customHeight="1"/>
    <row r="64" spans="1:14" ht="15" customHeight="1"/>
    <row r="65" spans="1:14" ht="15" customHeight="1"/>
    <row r="66" spans="1:14" ht="15" customHeight="1"/>
    <row r="67" spans="1:14" ht="15" customHeight="1"/>
    <row r="68" spans="1:14" ht="15" customHeight="1">
      <c r="N68" s="78"/>
    </row>
    <row r="69" spans="1:14" s="78" customFormat="1" ht="15" customHeight="1">
      <c r="A69" s="63"/>
      <c r="B69" s="63"/>
      <c r="C69" s="63"/>
      <c r="D69" s="63"/>
      <c r="E69" s="63"/>
      <c r="F69" s="63"/>
      <c r="G69" s="63"/>
      <c r="H69" s="63"/>
      <c r="I69" s="63"/>
      <c r="J69" s="63"/>
      <c r="K69" s="63"/>
      <c r="L69" s="63"/>
      <c r="M69" s="63"/>
      <c r="N69" s="63"/>
    </row>
    <row r="70" spans="1:14" ht="15" customHeight="1"/>
    <row r="71" spans="1:14" ht="15" customHeight="1"/>
    <row r="72" spans="1:14" ht="15" customHeight="1"/>
    <row r="73" spans="1:14" ht="15" customHeight="1"/>
    <row r="74" spans="1:14" ht="15" customHeight="1"/>
    <row r="75" spans="1:14" ht="15" customHeight="1"/>
    <row r="76" spans="1:14" ht="15" customHeight="1"/>
    <row r="77" spans="1:14" ht="15" customHeight="1"/>
    <row r="78" spans="1:14" ht="15" customHeight="1"/>
    <row r="79" spans="1:14" ht="15" customHeight="1"/>
    <row r="80" spans="1:14"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sheetData>
  <sheetProtection algorithmName="SHA-512" hashValue="b/ui7HoqausCIf4zOpXcnUGORJlqD7JeHMXd5u8j6Beu02UzEXFaPHgipNB/gLMjcR52KXvD6tfATVgZIeC9lg==" saltValue="spwiR6RZ4CE10+ZQ11CzqQ==" spinCount="100000" sheet="1" objects="1" scenarios="1"/>
  <customSheetViews>
    <customSheetView guid="{0048CC1A-5574-4F72-829A-CCCEAA565538}" showPageBreaks="1" fitToPage="1" printArea="1" view="pageBreakPreview" topLeftCell="A37">
      <selection activeCell="B35" sqref="B35"/>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13">
      <selection activeCell="L35" sqref="L35:M48"/>
      <pageMargins left="0.78740157480314965" right="0.78740157480314965" top="0.98425196850393704" bottom="0.98425196850393704" header="0.51181102362204722" footer="0.51181102362204722"/>
      <printOptions horizontalCentered="1"/>
      <headerFooter alignWithMargins="0"/>
    </customSheetView>
  </customSheetViews>
  <mergeCells count="18">
    <mergeCell ref="A1:D1"/>
    <mergeCell ref="A2:D2"/>
    <mergeCell ref="A6:A7"/>
    <mergeCell ref="B6:B7"/>
    <mergeCell ref="C6:D6"/>
    <mergeCell ref="N6:O6"/>
    <mergeCell ref="A17:A18"/>
    <mergeCell ref="B17:B18"/>
    <mergeCell ref="C17:C18"/>
    <mergeCell ref="D17:F17"/>
    <mergeCell ref="H17:H18"/>
    <mergeCell ref="I17:I18"/>
    <mergeCell ref="H6:H7"/>
    <mergeCell ref="J17:J18"/>
    <mergeCell ref="K17:M17"/>
    <mergeCell ref="I6:I7"/>
    <mergeCell ref="J6:K6"/>
    <mergeCell ref="L6:M6"/>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K57"/>
  <sheetViews>
    <sheetView view="pageBreakPreview" topLeftCell="A18" zoomScaleNormal="75" zoomScaleSheetLayoutView="100" workbookViewId="0">
      <selection activeCell="M4" sqref="M4"/>
    </sheetView>
  </sheetViews>
  <sheetFormatPr defaultColWidth="9" defaultRowHeight="16.5" customHeight="1"/>
  <cols>
    <col min="1" max="10" width="9.08203125" style="2" customWidth="1"/>
    <col min="11" max="11" width="5.4140625" customWidth="1"/>
    <col min="12" max="15" width="9.58203125" hidden="1" customWidth="1"/>
    <col min="16" max="21" width="9.58203125" style="2" hidden="1" customWidth="1"/>
    <col min="22" max="22" width="9.58203125" style="2" customWidth="1"/>
    <col min="23" max="16384" width="9" style="2"/>
  </cols>
  <sheetData>
    <row r="1" spans="1:27" s="183" customFormat="1" ht="20.149999999999999" customHeight="1">
      <c r="A1" s="2777" t="str">
        <f>HYPERLINK("#", "【目次に戻る】")</f>
        <v>【目次に戻る】</v>
      </c>
      <c r="B1" s="2777"/>
      <c r="C1" s="2777"/>
      <c r="D1" s="2777"/>
      <c r="E1" s="1182"/>
      <c r="F1" s="1182"/>
      <c r="G1" s="1182"/>
      <c r="H1" s="1182"/>
      <c r="I1" s="1182"/>
      <c r="J1" s="1182"/>
      <c r="P1" s="1182"/>
      <c r="Q1" s="1182"/>
      <c r="R1" s="1182"/>
      <c r="S1" s="1182"/>
      <c r="T1" s="1182"/>
      <c r="U1" s="1182"/>
      <c r="V1" s="1182"/>
      <c r="W1" s="1182"/>
      <c r="X1" s="1182"/>
      <c r="Y1" s="1182"/>
      <c r="Z1" s="1182"/>
      <c r="AA1" s="1182"/>
    </row>
    <row r="2" spans="1:27" s="183" customFormat="1" ht="20.149999999999999" customHeight="1">
      <c r="A2" s="2777" t="str">
        <f>HYPERLINK("#", "【業務所管課別目次に戻る】")</f>
        <v>【業務所管課別目次に戻る】</v>
      </c>
      <c r="B2" s="2777"/>
      <c r="C2" s="2777"/>
      <c r="D2" s="2777"/>
      <c r="E2" s="1182"/>
      <c r="F2" s="1182"/>
      <c r="G2" s="1182"/>
      <c r="H2" s="1182"/>
      <c r="I2" s="1182"/>
      <c r="J2" s="1182"/>
      <c r="P2" s="1182"/>
      <c r="Q2" s="1182"/>
      <c r="R2" s="1182"/>
      <c r="S2" s="1182"/>
      <c r="T2" s="1182"/>
      <c r="U2" s="1182"/>
      <c r="V2" s="1182"/>
      <c r="W2" s="1182"/>
      <c r="X2" s="1182"/>
      <c r="Y2" s="1182"/>
      <c r="Z2" s="1182"/>
      <c r="AA2" s="1182"/>
    </row>
    <row r="3" spans="1:27" ht="18" customHeight="1">
      <c r="A3" s="2031" t="s">
        <v>6500</v>
      </c>
      <c r="B3" s="1120"/>
      <c r="C3" s="1120"/>
      <c r="D3" s="1120"/>
      <c r="E3" s="1120"/>
      <c r="F3" s="1120"/>
      <c r="G3" s="1120"/>
      <c r="H3" s="1120"/>
      <c r="I3" s="1120"/>
      <c r="J3" s="1120"/>
      <c r="L3" s="1188" t="s">
        <v>4682</v>
      </c>
      <c r="M3" s="1437"/>
      <c r="N3" s="1189" t="s">
        <v>4618</v>
      </c>
      <c r="O3" s="1526" t="s">
        <v>4671</v>
      </c>
      <c r="P3" s="1396"/>
      <c r="Q3" s="1396"/>
      <c r="R3" s="1396"/>
      <c r="S3" s="1404"/>
    </row>
    <row r="4" spans="1:27" ht="18" customHeight="1">
      <c r="A4" s="235" t="s">
        <v>502</v>
      </c>
      <c r="B4" s="189"/>
      <c r="C4" s="189"/>
      <c r="D4" s="189"/>
      <c r="E4" s="189"/>
      <c r="F4" s="189"/>
      <c r="G4" s="189"/>
      <c r="H4" s="189"/>
      <c r="I4" s="189"/>
      <c r="J4" s="196" t="str">
        <f>O3</f>
        <v>（各年1月1日現在）</v>
      </c>
      <c r="L4" s="1191"/>
      <c r="M4" s="1192"/>
      <c r="N4" s="1189" t="s">
        <v>4619</v>
      </c>
      <c r="O4" s="1460" t="s">
        <v>4908</v>
      </c>
      <c r="P4" s="1755" t="str">
        <f>HYPERLINK("#", "統計表リンク")</f>
        <v>統計表リンク</v>
      </c>
      <c r="Q4" s="1396"/>
      <c r="R4" s="1396"/>
      <c r="S4" s="1404"/>
    </row>
    <row r="5" spans="1:27" ht="18" customHeight="1">
      <c r="A5" s="2856" t="s">
        <v>444</v>
      </c>
      <c r="B5" s="2856" t="s">
        <v>4193</v>
      </c>
      <c r="C5" s="2858" t="s">
        <v>4192</v>
      </c>
      <c r="D5" s="2852"/>
      <c r="E5" s="2851" t="s">
        <v>1528</v>
      </c>
      <c r="F5" s="2852"/>
      <c r="G5" s="2852"/>
      <c r="H5" s="2852"/>
      <c r="I5" s="2852"/>
      <c r="J5" s="2853"/>
      <c r="L5" s="2855" t="s">
        <v>4673</v>
      </c>
      <c r="M5" s="2855" t="s">
        <v>4674</v>
      </c>
      <c r="N5" s="2854" t="s">
        <v>4909</v>
      </c>
      <c r="O5" s="2854"/>
      <c r="P5" s="2854" t="s">
        <v>1528</v>
      </c>
      <c r="Q5" s="2854"/>
      <c r="R5" s="2854"/>
      <c r="S5" s="2854"/>
      <c r="T5" s="2854"/>
      <c r="U5" s="2854"/>
    </row>
    <row r="6" spans="1:27" ht="25" customHeight="1">
      <c r="A6" s="2857"/>
      <c r="B6" s="2857"/>
      <c r="C6" s="1450" t="s">
        <v>468</v>
      </c>
      <c r="D6" s="2079" t="s">
        <v>3310</v>
      </c>
      <c r="E6" s="2081" t="s">
        <v>3318</v>
      </c>
      <c r="F6" s="2082" t="s">
        <v>3317</v>
      </c>
      <c r="G6" s="2082" t="s">
        <v>3316</v>
      </c>
      <c r="H6" s="2082" t="s">
        <v>3315</v>
      </c>
      <c r="I6" s="2082" t="s">
        <v>3314</v>
      </c>
      <c r="J6" s="2082" t="s">
        <v>3313</v>
      </c>
      <c r="L6" s="2855"/>
      <c r="M6" s="2855"/>
      <c r="N6" s="1471" t="s">
        <v>4910</v>
      </c>
      <c r="O6" s="1470" t="s">
        <v>4879</v>
      </c>
      <c r="P6" s="1471" t="s">
        <v>4911</v>
      </c>
      <c r="Q6" s="1472" t="s">
        <v>4912</v>
      </c>
      <c r="R6" s="1471" t="s">
        <v>4913</v>
      </c>
      <c r="S6" s="1472" t="s">
        <v>4914</v>
      </c>
      <c r="T6" s="1475" t="s">
        <v>4915</v>
      </c>
      <c r="U6" s="1475" t="s">
        <v>4916</v>
      </c>
    </row>
    <row r="7" spans="1:27" ht="18" customHeight="1">
      <c r="A7" s="674" t="str">
        <f>L7</f>
        <v>令和4年</v>
      </c>
      <c r="B7" s="1476">
        <f>M7</f>
        <v>462083</v>
      </c>
      <c r="C7" s="1476">
        <f t="shared" ref="C7:J7" si="0">N7</f>
        <v>19955</v>
      </c>
      <c r="D7" s="2080">
        <f t="shared" si="0"/>
        <v>4.3</v>
      </c>
      <c r="E7" s="1476">
        <f t="shared" si="0"/>
        <v>2982</v>
      </c>
      <c r="F7" s="1476">
        <f t="shared" si="0"/>
        <v>3259</v>
      </c>
      <c r="G7" s="1476">
        <f t="shared" si="0"/>
        <v>3260</v>
      </c>
      <c r="H7" s="1476">
        <f t="shared" si="0"/>
        <v>3401</v>
      </c>
      <c r="I7" s="1476">
        <f t="shared" si="0"/>
        <v>3494</v>
      </c>
      <c r="J7" s="1476">
        <f t="shared" si="0"/>
        <v>3559</v>
      </c>
      <c r="L7" s="1511" t="s">
        <v>7835</v>
      </c>
      <c r="M7" s="1514">
        <v>462083</v>
      </c>
      <c r="N7" s="1514">
        <v>19955</v>
      </c>
      <c r="O7" s="1512">
        <v>4.3</v>
      </c>
      <c r="P7" s="1514">
        <v>2982</v>
      </c>
      <c r="Q7" s="1514">
        <v>3259</v>
      </c>
      <c r="R7" s="1514">
        <v>3260</v>
      </c>
      <c r="S7" s="1514">
        <v>3401</v>
      </c>
      <c r="T7" s="1518">
        <v>3494</v>
      </c>
      <c r="U7" s="1518">
        <v>3559</v>
      </c>
    </row>
    <row r="8" spans="1:27" ht="18" customHeight="1">
      <c r="A8" s="674">
        <f t="shared" ref="A8:A11" si="1">L8</f>
        <v>5</v>
      </c>
      <c r="B8" s="1476">
        <f t="shared" ref="B8:B11" si="2">M8</f>
        <v>464175</v>
      </c>
      <c r="C8" s="1476">
        <f t="shared" ref="C8:C11" si="3">N8</f>
        <v>19348</v>
      </c>
      <c r="D8" s="2080">
        <f t="shared" ref="D8:D11" si="4">O8</f>
        <v>4.2</v>
      </c>
      <c r="E8" s="1476">
        <f t="shared" ref="E8:E11" si="5">P8</f>
        <v>2992</v>
      </c>
      <c r="F8" s="1476">
        <f t="shared" ref="F8:F11" si="6">Q8</f>
        <v>3066</v>
      </c>
      <c r="G8" s="1476">
        <f t="shared" ref="G8:G11" si="7">R8</f>
        <v>3234</v>
      </c>
      <c r="H8" s="1476">
        <f t="shared" ref="H8:H11" si="8">S8</f>
        <v>3242</v>
      </c>
      <c r="I8" s="1476">
        <f t="shared" ref="I8:I11" si="9">T8</f>
        <v>3381</v>
      </c>
      <c r="J8" s="1476">
        <f t="shared" ref="J8:J11" si="10">U8</f>
        <v>3433</v>
      </c>
      <c r="L8" s="1511">
        <v>5</v>
      </c>
      <c r="M8" s="1514">
        <v>464175</v>
      </c>
      <c r="N8" s="1514">
        <v>19348</v>
      </c>
      <c r="O8" s="1512">
        <v>4.2</v>
      </c>
      <c r="P8" s="1514">
        <v>2992</v>
      </c>
      <c r="Q8" s="1514">
        <v>3066</v>
      </c>
      <c r="R8" s="1514">
        <v>3234</v>
      </c>
      <c r="S8" s="1514">
        <v>3242</v>
      </c>
      <c r="T8" s="1518">
        <v>3381</v>
      </c>
      <c r="U8" s="1518">
        <v>3433</v>
      </c>
    </row>
    <row r="9" spans="1:27" ht="18" customHeight="1">
      <c r="A9" s="674">
        <f t="shared" si="1"/>
        <v>6</v>
      </c>
      <c r="B9" s="1476">
        <f t="shared" si="2"/>
        <v>467000</v>
      </c>
      <c r="C9" s="1476">
        <f t="shared" si="3"/>
        <v>18727</v>
      </c>
      <c r="D9" s="2080">
        <f t="shared" si="4"/>
        <v>4</v>
      </c>
      <c r="E9" s="1476">
        <f t="shared" si="5"/>
        <v>2759</v>
      </c>
      <c r="F9" s="1476">
        <f t="shared" si="6"/>
        <v>3111</v>
      </c>
      <c r="G9" s="1476">
        <f t="shared" si="7"/>
        <v>3063</v>
      </c>
      <c r="H9" s="1476">
        <f t="shared" si="8"/>
        <v>3177</v>
      </c>
      <c r="I9" s="1476">
        <f t="shared" si="9"/>
        <v>3254</v>
      </c>
      <c r="J9" s="1476">
        <f t="shared" si="10"/>
        <v>3363</v>
      </c>
      <c r="L9" s="1511">
        <v>6</v>
      </c>
      <c r="M9" s="1514">
        <v>467000</v>
      </c>
      <c r="N9" s="1514">
        <v>18727</v>
      </c>
      <c r="O9" s="1512">
        <v>4</v>
      </c>
      <c r="P9" s="1514">
        <v>2759</v>
      </c>
      <c r="Q9" s="1514">
        <v>3111</v>
      </c>
      <c r="R9" s="1514">
        <v>3063</v>
      </c>
      <c r="S9" s="1514">
        <v>3177</v>
      </c>
      <c r="T9" s="1518">
        <v>3254</v>
      </c>
      <c r="U9" s="1518">
        <v>3363</v>
      </c>
    </row>
    <row r="10" spans="1:27" ht="18" customHeight="1">
      <c r="A10" s="674">
        <f t="shared" si="1"/>
        <v>7</v>
      </c>
      <c r="B10" s="1476">
        <f t="shared" si="2"/>
        <v>469916</v>
      </c>
      <c r="C10" s="1476">
        <f t="shared" si="3"/>
        <v>18334</v>
      </c>
      <c r="D10" s="2080">
        <f t="shared" si="4"/>
        <v>3.9</v>
      </c>
      <c r="E10" s="1476">
        <f t="shared" si="5"/>
        <v>2892</v>
      </c>
      <c r="F10" s="1476">
        <f t="shared" si="6"/>
        <v>2885</v>
      </c>
      <c r="G10" s="1476">
        <f t="shared" si="7"/>
        <v>3109</v>
      </c>
      <c r="H10" s="1476">
        <f t="shared" si="8"/>
        <v>3031</v>
      </c>
      <c r="I10" s="1476">
        <f t="shared" si="9"/>
        <v>3161</v>
      </c>
      <c r="J10" s="1476">
        <f t="shared" si="10"/>
        <v>3256</v>
      </c>
      <c r="L10" s="1511">
        <v>7</v>
      </c>
      <c r="M10" s="1514">
        <v>469916</v>
      </c>
      <c r="N10" s="1514">
        <v>18334</v>
      </c>
      <c r="O10" s="1512">
        <v>3.9</v>
      </c>
      <c r="P10" s="1514">
        <v>2892</v>
      </c>
      <c r="Q10" s="1514">
        <v>2885</v>
      </c>
      <c r="R10" s="1514">
        <v>3109</v>
      </c>
      <c r="S10" s="1514">
        <v>3031</v>
      </c>
      <c r="T10" s="1518">
        <v>3161</v>
      </c>
      <c r="U10" s="1518">
        <v>3256</v>
      </c>
    </row>
    <row r="11" spans="1:27" ht="18" customHeight="1">
      <c r="A11" s="674">
        <f t="shared" si="1"/>
        <v>8</v>
      </c>
      <c r="B11" s="1476">
        <f t="shared" si="2"/>
        <v>472558</v>
      </c>
      <c r="C11" s="1476">
        <f t="shared" si="3"/>
        <v>17986</v>
      </c>
      <c r="D11" s="2080">
        <f t="shared" si="4"/>
        <v>3.8</v>
      </c>
      <c r="E11" s="1476">
        <f t="shared" si="5"/>
        <v>2926</v>
      </c>
      <c r="F11" s="1476">
        <f t="shared" si="6"/>
        <v>2968</v>
      </c>
      <c r="G11" s="1476">
        <f t="shared" si="7"/>
        <v>2858</v>
      </c>
      <c r="H11" s="1476">
        <f t="shared" si="8"/>
        <v>3075</v>
      </c>
      <c r="I11" s="1476">
        <f t="shared" si="9"/>
        <v>3001</v>
      </c>
      <c r="J11" s="1476">
        <f t="shared" si="10"/>
        <v>3158</v>
      </c>
      <c r="L11" s="1511">
        <v>8</v>
      </c>
      <c r="M11" s="1514">
        <v>472558</v>
      </c>
      <c r="N11" s="1519">
        <v>17986</v>
      </c>
      <c r="O11" s="1520">
        <v>3.8</v>
      </c>
      <c r="P11" s="1518">
        <v>2926</v>
      </c>
      <c r="Q11" s="1518">
        <v>2968</v>
      </c>
      <c r="R11" s="1518">
        <v>2858</v>
      </c>
      <c r="S11" s="1518">
        <v>3075</v>
      </c>
      <c r="T11" s="1518">
        <v>3001</v>
      </c>
      <c r="U11" s="1518">
        <v>3158</v>
      </c>
    </row>
    <row r="12" spans="1:27" ht="18" customHeight="1">
      <c r="A12" s="2" t="s">
        <v>6744</v>
      </c>
      <c r="J12" s="196" t="s">
        <v>4390</v>
      </c>
      <c r="N12" s="36"/>
      <c r="O12" s="36"/>
      <c r="P12" s="1473"/>
      <c r="Q12" s="1473"/>
      <c r="R12" s="1474"/>
      <c r="S12" s="1474"/>
      <c r="T12" s="1474"/>
      <c r="U12" s="1474"/>
    </row>
    <row r="13" spans="1:27" ht="18" customHeight="1">
      <c r="J13" s="196"/>
      <c r="N13" s="36"/>
      <c r="O13" s="36"/>
      <c r="P13" s="1473"/>
      <c r="Q13" s="1473"/>
      <c r="R13" s="1474"/>
      <c r="S13" s="1474"/>
      <c r="T13" s="1474"/>
      <c r="U13" s="1474"/>
    </row>
    <row r="14" spans="1:27" s="63" customFormat="1" ht="20.149999999999999" customHeight="1">
      <c r="A14" s="622" t="s">
        <v>5508</v>
      </c>
      <c r="B14" s="84"/>
      <c r="C14" s="84"/>
      <c r="D14" s="84"/>
      <c r="E14" s="84"/>
      <c r="F14" s="84"/>
      <c r="G14" s="84"/>
      <c r="L14" s="1188" t="s">
        <v>4882</v>
      </c>
      <c r="M14" s="1437"/>
      <c r="N14" s="1189" t="s">
        <v>4618</v>
      </c>
      <c r="O14" s="1526" t="s">
        <v>4671</v>
      </c>
    </row>
    <row r="15" spans="1:27" s="63" customFormat="1" ht="20.149999999999999" customHeight="1">
      <c r="A15" s="235" t="s">
        <v>502</v>
      </c>
      <c r="G15" s="68" t="str">
        <f>O14</f>
        <v>（各年1月1日現在）</v>
      </c>
      <c r="L15" s="1405"/>
      <c r="M15" s="1192"/>
      <c r="N15" s="1189" t="s">
        <v>4619</v>
      </c>
      <c r="O15" s="1415" t="s">
        <v>4845</v>
      </c>
      <c r="P15" s="1755" t="str">
        <f>HYPERLINK("#", "統計表リンク")</f>
        <v>統計表リンク</v>
      </c>
    </row>
    <row r="16" spans="1:27" s="63" customFormat="1" ht="20.149999999999999" customHeight="1">
      <c r="A16" s="2864" t="s">
        <v>3666</v>
      </c>
      <c r="B16" s="2866" t="s">
        <v>3312</v>
      </c>
      <c r="C16" s="2867"/>
      <c r="D16" s="2866" t="s">
        <v>3311</v>
      </c>
      <c r="E16" s="2867"/>
      <c r="F16" s="2866" t="s">
        <v>4194</v>
      </c>
      <c r="G16" s="2867"/>
      <c r="L16" s="2860" t="s">
        <v>4673</v>
      </c>
      <c r="M16" s="2860" t="s">
        <v>4877</v>
      </c>
      <c r="N16" s="2862" t="s">
        <v>4675</v>
      </c>
      <c r="O16" s="2863"/>
      <c r="P16" s="2862" t="s">
        <v>4676</v>
      </c>
      <c r="Q16" s="2863"/>
      <c r="R16" s="2862" t="s">
        <v>4677</v>
      </c>
      <c r="S16" s="2863"/>
    </row>
    <row r="17" spans="1:20" s="63" customFormat="1" ht="25" customHeight="1">
      <c r="A17" s="2865"/>
      <c r="B17" s="1692" t="s">
        <v>468</v>
      </c>
      <c r="C17" s="1693" t="s">
        <v>3310</v>
      </c>
      <c r="D17" s="1692" t="s">
        <v>468</v>
      </c>
      <c r="E17" s="1693" t="s">
        <v>3310</v>
      </c>
      <c r="F17" s="1692" t="s">
        <v>468</v>
      </c>
      <c r="G17" s="1693" t="s">
        <v>3310</v>
      </c>
      <c r="K17" s="68"/>
      <c r="L17" s="2861"/>
      <c r="M17" s="2861"/>
      <c r="N17" s="104" t="s">
        <v>4878</v>
      </c>
      <c r="O17" s="1457" t="s">
        <v>4879</v>
      </c>
      <c r="P17" s="104" t="s">
        <v>4880</v>
      </c>
      <c r="Q17" s="1457" t="s">
        <v>4879</v>
      </c>
      <c r="R17" s="104" t="s">
        <v>4881</v>
      </c>
      <c r="S17" s="1457" t="s">
        <v>4879</v>
      </c>
    </row>
    <row r="18" spans="1:20" s="63" customFormat="1" ht="20.149999999999999" customHeight="1">
      <c r="A18" s="107" t="str">
        <f>L18</f>
        <v>令和4年</v>
      </c>
      <c r="B18" s="1286">
        <f t="shared" ref="B18:G22" si="11">N18</f>
        <v>52339</v>
      </c>
      <c r="C18" s="1535">
        <f t="shared" si="11"/>
        <v>11.3</v>
      </c>
      <c r="D18" s="1286">
        <f t="shared" si="11"/>
        <v>295692</v>
      </c>
      <c r="E18" s="1535">
        <f t="shared" si="11"/>
        <v>64</v>
      </c>
      <c r="F18" s="1286">
        <f t="shared" si="11"/>
        <v>114052</v>
      </c>
      <c r="G18" s="1535">
        <f t="shared" si="11"/>
        <v>24.7</v>
      </c>
      <c r="L18" s="1496" t="s">
        <v>7835</v>
      </c>
      <c r="M18" s="1497">
        <v>462083</v>
      </c>
      <c r="N18" s="1497">
        <v>52339</v>
      </c>
      <c r="O18" s="1499">
        <v>11.3</v>
      </c>
      <c r="P18" s="1497">
        <v>295692</v>
      </c>
      <c r="Q18" s="1499">
        <v>64</v>
      </c>
      <c r="R18" s="1497">
        <v>114052</v>
      </c>
      <c r="S18" s="1499">
        <v>24.7</v>
      </c>
      <c r="T18" s="78"/>
    </row>
    <row r="19" spans="1:20" s="63" customFormat="1" ht="20.149999999999999" customHeight="1">
      <c r="A19" s="107">
        <f>L19</f>
        <v>5</v>
      </c>
      <c r="B19" s="1286">
        <f t="shared" si="11"/>
        <v>51416</v>
      </c>
      <c r="C19" s="1535">
        <f t="shared" si="11"/>
        <v>11.1</v>
      </c>
      <c r="D19" s="1286">
        <f t="shared" si="11"/>
        <v>299068</v>
      </c>
      <c r="E19" s="1535">
        <f t="shared" si="11"/>
        <v>64.400000000000006</v>
      </c>
      <c r="F19" s="1286">
        <f t="shared" si="11"/>
        <v>113691</v>
      </c>
      <c r="G19" s="1535">
        <f t="shared" si="11"/>
        <v>24.5</v>
      </c>
      <c r="L19" s="1496">
        <v>5</v>
      </c>
      <c r="M19" s="1497">
        <v>464175</v>
      </c>
      <c r="N19" s="1497">
        <v>51416</v>
      </c>
      <c r="O19" s="1499">
        <v>11.1</v>
      </c>
      <c r="P19" s="1497">
        <v>299068</v>
      </c>
      <c r="Q19" s="1499">
        <v>64.400000000000006</v>
      </c>
      <c r="R19" s="1497">
        <v>113691</v>
      </c>
      <c r="S19" s="1499">
        <v>24.5</v>
      </c>
      <c r="T19" s="636"/>
    </row>
    <row r="20" spans="1:20" s="63" customFormat="1" ht="20.149999999999999" customHeight="1">
      <c r="A20" s="107">
        <f>L20</f>
        <v>6</v>
      </c>
      <c r="B20" s="1286">
        <f t="shared" si="11"/>
        <v>50793</v>
      </c>
      <c r="C20" s="1535">
        <f t="shared" si="11"/>
        <v>10.9</v>
      </c>
      <c r="D20" s="1286">
        <f t="shared" si="11"/>
        <v>302817</v>
      </c>
      <c r="E20" s="1535">
        <f t="shared" si="11"/>
        <v>64.8</v>
      </c>
      <c r="F20" s="1286">
        <f t="shared" si="11"/>
        <v>113390</v>
      </c>
      <c r="G20" s="1535">
        <f t="shared" si="11"/>
        <v>24.3</v>
      </c>
      <c r="L20" s="1496">
        <v>6</v>
      </c>
      <c r="M20" s="1497">
        <v>467000</v>
      </c>
      <c r="N20" s="1497">
        <v>50793</v>
      </c>
      <c r="O20" s="1499">
        <v>10.9</v>
      </c>
      <c r="P20" s="1497">
        <v>302817</v>
      </c>
      <c r="Q20" s="1499">
        <v>64.8</v>
      </c>
      <c r="R20" s="1497">
        <v>113390</v>
      </c>
      <c r="S20" s="1499">
        <v>24.3</v>
      </c>
      <c r="T20" s="161"/>
    </row>
    <row r="21" spans="1:20" s="63" customFormat="1" ht="20.149999999999999" customHeight="1">
      <c r="A21" s="107">
        <f>L21</f>
        <v>7</v>
      </c>
      <c r="B21" s="1286">
        <f t="shared" si="11"/>
        <v>50270</v>
      </c>
      <c r="C21" s="1535">
        <f t="shared" si="11"/>
        <v>10.7</v>
      </c>
      <c r="D21" s="1286">
        <f t="shared" si="11"/>
        <v>306505</v>
      </c>
      <c r="E21" s="1535">
        <f t="shared" si="11"/>
        <v>65.2</v>
      </c>
      <c r="F21" s="1286">
        <f t="shared" si="11"/>
        <v>113141</v>
      </c>
      <c r="G21" s="1535">
        <f t="shared" si="11"/>
        <v>24.1</v>
      </c>
      <c r="L21" s="1496">
        <v>7</v>
      </c>
      <c r="M21" s="1497">
        <v>469916</v>
      </c>
      <c r="N21" s="1497">
        <v>50270</v>
      </c>
      <c r="O21" s="1499">
        <v>10.7</v>
      </c>
      <c r="P21" s="1497">
        <v>306505</v>
      </c>
      <c r="Q21" s="1499">
        <v>65.2</v>
      </c>
      <c r="R21" s="1497">
        <v>113141</v>
      </c>
      <c r="S21" s="1499">
        <v>24.1</v>
      </c>
      <c r="T21" s="161"/>
    </row>
    <row r="22" spans="1:20" s="63" customFormat="1" ht="20.149999999999999" customHeight="1">
      <c r="A22" s="107">
        <f>L22</f>
        <v>8</v>
      </c>
      <c r="B22" s="1286">
        <f t="shared" si="11"/>
        <v>49708</v>
      </c>
      <c r="C22" s="1535">
        <f t="shared" si="11"/>
        <v>10.5</v>
      </c>
      <c r="D22" s="1286">
        <f t="shared" si="11"/>
        <v>309518</v>
      </c>
      <c r="E22" s="1535">
        <f t="shared" si="11"/>
        <v>65.5</v>
      </c>
      <c r="F22" s="1286">
        <f t="shared" si="11"/>
        <v>113332</v>
      </c>
      <c r="G22" s="1535">
        <f t="shared" si="11"/>
        <v>24</v>
      </c>
      <c r="L22" s="1496">
        <v>8</v>
      </c>
      <c r="M22" s="1497">
        <v>472558</v>
      </c>
      <c r="N22" s="1497">
        <v>49708</v>
      </c>
      <c r="O22" s="1499">
        <v>10.5</v>
      </c>
      <c r="P22" s="1497">
        <v>309518</v>
      </c>
      <c r="Q22" s="1499">
        <v>65.5</v>
      </c>
      <c r="R22" s="1497">
        <v>113332</v>
      </c>
      <c r="S22" s="1499">
        <v>24</v>
      </c>
    </row>
    <row r="23" spans="1:20" s="63" customFormat="1" ht="20.149999999999999" customHeight="1">
      <c r="A23" s="151" t="s">
        <v>6744</v>
      </c>
      <c r="B23" s="161"/>
      <c r="C23" s="723"/>
      <c r="D23" s="161"/>
      <c r="E23" s="723"/>
      <c r="G23" s="1458" t="s">
        <v>3309</v>
      </c>
      <c r="M23" s="162"/>
      <c r="N23" s="1406"/>
      <c r="O23" s="161"/>
      <c r="P23" s="162"/>
      <c r="Q23" s="1406"/>
    </row>
    <row r="24" spans="1:20" s="63" customFormat="1" ht="20.149999999999999" customHeight="1">
      <c r="A24" s="161"/>
      <c r="B24" s="161"/>
      <c r="C24" s="161"/>
      <c r="D24" s="161"/>
      <c r="E24" s="161"/>
      <c r="F24" s="161"/>
      <c r="G24" s="161"/>
      <c r="L24" s="161"/>
    </row>
    <row r="25" spans="1:20" s="78" customFormat="1" ht="20.149999999999999" customHeight="1">
      <c r="A25" s="676" t="s">
        <v>5509</v>
      </c>
      <c r="B25" s="676"/>
      <c r="C25" s="676"/>
      <c r="D25" s="676"/>
      <c r="E25" s="676"/>
      <c r="L25" s="1188" t="s">
        <v>5587</v>
      </c>
      <c r="M25" s="1437"/>
      <c r="N25" s="1189" t="s">
        <v>4618</v>
      </c>
      <c r="O25" s="1521" t="s">
        <v>5411</v>
      </c>
    </row>
    <row r="26" spans="1:20" s="63" customFormat="1" ht="20.149999999999999" customHeight="1">
      <c r="A26" s="636" t="s">
        <v>6503</v>
      </c>
      <c r="B26" s="636"/>
      <c r="C26" s="636"/>
      <c r="F26" s="636" t="s">
        <v>3228</v>
      </c>
      <c r="L26" s="1432"/>
      <c r="M26" s="1192"/>
      <c r="N26" s="1189" t="s">
        <v>4619</v>
      </c>
      <c r="O26" s="1400" t="s">
        <v>4639</v>
      </c>
      <c r="P26" s="1755" t="str">
        <f>HYPERLINK("#", "統計表リンク")</f>
        <v>統計表リンク</v>
      </c>
      <c r="Q26" s="1400"/>
      <c r="R26" s="1755"/>
    </row>
    <row r="27" spans="1:20" s="63" customFormat="1" ht="20.149999999999999" customHeight="1">
      <c r="A27" s="161" t="s">
        <v>3</v>
      </c>
      <c r="B27" s="636"/>
      <c r="C27" s="636"/>
      <c r="D27" s="160" t="str">
        <f>O25</f>
        <v>（各年4月1日現在）</v>
      </c>
      <c r="E27" s="636"/>
      <c r="F27" s="161" t="s">
        <v>6796</v>
      </c>
      <c r="J27" s="1132" t="str">
        <f>O34</f>
        <v>（令和8年4月1日現在）</v>
      </c>
      <c r="L27" s="342" t="s">
        <v>4634</v>
      </c>
      <c r="M27" s="342" t="s">
        <v>262</v>
      </c>
      <c r="N27" s="342" t="s">
        <v>3262</v>
      </c>
      <c r="O27" s="342" t="s">
        <v>3261</v>
      </c>
    </row>
    <row r="28" spans="1:20" s="63" customFormat="1" ht="20.149999999999999" customHeight="1">
      <c r="A28" s="187" t="s">
        <v>4634</v>
      </c>
      <c r="B28" s="2070" t="s">
        <v>262</v>
      </c>
      <c r="C28" s="187" t="s">
        <v>3262</v>
      </c>
      <c r="D28" s="187" t="s">
        <v>3261</v>
      </c>
      <c r="F28" s="2824" t="s">
        <v>7311</v>
      </c>
      <c r="G28" s="2824"/>
      <c r="H28" s="187" t="s">
        <v>814</v>
      </c>
      <c r="I28" s="187" t="s">
        <v>4641</v>
      </c>
      <c r="J28" s="187" t="s">
        <v>4642</v>
      </c>
      <c r="L28" s="1491" t="s">
        <v>9180</v>
      </c>
      <c r="M28" s="1492">
        <v>21669</v>
      </c>
      <c r="N28" s="1492">
        <v>10421</v>
      </c>
      <c r="O28" s="1492">
        <v>11248</v>
      </c>
    </row>
    <row r="29" spans="1:20" s="63" customFormat="1" ht="20.149999999999999" customHeight="1">
      <c r="A29" s="104" t="str">
        <f t="shared" ref="A29:D33" si="12">L28</f>
        <v>令和4年</v>
      </c>
      <c r="B29" s="2410">
        <f t="shared" si="12"/>
        <v>21669</v>
      </c>
      <c r="C29" s="1155">
        <f t="shared" si="12"/>
        <v>10421</v>
      </c>
      <c r="D29" s="1155">
        <f t="shared" si="12"/>
        <v>11248</v>
      </c>
      <c r="F29" s="2824" t="s">
        <v>4643</v>
      </c>
      <c r="G29" s="2824"/>
      <c r="H29" s="1970">
        <f t="shared" ref="H29:H39" si="13">N37</f>
        <v>32787</v>
      </c>
      <c r="I29" s="1970">
        <f t="shared" ref="I29:I39" si="14">O37</f>
        <v>16560</v>
      </c>
      <c r="J29" s="1970">
        <f t="shared" ref="J29:J39" si="15">P37</f>
        <v>16227</v>
      </c>
      <c r="L29" s="1491">
        <v>5</v>
      </c>
      <c r="M29" s="1492">
        <v>24383</v>
      </c>
      <c r="N29" s="1492">
        <v>11847</v>
      </c>
      <c r="O29" s="1492">
        <v>12536</v>
      </c>
    </row>
    <row r="30" spans="1:20" s="63" customFormat="1" ht="20.149999999999999" customHeight="1">
      <c r="A30" s="104">
        <f t="shared" si="12"/>
        <v>5</v>
      </c>
      <c r="B30" s="2410">
        <f t="shared" si="12"/>
        <v>24383</v>
      </c>
      <c r="C30" s="1155">
        <f t="shared" si="12"/>
        <v>11847</v>
      </c>
      <c r="D30" s="1155">
        <f t="shared" si="12"/>
        <v>12536</v>
      </c>
      <c r="F30" s="2859" t="str">
        <f t="shared" ref="F30:F39" si="16">M38</f>
        <v>中国</v>
      </c>
      <c r="G30" s="2859"/>
      <c r="H30" s="1970">
        <f t="shared" si="13"/>
        <v>14475</v>
      </c>
      <c r="I30" s="1970">
        <f t="shared" si="14"/>
        <v>7284</v>
      </c>
      <c r="J30" s="1970">
        <f t="shared" si="15"/>
        <v>7191</v>
      </c>
      <c r="L30" s="1493">
        <v>6</v>
      </c>
      <c r="M30" s="1492">
        <v>27129</v>
      </c>
      <c r="N30" s="1492">
        <v>13438</v>
      </c>
      <c r="O30" s="1492">
        <v>13691</v>
      </c>
    </row>
    <row r="31" spans="1:20" s="63" customFormat="1" ht="20.149999999999999" customHeight="1">
      <c r="A31" s="104">
        <f t="shared" si="12"/>
        <v>6</v>
      </c>
      <c r="B31" s="2410">
        <f t="shared" si="12"/>
        <v>27129</v>
      </c>
      <c r="C31" s="1155">
        <f t="shared" si="12"/>
        <v>13438</v>
      </c>
      <c r="D31" s="1155">
        <f t="shared" si="12"/>
        <v>13691</v>
      </c>
      <c r="F31" s="2859" t="str">
        <f t="shared" si="16"/>
        <v>朝鮮と韓国</v>
      </c>
      <c r="G31" s="2859"/>
      <c r="H31" s="1970">
        <f t="shared" si="13"/>
        <v>3304</v>
      </c>
      <c r="I31" s="1970">
        <f t="shared" si="14"/>
        <v>1618</v>
      </c>
      <c r="J31" s="1970">
        <f t="shared" si="15"/>
        <v>1686</v>
      </c>
      <c r="L31" s="1491">
        <v>7</v>
      </c>
      <c r="M31" s="1492">
        <v>30040</v>
      </c>
      <c r="N31" s="1492">
        <v>15139</v>
      </c>
      <c r="O31" s="1492">
        <v>14901</v>
      </c>
    </row>
    <row r="32" spans="1:20" s="63" customFormat="1" ht="20.149999999999999" customHeight="1">
      <c r="A32" s="104">
        <f t="shared" si="12"/>
        <v>7</v>
      </c>
      <c r="B32" s="2410">
        <f t="shared" si="12"/>
        <v>30040</v>
      </c>
      <c r="C32" s="1155">
        <f t="shared" si="12"/>
        <v>15139</v>
      </c>
      <c r="D32" s="1155">
        <f t="shared" si="12"/>
        <v>14901</v>
      </c>
      <c r="F32" s="2859" t="str">
        <f t="shared" si="16"/>
        <v>ベトナム</v>
      </c>
      <c r="G32" s="2859"/>
      <c r="H32" s="1970">
        <f t="shared" si="13"/>
        <v>2581</v>
      </c>
      <c r="I32" s="1970">
        <f t="shared" si="14"/>
        <v>1339</v>
      </c>
      <c r="J32" s="1970">
        <f t="shared" si="15"/>
        <v>1242</v>
      </c>
      <c r="L32" s="1491">
        <v>8</v>
      </c>
      <c r="M32" s="1492">
        <v>32787</v>
      </c>
      <c r="N32" s="1492">
        <v>16560</v>
      </c>
      <c r="O32" s="1492">
        <v>16227</v>
      </c>
    </row>
    <row r="33" spans="1:37" s="63" customFormat="1" ht="20.149999999999999" customHeight="1">
      <c r="A33" s="104">
        <f t="shared" si="12"/>
        <v>8</v>
      </c>
      <c r="B33" s="2410">
        <f t="shared" si="12"/>
        <v>32787</v>
      </c>
      <c r="C33" s="1155">
        <f t="shared" si="12"/>
        <v>16560</v>
      </c>
      <c r="D33" s="1155">
        <f t="shared" si="12"/>
        <v>16227</v>
      </c>
      <c r="F33" s="2859" t="str">
        <f t="shared" si="16"/>
        <v>ネパール</v>
      </c>
      <c r="G33" s="2859"/>
      <c r="H33" s="1970">
        <f t="shared" si="13"/>
        <v>2405</v>
      </c>
      <c r="I33" s="1970">
        <f t="shared" si="14"/>
        <v>1284</v>
      </c>
      <c r="J33" s="1970">
        <f t="shared" si="15"/>
        <v>1121</v>
      </c>
      <c r="M33" s="1453"/>
    </row>
    <row r="34" spans="1:37" s="63" customFormat="1" ht="20.149999999999999" customHeight="1">
      <c r="D34" s="160" t="s">
        <v>3260</v>
      </c>
      <c r="E34" s="2"/>
      <c r="F34" s="2859" t="str">
        <f t="shared" si="16"/>
        <v>フィリピン</v>
      </c>
      <c r="G34" s="2859"/>
      <c r="H34" s="1970">
        <f t="shared" si="13"/>
        <v>1930</v>
      </c>
      <c r="I34" s="1970">
        <f t="shared" si="14"/>
        <v>517</v>
      </c>
      <c r="J34" s="1970">
        <f t="shared" si="15"/>
        <v>1413</v>
      </c>
      <c r="L34" s="1188" t="s">
        <v>5414</v>
      </c>
      <c r="M34" s="1437"/>
      <c r="N34" s="1189" t="s">
        <v>4618</v>
      </c>
      <c r="O34" s="1521" t="str">
        <f>設定!$B$14</f>
        <v>（令和8年4月1日現在）</v>
      </c>
      <c r="P34" s="161"/>
    </row>
    <row r="35" spans="1:37" s="63" customFormat="1" ht="20.149999999999999" customHeight="1">
      <c r="E35" s="636"/>
      <c r="F35" s="2859" t="str">
        <f t="shared" si="16"/>
        <v>バングラデシュ</v>
      </c>
      <c r="G35" s="2859"/>
      <c r="H35" s="1970">
        <f t="shared" si="13"/>
        <v>1650</v>
      </c>
      <c r="I35" s="1970">
        <f t="shared" si="14"/>
        <v>1087</v>
      </c>
      <c r="J35" s="1970">
        <f t="shared" si="15"/>
        <v>563</v>
      </c>
      <c r="L35" s="1432"/>
      <c r="M35" s="1432"/>
      <c r="N35" s="1189" t="s">
        <v>4619</v>
      </c>
      <c r="O35" s="1400" t="s">
        <v>4639</v>
      </c>
      <c r="P35" s="1755" t="str">
        <f>HYPERLINK("#", "統計表リンク")</f>
        <v>統計表リンク</v>
      </c>
    </row>
    <row r="36" spans="1:37" s="63" customFormat="1" ht="20.149999999999999" customHeight="1">
      <c r="F36" s="2859" t="str">
        <f t="shared" si="16"/>
        <v>ミャンマー</v>
      </c>
      <c r="G36" s="2859"/>
      <c r="H36" s="1970">
        <f t="shared" si="13"/>
        <v>1614</v>
      </c>
      <c r="I36" s="1970">
        <f t="shared" si="14"/>
        <v>682</v>
      </c>
      <c r="J36" s="1970">
        <f t="shared" si="15"/>
        <v>932</v>
      </c>
      <c r="M36" s="1401" t="s">
        <v>7312</v>
      </c>
      <c r="N36" s="1399" t="s">
        <v>4640</v>
      </c>
      <c r="O36" s="1402" t="s">
        <v>4641</v>
      </c>
      <c r="P36" s="1402" t="s">
        <v>4642</v>
      </c>
    </row>
    <row r="37" spans="1:37" s="63" customFormat="1" ht="20.149999999999999" customHeight="1">
      <c r="F37" s="2859" t="str">
        <f t="shared" si="16"/>
        <v>インドネシア</v>
      </c>
      <c r="G37" s="2859"/>
      <c r="H37" s="1970">
        <f t="shared" si="13"/>
        <v>784</v>
      </c>
      <c r="I37" s="1970">
        <f t="shared" si="14"/>
        <v>517</v>
      </c>
      <c r="J37" s="1970">
        <f t="shared" si="15"/>
        <v>267</v>
      </c>
      <c r="M37" s="276" t="s">
        <v>4856</v>
      </c>
      <c r="N37" s="1494">
        <v>32787</v>
      </c>
      <c r="O37" s="1495">
        <v>16560</v>
      </c>
      <c r="P37" s="1495">
        <v>16227</v>
      </c>
    </row>
    <row r="38" spans="1:37" s="63" customFormat="1" ht="20.149999999999999" customHeight="1">
      <c r="F38" s="2859" t="str">
        <f t="shared" si="16"/>
        <v>台湾</v>
      </c>
      <c r="G38" s="2859"/>
      <c r="H38" s="1970">
        <f t="shared" si="13"/>
        <v>577</v>
      </c>
      <c r="I38" s="1970">
        <f t="shared" si="14"/>
        <v>203</v>
      </c>
      <c r="J38" s="1970">
        <f t="shared" si="15"/>
        <v>374</v>
      </c>
      <c r="L38" s="111">
        <v>1</v>
      </c>
      <c r="M38" s="1494" t="s">
        <v>3259</v>
      </c>
      <c r="N38" s="1494">
        <v>14475</v>
      </c>
      <c r="O38" s="1494">
        <v>7284</v>
      </c>
      <c r="P38" s="1494">
        <v>7191</v>
      </c>
    </row>
    <row r="39" spans="1:37" s="63" customFormat="1" ht="20.149999999999999" customHeight="1">
      <c r="F39" s="2859" t="str">
        <f t="shared" si="16"/>
        <v>スリランカ</v>
      </c>
      <c r="G39" s="2859"/>
      <c r="H39" s="1970">
        <f t="shared" si="13"/>
        <v>412</v>
      </c>
      <c r="I39" s="1970">
        <f t="shared" si="14"/>
        <v>258</v>
      </c>
      <c r="J39" s="1970">
        <f t="shared" si="15"/>
        <v>154</v>
      </c>
      <c r="L39" s="111">
        <v>2</v>
      </c>
      <c r="M39" s="1494" t="s">
        <v>7837</v>
      </c>
      <c r="N39" s="1494">
        <v>3304</v>
      </c>
      <c r="O39" s="1494">
        <v>1618</v>
      </c>
      <c r="P39" s="1494">
        <v>1686</v>
      </c>
    </row>
    <row r="40" spans="1:37" s="63" customFormat="1" ht="20.149999999999999" customHeight="1">
      <c r="F40" s="2859" t="s">
        <v>4645</v>
      </c>
      <c r="G40" s="2859"/>
      <c r="H40" s="1970">
        <f>H29-SUM(H30:H39)</f>
        <v>3055</v>
      </c>
      <c r="I40" s="1970">
        <f>I29-SUM(I30:I39)</f>
        <v>1771</v>
      </c>
      <c r="J40" s="1970">
        <f>J29-SUM(J30:J39)</f>
        <v>1284</v>
      </c>
      <c r="L40" s="111">
        <v>3</v>
      </c>
      <c r="M40" s="1494" t="s">
        <v>3257</v>
      </c>
      <c r="N40" s="1494">
        <v>2581</v>
      </c>
      <c r="O40" s="1494">
        <v>1339</v>
      </c>
      <c r="P40" s="1494">
        <v>1242</v>
      </c>
      <c r="T40" s="161"/>
      <c r="U40" s="161"/>
      <c r="V40" s="161"/>
      <c r="W40" s="161"/>
      <c r="X40" s="161"/>
      <c r="Y40" s="161"/>
      <c r="Z40" s="161"/>
      <c r="AA40" s="161"/>
      <c r="AB40" s="161"/>
      <c r="AC40" s="161"/>
      <c r="AD40" s="161"/>
      <c r="AE40" s="161"/>
      <c r="AF40" s="161"/>
      <c r="AG40" s="161"/>
      <c r="AH40" s="161"/>
      <c r="AI40" s="161"/>
      <c r="AJ40" s="161"/>
      <c r="AK40" s="161"/>
    </row>
    <row r="41" spans="1:37" s="63" customFormat="1" ht="20.149999999999999" customHeight="1">
      <c r="F41" s="161"/>
      <c r="J41" s="160" t="s">
        <v>3253</v>
      </c>
      <c r="K41" s="161"/>
      <c r="L41" s="111">
        <v>4</v>
      </c>
      <c r="M41" s="1494" t="s">
        <v>3256</v>
      </c>
      <c r="N41" s="1494">
        <v>2405</v>
      </c>
      <c r="O41" s="1494">
        <v>1284</v>
      </c>
      <c r="P41" s="1494">
        <v>1121</v>
      </c>
      <c r="Q41" s="161"/>
      <c r="R41" s="161"/>
      <c r="S41" s="161"/>
    </row>
    <row r="42" spans="1:37" s="63" customFormat="1" ht="20.149999999999999" customHeight="1">
      <c r="F42" s="161"/>
      <c r="L42" s="111">
        <v>5</v>
      </c>
      <c r="M42" s="1494" t="s">
        <v>3258</v>
      </c>
      <c r="N42" s="1494">
        <v>1930</v>
      </c>
      <c r="O42" s="1494">
        <v>517</v>
      </c>
      <c r="P42" s="1494">
        <v>1413</v>
      </c>
    </row>
    <row r="43" spans="1:37" s="63" customFormat="1" ht="20.149999999999999" customHeight="1">
      <c r="G43" s="161"/>
      <c r="L43" s="111">
        <v>6</v>
      </c>
      <c r="M43" s="1494" t="s">
        <v>3255</v>
      </c>
      <c r="N43" s="1494">
        <v>1650</v>
      </c>
      <c r="O43" s="1494">
        <v>1087</v>
      </c>
      <c r="P43" s="1494">
        <v>563</v>
      </c>
    </row>
    <row r="44" spans="1:37" s="63" customFormat="1" ht="20.149999999999999" customHeight="1">
      <c r="G44" s="161"/>
      <c r="L44" s="111">
        <v>7</v>
      </c>
      <c r="M44" s="1494" t="s">
        <v>4644</v>
      </c>
      <c r="N44" s="1494">
        <v>1614</v>
      </c>
      <c r="O44" s="1494">
        <v>682</v>
      </c>
      <c r="P44" s="1494">
        <v>932</v>
      </c>
    </row>
    <row r="45" spans="1:37" s="63" customFormat="1" ht="20.149999999999999" customHeight="1">
      <c r="G45" s="161"/>
      <c r="L45" s="111">
        <v>8</v>
      </c>
      <c r="M45" s="1494" t="s">
        <v>4638</v>
      </c>
      <c r="N45" s="1494">
        <v>784</v>
      </c>
      <c r="O45" s="1494">
        <v>517</v>
      </c>
      <c r="P45" s="1494">
        <v>267</v>
      </c>
    </row>
    <row r="46" spans="1:37" s="63" customFormat="1" ht="20.149999999999999" customHeight="1">
      <c r="G46" s="161"/>
      <c r="L46" s="111">
        <v>9</v>
      </c>
      <c r="M46" s="1494" t="s">
        <v>3254</v>
      </c>
      <c r="N46" s="1494">
        <v>577</v>
      </c>
      <c r="O46" s="1494">
        <v>203</v>
      </c>
      <c r="P46" s="1494">
        <v>374</v>
      </c>
    </row>
    <row r="47" spans="1:37" s="63" customFormat="1" ht="20.149999999999999" customHeight="1">
      <c r="G47" s="161"/>
      <c r="L47" s="111">
        <v>10</v>
      </c>
      <c r="M47" s="1494" t="s">
        <v>7336</v>
      </c>
      <c r="N47" s="1494">
        <v>412</v>
      </c>
      <c r="O47" s="1494">
        <v>258</v>
      </c>
      <c r="P47" s="1494">
        <v>154</v>
      </c>
    </row>
    <row r="48" spans="1:37" s="63" customFormat="1" ht="20.149999999999999" customHeight="1">
      <c r="G48" s="161"/>
    </row>
    <row r="49" ht="18" customHeight="1"/>
    <row r="50" ht="18" customHeight="1"/>
    <row r="51" ht="18" customHeight="1"/>
    <row r="52" ht="18" customHeight="1"/>
    <row r="53" ht="18" customHeight="1"/>
    <row r="54" ht="18" customHeight="1"/>
    <row r="55" ht="18" customHeight="1"/>
    <row r="56" ht="18" customHeight="1"/>
    <row r="57" ht="18" customHeight="1"/>
  </sheetData>
  <sheetProtection algorithmName="SHA-512" hashValue="EmNFGQQmU0T8RY9qmU+PAPvCVUPVGAcdAOlj/RmlrnwwMAcHMR4TuEFpF82gRyCc1t1m1EULwAX0YNf9QZNjEA==" saltValue="VEpY33Ey1IjTRDuqks+byg==" spinCount="100000" sheet="1" objects="1" scenarios="1"/>
  <customSheetViews>
    <customSheetView guid="{0048CC1A-5574-4F72-829A-CCCEAA565538}" showPageBreaks="1" fitToPage="1" printArea="1" view="pageBreakPreview">
      <selection activeCell="P35" sqref="P35"/>
      <rowBreaks count="1" manualBreakCount="1">
        <brk id="41" max="9" man="1"/>
      </rowBreaks>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19">
      <selection activeCell="M48" sqref="M48:P48"/>
      <rowBreaks count="1" manualBreakCount="1">
        <brk id="41" max="9" man="1"/>
      </rowBreaks>
      <pageMargins left="0.78740157480314965" right="0.78740157480314965" top="0.98425196850393704" bottom="0.98425196850393704" header="0.51181102362204722" footer="0.51181102362204722"/>
      <printOptions horizontalCentered="1"/>
      <headerFooter alignWithMargins="0"/>
    </customSheetView>
  </customSheetViews>
  <mergeCells count="32">
    <mergeCell ref="F28:G28"/>
    <mergeCell ref="A16:A17"/>
    <mergeCell ref="B16:C16"/>
    <mergeCell ref="D16:E16"/>
    <mergeCell ref="F16:G16"/>
    <mergeCell ref="L16:L17"/>
    <mergeCell ref="M16:M17"/>
    <mergeCell ref="N16:O16"/>
    <mergeCell ref="P16:Q16"/>
    <mergeCell ref="R16:S16"/>
    <mergeCell ref="F40:G40"/>
    <mergeCell ref="F29:G29"/>
    <mergeCell ref="F30:G30"/>
    <mergeCell ref="F31:G31"/>
    <mergeCell ref="F32:G32"/>
    <mergeCell ref="F33:G33"/>
    <mergeCell ref="F34:G34"/>
    <mergeCell ref="F35:G35"/>
    <mergeCell ref="F36:G36"/>
    <mergeCell ref="F37:G37"/>
    <mergeCell ref="F38:G38"/>
    <mergeCell ref="F39:G39"/>
    <mergeCell ref="A1:D1"/>
    <mergeCell ref="A2:D2"/>
    <mergeCell ref="A5:A6"/>
    <mergeCell ref="B5:B6"/>
    <mergeCell ref="C5:D5"/>
    <mergeCell ref="E5:J5"/>
    <mergeCell ref="P5:U5"/>
    <mergeCell ref="N5:O5"/>
    <mergeCell ref="L5:L6"/>
    <mergeCell ref="M5:M6"/>
  </mergeCells>
  <phoneticPr fontId="7"/>
  <printOptions horizontalCentered="1"/>
  <pageMargins left="0.78740157480314965" right="0.78740157480314965" top="0.98425196850393704" bottom="0.98425196850393704" header="0.51181102362204722" footer="0.51181102362204722"/>
  <headerFooter alignWithMargins="0"/>
  <rowBreaks count="1" manualBreakCount="1">
    <brk id="41"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168"/>
  <sheetViews>
    <sheetView view="pageBreakPreview" topLeftCell="A3" zoomScaleNormal="75" zoomScaleSheetLayoutView="100" workbookViewId="0">
      <selection activeCell="Q12" sqref="Q12"/>
    </sheetView>
  </sheetViews>
  <sheetFormatPr defaultColWidth="9" defaultRowHeight="16.5" customHeight="1"/>
  <cols>
    <col min="1" max="6" width="14.58203125" style="2" customWidth="1"/>
    <col min="7" max="7" width="5.33203125" style="2" customWidth="1"/>
    <col min="8" max="13" width="10.58203125" style="2" hidden="1" customWidth="1"/>
    <col min="14" max="15" width="10.58203125" style="2" customWidth="1"/>
    <col min="16" max="16384" width="9" style="2"/>
  </cols>
  <sheetData>
    <row r="1" spans="1:25" s="18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row>
    <row r="2" spans="1:25"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row>
    <row r="3" spans="1:25" s="36" customFormat="1" ht="20.149999999999999" customHeight="1">
      <c r="A3" s="78" t="s">
        <v>6506</v>
      </c>
      <c r="B3" s="1146"/>
      <c r="C3" s="1145"/>
      <c r="D3" s="1145"/>
      <c r="E3" s="1145"/>
      <c r="F3" s="1145"/>
      <c r="H3" s="1188" t="s">
        <v>4672</v>
      </c>
      <c r="I3" s="1431"/>
      <c r="J3" s="1189" t="s">
        <v>4618</v>
      </c>
      <c r="K3" s="1526" t="str">
        <f>設定!$B$13</f>
        <v>（令和8年1月1日現在）</v>
      </c>
      <c r="L3" s="1431"/>
      <c r="M3" s="1431"/>
      <c r="N3" s="2"/>
      <c r="O3" s="2"/>
    </row>
    <row r="4" spans="1:25" ht="20.149999999999999" customHeight="1" thickBot="1">
      <c r="A4" s="2" t="s">
        <v>3301</v>
      </c>
      <c r="E4" s="1133" t="str">
        <f>K3</f>
        <v>（令和8年1月1日現在）</v>
      </c>
      <c r="F4" s="1133"/>
      <c r="H4" s="1192"/>
      <c r="I4" s="1187"/>
      <c r="J4" s="1189" t="s">
        <v>4619</v>
      </c>
      <c r="K4" s="1400" t="s">
        <v>4846</v>
      </c>
      <c r="L4" s="1755" t="str">
        <f>HYPERLINK("#", "統計表リンク")</f>
        <v>統計表リンク</v>
      </c>
      <c r="M4" s="1187"/>
    </row>
    <row r="5" spans="1:25" ht="20.149999999999999" customHeight="1">
      <c r="A5" s="2878" t="s">
        <v>3300</v>
      </c>
      <c r="B5" s="2880" t="s">
        <v>3299</v>
      </c>
      <c r="C5" s="2882" t="s">
        <v>3298</v>
      </c>
      <c r="D5" s="2882"/>
      <c r="E5" s="2883"/>
      <c r="F5" s="917"/>
      <c r="H5" s="2868" t="s">
        <v>5278</v>
      </c>
      <c r="I5" s="2869"/>
      <c r="J5" s="2870" t="s">
        <v>3266</v>
      </c>
      <c r="K5" s="2871" t="s">
        <v>4685</v>
      </c>
      <c r="L5" s="2871"/>
      <c r="M5" s="2871"/>
    </row>
    <row r="6" spans="1:25" ht="20.149999999999999" customHeight="1">
      <c r="A6" s="2879"/>
      <c r="B6" s="2881"/>
      <c r="C6" s="1543" t="s">
        <v>262</v>
      </c>
      <c r="D6" s="1541" t="s">
        <v>3262</v>
      </c>
      <c r="E6" s="1144" t="s">
        <v>3261</v>
      </c>
      <c r="F6" s="917"/>
      <c r="H6" s="2868"/>
      <c r="I6" s="2869"/>
      <c r="J6" s="2870"/>
      <c r="K6" s="1434" t="s">
        <v>814</v>
      </c>
      <c r="L6" s="1434" t="s">
        <v>4641</v>
      </c>
      <c r="M6" s="1434" t="s">
        <v>4642</v>
      </c>
    </row>
    <row r="7" spans="1:25" ht="20.149999999999999" customHeight="1">
      <c r="A7" s="1448" t="s">
        <v>1994</v>
      </c>
      <c r="B7" s="1156">
        <f>SUMIF($H$13:$H$167,A7,$J$13:$J$167)</f>
        <v>13317</v>
      </c>
      <c r="C7" s="2396">
        <f>SUMIF($H$13:$H$167,A7,$K$13:$K$167)</f>
        <v>23491</v>
      </c>
      <c r="D7" s="2397">
        <f>SUMIF($H$13:$H$167,A7,$L$13:$L$167)</f>
        <v>11667</v>
      </c>
      <c r="E7" s="2398">
        <f>SUMIF($H$13:$H$167,A7,$M$13:$M$167)</f>
        <v>11824</v>
      </c>
      <c r="F7" s="2037"/>
      <c r="H7" s="2868"/>
      <c r="I7" s="1417" t="s">
        <v>468</v>
      </c>
      <c r="J7" s="1500">
        <v>252845</v>
      </c>
      <c r="K7" s="1501">
        <v>469916</v>
      </c>
      <c r="L7" s="1502">
        <v>233991</v>
      </c>
      <c r="M7" s="1502">
        <v>235925</v>
      </c>
    </row>
    <row r="8" spans="1:25" ht="20.149999999999999" customHeight="1" thickBot="1">
      <c r="A8" s="1448" t="s">
        <v>1941</v>
      </c>
      <c r="B8" s="1156">
        <f t="shared" ref="B8:B35" si="0">SUMIF($H$13:$H$167,A8,$J$13:$J$167)</f>
        <v>6262</v>
      </c>
      <c r="C8" s="2396">
        <f t="shared" ref="C8:C36" si="1">SUMIF($H$13:$H$167,A8,$K$13:$K$167)</f>
        <v>11543</v>
      </c>
      <c r="D8" s="2397">
        <f t="shared" ref="D8:D36" si="2">SUMIF($H$13:$H$167,A8,$L$13:$L$167)</f>
        <v>5753</v>
      </c>
      <c r="E8" s="2398">
        <f t="shared" ref="E8:E36" si="3">SUMIF($H$13:$H$167,A8,$M$13:$M$167)</f>
        <v>5790</v>
      </c>
      <c r="F8" s="1143"/>
      <c r="H8" s="1192"/>
      <c r="I8" s="1187"/>
      <c r="J8" s="1189"/>
      <c r="K8" s="1192"/>
      <c r="L8" s="1187"/>
      <c r="M8" s="1187"/>
    </row>
    <row r="9" spans="1:25" ht="20.149999999999999" customHeight="1" thickTop="1">
      <c r="A9" s="1448" t="s">
        <v>1670</v>
      </c>
      <c r="B9" s="1156">
        <f t="shared" si="0"/>
        <v>7358</v>
      </c>
      <c r="C9" s="2396">
        <f t="shared" si="1"/>
        <v>13231</v>
      </c>
      <c r="D9" s="2397">
        <f t="shared" si="2"/>
        <v>6640</v>
      </c>
      <c r="E9" s="2398">
        <f t="shared" si="3"/>
        <v>6591</v>
      </c>
      <c r="F9" s="1143"/>
      <c r="H9" s="1429" t="s">
        <v>4683</v>
      </c>
      <c r="I9" s="2872" t="s">
        <v>4684</v>
      </c>
      <c r="J9" s="2874" t="s">
        <v>3266</v>
      </c>
      <c r="K9" s="2876" t="s">
        <v>4685</v>
      </c>
      <c r="L9" s="2877"/>
      <c r="M9" s="2877"/>
    </row>
    <row r="10" spans="1:25" ht="20.149999999999999" customHeight="1">
      <c r="A10" s="1448" t="s">
        <v>1787</v>
      </c>
      <c r="B10" s="1156">
        <f t="shared" si="0"/>
        <v>7945</v>
      </c>
      <c r="C10" s="2396">
        <f t="shared" si="1"/>
        <v>13929</v>
      </c>
      <c r="D10" s="2397">
        <f t="shared" si="2"/>
        <v>6876</v>
      </c>
      <c r="E10" s="2398">
        <f t="shared" si="3"/>
        <v>7053</v>
      </c>
      <c r="F10" s="1143"/>
      <c r="H10" s="1429" t="s">
        <v>4686</v>
      </c>
      <c r="I10" s="2873"/>
      <c r="J10" s="2875"/>
      <c r="K10" s="1439" t="s">
        <v>814</v>
      </c>
      <c r="L10" s="1454" t="s">
        <v>4641</v>
      </c>
      <c r="M10" s="1438" t="s">
        <v>4642</v>
      </c>
    </row>
    <row r="11" spans="1:25" ht="20.149999999999999" customHeight="1">
      <c r="A11" s="1448" t="s">
        <v>1660</v>
      </c>
      <c r="B11" s="1156">
        <f>SUMIF($H$13:$H$167,A11,$J$13:$J$167)</f>
        <v>4596</v>
      </c>
      <c r="C11" s="2396">
        <f>SUMIF($H$13:$H$167,A11,$K$13:$K$167)</f>
        <v>7788</v>
      </c>
      <c r="D11" s="2397">
        <f>SUMIF($H$13:$H$167,A11,$L$13:$L$167)</f>
        <v>3746</v>
      </c>
      <c r="E11" s="2398">
        <f>SUMIF($H$13:$H$167,A11,$M$13:$M$167)</f>
        <v>4042</v>
      </c>
      <c r="F11" s="1143"/>
      <c r="H11" s="1193"/>
      <c r="I11" s="1435"/>
      <c r="J11" s="1455" t="s">
        <v>4687</v>
      </c>
      <c r="K11" s="1456" t="s">
        <v>4688</v>
      </c>
      <c r="L11" s="1456" t="s">
        <v>4688</v>
      </c>
      <c r="M11" s="1456" t="s">
        <v>4688</v>
      </c>
    </row>
    <row r="12" spans="1:25" ht="20.149999999999999" customHeight="1">
      <c r="A12" s="1448" t="s">
        <v>1687</v>
      </c>
      <c r="B12" s="1156">
        <f t="shared" si="0"/>
        <v>16582</v>
      </c>
      <c r="C12" s="2396">
        <f t="shared" si="1"/>
        <v>28954</v>
      </c>
      <c r="D12" s="2397">
        <f t="shared" si="2"/>
        <v>14460</v>
      </c>
      <c r="E12" s="2398">
        <f t="shared" si="3"/>
        <v>14494</v>
      </c>
      <c r="F12" s="1143"/>
      <c r="H12" s="1193"/>
      <c r="I12" s="1412" t="s">
        <v>4689</v>
      </c>
      <c r="J12" s="1408">
        <v>252845</v>
      </c>
      <c r="K12" s="1409">
        <v>469916</v>
      </c>
      <c r="L12" s="1410">
        <v>233991</v>
      </c>
      <c r="M12" s="1409">
        <v>235925</v>
      </c>
    </row>
    <row r="13" spans="1:25" ht="20.149999999999999" customHeight="1">
      <c r="A13" s="1448" t="s">
        <v>4860</v>
      </c>
      <c r="B13" s="1156">
        <f t="shared" si="0"/>
        <v>4374</v>
      </c>
      <c r="C13" s="2396">
        <f t="shared" si="1"/>
        <v>8519</v>
      </c>
      <c r="D13" s="2397">
        <f t="shared" si="2"/>
        <v>4148</v>
      </c>
      <c r="E13" s="2398">
        <f t="shared" si="3"/>
        <v>4371</v>
      </c>
      <c r="F13" s="1143"/>
      <c r="H13" s="1430" t="str">
        <f>IFERROR(LEFT(I13,SEARCH("丁目",I13)-2),I13)</f>
        <v>立石</v>
      </c>
      <c r="I13" s="1413" t="s">
        <v>4690</v>
      </c>
      <c r="J13" s="1503">
        <v>1139</v>
      </c>
      <c r="K13" s="1504">
        <v>1872</v>
      </c>
      <c r="L13" s="1505">
        <v>952</v>
      </c>
      <c r="M13" s="1504">
        <v>920</v>
      </c>
    </row>
    <row r="14" spans="1:25" ht="20.149999999999999" customHeight="1">
      <c r="A14" s="1448" t="s">
        <v>4861</v>
      </c>
      <c r="B14" s="1156">
        <f t="shared" si="0"/>
        <v>7659</v>
      </c>
      <c r="C14" s="2396">
        <f t="shared" si="1"/>
        <v>12796</v>
      </c>
      <c r="D14" s="2397">
        <f t="shared" si="2"/>
        <v>6820</v>
      </c>
      <c r="E14" s="2398">
        <f t="shared" si="3"/>
        <v>5976</v>
      </c>
      <c r="F14" s="1143"/>
      <c r="H14" s="1430" t="str">
        <f t="shared" ref="H14:H77" si="4">IFERROR(LEFT(I14,SEARCH("丁目",I14)-2),I14)</f>
        <v>立石</v>
      </c>
      <c r="I14" s="1413" t="s">
        <v>4691</v>
      </c>
      <c r="J14" s="1503">
        <v>2007</v>
      </c>
      <c r="K14" s="1504">
        <v>3491</v>
      </c>
      <c r="L14" s="1505">
        <v>1768</v>
      </c>
      <c r="M14" s="1504">
        <v>1723</v>
      </c>
    </row>
    <row r="15" spans="1:25" ht="20.149999999999999" customHeight="1">
      <c r="A15" s="1448" t="s">
        <v>1688</v>
      </c>
      <c r="B15" s="1156">
        <f t="shared" si="0"/>
        <v>4043</v>
      </c>
      <c r="C15" s="2396">
        <f t="shared" si="1"/>
        <v>6875</v>
      </c>
      <c r="D15" s="2397">
        <f t="shared" si="2"/>
        <v>3435</v>
      </c>
      <c r="E15" s="2398">
        <f t="shared" si="3"/>
        <v>3440</v>
      </c>
      <c r="F15" s="1143"/>
      <c r="H15" s="1430" t="str">
        <f t="shared" si="4"/>
        <v>立石</v>
      </c>
      <c r="I15" s="1413" t="s">
        <v>4692</v>
      </c>
      <c r="J15" s="1503">
        <v>1353</v>
      </c>
      <c r="K15" s="1504">
        <v>2372</v>
      </c>
      <c r="L15" s="1505">
        <v>1214</v>
      </c>
      <c r="M15" s="1504">
        <v>1158</v>
      </c>
    </row>
    <row r="16" spans="1:25" ht="20.149999999999999" customHeight="1">
      <c r="A16" s="1448" t="s">
        <v>1684</v>
      </c>
      <c r="B16" s="1156">
        <f t="shared" si="0"/>
        <v>6889</v>
      </c>
      <c r="C16" s="2396">
        <f t="shared" si="1"/>
        <v>12810</v>
      </c>
      <c r="D16" s="2397">
        <f t="shared" si="2"/>
        <v>6200</v>
      </c>
      <c r="E16" s="2398">
        <f t="shared" si="3"/>
        <v>6610</v>
      </c>
      <c r="F16" s="1143"/>
      <c r="H16" s="1430" t="str">
        <f t="shared" si="4"/>
        <v>立石</v>
      </c>
      <c r="I16" s="1413" t="s">
        <v>4693</v>
      </c>
      <c r="J16" s="1503">
        <v>1301</v>
      </c>
      <c r="K16" s="1504">
        <v>2399</v>
      </c>
      <c r="L16" s="1505">
        <v>1200</v>
      </c>
      <c r="M16" s="1504">
        <v>1199</v>
      </c>
    </row>
    <row r="17" spans="1:13" ht="20.149999999999999" customHeight="1">
      <c r="A17" s="1448" t="s">
        <v>1694</v>
      </c>
      <c r="B17" s="1156">
        <f t="shared" si="0"/>
        <v>15141</v>
      </c>
      <c r="C17" s="2396">
        <f t="shared" si="1"/>
        <v>27169</v>
      </c>
      <c r="D17" s="2397">
        <f t="shared" si="2"/>
        <v>13077</v>
      </c>
      <c r="E17" s="2398">
        <f t="shared" si="3"/>
        <v>14092</v>
      </c>
      <c r="F17" s="1143"/>
      <c r="H17" s="1430" t="str">
        <f t="shared" si="4"/>
        <v>立石</v>
      </c>
      <c r="I17" s="1413" t="s">
        <v>4694</v>
      </c>
      <c r="J17" s="1503">
        <v>1826</v>
      </c>
      <c r="K17" s="1504">
        <v>3177</v>
      </c>
      <c r="L17" s="1505">
        <v>1530</v>
      </c>
      <c r="M17" s="1504">
        <v>1647</v>
      </c>
    </row>
    <row r="18" spans="1:13" ht="20.149999999999999" customHeight="1">
      <c r="A18" s="1448" t="s">
        <v>1972</v>
      </c>
      <c r="B18" s="1156">
        <f t="shared" si="0"/>
        <v>8325</v>
      </c>
      <c r="C18" s="2396">
        <f t="shared" si="1"/>
        <v>15431</v>
      </c>
      <c r="D18" s="2397">
        <f t="shared" si="2"/>
        <v>7672</v>
      </c>
      <c r="E18" s="2398">
        <f t="shared" si="3"/>
        <v>7759</v>
      </c>
      <c r="F18" s="1143"/>
      <c r="H18" s="1430" t="str">
        <f t="shared" si="4"/>
        <v>立石</v>
      </c>
      <c r="I18" s="1413" t="s">
        <v>4695</v>
      </c>
      <c r="J18" s="1503">
        <v>1816</v>
      </c>
      <c r="K18" s="1504">
        <v>3499</v>
      </c>
      <c r="L18" s="1505">
        <v>1693</v>
      </c>
      <c r="M18" s="1504">
        <v>1806</v>
      </c>
    </row>
    <row r="19" spans="1:13" ht="20.149999999999999" customHeight="1">
      <c r="A19" s="1448" t="s">
        <v>4862</v>
      </c>
      <c r="B19" s="1156">
        <f t="shared" si="0"/>
        <v>15878</v>
      </c>
      <c r="C19" s="2396">
        <f t="shared" si="1"/>
        <v>28970</v>
      </c>
      <c r="D19" s="2397">
        <f t="shared" si="2"/>
        <v>14339</v>
      </c>
      <c r="E19" s="2398">
        <f t="shared" si="3"/>
        <v>14631</v>
      </c>
      <c r="F19" s="1143"/>
      <c r="H19" s="1430" t="str">
        <f t="shared" si="4"/>
        <v>立石</v>
      </c>
      <c r="I19" s="1413" t="s">
        <v>4696</v>
      </c>
      <c r="J19" s="1503">
        <v>1049</v>
      </c>
      <c r="K19" s="1504">
        <v>1722</v>
      </c>
      <c r="L19" s="1505">
        <v>848</v>
      </c>
      <c r="M19" s="1504">
        <v>874</v>
      </c>
    </row>
    <row r="20" spans="1:13" ht="20.149999999999999" customHeight="1">
      <c r="A20" s="1448" t="s">
        <v>1779</v>
      </c>
      <c r="B20" s="1156">
        <f t="shared" si="0"/>
        <v>10991</v>
      </c>
      <c r="C20" s="2396">
        <f t="shared" si="1"/>
        <v>17222</v>
      </c>
      <c r="D20" s="2397">
        <f t="shared" si="2"/>
        <v>9054</v>
      </c>
      <c r="E20" s="2398">
        <f t="shared" si="3"/>
        <v>8168</v>
      </c>
      <c r="F20" s="1143"/>
      <c r="H20" s="1430" t="str">
        <f t="shared" si="4"/>
        <v>立石</v>
      </c>
      <c r="I20" s="1413" t="s">
        <v>4697</v>
      </c>
      <c r="J20" s="1503">
        <v>2826</v>
      </c>
      <c r="K20" s="1504">
        <v>4959</v>
      </c>
      <c r="L20" s="1505">
        <v>2462</v>
      </c>
      <c r="M20" s="1504">
        <v>2497</v>
      </c>
    </row>
    <row r="21" spans="1:13" ht="20.149999999999999" customHeight="1">
      <c r="A21" s="1448" t="s">
        <v>4863</v>
      </c>
      <c r="B21" s="1156">
        <f t="shared" si="0"/>
        <v>14783</v>
      </c>
      <c r="C21" s="2396">
        <f t="shared" si="1"/>
        <v>27352</v>
      </c>
      <c r="D21" s="2397">
        <f t="shared" si="2"/>
        <v>13946</v>
      </c>
      <c r="E21" s="2398">
        <f t="shared" si="3"/>
        <v>13406</v>
      </c>
      <c r="F21" s="1143"/>
      <c r="H21" s="1430" t="str">
        <f t="shared" si="4"/>
        <v>東立石</v>
      </c>
      <c r="I21" s="1413" t="s">
        <v>4698</v>
      </c>
      <c r="J21" s="1503">
        <v>1144</v>
      </c>
      <c r="K21" s="1504">
        <v>2317</v>
      </c>
      <c r="L21" s="1505">
        <v>1167</v>
      </c>
      <c r="M21" s="1504">
        <v>1150</v>
      </c>
    </row>
    <row r="22" spans="1:13" ht="20.149999999999999" customHeight="1">
      <c r="A22" s="1448" t="s">
        <v>4864</v>
      </c>
      <c r="B22" s="1156">
        <f t="shared" si="0"/>
        <v>9178</v>
      </c>
      <c r="C22" s="2396">
        <f t="shared" si="1"/>
        <v>16581</v>
      </c>
      <c r="D22" s="2397">
        <f t="shared" si="2"/>
        <v>8355</v>
      </c>
      <c r="E22" s="2398">
        <f t="shared" si="3"/>
        <v>8226</v>
      </c>
      <c r="F22" s="1143"/>
      <c r="H22" s="1430" t="str">
        <f t="shared" si="4"/>
        <v>東立石</v>
      </c>
      <c r="I22" s="1413" t="s">
        <v>4699</v>
      </c>
      <c r="J22" s="1503">
        <v>1257</v>
      </c>
      <c r="K22" s="1504">
        <v>2113</v>
      </c>
      <c r="L22" s="1505">
        <v>1086</v>
      </c>
      <c r="M22" s="1504">
        <v>1027</v>
      </c>
    </row>
    <row r="23" spans="1:13" ht="20.149999999999999" customHeight="1">
      <c r="A23" s="1448" t="s">
        <v>4266</v>
      </c>
      <c r="B23" s="1156">
        <f t="shared" si="0"/>
        <v>10484</v>
      </c>
      <c r="C23" s="2396">
        <f t="shared" si="1"/>
        <v>20722</v>
      </c>
      <c r="D23" s="2397">
        <f t="shared" si="2"/>
        <v>10559</v>
      </c>
      <c r="E23" s="2398">
        <f t="shared" si="3"/>
        <v>10163</v>
      </c>
      <c r="F23" s="1143"/>
      <c r="H23" s="1430" t="str">
        <f t="shared" si="4"/>
        <v>東立石</v>
      </c>
      <c r="I23" s="1413" t="s">
        <v>4700</v>
      </c>
      <c r="J23" s="1503">
        <v>1417</v>
      </c>
      <c r="K23" s="1504">
        <v>2605</v>
      </c>
      <c r="L23" s="1505">
        <v>1312</v>
      </c>
      <c r="M23" s="1504">
        <v>1293</v>
      </c>
    </row>
    <row r="24" spans="1:13" ht="20.149999999999999" customHeight="1">
      <c r="A24" s="1448" t="s">
        <v>4865</v>
      </c>
      <c r="B24" s="1156">
        <f t="shared" si="0"/>
        <v>12243</v>
      </c>
      <c r="C24" s="2396">
        <f t="shared" si="1"/>
        <v>21145</v>
      </c>
      <c r="D24" s="2397">
        <f t="shared" si="2"/>
        <v>10440</v>
      </c>
      <c r="E24" s="2398">
        <f t="shared" si="3"/>
        <v>10705</v>
      </c>
      <c r="F24" s="1143"/>
      <c r="H24" s="1430" t="str">
        <f t="shared" si="4"/>
        <v>東立石</v>
      </c>
      <c r="I24" s="1413" t="s">
        <v>4701</v>
      </c>
      <c r="J24" s="1503">
        <v>2444</v>
      </c>
      <c r="K24" s="1504">
        <v>4508</v>
      </c>
      <c r="L24" s="1505">
        <v>2188</v>
      </c>
      <c r="M24" s="1504">
        <v>2320</v>
      </c>
    </row>
    <row r="25" spans="1:13" ht="20.149999999999999" customHeight="1">
      <c r="A25" s="1448" t="s">
        <v>1741</v>
      </c>
      <c r="B25" s="1156">
        <f t="shared" si="0"/>
        <v>7174</v>
      </c>
      <c r="C25" s="2396">
        <f t="shared" si="1"/>
        <v>13585</v>
      </c>
      <c r="D25" s="2397">
        <f t="shared" si="2"/>
        <v>6750</v>
      </c>
      <c r="E25" s="2398">
        <f t="shared" si="3"/>
        <v>6835</v>
      </c>
      <c r="F25" s="1143"/>
      <c r="H25" s="1430" t="str">
        <f t="shared" si="4"/>
        <v>四つ木</v>
      </c>
      <c r="I25" s="1413" t="s">
        <v>4702</v>
      </c>
      <c r="J25" s="1503">
        <v>1589</v>
      </c>
      <c r="K25" s="1504">
        <v>2662</v>
      </c>
      <c r="L25" s="1505">
        <v>1271</v>
      </c>
      <c r="M25" s="1504">
        <v>1391</v>
      </c>
    </row>
    <row r="26" spans="1:13" ht="20.149999999999999" customHeight="1">
      <c r="A26" s="1448" t="s">
        <v>1701</v>
      </c>
      <c r="B26" s="1156">
        <f t="shared" si="0"/>
        <v>5800</v>
      </c>
      <c r="C26" s="2396">
        <f t="shared" si="1"/>
        <v>11590</v>
      </c>
      <c r="D26" s="2397">
        <f t="shared" si="2"/>
        <v>5956</v>
      </c>
      <c r="E26" s="2398">
        <f t="shared" si="3"/>
        <v>5634</v>
      </c>
      <c r="F26" s="1143"/>
      <c r="H26" s="1430" t="str">
        <f t="shared" si="4"/>
        <v>四つ木</v>
      </c>
      <c r="I26" s="1413" t="s">
        <v>4703</v>
      </c>
      <c r="J26" s="1503">
        <v>1277</v>
      </c>
      <c r="K26" s="1504">
        <v>2191</v>
      </c>
      <c r="L26" s="1505">
        <v>1050</v>
      </c>
      <c r="M26" s="1504">
        <v>1141</v>
      </c>
    </row>
    <row r="27" spans="1:13" ht="20.149999999999999" customHeight="1">
      <c r="A27" s="1448" t="s">
        <v>1733</v>
      </c>
      <c r="B27" s="1156">
        <f t="shared" si="0"/>
        <v>12274</v>
      </c>
      <c r="C27" s="2396">
        <f t="shared" si="1"/>
        <v>22947</v>
      </c>
      <c r="D27" s="2397">
        <f t="shared" si="2"/>
        <v>11210</v>
      </c>
      <c r="E27" s="2398">
        <f t="shared" si="3"/>
        <v>11737</v>
      </c>
      <c r="F27" s="1143"/>
      <c r="H27" s="1430" t="str">
        <f t="shared" si="4"/>
        <v>四つ木</v>
      </c>
      <c r="I27" s="1413" t="s">
        <v>4704</v>
      </c>
      <c r="J27" s="1503">
        <v>1253</v>
      </c>
      <c r="K27" s="1504">
        <v>2195</v>
      </c>
      <c r="L27" s="1505">
        <v>1132</v>
      </c>
      <c r="M27" s="1504">
        <v>1063</v>
      </c>
    </row>
    <row r="28" spans="1:13" ht="20.149999999999999" customHeight="1">
      <c r="A28" s="1448" t="s">
        <v>1689</v>
      </c>
      <c r="B28" s="1156">
        <f t="shared" si="0"/>
        <v>8302</v>
      </c>
      <c r="C28" s="2396">
        <f t="shared" si="1"/>
        <v>17638</v>
      </c>
      <c r="D28" s="2397">
        <f t="shared" si="2"/>
        <v>8636</v>
      </c>
      <c r="E28" s="2398">
        <f t="shared" si="3"/>
        <v>9002</v>
      </c>
      <c r="F28" s="1143"/>
      <c r="H28" s="1430" t="str">
        <f t="shared" si="4"/>
        <v>四つ木</v>
      </c>
      <c r="I28" s="1413" t="s">
        <v>4705</v>
      </c>
      <c r="J28" s="1503">
        <v>1898</v>
      </c>
      <c r="K28" s="1504">
        <v>3708</v>
      </c>
      <c r="L28" s="1505">
        <v>1897</v>
      </c>
      <c r="M28" s="1504">
        <v>1811</v>
      </c>
    </row>
    <row r="29" spans="1:13" ht="20.149999999999999" customHeight="1">
      <c r="A29" s="1448" t="s">
        <v>1696</v>
      </c>
      <c r="B29" s="1156">
        <f t="shared" si="0"/>
        <v>10681</v>
      </c>
      <c r="C29" s="2396">
        <f t="shared" si="1"/>
        <v>18745</v>
      </c>
      <c r="D29" s="2397">
        <f t="shared" si="2"/>
        <v>9137</v>
      </c>
      <c r="E29" s="2398">
        <f t="shared" si="3"/>
        <v>9608</v>
      </c>
      <c r="F29" s="1143"/>
      <c r="H29" s="1430" t="str">
        <f t="shared" si="4"/>
        <v>四つ木</v>
      </c>
      <c r="I29" s="1413" t="s">
        <v>4706</v>
      </c>
      <c r="J29" s="1503">
        <v>1341</v>
      </c>
      <c r="K29" s="1504">
        <v>2475</v>
      </c>
      <c r="L29" s="1505">
        <v>1290</v>
      </c>
      <c r="M29" s="1504">
        <v>1185</v>
      </c>
    </row>
    <row r="30" spans="1:13" ht="20.149999999999999" customHeight="1">
      <c r="A30" s="1448" t="s">
        <v>4875</v>
      </c>
      <c r="B30" s="2399" t="s">
        <v>6543</v>
      </c>
      <c r="C30" s="2400" t="s">
        <v>6543</v>
      </c>
      <c r="D30" s="2401" t="s">
        <v>6543</v>
      </c>
      <c r="E30" s="2402" t="s">
        <v>6543</v>
      </c>
      <c r="F30" s="1143"/>
      <c r="H30" s="1430" t="str">
        <f t="shared" si="4"/>
        <v>東四つ木</v>
      </c>
      <c r="I30" s="1413" t="s">
        <v>4707</v>
      </c>
      <c r="J30" s="1503">
        <v>1132</v>
      </c>
      <c r="K30" s="1504">
        <v>1994</v>
      </c>
      <c r="L30" s="1505">
        <v>1016</v>
      </c>
      <c r="M30" s="1504">
        <v>978</v>
      </c>
    </row>
    <row r="31" spans="1:13" ht="20.149999999999999" customHeight="1">
      <c r="A31" s="1448" t="s">
        <v>1960</v>
      </c>
      <c r="B31" s="1156">
        <f t="shared" si="0"/>
        <v>13216</v>
      </c>
      <c r="C31" s="2396">
        <f t="shared" si="1"/>
        <v>24633</v>
      </c>
      <c r="D31" s="2397">
        <f t="shared" si="2"/>
        <v>12142</v>
      </c>
      <c r="E31" s="2398">
        <f t="shared" si="3"/>
        <v>12491</v>
      </c>
      <c r="F31" s="1143"/>
      <c r="H31" s="1430" t="str">
        <f t="shared" si="4"/>
        <v>東四つ木</v>
      </c>
      <c r="I31" s="1413" t="s">
        <v>4708</v>
      </c>
      <c r="J31" s="1503">
        <v>2260</v>
      </c>
      <c r="K31" s="1504">
        <v>4266</v>
      </c>
      <c r="L31" s="1505">
        <v>2110</v>
      </c>
      <c r="M31" s="1504">
        <v>2156</v>
      </c>
    </row>
    <row r="32" spans="1:13" ht="20.149999999999999" customHeight="1">
      <c r="A32" s="1448" t="s">
        <v>4866</v>
      </c>
      <c r="B32" s="1156">
        <f t="shared" si="0"/>
        <v>6329</v>
      </c>
      <c r="C32" s="2396">
        <f t="shared" si="1"/>
        <v>13283</v>
      </c>
      <c r="D32" s="2397">
        <f t="shared" si="2"/>
        <v>6621</v>
      </c>
      <c r="E32" s="2398">
        <f t="shared" si="3"/>
        <v>6662</v>
      </c>
      <c r="F32" s="1143"/>
      <c r="H32" s="1430" t="str">
        <f t="shared" si="4"/>
        <v>東四つ木</v>
      </c>
      <c r="I32" s="1413" t="s">
        <v>4709</v>
      </c>
      <c r="J32" s="1503">
        <v>1912</v>
      </c>
      <c r="K32" s="1504">
        <v>3231</v>
      </c>
      <c r="L32" s="1505">
        <v>1578</v>
      </c>
      <c r="M32" s="1504">
        <v>1653</v>
      </c>
    </row>
    <row r="33" spans="1:13" ht="20.149999999999999" customHeight="1">
      <c r="A33" s="1448" t="s">
        <v>4876</v>
      </c>
      <c r="B33" s="2399" t="s">
        <v>6543</v>
      </c>
      <c r="C33" s="2400" t="s">
        <v>6543</v>
      </c>
      <c r="D33" s="2401" t="s">
        <v>6543</v>
      </c>
      <c r="E33" s="2402" t="s">
        <v>6543</v>
      </c>
      <c r="F33" s="1143"/>
      <c r="H33" s="1430" t="str">
        <f t="shared" si="4"/>
        <v>東四つ木</v>
      </c>
      <c r="I33" s="1413" t="s">
        <v>4710</v>
      </c>
      <c r="J33" s="1503">
        <v>2641</v>
      </c>
      <c r="K33" s="1504">
        <v>4438</v>
      </c>
      <c r="L33" s="1505">
        <v>2172</v>
      </c>
      <c r="M33" s="1504">
        <v>2266</v>
      </c>
    </row>
    <row r="34" spans="1:13" ht="20.149999999999999" customHeight="1">
      <c r="A34" s="1448" t="s">
        <v>1643</v>
      </c>
      <c r="B34" s="1156">
        <f t="shared" si="0"/>
        <v>4587</v>
      </c>
      <c r="C34" s="2396">
        <f t="shared" si="1"/>
        <v>9811</v>
      </c>
      <c r="D34" s="2397">
        <f t="shared" si="2"/>
        <v>4901</v>
      </c>
      <c r="E34" s="2398">
        <f t="shared" si="3"/>
        <v>4910</v>
      </c>
      <c r="F34" s="1143"/>
      <c r="H34" s="1430" t="str">
        <f t="shared" si="4"/>
        <v>宝町</v>
      </c>
      <c r="I34" s="1413" t="s">
        <v>4711</v>
      </c>
      <c r="J34" s="1503">
        <v>1917</v>
      </c>
      <c r="K34" s="1504">
        <v>3313</v>
      </c>
      <c r="L34" s="1505">
        <v>1607</v>
      </c>
      <c r="M34" s="1504">
        <v>1706</v>
      </c>
    </row>
    <row r="35" spans="1:13" ht="20.149999999999999" customHeight="1">
      <c r="A35" s="1448" t="s">
        <v>4867</v>
      </c>
      <c r="B35" s="1156">
        <f t="shared" si="0"/>
        <v>6620</v>
      </c>
      <c r="C35" s="2396">
        <f t="shared" si="1"/>
        <v>13515</v>
      </c>
      <c r="D35" s="2397">
        <f t="shared" si="2"/>
        <v>6581</v>
      </c>
      <c r="E35" s="2398">
        <f t="shared" si="3"/>
        <v>6934</v>
      </c>
      <c r="F35" s="1143"/>
      <c r="H35" s="1430" t="str">
        <f t="shared" si="4"/>
        <v>宝町</v>
      </c>
      <c r="I35" s="1413" t="s">
        <v>4712</v>
      </c>
      <c r="J35" s="1503">
        <v>2679</v>
      </c>
      <c r="K35" s="1504">
        <v>4475</v>
      </c>
      <c r="L35" s="1505">
        <v>2139</v>
      </c>
      <c r="M35" s="1504">
        <v>2336</v>
      </c>
    </row>
    <row r="36" spans="1:13" ht="20.149999999999999" customHeight="1" thickBot="1">
      <c r="A36" s="1449" t="s">
        <v>4868</v>
      </c>
      <c r="B36" s="1156">
        <f>SUMIF($H$13:$H$167,A36,$J$13:$J$167)</f>
        <v>5879</v>
      </c>
      <c r="C36" s="2396">
        <f t="shared" si="1"/>
        <v>12283</v>
      </c>
      <c r="D36" s="2397">
        <f t="shared" si="2"/>
        <v>6201</v>
      </c>
      <c r="E36" s="2398">
        <f t="shared" si="3"/>
        <v>6082</v>
      </c>
      <c r="F36" s="1143"/>
      <c r="H36" s="1430" t="str">
        <f t="shared" si="4"/>
        <v>堀切</v>
      </c>
      <c r="I36" s="1413" t="s">
        <v>4713</v>
      </c>
      <c r="J36" s="1503">
        <v>2683</v>
      </c>
      <c r="K36" s="1504">
        <v>5175</v>
      </c>
      <c r="L36" s="1505">
        <v>2568</v>
      </c>
      <c r="M36" s="1504">
        <v>2607</v>
      </c>
    </row>
    <row r="37" spans="1:13" ht="20.149999999999999" customHeight="1">
      <c r="A37" s="1142" t="s">
        <v>3297</v>
      </c>
      <c r="B37" s="2403">
        <f>SUM(B7:B36)</f>
        <v>256910</v>
      </c>
      <c r="C37" s="2404">
        <f>SUM(C7:C36)</f>
        <v>472558</v>
      </c>
      <c r="D37" s="2405">
        <f>SUM(D7:D36)</f>
        <v>235322</v>
      </c>
      <c r="E37" s="2406">
        <f>SUM(E7:E36)</f>
        <v>237236</v>
      </c>
      <c r="F37" s="1141"/>
      <c r="H37" s="1430" t="str">
        <f t="shared" si="4"/>
        <v>堀切</v>
      </c>
      <c r="I37" s="1413" t="s">
        <v>4714</v>
      </c>
      <c r="J37" s="1503">
        <v>3371</v>
      </c>
      <c r="K37" s="1504">
        <v>5747</v>
      </c>
      <c r="L37" s="1505">
        <v>2840</v>
      </c>
      <c r="M37" s="1504">
        <v>2907</v>
      </c>
    </row>
    <row r="38" spans="1:13" ht="20.149999999999999" customHeight="1">
      <c r="A38" s="1140" t="s">
        <v>3296</v>
      </c>
      <c r="B38" s="1155">
        <f>J7</f>
        <v>252845</v>
      </c>
      <c r="C38" s="2407">
        <f>K7</f>
        <v>469916</v>
      </c>
      <c r="D38" s="2408">
        <f>L7</f>
        <v>233991</v>
      </c>
      <c r="E38" s="2409">
        <f>M7</f>
        <v>235925</v>
      </c>
      <c r="F38" s="1139"/>
      <c r="H38" s="1430" t="str">
        <f t="shared" si="4"/>
        <v>堀切</v>
      </c>
      <c r="I38" s="1413" t="s">
        <v>4715</v>
      </c>
      <c r="J38" s="1503">
        <v>1796</v>
      </c>
      <c r="K38" s="1504">
        <v>2992</v>
      </c>
      <c r="L38" s="1505">
        <v>1483</v>
      </c>
      <c r="M38" s="1504">
        <v>1509</v>
      </c>
    </row>
    <row r="39" spans="1:13" ht="20.149999999999999" customHeight="1">
      <c r="A39" s="1407" t="s">
        <v>3295</v>
      </c>
      <c r="B39" s="1155">
        <f>B37-B38</f>
        <v>4065</v>
      </c>
      <c r="C39" s="2407">
        <f>C37-C38</f>
        <v>2642</v>
      </c>
      <c r="D39" s="2408">
        <f>D37-D38</f>
        <v>1331</v>
      </c>
      <c r="E39" s="2409">
        <f>E37-E38</f>
        <v>1311</v>
      </c>
      <c r="F39" s="1139"/>
      <c r="H39" s="1430" t="str">
        <f t="shared" si="4"/>
        <v>堀切</v>
      </c>
      <c r="I39" s="1413" t="s">
        <v>4716</v>
      </c>
      <c r="J39" s="1503">
        <v>2271</v>
      </c>
      <c r="K39" s="1504">
        <v>3815</v>
      </c>
      <c r="L39" s="1505">
        <v>1898</v>
      </c>
      <c r="M39" s="1504">
        <v>1917</v>
      </c>
    </row>
    <row r="40" spans="1:13" ht="20.149999999999999" customHeight="1" thickBot="1">
      <c r="A40" s="1138" t="s">
        <v>3294</v>
      </c>
      <c r="B40" s="1137">
        <f>ROUNDDOWN(B37/B38,4)</f>
        <v>1.016</v>
      </c>
      <c r="C40" s="1544">
        <f>ROUNDDOWN(C37/C38,4)</f>
        <v>1.0056</v>
      </c>
      <c r="D40" s="1542">
        <f>ROUNDDOWN(D37/D38,4)</f>
        <v>1.0056</v>
      </c>
      <c r="E40" s="1136">
        <f>ROUNDDOWN(E37/E38,4)</f>
        <v>1.0055000000000001</v>
      </c>
      <c r="F40" s="4"/>
      <c r="H40" s="1430" t="str">
        <f t="shared" si="4"/>
        <v>堀切</v>
      </c>
      <c r="I40" s="1413" t="s">
        <v>4717</v>
      </c>
      <c r="J40" s="1503">
        <v>1871</v>
      </c>
      <c r="K40" s="1504">
        <v>3055</v>
      </c>
      <c r="L40" s="1505">
        <v>1539</v>
      </c>
      <c r="M40" s="1504">
        <v>1516</v>
      </c>
    </row>
    <row r="41" spans="1:13" ht="20.149999999999999" customHeight="1">
      <c r="A41" s="5"/>
      <c r="B41" s="1135"/>
      <c r="C41" s="1135"/>
      <c r="D41" s="1135"/>
      <c r="E41" s="4" t="s">
        <v>4390</v>
      </c>
      <c r="H41" s="1430" t="str">
        <f t="shared" si="4"/>
        <v>堀切</v>
      </c>
      <c r="I41" s="1413" t="s">
        <v>4718</v>
      </c>
      <c r="J41" s="1503">
        <v>1496</v>
      </c>
      <c r="K41" s="1504">
        <v>2677</v>
      </c>
      <c r="L41" s="1505">
        <v>1364</v>
      </c>
      <c r="M41" s="1504">
        <v>1313</v>
      </c>
    </row>
    <row r="42" spans="1:13" ht="20.149999999999999" customHeight="1">
      <c r="H42" s="1430" t="str">
        <f t="shared" si="4"/>
        <v>堀切</v>
      </c>
      <c r="I42" s="1413" t="s">
        <v>4719</v>
      </c>
      <c r="J42" s="1503">
        <v>1562</v>
      </c>
      <c r="K42" s="1504">
        <v>2915</v>
      </c>
      <c r="L42" s="1505">
        <v>1446</v>
      </c>
      <c r="M42" s="1504">
        <v>1469</v>
      </c>
    </row>
    <row r="43" spans="1:13" ht="20.149999999999999" customHeight="1">
      <c r="H43" s="1430" t="str">
        <f t="shared" si="4"/>
        <v>堀切</v>
      </c>
      <c r="I43" s="1413" t="s">
        <v>4720</v>
      </c>
      <c r="J43" s="1503">
        <v>1532</v>
      </c>
      <c r="K43" s="1504">
        <v>2578</v>
      </c>
      <c r="L43" s="1505">
        <v>1322</v>
      </c>
      <c r="M43" s="1504">
        <v>1256</v>
      </c>
    </row>
    <row r="44" spans="1:13" ht="20.149999999999999" customHeight="1">
      <c r="H44" s="1430" t="str">
        <f t="shared" si="4"/>
        <v>東堀切</v>
      </c>
      <c r="I44" s="1413" t="s">
        <v>4721</v>
      </c>
      <c r="J44" s="1503">
        <v>1394</v>
      </c>
      <c r="K44" s="1504">
        <v>2485</v>
      </c>
      <c r="L44" s="1505">
        <v>1239</v>
      </c>
      <c r="M44" s="1504">
        <v>1246</v>
      </c>
    </row>
    <row r="45" spans="1:13" ht="20.149999999999999" customHeight="1">
      <c r="H45" s="1430" t="str">
        <f t="shared" si="4"/>
        <v>東堀切</v>
      </c>
      <c r="I45" s="1413" t="s">
        <v>4722</v>
      </c>
      <c r="J45" s="1503">
        <v>1892</v>
      </c>
      <c r="K45" s="1504">
        <v>3792</v>
      </c>
      <c r="L45" s="1505">
        <v>1820</v>
      </c>
      <c r="M45" s="1504">
        <v>1972</v>
      </c>
    </row>
    <row r="46" spans="1:13" ht="20.149999999999999" customHeight="1">
      <c r="H46" s="1430" t="str">
        <f t="shared" si="4"/>
        <v>東堀切</v>
      </c>
      <c r="I46" s="1413" t="s">
        <v>4723</v>
      </c>
      <c r="J46" s="1503">
        <v>1088</v>
      </c>
      <c r="K46" s="1504">
        <v>2242</v>
      </c>
      <c r="L46" s="1505">
        <v>1089</v>
      </c>
      <c r="M46" s="1504">
        <v>1153</v>
      </c>
    </row>
    <row r="47" spans="1:13" ht="20.149999999999999" customHeight="1">
      <c r="H47" s="1430" t="str">
        <f t="shared" si="4"/>
        <v>小菅</v>
      </c>
      <c r="I47" s="1413" t="s">
        <v>4724</v>
      </c>
      <c r="J47" s="1503">
        <v>2782</v>
      </c>
      <c r="K47" s="1504">
        <v>4925</v>
      </c>
      <c r="L47" s="1505">
        <v>2730</v>
      </c>
      <c r="M47" s="1504">
        <v>2195</v>
      </c>
    </row>
    <row r="48" spans="1:13" ht="20.149999999999999" customHeight="1">
      <c r="H48" s="1430" t="str">
        <f t="shared" si="4"/>
        <v>小菅</v>
      </c>
      <c r="I48" s="1413" t="s">
        <v>4725</v>
      </c>
      <c r="J48" s="1503">
        <v>1735</v>
      </c>
      <c r="K48" s="1504">
        <v>2909</v>
      </c>
      <c r="L48" s="1505">
        <v>1484</v>
      </c>
      <c r="M48" s="1504">
        <v>1425</v>
      </c>
    </row>
    <row r="49" spans="8:13" ht="20.149999999999999" customHeight="1">
      <c r="H49" s="1430" t="str">
        <f t="shared" si="4"/>
        <v>小菅</v>
      </c>
      <c r="I49" s="1413" t="s">
        <v>4726</v>
      </c>
      <c r="J49" s="1503">
        <v>1235</v>
      </c>
      <c r="K49" s="1504">
        <v>1992</v>
      </c>
      <c r="L49" s="1505">
        <v>1025</v>
      </c>
      <c r="M49" s="1504">
        <v>967</v>
      </c>
    </row>
    <row r="50" spans="8:13" ht="20.149999999999999" customHeight="1">
      <c r="H50" s="1430" t="str">
        <f t="shared" si="4"/>
        <v>小菅</v>
      </c>
      <c r="I50" s="1413" t="s">
        <v>4727</v>
      </c>
      <c r="J50" s="1503">
        <v>1907</v>
      </c>
      <c r="K50" s="1504">
        <v>2970</v>
      </c>
      <c r="L50" s="1505">
        <v>1581</v>
      </c>
      <c r="M50" s="1504">
        <v>1389</v>
      </c>
    </row>
    <row r="51" spans="8:13" ht="20.149999999999999" customHeight="1">
      <c r="H51" s="1430" t="str">
        <f t="shared" si="4"/>
        <v>お花茶屋</v>
      </c>
      <c r="I51" s="1413" t="s">
        <v>4728</v>
      </c>
      <c r="J51" s="1503">
        <v>1501</v>
      </c>
      <c r="K51" s="1504">
        <v>2163</v>
      </c>
      <c r="L51" s="1505">
        <v>1055</v>
      </c>
      <c r="M51" s="1504">
        <v>1108</v>
      </c>
    </row>
    <row r="52" spans="8:13" ht="20.149999999999999" customHeight="1">
      <c r="H52" s="1430" t="str">
        <f t="shared" si="4"/>
        <v>お花茶屋</v>
      </c>
      <c r="I52" s="1413" t="s">
        <v>4729</v>
      </c>
      <c r="J52" s="1503">
        <v>1041</v>
      </c>
      <c r="K52" s="1504">
        <v>1726</v>
      </c>
      <c r="L52" s="1505">
        <v>895</v>
      </c>
      <c r="M52" s="1504">
        <v>831</v>
      </c>
    </row>
    <row r="53" spans="8:13" ht="20.149999999999999" customHeight="1">
      <c r="H53" s="1430" t="str">
        <f t="shared" si="4"/>
        <v>お花茶屋</v>
      </c>
      <c r="I53" s="1413" t="s">
        <v>4730</v>
      </c>
      <c r="J53" s="1503">
        <v>1501</v>
      </c>
      <c r="K53" s="1504">
        <v>2986</v>
      </c>
      <c r="L53" s="1505">
        <v>1485</v>
      </c>
      <c r="M53" s="1504">
        <v>1501</v>
      </c>
    </row>
    <row r="54" spans="8:13" ht="20.149999999999999" customHeight="1">
      <c r="H54" s="1430" t="str">
        <f t="shared" si="4"/>
        <v>白鳥</v>
      </c>
      <c r="I54" s="1413" t="s">
        <v>4731</v>
      </c>
      <c r="J54" s="1503">
        <v>746</v>
      </c>
      <c r="K54" s="1504">
        <v>1487</v>
      </c>
      <c r="L54" s="1505">
        <v>697</v>
      </c>
      <c r="M54" s="1504">
        <v>790</v>
      </c>
    </row>
    <row r="55" spans="8:13" ht="20.149999999999999" customHeight="1">
      <c r="H55" s="1430" t="str">
        <f t="shared" si="4"/>
        <v>白鳥</v>
      </c>
      <c r="I55" s="1413" t="s">
        <v>4732</v>
      </c>
      <c r="J55" s="1503">
        <v>2147</v>
      </c>
      <c r="K55" s="1504">
        <v>3783</v>
      </c>
      <c r="L55" s="1505">
        <v>1850</v>
      </c>
      <c r="M55" s="1504">
        <v>1933</v>
      </c>
    </row>
    <row r="56" spans="8:13" ht="20.149999999999999" customHeight="1">
      <c r="H56" s="1430" t="str">
        <f t="shared" si="4"/>
        <v>白鳥</v>
      </c>
      <c r="I56" s="1413" t="s">
        <v>4733</v>
      </c>
      <c r="J56" s="1503">
        <v>1737</v>
      </c>
      <c r="K56" s="1504">
        <v>3326</v>
      </c>
      <c r="L56" s="1505">
        <v>1650</v>
      </c>
      <c r="M56" s="1504">
        <v>1676</v>
      </c>
    </row>
    <row r="57" spans="8:13" ht="20.149999999999999" customHeight="1">
      <c r="H57" s="1430" t="str">
        <f t="shared" si="4"/>
        <v>白鳥</v>
      </c>
      <c r="I57" s="1413" t="s">
        <v>4734</v>
      </c>
      <c r="J57" s="1503">
        <v>2259</v>
      </c>
      <c r="K57" s="1504">
        <v>4214</v>
      </c>
      <c r="L57" s="1505">
        <v>2003</v>
      </c>
      <c r="M57" s="1504">
        <v>2211</v>
      </c>
    </row>
    <row r="58" spans="8:13" ht="20.149999999999999" customHeight="1">
      <c r="H58" s="1430" t="str">
        <f t="shared" si="4"/>
        <v>亀有</v>
      </c>
      <c r="I58" s="1413" t="s">
        <v>4735</v>
      </c>
      <c r="J58" s="1503">
        <v>2330</v>
      </c>
      <c r="K58" s="1504">
        <v>4270</v>
      </c>
      <c r="L58" s="1505">
        <v>2029</v>
      </c>
      <c r="M58" s="1504">
        <v>2241</v>
      </c>
    </row>
    <row r="59" spans="8:13" ht="20.149999999999999" customHeight="1">
      <c r="H59" s="1430" t="str">
        <f t="shared" si="4"/>
        <v>亀有</v>
      </c>
      <c r="I59" s="1413" t="s">
        <v>4736</v>
      </c>
      <c r="J59" s="1503">
        <v>3483</v>
      </c>
      <c r="K59" s="1504">
        <v>6054</v>
      </c>
      <c r="L59" s="1505">
        <v>2917</v>
      </c>
      <c r="M59" s="1504">
        <v>3137</v>
      </c>
    </row>
    <row r="60" spans="8:13" ht="20.149999999999999" customHeight="1">
      <c r="H60" s="1430" t="str">
        <f t="shared" si="4"/>
        <v>亀有</v>
      </c>
      <c r="I60" s="1413" t="s">
        <v>4737</v>
      </c>
      <c r="J60" s="1503">
        <v>4087</v>
      </c>
      <c r="K60" s="1504">
        <v>7555</v>
      </c>
      <c r="L60" s="1505">
        <v>3639</v>
      </c>
      <c r="M60" s="1504">
        <v>3916</v>
      </c>
    </row>
    <row r="61" spans="8:13" ht="20.149999999999999" customHeight="1">
      <c r="H61" s="1430" t="str">
        <f t="shared" si="4"/>
        <v>亀有</v>
      </c>
      <c r="I61" s="1413" t="s">
        <v>4738</v>
      </c>
      <c r="J61" s="1503">
        <v>2184</v>
      </c>
      <c r="K61" s="1504">
        <v>3982</v>
      </c>
      <c r="L61" s="1505">
        <v>1926</v>
      </c>
      <c r="M61" s="1504">
        <v>2056</v>
      </c>
    </row>
    <row r="62" spans="8:13" ht="20.149999999999999" customHeight="1">
      <c r="H62" s="1430" t="str">
        <f t="shared" si="4"/>
        <v>亀有</v>
      </c>
      <c r="I62" s="1413" t="s">
        <v>4739</v>
      </c>
      <c r="J62" s="1503">
        <v>3057</v>
      </c>
      <c r="K62" s="1504">
        <v>5308</v>
      </c>
      <c r="L62" s="1505">
        <v>2566</v>
      </c>
      <c r="M62" s="1504">
        <v>2742</v>
      </c>
    </row>
    <row r="63" spans="8:13" ht="20.149999999999999" customHeight="1">
      <c r="H63" s="1430" t="str">
        <f t="shared" si="4"/>
        <v>西亀有</v>
      </c>
      <c r="I63" s="1413" t="s">
        <v>4740</v>
      </c>
      <c r="J63" s="1503">
        <v>1607</v>
      </c>
      <c r="K63" s="1504">
        <v>3161</v>
      </c>
      <c r="L63" s="1505">
        <v>1523</v>
      </c>
      <c r="M63" s="1504">
        <v>1638</v>
      </c>
    </row>
    <row r="64" spans="8:13" ht="20.149999999999999" customHeight="1">
      <c r="H64" s="1430" t="str">
        <f t="shared" si="4"/>
        <v>西亀有</v>
      </c>
      <c r="I64" s="1413" t="s">
        <v>4741</v>
      </c>
      <c r="J64" s="1503">
        <v>2947</v>
      </c>
      <c r="K64" s="1504">
        <v>5240</v>
      </c>
      <c r="L64" s="1505">
        <v>2619</v>
      </c>
      <c r="M64" s="1504">
        <v>2621</v>
      </c>
    </row>
    <row r="65" spans="8:13" ht="20.149999999999999" customHeight="1">
      <c r="H65" s="1430" t="str">
        <f t="shared" si="4"/>
        <v>西亀有</v>
      </c>
      <c r="I65" s="1413" t="s">
        <v>4742</v>
      </c>
      <c r="J65" s="1503">
        <v>2258</v>
      </c>
      <c r="K65" s="1504">
        <v>4446</v>
      </c>
      <c r="L65" s="1505">
        <v>2233</v>
      </c>
      <c r="M65" s="1504">
        <v>2213</v>
      </c>
    </row>
    <row r="66" spans="8:13" ht="20.149999999999999" customHeight="1">
      <c r="H66" s="1430" t="str">
        <f t="shared" si="4"/>
        <v>西亀有</v>
      </c>
      <c r="I66" s="1413" t="s">
        <v>4743</v>
      </c>
      <c r="J66" s="1503">
        <v>1513</v>
      </c>
      <c r="K66" s="1504">
        <v>2584</v>
      </c>
      <c r="L66" s="1505">
        <v>1297</v>
      </c>
      <c r="M66" s="1504">
        <v>1287</v>
      </c>
    </row>
    <row r="67" spans="8:13" ht="20.149999999999999" customHeight="1">
      <c r="H67" s="1430" t="str">
        <f t="shared" si="4"/>
        <v>青戸</v>
      </c>
      <c r="I67" s="1413" t="s">
        <v>4744</v>
      </c>
      <c r="J67" s="1503">
        <v>1099</v>
      </c>
      <c r="K67" s="1504">
        <v>1705</v>
      </c>
      <c r="L67" s="1505">
        <v>850</v>
      </c>
      <c r="M67" s="1504">
        <v>855</v>
      </c>
    </row>
    <row r="68" spans="8:13" ht="20.149999999999999" customHeight="1">
      <c r="H68" s="1430" t="str">
        <f t="shared" si="4"/>
        <v>青戸</v>
      </c>
      <c r="I68" s="1413" t="s">
        <v>4745</v>
      </c>
      <c r="J68" s="1503">
        <v>991</v>
      </c>
      <c r="K68" s="1504">
        <v>1575</v>
      </c>
      <c r="L68" s="1505">
        <v>820</v>
      </c>
      <c r="M68" s="1504">
        <v>755</v>
      </c>
    </row>
    <row r="69" spans="8:13" ht="20.149999999999999" customHeight="1">
      <c r="H69" s="1430" t="str">
        <f t="shared" si="4"/>
        <v>青戸</v>
      </c>
      <c r="I69" s="1413" t="s">
        <v>4746</v>
      </c>
      <c r="J69" s="1503">
        <v>3165</v>
      </c>
      <c r="K69" s="1504">
        <v>5669</v>
      </c>
      <c r="L69" s="1505">
        <v>2698</v>
      </c>
      <c r="M69" s="1504">
        <v>2971</v>
      </c>
    </row>
    <row r="70" spans="8:13" ht="20.149999999999999" customHeight="1">
      <c r="H70" s="1430" t="str">
        <f t="shared" si="4"/>
        <v>青戸</v>
      </c>
      <c r="I70" s="1413" t="s">
        <v>4747</v>
      </c>
      <c r="J70" s="1503">
        <v>2088</v>
      </c>
      <c r="K70" s="1504">
        <v>3934</v>
      </c>
      <c r="L70" s="1505">
        <v>1934</v>
      </c>
      <c r="M70" s="1504">
        <v>2000</v>
      </c>
    </row>
    <row r="71" spans="8:13" ht="20.149999999999999" customHeight="1">
      <c r="H71" s="1430" t="str">
        <f t="shared" si="4"/>
        <v>青戸</v>
      </c>
      <c r="I71" s="1413" t="s">
        <v>4748</v>
      </c>
      <c r="J71" s="1503">
        <v>1813</v>
      </c>
      <c r="K71" s="1504">
        <v>3223</v>
      </c>
      <c r="L71" s="1505">
        <v>1631</v>
      </c>
      <c r="M71" s="1504">
        <v>1592</v>
      </c>
    </row>
    <row r="72" spans="8:13" ht="20.149999999999999" customHeight="1">
      <c r="H72" s="1430" t="str">
        <f t="shared" si="4"/>
        <v>青戸</v>
      </c>
      <c r="I72" s="1413" t="s">
        <v>4749</v>
      </c>
      <c r="J72" s="1503">
        <v>2238</v>
      </c>
      <c r="K72" s="1504">
        <v>3703</v>
      </c>
      <c r="L72" s="1505">
        <v>1845</v>
      </c>
      <c r="M72" s="1504">
        <v>1858</v>
      </c>
    </row>
    <row r="73" spans="8:13" ht="20.149999999999999" customHeight="1">
      <c r="H73" s="1430" t="str">
        <f t="shared" si="4"/>
        <v>青戸</v>
      </c>
      <c r="I73" s="1413" t="s">
        <v>4750</v>
      </c>
      <c r="J73" s="1503">
        <v>2893</v>
      </c>
      <c r="K73" s="1504">
        <v>6356</v>
      </c>
      <c r="L73" s="1505">
        <v>3118</v>
      </c>
      <c r="M73" s="1504">
        <v>3238</v>
      </c>
    </row>
    <row r="74" spans="8:13" ht="20.149999999999999" customHeight="1">
      <c r="H74" s="1430" t="str">
        <f t="shared" si="4"/>
        <v>青戸</v>
      </c>
      <c r="I74" s="1413" t="s">
        <v>4751</v>
      </c>
      <c r="J74" s="1503">
        <v>1591</v>
      </c>
      <c r="K74" s="1504">
        <v>2805</v>
      </c>
      <c r="L74" s="1505">
        <v>1443</v>
      </c>
      <c r="M74" s="1504">
        <v>1362</v>
      </c>
    </row>
    <row r="75" spans="8:13" ht="20.149999999999999" customHeight="1">
      <c r="H75" s="1430" t="str">
        <f t="shared" si="4"/>
        <v>新小岩</v>
      </c>
      <c r="I75" s="1413" t="s">
        <v>4752</v>
      </c>
      <c r="J75" s="1503">
        <v>2720</v>
      </c>
      <c r="K75" s="1504">
        <v>4118</v>
      </c>
      <c r="L75" s="1505">
        <v>2173</v>
      </c>
      <c r="M75" s="1504">
        <v>1945</v>
      </c>
    </row>
    <row r="76" spans="8:13" ht="20.149999999999999" customHeight="1">
      <c r="H76" s="1430" t="str">
        <f t="shared" si="4"/>
        <v>新小岩</v>
      </c>
      <c r="I76" s="1413" t="s">
        <v>4753</v>
      </c>
      <c r="J76" s="1503">
        <v>3185</v>
      </c>
      <c r="K76" s="1504">
        <v>5049</v>
      </c>
      <c r="L76" s="1505">
        <v>2587</v>
      </c>
      <c r="M76" s="1504">
        <v>2462</v>
      </c>
    </row>
    <row r="77" spans="8:13" ht="20.149999999999999" customHeight="1">
      <c r="H77" s="1430" t="str">
        <f t="shared" si="4"/>
        <v>新小岩</v>
      </c>
      <c r="I77" s="1413" t="s">
        <v>4754</v>
      </c>
      <c r="J77" s="1503">
        <v>2442</v>
      </c>
      <c r="K77" s="1504">
        <v>4007</v>
      </c>
      <c r="L77" s="1505">
        <v>2127</v>
      </c>
      <c r="M77" s="1504">
        <v>1880</v>
      </c>
    </row>
    <row r="78" spans="8:13" ht="20.149999999999999" customHeight="1">
      <c r="H78" s="1430" t="str">
        <f t="shared" ref="H78:H141" si="5">IFERROR(LEFT(I78,SEARCH("丁目",I78)-2),I78)</f>
        <v>新小岩</v>
      </c>
      <c r="I78" s="1413" t="s">
        <v>4755</v>
      </c>
      <c r="J78" s="1503">
        <v>2644</v>
      </c>
      <c r="K78" s="1504">
        <v>4048</v>
      </c>
      <c r="L78" s="1505">
        <v>2167</v>
      </c>
      <c r="M78" s="1504">
        <v>1881</v>
      </c>
    </row>
    <row r="79" spans="8:13" ht="20.149999999999999" customHeight="1">
      <c r="H79" s="1430" t="str">
        <f t="shared" si="5"/>
        <v>東新小岩</v>
      </c>
      <c r="I79" s="1413" t="s">
        <v>4756</v>
      </c>
      <c r="J79" s="1503">
        <v>2062</v>
      </c>
      <c r="K79" s="1504">
        <v>3948</v>
      </c>
      <c r="L79" s="1505">
        <v>1968</v>
      </c>
      <c r="M79" s="1504">
        <v>1980</v>
      </c>
    </row>
    <row r="80" spans="8:13" ht="20.149999999999999" customHeight="1">
      <c r="H80" s="1430" t="str">
        <f t="shared" si="5"/>
        <v>東新小岩</v>
      </c>
      <c r="I80" s="1413" t="s">
        <v>4757</v>
      </c>
      <c r="J80" s="1503">
        <v>1920</v>
      </c>
      <c r="K80" s="1504">
        <v>4039</v>
      </c>
      <c r="L80" s="1505">
        <v>2018</v>
      </c>
      <c r="M80" s="1504">
        <v>2021</v>
      </c>
    </row>
    <row r="81" spans="8:13" ht="20.149999999999999" customHeight="1">
      <c r="H81" s="1430" t="str">
        <f t="shared" si="5"/>
        <v>東新小岩</v>
      </c>
      <c r="I81" s="1413" t="s">
        <v>4758</v>
      </c>
      <c r="J81" s="1503">
        <v>1892</v>
      </c>
      <c r="K81" s="1504">
        <v>3149</v>
      </c>
      <c r="L81" s="1505">
        <v>1597</v>
      </c>
      <c r="M81" s="1504">
        <v>1552</v>
      </c>
    </row>
    <row r="82" spans="8:13" ht="20.149999999999999" customHeight="1">
      <c r="H82" s="1430" t="str">
        <f t="shared" si="5"/>
        <v>東新小岩</v>
      </c>
      <c r="I82" s="1413" t="s">
        <v>4759</v>
      </c>
      <c r="J82" s="1503">
        <v>1273</v>
      </c>
      <c r="K82" s="1504">
        <v>2352</v>
      </c>
      <c r="L82" s="1505">
        <v>1251</v>
      </c>
      <c r="M82" s="1504">
        <v>1101</v>
      </c>
    </row>
    <row r="83" spans="8:13" ht="20.149999999999999" customHeight="1">
      <c r="H83" s="1430" t="str">
        <f t="shared" si="5"/>
        <v>東新小岩</v>
      </c>
      <c r="I83" s="1413" t="s">
        <v>4760</v>
      </c>
      <c r="J83" s="1503">
        <v>2205</v>
      </c>
      <c r="K83" s="1504">
        <v>3544</v>
      </c>
      <c r="L83" s="1505">
        <v>1812</v>
      </c>
      <c r="M83" s="1504">
        <v>1732</v>
      </c>
    </row>
    <row r="84" spans="8:13" ht="20.149999999999999" customHeight="1">
      <c r="H84" s="1430" t="str">
        <f t="shared" si="5"/>
        <v>東新小岩</v>
      </c>
      <c r="I84" s="1413" t="s">
        <v>4761</v>
      </c>
      <c r="J84" s="1503">
        <v>1678</v>
      </c>
      <c r="K84" s="1504">
        <v>3123</v>
      </c>
      <c r="L84" s="1505">
        <v>1612</v>
      </c>
      <c r="M84" s="1504">
        <v>1511</v>
      </c>
    </row>
    <row r="85" spans="8:13" ht="20.149999999999999" customHeight="1">
      <c r="H85" s="1430" t="str">
        <f t="shared" si="5"/>
        <v>東新小岩</v>
      </c>
      <c r="I85" s="1413" t="s">
        <v>4762</v>
      </c>
      <c r="J85" s="1503">
        <v>1885</v>
      </c>
      <c r="K85" s="1504">
        <v>3480</v>
      </c>
      <c r="L85" s="1505">
        <v>1764</v>
      </c>
      <c r="M85" s="1504">
        <v>1716</v>
      </c>
    </row>
    <row r="86" spans="8:13" ht="20.149999999999999" customHeight="1">
      <c r="H86" s="1430" t="str">
        <f t="shared" si="5"/>
        <v>東新小岩</v>
      </c>
      <c r="I86" s="1413" t="s">
        <v>4763</v>
      </c>
      <c r="J86" s="1503">
        <v>1868</v>
      </c>
      <c r="K86" s="1504">
        <v>3717</v>
      </c>
      <c r="L86" s="1505">
        <v>1924</v>
      </c>
      <c r="M86" s="1504">
        <v>1793</v>
      </c>
    </row>
    <row r="87" spans="8:13" ht="20.149999999999999" customHeight="1">
      <c r="H87" s="1430" t="str">
        <f t="shared" si="5"/>
        <v>西新小岩</v>
      </c>
      <c r="I87" s="1413" t="s">
        <v>4764</v>
      </c>
      <c r="J87" s="1503">
        <v>1416</v>
      </c>
      <c r="K87" s="1504">
        <v>2502</v>
      </c>
      <c r="L87" s="1505">
        <v>1093</v>
      </c>
      <c r="M87" s="1504">
        <v>1409</v>
      </c>
    </row>
    <row r="88" spans="8:13" ht="20.149999999999999" customHeight="1">
      <c r="H88" s="1430" t="str">
        <f t="shared" si="5"/>
        <v>西新小岩</v>
      </c>
      <c r="I88" s="1413" t="s">
        <v>4765</v>
      </c>
      <c r="J88" s="1503">
        <v>586</v>
      </c>
      <c r="K88" s="1504">
        <v>1135</v>
      </c>
      <c r="L88" s="1505">
        <v>626</v>
      </c>
      <c r="M88" s="1504">
        <v>509</v>
      </c>
    </row>
    <row r="89" spans="8:13" ht="20.149999999999999" customHeight="1">
      <c r="H89" s="1430" t="str">
        <f t="shared" si="5"/>
        <v>西新小岩</v>
      </c>
      <c r="I89" s="1413" t="s">
        <v>4766</v>
      </c>
      <c r="J89" s="1503">
        <v>1991</v>
      </c>
      <c r="K89" s="1504">
        <v>3701</v>
      </c>
      <c r="L89" s="1505">
        <v>1844</v>
      </c>
      <c r="M89" s="1504">
        <v>1857</v>
      </c>
    </row>
    <row r="90" spans="8:13" ht="20.149999999999999" customHeight="1">
      <c r="H90" s="1430" t="str">
        <f t="shared" si="5"/>
        <v>西新小岩</v>
      </c>
      <c r="I90" s="1413" t="s">
        <v>4767</v>
      </c>
      <c r="J90" s="1503">
        <v>3335</v>
      </c>
      <c r="K90" s="1504">
        <v>5780</v>
      </c>
      <c r="L90" s="1505">
        <v>2987</v>
      </c>
      <c r="M90" s="1504">
        <v>2793</v>
      </c>
    </row>
    <row r="91" spans="8:13" ht="20.149999999999999" customHeight="1">
      <c r="H91" s="1430" t="str">
        <f t="shared" si="5"/>
        <v>西新小岩</v>
      </c>
      <c r="I91" s="1413" t="s">
        <v>4768</v>
      </c>
      <c r="J91" s="1503">
        <v>1850</v>
      </c>
      <c r="K91" s="1504">
        <v>3463</v>
      </c>
      <c r="L91" s="1505">
        <v>1805</v>
      </c>
      <c r="M91" s="1504">
        <v>1658</v>
      </c>
    </row>
    <row r="92" spans="8:13" ht="20.149999999999999" customHeight="1">
      <c r="H92" s="1430" t="str">
        <f t="shared" si="5"/>
        <v>奥戸</v>
      </c>
      <c r="I92" s="1413" t="s">
        <v>4769</v>
      </c>
      <c r="J92" s="1503">
        <v>974</v>
      </c>
      <c r="K92" s="1504">
        <v>1986</v>
      </c>
      <c r="L92" s="1505">
        <v>999</v>
      </c>
      <c r="M92" s="1504">
        <v>987</v>
      </c>
    </row>
    <row r="93" spans="8:13" ht="20.149999999999999" customHeight="1">
      <c r="H93" s="1430" t="str">
        <f t="shared" si="5"/>
        <v>奥戸</v>
      </c>
      <c r="I93" s="1413" t="s">
        <v>4770</v>
      </c>
      <c r="J93" s="1503">
        <v>2459</v>
      </c>
      <c r="K93" s="1504">
        <v>4767</v>
      </c>
      <c r="L93" s="1505">
        <v>2432</v>
      </c>
      <c r="M93" s="1504">
        <v>2335</v>
      </c>
    </row>
    <row r="94" spans="8:13" ht="20.149999999999999" customHeight="1">
      <c r="H94" s="1430" t="str">
        <f t="shared" si="5"/>
        <v>奥戸</v>
      </c>
      <c r="I94" s="1413" t="s">
        <v>4771</v>
      </c>
      <c r="J94" s="1503">
        <v>1551</v>
      </c>
      <c r="K94" s="1504">
        <v>3054</v>
      </c>
      <c r="L94" s="1505">
        <v>1533</v>
      </c>
      <c r="M94" s="1504">
        <v>1521</v>
      </c>
    </row>
    <row r="95" spans="8:13" ht="20.149999999999999" customHeight="1">
      <c r="H95" s="1430" t="str">
        <f t="shared" si="5"/>
        <v>奥戸</v>
      </c>
      <c r="I95" s="1413" t="s">
        <v>4772</v>
      </c>
      <c r="J95" s="1503">
        <v>1193</v>
      </c>
      <c r="K95" s="1504">
        <v>2415</v>
      </c>
      <c r="L95" s="1505">
        <v>1243</v>
      </c>
      <c r="M95" s="1504">
        <v>1172</v>
      </c>
    </row>
    <row r="96" spans="8:13" ht="20.149999999999999" customHeight="1">
      <c r="H96" s="1430" t="str">
        <f t="shared" si="5"/>
        <v>奥戸</v>
      </c>
      <c r="I96" s="1413" t="s">
        <v>4773</v>
      </c>
      <c r="J96" s="1503">
        <v>1018</v>
      </c>
      <c r="K96" s="1504">
        <v>1964</v>
      </c>
      <c r="L96" s="1505">
        <v>989</v>
      </c>
      <c r="M96" s="1504">
        <v>975</v>
      </c>
    </row>
    <row r="97" spans="8:13" ht="20.149999999999999" customHeight="1">
      <c r="H97" s="1430" t="str">
        <f t="shared" si="5"/>
        <v>奥戸</v>
      </c>
      <c r="I97" s="1413" t="s">
        <v>4774</v>
      </c>
      <c r="J97" s="1503">
        <v>961</v>
      </c>
      <c r="K97" s="1504">
        <v>1896</v>
      </c>
      <c r="L97" s="1505">
        <v>977</v>
      </c>
      <c r="M97" s="1504">
        <v>919</v>
      </c>
    </row>
    <row r="98" spans="8:13" ht="20.149999999999999" customHeight="1">
      <c r="H98" s="1430" t="str">
        <f t="shared" si="5"/>
        <v>奥戸</v>
      </c>
      <c r="I98" s="1413" t="s">
        <v>4775</v>
      </c>
      <c r="J98" s="1503">
        <v>799</v>
      </c>
      <c r="K98" s="1504">
        <v>1689</v>
      </c>
      <c r="L98" s="1505">
        <v>851</v>
      </c>
      <c r="M98" s="1504">
        <v>838</v>
      </c>
    </row>
    <row r="99" spans="8:13" ht="20.149999999999999" customHeight="1">
      <c r="H99" s="1430" t="str">
        <f t="shared" si="5"/>
        <v>奥戸</v>
      </c>
      <c r="I99" s="1413" t="s">
        <v>4776</v>
      </c>
      <c r="J99" s="1503">
        <v>759</v>
      </c>
      <c r="K99" s="1504">
        <v>1512</v>
      </c>
      <c r="L99" s="1505">
        <v>782</v>
      </c>
      <c r="M99" s="1504">
        <v>730</v>
      </c>
    </row>
    <row r="100" spans="8:13" ht="20.149999999999999" customHeight="1">
      <c r="H100" s="1430" t="str">
        <f t="shared" si="5"/>
        <v>奥戸</v>
      </c>
      <c r="I100" s="1413" t="s">
        <v>4777</v>
      </c>
      <c r="J100" s="1503">
        <v>770</v>
      </c>
      <c r="K100" s="1504">
        <v>1439</v>
      </c>
      <c r="L100" s="1505">
        <v>753</v>
      </c>
      <c r="M100" s="1504">
        <v>686</v>
      </c>
    </row>
    <row r="101" spans="8:13" ht="20.149999999999999" customHeight="1">
      <c r="H101" s="1430" t="str">
        <f t="shared" si="5"/>
        <v>高砂</v>
      </c>
      <c r="I101" s="1413" t="s">
        <v>4778</v>
      </c>
      <c r="J101" s="1503">
        <v>1538</v>
      </c>
      <c r="K101" s="1504">
        <v>2833</v>
      </c>
      <c r="L101" s="1505">
        <v>1461</v>
      </c>
      <c r="M101" s="1504">
        <v>1372</v>
      </c>
    </row>
    <row r="102" spans="8:13" ht="20.149999999999999" customHeight="1">
      <c r="H102" s="1430" t="str">
        <f t="shared" si="5"/>
        <v>高砂</v>
      </c>
      <c r="I102" s="1413" t="s">
        <v>4779</v>
      </c>
      <c r="J102" s="1503">
        <v>1703</v>
      </c>
      <c r="K102" s="1504">
        <v>2899</v>
      </c>
      <c r="L102" s="1505">
        <v>1431</v>
      </c>
      <c r="M102" s="1504">
        <v>1468</v>
      </c>
    </row>
    <row r="103" spans="8:13" ht="20.149999999999999" customHeight="1">
      <c r="H103" s="1430" t="str">
        <f t="shared" si="5"/>
        <v>高砂</v>
      </c>
      <c r="I103" s="1413" t="s">
        <v>4780</v>
      </c>
      <c r="J103" s="1503">
        <v>2367</v>
      </c>
      <c r="K103" s="1504">
        <v>4044</v>
      </c>
      <c r="L103" s="1505">
        <v>1997</v>
      </c>
      <c r="M103" s="1504">
        <v>2047</v>
      </c>
    </row>
    <row r="104" spans="8:13" ht="20.149999999999999" customHeight="1">
      <c r="H104" s="1430" t="str">
        <f t="shared" si="5"/>
        <v>高砂</v>
      </c>
      <c r="I104" s="1413" t="s">
        <v>4781</v>
      </c>
      <c r="J104" s="1503">
        <v>1083</v>
      </c>
      <c r="K104" s="1504">
        <v>1751</v>
      </c>
      <c r="L104" s="1505">
        <v>763</v>
      </c>
      <c r="M104" s="1504">
        <v>988</v>
      </c>
    </row>
    <row r="105" spans="8:13" ht="20.149999999999999" customHeight="1">
      <c r="H105" s="1430" t="str">
        <f t="shared" si="5"/>
        <v>高砂</v>
      </c>
      <c r="I105" s="1413" t="s">
        <v>4782</v>
      </c>
      <c r="J105" s="1503">
        <v>1525</v>
      </c>
      <c r="K105" s="1504">
        <v>2526</v>
      </c>
      <c r="L105" s="1505">
        <v>1232</v>
      </c>
      <c r="M105" s="1504">
        <v>1294</v>
      </c>
    </row>
    <row r="106" spans="8:13" ht="20.149999999999999" customHeight="1">
      <c r="H106" s="1430" t="str">
        <f t="shared" si="5"/>
        <v>高砂</v>
      </c>
      <c r="I106" s="1413" t="s">
        <v>4783</v>
      </c>
      <c r="J106" s="1503">
        <v>1062</v>
      </c>
      <c r="K106" s="1504">
        <v>1760</v>
      </c>
      <c r="L106" s="1505">
        <v>904</v>
      </c>
      <c r="M106" s="1504">
        <v>856</v>
      </c>
    </row>
    <row r="107" spans="8:13" ht="20.149999999999999" customHeight="1">
      <c r="H107" s="1430" t="str">
        <f t="shared" si="5"/>
        <v>高砂</v>
      </c>
      <c r="I107" s="1413" t="s">
        <v>4784</v>
      </c>
      <c r="J107" s="1503">
        <v>1658</v>
      </c>
      <c r="K107" s="1504">
        <v>3149</v>
      </c>
      <c r="L107" s="1505">
        <v>1592</v>
      </c>
      <c r="M107" s="1504">
        <v>1557</v>
      </c>
    </row>
    <row r="108" spans="8:13" ht="20.149999999999999" customHeight="1">
      <c r="H108" s="1430" t="str">
        <f t="shared" si="5"/>
        <v>高砂</v>
      </c>
      <c r="I108" s="1413" t="s">
        <v>4785</v>
      </c>
      <c r="J108" s="1503">
        <v>1307</v>
      </c>
      <c r="K108" s="1504">
        <v>2183</v>
      </c>
      <c r="L108" s="1505">
        <v>1060</v>
      </c>
      <c r="M108" s="1504">
        <v>1123</v>
      </c>
    </row>
    <row r="109" spans="8:13" ht="20.149999999999999" customHeight="1">
      <c r="H109" s="1430" t="str">
        <f t="shared" si="5"/>
        <v>鎌倉</v>
      </c>
      <c r="I109" s="1413" t="s">
        <v>4786</v>
      </c>
      <c r="J109" s="1503">
        <v>1714</v>
      </c>
      <c r="K109" s="1504">
        <v>3051</v>
      </c>
      <c r="L109" s="1505">
        <v>1515</v>
      </c>
      <c r="M109" s="1504">
        <v>1536</v>
      </c>
    </row>
    <row r="110" spans="8:13" ht="20.149999999999999" customHeight="1">
      <c r="H110" s="1430" t="str">
        <f t="shared" si="5"/>
        <v>鎌倉</v>
      </c>
      <c r="I110" s="1413" t="s">
        <v>4787</v>
      </c>
      <c r="J110" s="1503">
        <v>1412</v>
      </c>
      <c r="K110" s="1504">
        <v>2766</v>
      </c>
      <c r="L110" s="1505">
        <v>1384</v>
      </c>
      <c r="M110" s="1504">
        <v>1382</v>
      </c>
    </row>
    <row r="111" spans="8:13" ht="20.149999999999999" customHeight="1">
      <c r="H111" s="1430" t="str">
        <f t="shared" si="5"/>
        <v>鎌倉</v>
      </c>
      <c r="I111" s="1413" t="s">
        <v>4788</v>
      </c>
      <c r="J111" s="1503">
        <v>2406</v>
      </c>
      <c r="K111" s="1504">
        <v>4740</v>
      </c>
      <c r="L111" s="1505">
        <v>2334</v>
      </c>
      <c r="M111" s="1504">
        <v>2406</v>
      </c>
    </row>
    <row r="112" spans="8:13" ht="20.149999999999999" customHeight="1">
      <c r="H112" s="1430" t="str">
        <f t="shared" si="5"/>
        <v>鎌倉</v>
      </c>
      <c r="I112" s="1413" t="s">
        <v>4789</v>
      </c>
      <c r="J112" s="1503">
        <v>1642</v>
      </c>
      <c r="K112" s="1504">
        <v>3028</v>
      </c>
      <c r="L112" s="1505">
        <v>1517</v>
      </c>
      <c r="M112" s="1504">
        <v>1511</v>
      </c>
    </row>
    <row r="113" spans="8:13" ht="20.149999999999999" customHeight="1">
      <c r="H113" s="1430" t="str">
        <f t="shared" si="5"/>
        <v>細田</v>
      </c>
      <c r="I113" s="1413" t="s">
        <v>4790</v>
      </c>
      <c r="J113" s="1503">
        <v>982</v>
      </c>
      <c r="K113" s="1504">
        <v>1972</v>
      </c>
      <c r="L113" s="1505">
        <v>995</v>
      </c>
      <c r="M113" s="1504">
        <v>977</v>
      </c>
    </row>
    <row r="114" spans="8:13" ht="20.149999999999999" customHeight="1">
      <c r="H114" s="1430" t="str">
        <f t="shared" si="5"/>
        <v>細田</v>
      </c>
      <c r="I114" s="1413" t="s">
        <v>4791</v>
      </c>
      <c r="J114" s="1503">
        <v>151</v>
      </c>
      <c r="K114" s="1504">
        <v>372</v>
      </c>
      <c r="L114" s="1505">
        <v>189</v>
      </c>
      <c r="M114" s="1504">
        <v>183</v>
      </c>
    </row>
    <row r="115" spans="8:13" ht="20.149999999999999" customHeight="1">
      <c r="H115" s="1430" t="str">
        <f t="shared" si="5"/>
        <v>細田</v>
      </c>
      <c r="I115" s="1413" t="s">
        <v>4792</v>
      </c>
      <c r="J115" s="1503">
        <v>1457</v>
      </c>
      <c r="K115" s="1504">
        <v>3192</v>
      </c>
      <c r="L115" s="1505">
        <v>1654</v>
      </c>
      <c r="M115" s="1504">
        <v>1538</v>
      </c>
    </row>
    <row r="116" spans="8:13" ht="20.149999999999999" customHeight="1">
      <c r="H116" s="1430" t="str">
        <f t="shared" si="5"/>
        <v>細田</v>
      </c>
      <c r="I116" s="1413" t="s">
        <v>4793</v>
      </c>
      <c r="J116" s="1503">
        <v>1818</v>
      </c>
      <c r="K116" s="1504">
        <v>3721</v>
      </c>
      <c r="L116" s="1505">
        <v>1890</v>
      </c>
      <c r="M116" s="1504">
        <v>1831</v>
      </c>
    </row>
    <row r="117" spans="8:13" ht="20.149999999999999" customHeight="1">
      <c r="H117" s="1430" t="str">
        <f t="shared" si="5"/>
        <v>細田</v>
      </c>
      <c r="I117" s="1413" t="s">
        <v>4794</v>
      </c>
      <c r="J117" s="1503">
        <v>1392</v>
      </c>
      <c r="K117" s="1504">
        <v>2333</v>
      </c>
      <c r="L117" s="1505">
        <v>1228</v>
      </c>
      <c r="M117" s="1504">
        <v>1105</v>
      </c>
    </row>
    <row r="118" spans="8:13" ht="20.149999999999999" customHeight="1">
      <c r="H118" s="1430" t="str">
        <f t="shared" si="5"/>
        <v>柴又</v>
      </c>
      <c r="I118" s="1413" t="s">
        <v>4795</v>
      </c>
      <c r="J118" s="1503">
        <v>2412</v>
      </c>
      <c r="K118" s="1504">
        <v>4173</v>
      </c>
      <c r="L118" s="1505">
        <v>2036</v>
      </c>
      <c r="M118" s="1504">
        <v>2137</v>
      </c>
    </row>
    <row r="119" spans="8:13" ht="20.149999999999999" customHeight="1">
      <c r="H119" s="1430" t="str">
        <f t="shared" si="5"/>
        <v>柴又</v>
      </c>
      <c r="I119" s="1413" t="s">
        <v>4796</v>
      </c>
      <c r="J119" s="1503">
        <v>1305</v>
      </c>
      <c r="K119" s="1504">
        <v>2625</v>
      </c>
      <c r="L119" s="1505">
        <v>1313</v>
      </c>
      <c r="M119" s="1504">
        <v>1312</v>
      </c>
    </row>
    <row r="120" spans="8:13" ht="20.149999999999999" customHeight="1">
      <c r="H120" s="1430" t="str">
        <f t="shared" si="5"/>
        <v>柴又</v>
      </c>
      <c r="I120" s="1413" t="s">
        <v>4797</v>
      </c>
      <c r="J120" s="1503">
        <v>1939</v>
      </c>
      <c r="K120" s="1504">
        <v>3904</v>
      </c>
      <c r="L120" s="1505">
        <v>1869</v>
      </c>
      <c r="M120" s="1504">
        <v>2035</v>
      </c>
    </row>
    <row r="121" spans="8:13" ht="20.149999999999999" customHeight="1">
      <c r="H121" s="1430" t="str">
        <f t="shared" si="5"/>
        <v>柴又</v>
      </c>
      <c r="I121" s="1413" t="s">
        <v>4798</v>
      </c>
      <c r="J121" s="1503">
        <v>2175</v>
      </c>
      <c r="K121" s="1504">
        <v>3967</v>
      </c>
      <c r="L121" s="1505">
        <v>1950</v>
      </c>
      <c r="M121" s="1504">
        <v>2017</v>
      </c>
    </row>
    <row r="122" spans="8:13" ht="20.149999999999999" customHeight="1">
      <c r="H122" s="1430" t="str">
        <f t="shared" si="5"/>
        <v>柴又</v>
      </c>
      <c r="I122" s="1413" t="s">
        <v>4799</v>
      </c>
      <c r="J122" s="1503">
        <v>1928</v>
      </c>
      <c r="K122" s="1504">
        <v>3651</v>
      </c>
      <c r="L122" s="1505">
        <v>1802</v>
      </c>
      <c r="M122" s="1504">
        <v>1849</v>
      </c>
    </row>
    <row r="123" spans="8:13" ht="20.149999999999999" customHeight="1">
      <c r="H123" s="1430" t="str">
        <f t="shared" si="5"/>
        <v>柴又</v>
      </c>
      <c r="I123" s="1413" t="s">
        <v>4800</v>
      </c>
      <c r="J123" s="1503">
        <v>1665</v>
      </c>
      <c r="K123" s="1504">
        <v>3068</v>
      </c>
      <c r="L123" s="1505">
        <v>1506</v>
      </c>
      <c r="M123" s="1504">
        <v>1562</v>
      </c>
    </row>
    <row r="124" spans="8:13" ht="20.149999999999999" customHeight="1">
      <c r="H124" s="1430" t="str">
        <f t="shared" si="5"/>
        <v>柴又</v>
      </c>
      <c r="I124" s="1413" t="s">
        <v>4801</v>
      </c>
      <c r="J124" s="1503">
        <v>850</v>
      </c>
      <c r="K124" s="1504">
        <v>1559</v>
      </c>
      <c r="L124" s="1505">
        <v>734</v>
      </c>
      <c r="M124" s="1504">
        <v>825</v>
      </c>
    </row>
    <row r="125" spans="8:13" ht="20.149999999999999" customHeight="1">
      <c r="H125" s="1430" t="str">
        <f t="shared" si="5"/>
        <v>新宿</v>
      </c>
      <c r="I125" s="1413" t="s">
        <v>4802</v>
      </c>
      <c r="J125" s="1503">
        <v>1341</v>
      </c>
      <c r="K125" s="1504">
        <v>2677</v>
      </c>
      <c r="L125" s="1505">
        <v>1318</v>
      </c>
      <c r="M125" s="1504">
        <v>1359</v>
      </c>
    </row>
    <row r="126" spans="8:13" ht="20.149999999999999" customHeight="1">
      <c r="H126" s="1430" t="str">
        <f t="shared" si="5"/>
        <v>新宿</v>
      </c>
      <c r="I126" s="1413" t="s">
        <v>4803</v>
      </c>
      <c r="J126" s="1503">
        <v>997</v>
      </c>
      <c r="K126" s="1504">
        <v>1863</v>
      </c>
      <c r="L126" s="1505">
        <v>953</v>
      </c>
      <c r="M126" s="1504">
        <v>910</v>
      </c>
    </row>
    <row r="127" spans="8:13" ht="20.149999999999999" customHeight="1">
      <c r="H127" s="1430" t="str">
        <f t="shared" si="5"/>
        <v>新宿</v>
      </c>
      <c r="I127" s="1413" t="s">
        <v>4804</v>
      </c>
      <c r="J127" s="1503">
        <v>1089</v>
      </c>
      <c r="K127" s="1504">
        <v>2454</v>
      </c>
      <c r="L127" s="1505">
        <v>1243</v>
      </c>
      <c r="M127" s="1504">
        <v>1211</v>
      </c>
    </row>
    <row r="128" spans="8:13" ht="20.149999999999999" customHeight="1">
      <c r="H128" s="1430" t="str">
        <f t="shared" si="5"/>
        <v>新宿</v>
      </c>
      <c r="I128" s="1413" t="s">
        <v>4805</v>
      </c>
      <c r="J128" s="1503">
        <v>1078</v>
      </c>
      <c r="K128" s="1504">
        <v>2096</v>
      </c>
      <c r="L128" s="1505">
        <v>1005</v>
      </c>
      <c r="M128" s="1504">
        <v>1091</v>
      </c>
    </row>
    <row r="129" spans="8:13" ht="20.149999999999999" customHeight="1">
      <c r="H129" s="1430" t="str">
        <f t="shared" si="5"/>
        <v>新宿</v>
      </c>
      <c r="I129" s="1413" t="s">
        <v>4806</v>
      </c>
      <c r="J129" s="1503">
        <v>1132</v>
      </c>
      <c r="K129" s="1504">
        <v>2113</v>
      </c>
      <c r="L129" s="1505">
        <v>1034</v>
      </c>
      <c r="M129" s="1504">
        <v>1079</v>
      </c>
    </row>
    <row r="130" spans="8:13" ht="20.149999999999999" customHeight="1">
      <c r="H130" s="1430" t="str">
        <f t="shared" si="5"/>
        <v>新宿</v>
      </c>
      <c r="I130" s="1413" t="s">
        <v>4807</v>
      </c>
      <c r="J130" s="1503">
        <v>2665</v>
      </c>
      <c r="K130" s="1504">
        <v>6435</v>
      </c>
      <c r="L130" s="1505">
        <v>3083</v>
      </c>
      <c r="M130" s="1504">
        <v>3352</v>
      </c>
    </row>
    <row r="131" spans="8:13" ht="20.149999999999999" customHeight="1">
      <c r="H131" s="1430" t="str">
        <f t="shared" si="5"/>
        <v>金町</v>
      </c>
      <c r="I131" s="1413" t="s">
        <v>4808</v>
      </c>
      <c r="J131" s="1503">
        <v>1452</v>
      </c>
      <c r="K131" s="1504">
        <v>2863</v>
      </c>
      <c r="L131" s="1505">
        <v>1375</v>
      </c>
      <c r="M131" s="1504">
        <v>1488</v>
      </c>
    </row>
    <row r="132" spans="8:13" ht="20.149999999999999" customHeight="1">
      <c r="H132" s="1430" t="str">
        <f t="shared" si="5"/>
        <v>金町</v>
      </c>
      <c r="I132" s="1413" t="s">
        <v>4809</v>
      </c>
      <c r="J132" s="1503">
        <v>1773</v>
      </c>
      <c r="K132" s="1504">
        <v>3090</v>
      </c>
      <c r="L132" s="1505">
        <v>1529</v>
      </c>
      <c r="M132" s="1504">
        <v>1561</v>
      </c>
    </row>
    <row r="133" spans="8:13" ht="20.149999999999999" customHeight="1">
      <c r="H133" s="1430" t="str">
        <f t="shared" si="5"/>
        <v>金町</v>
      </c>
      <c r="I133" s="1413" t="s">
        <v>4810</v>
      </c>
      <c r="J133" s="1503">
        <v>2485</v>
      </c>
      <c r="K133" s="1504">
        <v>4064</v>
      </c>
      <c r="L133" s="1505">
        <v>1963</v>
      </c>
      <c r="M133" s="1504">
        <v>2101</v>
      </c>
    </row>
    <row r="134" spans="8:13" ht="20.149999999999999" customHeight="1">
      <c r="H134" s="1430" t="str">
        <f t="shared" si="5"/>
        <v>金町</v>
      </c>
      <c r="I134" s="1413" t="s">
        <v>4811</v>
      </c>
      <c r="J134" s="1503">
        <v>1527</v>
      </c>
      <c r="K134" s="1504">
        <v>2702</v>
      </c>
      <c r="L134" s="1505">
        <v>1390</v>
      </c>
      <c r="M134" s="1504">
        <v>1312</v>
      </c>
    </row>
    <row r="135" spans="8:13" ht="20.149999999999999" customHeight="1">
      <c r="H135" s="1430" t="str">
        <f t="shared" si="5"/>
        <v>金町</v>
      </c>
      <c r="I135" s="1413" t="s">
        <v>4812</v>
      </c>
      <c r="J135" s="1503">
        <v>1875</v>
      </c>
      <c r="K135" s="1504">
        <v>2915</v>
      </c>
      <c r="L135" s="1505">
        <v>1424</v>
      </c>
      <c r="M135" s="1504">
        <v>1491</v>
      </c>
    </row>
    <row r="136" spans="8:13" ht="20.149999999999999" customHeight="1">
      <c r="H136" s="1430" t="str">
        <f t="shared" si="5"/>
        <v>金町</v>
      </c>
      <c r="I136" s="1413" t="s">
        <v>4813</v>
      </c>
      <c r="J136" s="1503">
        <v>1569</v>
      </c>
      <c r="K136" s="1504">
        <v>3111</v>
      </c>
      <c r="L136" s="1505">
        <v>1456</v>
      </c>
      <c r="M136" s="1504">
        <v>1655</v>
      </c>
    </row>
    <row r="137" spans="8:13" ht="20.149999999999999" customHeight="1">
      <c r="H137" s="1430" t="str">
        <f t="shared" si="5"/>
        <v>金町浄水場</v>
      </c>
      <c r="I137" s="1413" t="s">
        <v>4814</v>
      </c>
      <c r="J137" s="1503" t="s">
        <v>4191</v>
      </c>
      <c r="K137" s="1504" t="s">
        <v>4191</v>
      </c>
      <c r="L137" s="1505" t="s">
        <v>4191</v>
      </c>
      <c r="M137" s="1504" t="s">
        <v>4191</v>
      </c>
    </row>
    <row r="138" spans="8:13" ht="20.149999999999999" customHeight="1">
      <c r="H138" s="1430" t="str">
        <f t="shared" si="5"/>
        <v>東金町</v>
      </c>
      <c r="I138" s="1413" t="s">
        <v>4815</v>
      </c>
      <c r="J138" s="1503">
        <v>3151</v>
      </c>
      <c r="K138" s="1504">
        <v>5744</v>
      </c>
      <c r="L138" s="1505">
        <v>2822</v>
      </c>
      <c r="M138" s="1504">
        <v>2922</v>
      </c>
    </row>
    <row r="139" spans="8:13" ht="20.149999999999999" customHeight="1">
      <c r="H139" s="1430" t="str">
        <f t="shared" si="5"/>
        <v>東金町</v>
      </c>
      <c r="I139" s="1413" t="s">
        <v>4816</v>
      </c>
      <c r="J139" s="1503">
        <v>1944</v>
      </c>
      <c r="K139" s="1504">
        <v>3504</v>
      </c>
      <c r="L139" s="1505">
        <v>1614</v>
      </c>
      <c r="M139" s="1504">
        <v>1890</v>
      </c>
    </row>
    <row r="140" spans="8:13" ht="20.149999999999999" customHeight="1">
      <c r="H140" s="1430" t="str">
        <f t="shared" si="5"/>
        <v>東金町</v>
      </c>
      <c r="I140" s="1413" t="s">
        <v>4817</v>
      </c>
      <c r="J140" s="1503">
        <v>1824</v>
      </c>
      <c r="K140" s="1504">
        <v>3027</v>
      </c>
      <c r="L140" s="1505">
        <v>1492</v>
      </c>
      <c r="M140" s="1504">
        <v>1535</v>
      </c>
    </row>
    <row r="141" spans="8:13" ht="20.149999999999999" customHeight="1">
      <c r="H141" s="1430" t="str">
        <f t="shared" si="5"/>
        <v>東金町</v>
      </c>
      <c r="I141" s="1413" t="s">
        <v>4818</v>
      </c>
      <c r="J141" s="1503">
        <v>1638</v>
      </c>
      <c r="K141" s="1504">
        <v>2962</v>
      </c>
      <c r="L141" s="1505">
        <v>1494</v>
      </c>
      <c r="M141" s="1504">
        <v>1468</v>
      </c>
    </row>
    <row r="142" spans="8:13" ht="20.149999999999999" customHeight="1">
      <c r="H142" s="1430" t="str">
        <f t="shared" ref="H142:H167" si="6">IFERROR(LEFT(I142,SEARCH("丁目",I142)-2),I142)</f>
        <v>東金町</v>
      </c>
      <c r="I142" s="1413" t="s">
        <v>4819</v>
      </c>
      <c r="J142" s="1503">
        <v>1892</v>
      </c>
      <c r="K142" s="1504">
        <v>3907</v>
      </c>
      <c r="L142" s="1505">
        <v>1959</v>
      </c>
      <c r="M142" s="1504">
        <v>1948</v>
      </c>
    </row>
    <row r="143" spans="8:13" ht="20.149999999999999" customHeight="1">
      <c r="H143" s="1430" t="str">
        <f t="shared" si="6"/>
        <v>東金町</v>
      </c>
      <c r="I143" s="1413" t="s">
        <v>4820</v>
      </c>
      <c r="J143" s="1503">
        <v>1446</v>
      </c>
      <c r="K143" s="1504">
        <v>2593</v>
      </c>
      <c r="L143" s="1505">
        <v>1283</v>
      </c>
      <c r="M143" s="1504">
        <v>1310</v>
      </c>
    </row>
    <row r="144" spans="8:13" ht="20.149999999999999" customHeight="1">
      <c r="H144" s="1430" t="str">
        <f t="shared" si="6"/>
        <v>東金町</v>
      </c>
      <c r="I144" s="1413" t="s">
        <v>4821</v>
      </c>
      <c r="J144" s="1503">
        <v>922</v>
      </c>
      <c r="K144" s="1504">
        <v>1937</v>
      </c>
      <c r="L144" s="1505">
        <v>985</v>
      </c>
      <c r="M144" s="1504">
        <v>952</v>
      </c>
    </row>
    <row r="145" spans="8:13" ht="20.149999999999999" customHeight="1">
      <c r="H145" s="1430" t="str">
        <f t="shared" si="6"/>
        <v>東金町</v>
      </c>
      <c r="I145" s="1413" t="s">
        <v>4822</v>
      </c>
      <c r="J145" s="1503">
        <v>399</v>
      </c>
      <c r="K145" s="1504">
        <v>959</v>
      </c>
      <c r="L145" s="1505">
        <v>493</v>
      </c>
      <c r="M145" s="1504">
        <v>466</v>
      </c>
    </row>
    <row r="146" spans="8:13" ht="20.149999999999999" customHeight="1">
      <c r="H146" s="1430" t="str">
        <f t="shared" si="6"/>
        <v>水元</v>
      </c>
      <c r="I146" s="1413" t="s">
        <v>4823</v>
      </c>
      <c r="J146" s="1503">
        <v>1118</v>
      </c>
      <c r="K146" s="1504">
        <v>2314</v>
      </c>
      <c r="L146" s="1505">
        <v>1157</v>
      </c>
      <c r="M146" s="1504">
        <v>1157</v>
      </c>
    </row>
    <row r="147" spans="8:13" ht="20.149999999999999" customHeight="1">
      <c r="H147" s="1430" t="str">
        <f t="shared" si="6"/>
        <v>水元</v>
      </c>
      <c r="I147" s="1413" t="s">
        <v>4824</v>
      </c>
      <c r="J147" s="1503">
        <v>1437</v>
      </c>
      <c r="K147" s="1504">
        <v>2966</v>
      </c>
      <c r="L147" s="1505">
        <v>1497</v>
      </c>
      <c r="M147" s="1504">
        <v>1469</v>
      </c>
    </row>
    <row r="148" spans="8:13" ht="20.149999999999999" customHeight="1">
      <c r="H148" s="1430" t="str">
        <f t="shared" si="6"/>
        <v>水元</v>
      </c>
      <c r="I148" s="1413" t="s">
        <v>4825</v>
      </c>
      <c r="J148" s="1503">
        <v>1582</v>
      </c>
      <c r="K148" s="1504">
        <v>3187</v>
      </c>
      <c r="L148" s="1505">
        <v>1585</v>
      </c>
      <c r="M148" s="1504">
        <v>1602</v>
      </c>
    </row>
    <row r="149" spans="8:13" ht="20.149999999999999" customHeight="1">
      <c r="H149" s="1430" t="str">
        <f t="shared" si="6"/>
        <v>水元</v>
      </c>
      <c r="I149" s="1413" t="s">
        <v>4826</v>
      </c>
      <c r="J149" s="1503">
        <v>1482</v>
      </c>
      <c r="K149" s="1504">
        <v>3270</v>
      </c>
      <c r="L149" s="1505">
        <v>1618</v>
      </c>
      <c r="M149" s="1504">
        <v>1652</v>
      </c>
    </row>
    <row r="150" spans="8:13" ht="20.149999999999999" customHeight="1">
      <c r="H150" s="1430" t="str">
        <f t="shared" si="6"/>
        <v>水元</v>
      </c>
      <c r="I150" s="1413" t="s">
        <v>4827</v>
      </c>
      <c r="J150" s="1503">
        <v>710</v>
      </c>
      <c r="K150" s="1504">
        <v>1546</v>
      </c>
      <c r="L150" s="1505">
        <v>764</v>
      </c>
      <c r="M150" s="1504">
        <v>782</v>
      </c>
    </row>
    <row r="151" spans="8:13" ht="20.149999999999999" customHeight="1">
      <c r="H151" s="1430" t="str">
        <f t="shared" si="6"/>
        <v>水元公園</v>
      </c>
      <c r="I151" s="1413" t="s">
        <v>4828</v>
      </c>
      <c r="J151" s="1503" t="s">
        <v>4191</v>
      </c>
      <c r="K151" s="1504" t="s">
        <v>4191</v>
      </c>
      <c r="L151" s="1505" t="s">
        <v>4191</v>
      </c>
      <c r="M151" s="1504" t="s">
        <v>4191</v>
      </c>
    </row>
    <row r="152" spans="8:13" ht="20.149999999999999" customHeight="1">
      <c r="H152" s="1430" t="str">
        <f t="shared" si="6"/>
        <v>東水元</v>
      </c>
      <c r="I152" s="1413" t="s">
        <v>4829</v>
      </c>
      <c r="J152" s="1503">
        <v>948</v>
      </c>
      <c r="K152" s="1504">
        <v>1878</v>
      </c>
      <c r="L152" s="1505">
        <v>929</v>
      </c>
      <c r="M152" s="1504">
        <v>949</v>
      </c>
    </row>
    <row r="153" spans="8:13" ht="20.149999999999999" customHeight="1">
      <c r="H153" s="1430" t="str">
        <f t="shared" si="6"/>
        <v>東水元</v>
      </c>
      <c r="I153" s="1413" t="s">
        <v>4830</v>
      </c>
      <c r="J153" s="1503">
        <v>1284</v>
      </c>
      <c r="K153" s="1504">
        <v>2616</v>
      </c>
      <c r="L153" s="1505">
        <v>1310</v>
      </c>
      <c r="M153" s="1504">
        <v>1306</v>
      </c>
    </row>
    <row r="154" spans="8:13" ht="20.149999999999999" customHeight="1">
      <c r="H154" s="1430" t="str">
        <f t="shared" si="6"/>
        <v>東水元</v>
      </c>
      <c r="I154" s="1413" t="s">
        <v>4831</v>
      </c>
      <c r="J154" s="1503">
        <v>609</v>
      </c>
      <c r="K154" s="1504">
        <v>1256</v>
      </c>
      <c r="L154" s="1505">
        <v>615</v>
      </c>
      <c r="M154" s="1504">
        <v>641</v>
      </c>
    </row>
    <row r="155" spans="8:13" ht="20.149999999999999" customHeight="1">
      <c r="H155" s="1430" t="str">
        <f t="shared" si="6"/>
        <v>東水元</v>
      </c>
      <c r="I155" s="1413" t="s">
        <v>4832</v>
      </c>
      <c r="J155" s="1503">
        <v>547</v>
      </c>
      <c r="K155" s="1504">
        <v>1361</v>
      </c>
      <c r="L155" s="1505">
        <v>704</v>
      </c>
      <c r="M155" s="1504">
        <v>657</v>
      </c>
    </row>
    <row r="156" spans="8:13" ht="20.149999999999999" customHeight="1">
      <c r="H156" s="1430" t="str">
        <f t="shared" si="6"/>
        <v>東水元</v>
      </c>
      <c r="I156" s="1413" t="s">
        <v>4833</v>
      </c>
      <c r="J156" s="1503">
        <v>956</v>
      </c>
      <c r="K156" s="1504">
        <v>2190</v>
      </c>
      <c r="L156" s="1505">
        <v>1097</v>
      </c>
      <c r="M156" s="1504">
        <v>1093</v>
      </c>
    </row>
    <row r="157" spans="8:13" ht="20.149999999999999" customHeight="1">
      <c r="H157" s="1430" t="str">
        <f t="shared" si="6"/>
        <v>東水元</v>
      </c>
      <c r="I157" s="1413" t="s">
        <v>4834</v>
      </c>
      <c r="J157" s="1503">
        <v>243</v>
      </c>
      <c r="K157" s="1504">
        <v>510</v>
      </c>
      <c r="L157" s="1505">
        <v>246</v>
      </c>
      <c r="M157" s="1504">
        <v>264</v>
      </c>
    </row>
    <row r="158" spans="8:13" ht="20.149999999999999" customHeight="1">
      <c r="H158" s="1430" t="str">
        <f t="shared" si="6"/>
        <v>南水元</v>
      </c>
      <c r="I158" s="1413" t="s">
        <v>4835</v>
      </c>
      <c r="J158" s="1503">
        <v>1859</v>
      </c>
      <c r="K158" s="1504">
        <v>3499</v>
      </c>
      <c r="L158" s="1505">
        <v>1663</v>
      </c>
      <c r="M158" s="1504">
        <v>1836</v>
      </c>
    </row>
    <row r="159" spans="8:13" ht="20.149999999999999" customHeight="1">
      <c r="H159" s="1430" t="str">
        <f t="shared" si="6"/>
        <v>南水元</v>
      </c>
      <c r="I159" s="1413" t="s">
        <v>4836</v>
      </c>
      <c r="J159" s="1503">
        <v>1329</v>
      </c>
      <c r="K159" s="1504">
        <v>2695</v>
      </c>
      <c r="L159" s="1505">
        <v>1369</v>
      </c>
      <c r="M159" s="1504">
        <v>1326</v>
      </c>
    </row>
    <row r="160" spans="8:13" ht="20.149999999999999" customHeight="1">
      <c r="H160" s="1430" t="str">
        <f t="shared" si="6"/>
        <v>南水元</v>
      </c>
      <c r="I160" s="1413" t="s">
        <v>4837</v>
      </c>
      <c r="J160" s="1503">
        <v>1723</v>
      </c>
      <c r="K160" s="1504">
        <v>3861</v>
      </c>
      <c r="L160" s="1505">
        <v>1825</v>
      </c>
      <c r="M160" s="1504">
        <v>2036</v>
      </c>
    </row>
    <row r="161" spans="8:13" ht="20.149999999999999" customHeight="1">
      <c r="H161" s="1430" t="str">
        <f t="shared" si="6"/>
        <v>南水元</v>
      </c>
      <c r="I161" s="1413" t="s">
        <v>4838</v>
      </c>
      <c r="J161" s="1503">
        <v>1709</v>
      </c>
      <c r="K161" s="1504">
        <v>3460</v>
      </c>
      <c r="L161" s="1505">
        <v>1724</v>
      </c>
      <c r="M161" s="1504">
        <v>1736</v>
      </c>
    </row>
    <row r="162" spans="8:13" ht="20.149999999999999" customHeight="1">
      <c r="H162" s="1430" t="str">
        <f t="shared" si="6"/>
        <v>西水元</v>
      </c>
      <c r="I162" s="1413" t="s">
        <v>4839</v>
      </c>
      <c r="J162" s="1503">
        <v>961</v>
      </c>
      <c r="K162" s="1504">
        <v>2089</v>
      </c>
      <c r="L162" s="1505">
        <v>1057</v>
      </c>
      <c r="M162" s="1504">
        <v>1032</v>
      </c>
    </row>
    <row r="163" spans="8:13" ht="20.149999999999999" customHeight="1">
      <c r="H163" s="1430" t="str">
        <f t="shared" si="6"/>
        <v>西水元</v>
      </c>
      <c r="I163" s="1413" t="s">
        <v>4840</v>
      </c>
      <c r="J163" s="1503">
        <v>1169</v>
      </c>
      <c r="K163" s="1504">
        <v>2460</v>
      </c>
      <c r="L163" s="1505">
        <v>1256</v>
      </c>
      <c r="M163" s="1504">
        <v>1204</v>
      </c>
    </row>
    <row r="164" spans="8:13" ht="20.149999999999999" customHeight="1">
      <c r="H164" s="1430" t="str">
        <f t="shared" si="6"/>
        <v>西水元</v>
      </c>
      <c r="I164" s="1413" t="s">
        <v>4841</v>
      </c>
      <c r="J164" s="1503">
        <v>1403</v>
      </c>
      <c r="K164" s="1504">
        <v>3001</v>
      </c>
      <c r="L164" s="1505">
        <v>1546</v>
      </c>
      <c r="M164" s="1504">
        <v>1455</v>
      </c>
    </row>
    <row r="165" spans="8:13" ht="20.149999999999999" customHeight="1">
      <c r="H165" s="1430" t="str">
        <f t="shared" si="6"/>
        <v>西水元</v>
      </c>
      <c r="I165" s="1413" t="s">
        <v>4842</v>
      </c>
      <c r="J165" s="1503">
        <v>842</v>
      </c>
      <c r="K165" s="1504">
        <v>1548</v>
      </c>
      <c r="L165" s="1505">
        <v>754</v>
      </c>
      <c r="M165" s="1504">
        <v>794</v>
      </c>
    </row>
    <row r="166" spans="8:13" ht="20.149999999999999" customHeight="1">
      <c r="H166" s="1430" t="str">
        <f t="shared" si="6"/>
        <v>西水元</v>
      </c>
      <c r="I166" s="1413" t="s">
        <v>4843</v>
      </c>
      <c r="J166" s="1503">
        <v>769</v>
      </c>
      <c r="K166" s="1504">
        <v>1609</v>
      </c>
      <c r="L166" s="1505">
        <v>778</v>
      </c>
      <c r="M166" s="1504">
        <v>831</v>
      </c>
    </row>
    <row r="167" spans="8:13" ht="20.149999999999999" customHeight="1">
      <c r="H167" s="1411" t="str">
        <f t="shared" si="6"/>
        <v>西水元</v>
      </c>
      <c r="I167" s="1414" t="s">
        <v>4844</v>
      </c>
      <c r="J167" s="1506">
        <v>735</v>
      </c>
      <c r="K167" s="1507">
        <v>1576</v>
      </c>
      <c r="L167" s="1508">
        <v>810</v>
      </c>
      <c r="M167" s="1507">
        <v>766</v>
      </c>
    </row>
    <row r="168" spans="8:13" ht="20.149999999999999" customHeight="1"/>
  </sheetData>
  <sheetProtection algorithmName="SHA-512" hashValue="ue1vDxJFW1VNlFpHcha/tj2uYy2OlQT4boo7PBXq+0nTWY0Z69hCrKgZUOCF8pzd9QLvvtISyuNNr0mNIMhFwQ==" saltValue="mVei4aL8WTrLSFNcBYoEAQ==" spinCount="100000" sheet="1" objects="1" scenarios="1"/>
  <customSheetViews>
    <customSheetView guid="{0048CC1A-5574-4F72-829A-CCCEAA565538}" showPageBreaks="1" printArea="1" view="pageBreakPreview" topLeftCell="A14">
      <selection activeCell="M8" sqref="M8"/>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printArea="1" view="pageBreakPreview" topLeftCell="A28">
      <selection activeCell="M8" sqref="M8"/>
      <pageMargins left="0.78740157480314965" right="0.78740157480314965" top="0.98425196850393704" bottom="0.98425196850393704" header="0.51181102362204722" footer="0.51181102362204722"/>
      <printOptions horizontalCentered="1"/>
      <headerFooter alignWithMargins="0"/>
    </customSheetView>
  </customSheetViews>
  <mergeCells count="12">
    <mergeCell ref="A1:D1"/>
    <mergeCell ref="A2:D2"/>
    <mergeCell ref="A5:A6"/>
    <mergeCell ref="B5:B6"/>
    <mergeCell ref="C5:E5"/>
    <mergeCell ref="H5:H7"/>
    <mergeCell ref="I5:I6"/>
    <mergeCell ref="J5:J6"/>
    <mergeCell ref="K5:M5"/>
    <mergeCell ref="I9:I10"/>
    <mergeCell ref="J9:J10"/>
    <mergeCell ref="K9:M9"/>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85"/>
  <sheetViews>
    <sheetView view="pageBreakPreview" zoomScaleNormal="75" zoomScaleSheetLayoutView="100" workbookViewId="0">
      <selection activeCell="X6" sqref="X6:X7"/>
    </sheetView>
  </sheetViews>
  <sheetFormatPr defaultColWidth="9" defaultRowHeight="16.5" customHeight="1"/>
  <cols>
    <col min="1" max="11" width="7.58203125" style="2" customWidth="1"/>
    <col min="12" max="12" width="7.58203125" customWidth="1"/>
    <col min="13" max="13" width="5.1640625" customWidth="1"/>
    <col min="14" max="17" width="9.58203125" hidden="1" customWidth="1"/>
    <col min="18" max="22" width="9.58203125" style="2" hidden="1" customWidth="1"/>
    <col min="23" max="24" width="9.58203125" style="2" customWidth="1"/>
    <col min="25" max="16384" width="9" style="2"/>
  </cols>
  <sheetData>
    <row r="1" spans="1:29" s="183" customFormat="1" ht="20.149999999999999" customHeight="1">
      <c r="A1" s="2777" t="str">
        <f>HYPERLINK("#", "【目次に戻る】")</f>
        <v>【目次に戻る】</v>
      </c>
      <c r="B1" s="2777"/>
      <c r="C1" s="2777"/>
      <c r="D1" s="2777"/>
      <c r="E1" s="1182"/>
      <c r="F1" s="1182"/>
      <c r="G1" s="1182"/>
      <c r="H1" s="1182"/>
      <c r="I1" s="1182"/>
      <c r="J1" s="1182"/>
      <c r="K1" s="1182"/>
      <c r="R1" s="1182"/>
      <c r="S1" s="1182"/>
      <c r="T1" s="1182"/>
      <c r="U1" s="1182"/>
      <c r="V1" s="1182"/>
      <c r="W1" s="1182"/>
      <c r="X1" s="1182"/>
      <c r="Y1" s="1182"/>
      <c r="Z1" s="1182"/>
      <c r="AA1" s="1182"/>
      <c r="AB1" s="1182"/>
      <c r="AC1" s="1182"/>
    </row>
    <row r="2" spans="1:29" s="183" customFormat="1" ht="20.149999999999999" customHeight="1">
      <c r="A2" s="2777" t="str">
        <f>HYPERLINK("#", "【業務所管課別目次に戻る】")</f>
        <v>【業務所管課別目次に戻る】</v>
      </c>
      <c r="B2" s="2777"/>
      <c r="C2" s="2777"/>
      <c r="D2" s="2777"/>
      <c r="E2" s="1182"/>
      <c r="F2" s="1182"/>
      <c r="G2" s="1182"/>
      <c r="H2" s="1182"/>
      <c r="I2" s="1182"/>
      <c r="J2" s="1182"/>
      <c r="K2" s="1182"/>
      <c r="R2" s="1182"/>
      <c r="S2" s="1182"/>
      <c r="T2" s="1182"/>
      <c r="U2" s="1182"/>
      <c r="V2" s="1182"/>
      <c r="W2" s="1182"/>
      <c r="X2" s="1182"/>
      <c r="Y2" s="1182"/>
      <c r="Z2" s="1182"/>
      <c r="AA2" s="1182"/>
      <c r="AB2" s="1182"/>
      <c r="AC2" s="1182"/>
    </row>
    <row r="3" spans="1:29" s="36" customFormat="1" ht="20.149999999999999" customHeight="1">
      <c r="A3" s="3" t="s">
        <v>3415</v>
      </c>
      <c r="B3" s="2"/>
      <c r="C3" s="2"/>
      <c r="D3" s="2"/>
      <c r="E3" s="2"/>
      <c r="F3" s="2"/>
      <c r="G3" s="2"/>
      <c r="H3" s="2"/>
      <c r="I3" s="2"/>
      <c r="J3" s="2"/>
      <c r="K3" s="2"/>
      <c r="L3" s="2"/>
      <c r="N3" s="1188" t="s">
        <v>4924</v>
      </c>
      <c r="O3" s="1437"/>
      <c r="P3" s="1189" t="s">
        <v>4618</v>
      </c>
      <c r="Q3" s="1403" t="s">
        <v>4917</v>
      </c>
      <c r="R3" s="1437"/>
      <c r="S3" s="1437"/>
      <c r="T3" s="2"/>
      <c r="U3" s="2"/>
      <c r="V3" s="2"/>
      <c r="W3" s="2"/>
    </row>
    <row r="4" spans="1:29" ht="20.149999999999999" customHeight="1">
      <c r="A4" s="622" t="s">
        <v>3416</v>
      </c>
      <c r="B4" s="78"/>
      <c r="C4" s="84"/>
      <c r="D4" s="84"/>
      <c r="E4" s="84"/>
      <c r="F4" s="84"/>
      <c r="G4" s="84"/>
      <c r="H4" s="84"/>
      <c r="I4" s="84"/>
      <c r="J4" s="36" t="s">
        <v>3417</v>
      </c>
      <c r="L4" s="84"/>
      <c r="N4" s="1405"/>
      <c r="O4" s="1192"/>
      <c r="P4" s="1189" t="s">
        <v>4619</v>
      </c>
      <c r="Q4" s="1460" t="s">
        <v>4922</v>
      </c>
      <c r="R4" s="1755" t="str">
        <f>HYPERLINK("#", "統計表リンク")</f>
        <v>統計表リンク</v>
      </c>
      <c r="S4" s="1437"/>
    </row>
    <row r="5" spans="1:29" ht="20.149999999999999" customHeight="1">
      <c r="A5" s="235" t="s">
        <v>3</v>
      </c>
      <c r="B5" s="63"/>
      <c r="C5" s="63"/>
      <c r="D5" s="63"/>
      <c r="E5" s="63"/>
      <c r="F5" s="63"/>
      <c r="G5" s="68"/>
      <c r="H5" s="63"/>
      <c r="I5" s="63"/>
      <c r="J5" s="1" t="s">
        <v>3838</v>
      </c>
      <c r="K5" s="63"/>
      <c r="L5" s="63"/>
      <c r="N5" s="2855" t="s">
        <v>4918</v>
      </c>
      <c r="O5" s="2855"/>
      <c r="P5" s="2855"/>
      <c r="Q5" s="2855"/>
      <c r="R5" s="2855" t="s">
        <v>4919</v>
      </c>
      <c r="S5" s="2855"/>
      <c r="T5" s="2855"/>
      <c r="U5" s="2855"/>
    </row>
    <row r="6" spans="1:29" ht="20.149999999999999" customHeight="1">
      <c r="A6" s="2890" t="s">
        <v>3308</v>
      </c>
      <c r="B6" s="2891"/>
      <c r="C6" s="2891"/>
      <c r="D6" s="1540" t="s">
        <v>814</v>
      </c>
      <c r="E6" s="1539" t="s">
        <v>2</v>
      </c>
      <c r="F6" s="187" t="s">
        <v>1</v>
      </c>
      <c r="G6" s="2892" t="s">
        <v>2548</v>
      </c>
      <c r="H6" s="2893"/>
      <c r="I6" s="1202"/>
      <c r="J6" s="63"/>
      <c r="K6" s="63"/>
      <c r="L6" s="4" t="str">
        <f>Q10</f>
        <v>（令和8年4月1日現在）</v>
      </c>
      <c r="N6" s="1422" t="s">
        <v>4920</v>
      </c>
      <c r="O6" s="1422" t="s">
        <v>4668</v>
      </c>
      <c r="P6" s="1422" t="s">
        <v>4669</v>
      </c>
      <c r="Q6" s="1422" t="s">
        <v>4921</v>
      </c>
      <c r="R6" s="1422" t="s">
        <v>4920</v>
      </c>
      <c r="S6" s="1422" t="s">
        <v>4668</v>
      </c>
      <c r="T6" s="1422" t="s">
        <v>4669</v>
      </c>
      <c r="U6" s="1422" t="s">
        <v>4921</v>
      </c>
    </row>
    <row r="7" spans="1:29" ht="20.149999999999999" customHeight="1">
      <c r="A7" s="2884" t="s">
        <v>3307</v>
      </c>
      <c r="B7" s="2885"/>
      <c r="C7" s="2885"/>
      <c r="D7" s="1528">
        <f>N7</f>
        <v>383833</v>
      </c>
      <c r="E7" s="1529">
        <f>O7</f>
        <v>190029</v>
      </c>
      <c r="F7" s="1286">
        <f>P7</f>
        <v>193804</v>
      </c>
      <c r="G7" s="2886" t="str">
        <f>Q8</f>
        <v>令和8年6月1日現在</v>
      </c>
      <c r="H7" s="2887"/>
      <c r="I7" s="118"/>
      <c r="J7" s="2888" t="s">
        <v>40</v>
      </c>
      <c r="K7" s="2889"/>
      <c r="L7" s="1681">
        <f>N13</f>
        <v>40</v>
      </c>
      <c r="N7" s="1490">
        <v>383833</v>
      </c>
      <c r="O7" s="1490">
        <v>190029</v>
      </c>
      <c r="P7" s="1490">
        <v>193804</v>
      </c>
      <c r="Q7" s="1424" t="s">
        <v>8123</v>
      </c>
      <c r="R7" s="1490">
        <v>483</v>
      </c>
      <c r="S7" s="1490">
        <v>209</v>
      </c>
      <c r="T7" s="1490">
        <v>274</v>
      </c>
      <c r="U7" s="1424" t="s">
        <v>8124</v>
      </c>
    </row>
    <row r="8" spans="1:29" ht="20.149999999999999" customHeight="1">
      <c r="A8" s="2884" t="s">
        <v>3306</v>
      </c>
      <c r="B8" s="2885"/>
      <c r="C8" s="2885"/>
      <c r="D8" s="1528">
        <f>R7</f>
        <v>483</v>
      </c>
      <c r="E8" s="1529">
        <f>S7</f>
        <v>209</v>
      </c>
      <c r="F8" s="1286">
        <f>T7</f>
        <v>274</v>
      </c>
      <c r="G8" s="2886" t="str">
        <f>U8</f>
        <v>令和8年5月25日現在</v>
      </c>
      <c r="H8" s="2887"/>
      <c r="I8" s="118"/>
      <c r="J8" s="2888" t="s">
        <v>39</v>
      </c>
      <c r="K8" s="2889"/>
      <c r="L8" s="1681" t="str">
        <f>O13&amp;"("&amp;P13&amp;")"</f>
        <v>40(15)</v>
      </c>
      <c r="N8" s="1192"/>
      <c r="O8" s="1192"/>
      <c r="P8" s="1189" t="s">
        <v>4618</v>
      </c>
      <c r="Q8" s="1521" t="str">
        <f>設定!B4&amp;設定!C4&amp;"年"&amp;Q7&amp;"現在"</f>
        <v>令和8年6月1日現在</v>
      </c>
      <c r="R8" s="1192"/>
      <c r="S8" s="1192"/>
      <c r="T8" s="1189" t="s">
        <v>4618</v>
      </c>
      <c r="U8" s="1521" t="str">
        <f>設定!B4&amp;設定!C4&amp;"年"&amp;U7&amp;"現在"</f>
        <v>令和8年5月25日現在</v>
      </c>
    </row>
    <row r="9" spans="1:29" ht="20.149999999999999" customHeight="1">
      <c r="A9" s="111"/>
      <c r="B9" s="63"/>
      <c r="C9" s="63"/>
      <c r="D9" s="63"/>
      <c r="E9" s="63"/>
      <c r="F9" s="63"/>
      <c r="G9" s="63"/>
      <c r="H9" s="68" t="s">
        <v>3305</v>
      </c>
      <c r="I9" s="63"/>
      <c r="J9" s="8" t="s">
        <v>5588</v>
      </c>
      <c r="L9" s="2"/>
    </row>
    <row r="10" spans="1:29" ht="20.149999999999999" customHeight="1">
      <c r="A10" s="151"/>
      <c r="B10" s="161"/>
      <c r="C10" s="161"/>
      <c r="D10" s="723"/>
      <c r="E10" s="161"/>
      <c r="F10" s="723"/>
      <c r="G10" s="161"/>
      <c r="H10" s="63"/>
      <c r="I10" s="63"/>
      <c r="J10" s="63"/>
      <c r="K10" s="63"/>
      <c r="L10" s="4" t="s">
        <v>22</v>
      </c>
      <c r="N10" s="1188" t="s">
        <v>4923</v>
      </c>
      <c r="O10" s="1437"/>
      <c r="P10" s="1189" t="s">
        <v>4618</v>
      </c>
      <c r="Q10" s="1525" t="str">
        <f>設定!$B$14</f>
        <v>（令和8年4月1日現在）</v>
      </c>
      <c r="R10" s="1432"/>
      <c r="S10" s="1432"/>
      <c r="T10" s="1432"/>
      <c r="U10" s="1432"/>
    </row>
    <row r="11" spans="1:29" ht="20.149999999999999" customHeight="1">
      <c r="A11" s="36" t="s">
        <v>3836</v>
      </c>
      <c r="G11" s="36" t="s">
        <v>3837</v>
      </c>
      <c r="L11" s="2"/>
      <c r="N11" s="1191"/>
      <c r="O11" s="1192"/>
      <c r="P11" s="1189" t="s">
        <v>4619</v>
      </c>
      <c r="Q11" s="1416" t="s">
        <v>4925</v>
      </c>
      <c r="R11" s="1755" t="str">
        <f>HYPERLINK("#", "統計表リンク")</f>
        <v>統計表リンク</v>
      </c>
      <c r="S11" s="1432"/>
      <c r="T11" s="1432"/>
      <c r="U11" s="1432"/>
    </row>
    <row r="12" spans="1:29" ht="20.149999999999999" customHeight="1">
      <c r="A12" s="1" t="s">
        <v>3418</v>
      </c>
      <c r="B12" s="4"/>
      <c r="E12" s="4" t="str">
        <f>Q15</f>
        <v>（令和8年4月1日現在）</v>
      </c>
      <c r="G12" s="1" t="s">
        <v>38</v>
      </c>
      <c r="L12" s="4" t="str">
        <f>Q20</f>
        <v>（令和8年4月1日現在）</v>
      </c>
      <c r="N12" s="1477" t="s">
        <v>4926</v>
      </c>
      <c r="O12" s="1422" t="s">
        <v>4927</v>
      </c>
      <c r="P12" s="1470" t="s">
        <v>4928</v>
      </c>
      <c r="Q12" s="1432"/>
      <c r="R12" s="1432"/>
      <c r="S12" s="1432"/>
      <c r="T12" s="1432"/>
      <c r="U12" s="1432"/>
    </row>
    <row r="13" spans="1:29" ht="20.149999999999999" customHeight="1">
      <c r="A13" s="2894" t="s">
        <v>37</v>
      </c>
      <c r="B13" s="2894"/>
      <c r="C13" s="2894"/>
      <c r="D13" s="2894"/>
      <c r="E13" s="54" t="s">
        <v>36</v>
      </c>
      <c r="G13" s="2895" t="s">
        <v>21</v>
      </c>
      <c r="H13" s="2896"/>
      <c r="I13" s="2896"/>
      <c r="J13" s="2897"/>
      <c r="K13" s="54" t="s">
        <v>35</v>
      </c>
      <c r="L13" s="54" t="s">
        <v>34</v>
      </c>
      <c r="N13" s="1520">
        <v>40</v>
      </c>
      <c r="O13" s="1520">
        <v>40</v>
      </c>
      <c r="P13" s="1522">
        <v>15</v>
      </c>
      <c r="Q13" s="2"/>
    </row>
    <row r="14" spans="1:29" ht="20.149999999999999" customHeight="1">
      <c r="A14" s="2782" t="s">
        <v>33</v>
      </c>
      <c r="B14" s="2782"/>
      <c r="C14" s="2782"/>
      <c r="D14" s="2782"/>
      <c r="E14" s="1970">
        <v>10</v>
      </c>
      <c r="G14" s="2898" t="s">
        <v>26</v>
      </c>
      <c r="H14" s="2899"/>
      <c r="I14" s="2899"/>
      <c r="J14" s="2900"/>
      <c r="K14" s="1970">
        <f>O24</f>
        <v>15</v>
      </c>
      <c r="L14" s="1970">
        <f>O25</f>
        <v>9</v>
      </c>
      <c r="M14" s="2"/>
      <c r="N14" s="2"/>
      <c r="O14" s="2"/>
      <c r="P14" s="84"/>
      <c r="Q14" s="84"/>
      <c r="R14" s="84"/>
      <c r="S14" s="84"/>
      <c r="T14" s="84"/>
      <c r="U14" s="84"/>
      <c r="V14" s="84"/>
      <c r="W14" s="84"/>
    </row>
    <row r="15" spans="1:29" s="84" customFormat="1" ht="20.149999999999999" customHeight="1">
      <c r="A15" s="2782" t="s">
        <v>254</v>
      </c>
      <c r="B15" s="2782"/>
      <c r="C15" s="2782"/>
      <c r="D15" s="2782"/>
      <c r="E15" s="1970">
        <v>8</v>
      </c>
      <c r="F15" s="2"/>
      <c r="G15" s="2907" t="s">
        <v>32</v>
      </c>
      <c r="H15" s="2898" t="s">
        <v>31</v>
      </c>
      <c r="I15" s="2899"/>
      <c r="J15" s="2900"/>
      <c r="K15" s="1970">
        <f>P24</f>
        <v>10</v>
      </c>
      <c r="L15" s="1970">
        <f>P25</f>
        <v>10</v>
      </c>
      <c r="M15" s="2"/>
      <c r="N15" s="1188" t="s">
        <v>4670</v>
      </c>
      <c r="O15" s="1437"/>
      <c r="P15" s="1189" t="s">
        <v>4618</v>
      </c>
      <c r="Q15" s="1525" t="str">
        <f>設定!$B$14</f>
        <v>（令和8年4月1日現在）</v>
      </c>
      <c r="R15" s="63"/>
      <c r="S15" s="63"/>
      <c r="T15" s="63"/>
      <c r="U15" s="63"/>
      <c r="V15" s="63"/>
      <c r="W15" s="63"/>
    </row>
    <row r="16" spans="1:29" s="63" customFormat="1" ht="20.149999999999999" customHeight="1">
      <c r="A16" s="2782" t="s">
        <v>29</v>
      </c>
      <c r="B16" s="2782"/>
      <c r="C16" s="2782"/>
      <c r="D16" s="2782"/>
      <c r="E16" s="1970">
        <v>4</v>
      </c>
      <c r="F16" s="2"/>
      <c r="G16" s="2908"/>
      <c r="H16" s="2898" t="s">
        <v>30</v>
      </c>
      <c r="I16" s="2899"/>
      <c r="J16" s="2900"/>
      <c r="K16" s="1970">
        <f>Q24</f>
        <v>10</v>
      </c>
      <c r="L16" s="1970">
        <f>Q25</f>
        <v>10</v>
      </c>
      <c r="M16" s="2"/>
      <c r="N16" s="1191"/>
      <c r="O16" s="1192"/>
      <c r="P16" s="1189" t="s">
        <v>4619</v>
      </c>
      <c r="Q16" s="1416" t="s">
        <v>4925</v>
      </c>
      <c r="R16" s="1755" t="str">
        <f>HYPERLINK("#", "統計表リンク")</f>
        <v>統計表リンク</v>
      </c>
    </row>
    <row r="17" spans="1:23" s="63" customFormat="1" ht="20.149999999999999" customHeight="1">
      <c r="A17" s="2912" t="s">
        <v>4874</v>
      </c>
      <c r="B17" s="2912"/>
      <c r="C17" s="2912"/>
      <c r="D17" s="2912"/>
      <c r="E17" s="1970">
        <v>4</v>
      </c>
      <c r="F17" s="2"/>
      <c r="G17" s="2908"/>
      <c r="H17" s="2898" t="s">
        <v>28</v>
      </c>
      <c r="I17" s="2899"/>
      <c r="J17" s="2900"/>
      <c r="K17" s="1970">
        <f>R24</f>
        <v>10</v>
      </c>
      <c r="L17" s="1970">
        <f>R25</f>
        <v>10</v>
      </c>
      <c r="M17" s="2"/>
      <c r="N17" s="1192"/>
    </row>
    <row r="18" spans="1:23" s="63" customFormat="1" ht="20.149999999999999" customHeight="1">
      <c r="A18" s="2901" t="s">
        <v>8125</v>
      </c>
      <c r="B18" s="2902"/>
      <c r="C18" s="2902"/>
      <c r="D18" s="2903"/>
      <c r="E18" s="1970">
        <v>3</v>
      </c>
      <c r="F18" s="2"/>
      <c r="G18" s="2908"/>
      <c r="H18" s="2898" t="s">
        <v>27</v>
      </c>
      <c r="I18" s="2899"/>
      <c r="J18" s="2900"/>
      <c r="K18" s="1970">
        <f>S24</f>
        <v>10</v>
      </c>
      <c r="L18" s="1970">
        <f>S25</f>
        <v>10</v>
      </c>
      <c r="M18" s="2"/>
      <c r="N18" s="1192"/>
    </row>
    <row r="19" spans="1:23" s="63" customFormat="1" ht="21.75" customHeight="1">
      <c r="A19" s="2901" t="s">
        <v>7729</v>
      </c>
      <c r="B19" s="2902"/>
      <c r="C19" s="2902"/>
      <c r="D19" s="2903"/>
      <c r="E19" s="1970">
        <v>2</v>
      </c>
      <c r="F19" s="2"/>
      <c r="G19" s="2907" t="s">
        <v>25</v>
      </c>
      <c r="H19" s="2901" t="s">
        <v>8126</v>
      </c>
      <c r="I19" s="2910"/>
      <c r="J19" s="2911"/>
      <c r="K19" s="1970">
        <f>T24</f>
        <v>12</v>
      </c>
      <c r="L19" s="1970">
        <f>T25</f>
        <v>12</v>
      </c>
    </row>
    <row r="20" spans="1:23" s="63" customFormat="1" ht="22" customHeight="1">
      <c r="A20" s="2810" t="s">
        <v>23</v>
      </c>
      <c r="B20" s="2899"/>
      <c r="C20" s="2899"/>
      <c r="D20" s="2812"/>
      <c r="E20" s="2418">
        <v>1</v>
      </c>
      <c r="F20" s="2"/>
      <c r="G20" s="2908"/>
      <c r="H20" s="2810" t="s">
        <v>24</v>
      </c>
      <c r="I20" s="2899"/>
      <c r="J20" s="2812"/>
      <c r="K20" s="1970">
        <f>U24</f>
        <v>13</v>
      </c>
      <c r="L20" s="1970">
        <f>U25</f>
        <v>13</v>
      </c>
      <c r="M20" s="2"/>
      <c r="N20" s="1188" t="s">
        <v>4646</v>
      </c>
      <c r="O20" s="1437"/>
      <c r="P20" s="1189" t="s">
        <v>4618</v>
      </c>
      <c r="Q20" s="1525" t="str">
        <f>設定!$B$14</f>
        <v>（令和8年4月1日現在）</v>
      </c>
    </row>
    <row r="21" spans="1:23" s="63" customFormat="1" ht="20.149999999999999" customHeight="1">
      <c r="A21" s="2810" t="s">
        <v>23</v>
      </c>
      <c r="B21" s="2899"/>
      <c r="C21" s="2899"/>
      <c r="D21" s="2812"/>
      <c r="E21" s="1970">
        <v>1</v>
      </c>
      <c r="F21" s="2"/>
      <c r="G21" s="2909"/>
      <c r="H21" s="2904" t="s">
        <v>8127</v>
      </c>
      <c r="I21" s="2905"/>
      <c r="J21" s="2906"/>
      <c r="K21" s="1970">
        <f>V24</f>
        <v>12</v>
      </c>
      <c r="L21" s="1970">
        <f>V25</f>
        <v>12</v>
      </c>
      <c r="N21" s="1191"/>
      <c r="O21" s="1192"/>
      <c r="P21" s="1189" t="s">
        <v>4619</v>
      </c>
      <c r="Q21" s="1416" t="s">
        <v>4929</v>
      </c>
      <c r="R21" s="1755" t="str">
        <f>HYPERLINK("#", "統計表リンク")</f>
        <v>統計表リンク</v>
      </c>
    </row>
    <row r="22" spans="1:23" s="63" customFormat="1" ht="20.149999999999999" customHeight="1">
      <c r="A22" s="2810" t="s">
        <v>23</v>
      </c>
      <c r="B22" s="2899"/>
      <c r="C22" s="2899"/>
      <c r="D22" s="2812"/>
      <c r="E22" s="2418">
        <v>1</v>
      </c>
      <c r="F22" s="2"/>
      <c r="G22" s="2527"/>
      <c r="L22" s="4" t="s">
        <v>22</v>
      </c>
      <c r="N22" s="2922" t="s">
        <v>4930</v>
      </c>
      <c r="O22" s="2924" t="s">
        <v>4931</v>
      </c>
      <c r="P22" s="2916" t="s">
        <v>4932</v>
      </c>
      <c r="Q22" s="2917"/>
      <c r="R22" s="2917"/>
      <c r="S22" s="2918"/>
      <c r="T22" s="2919" t="s">
        <v>4933</v>
      </c>
      <c r="U22" s="2920"/>
      <c r="V22" s="2921"/>
      <c r="W22" s="2"/>
    </row>
    <row r="23" spans="1:23" s="63" customFormat="1" ht="20.149999999999999" customHeight="1">
      <c r="A23" s="2810" t="s">
        <v>23</v>
      </c>
      <c r="B23" s="2899"/>
      <c r="C23" s="2899"/>
      <c r="D23" s="2812"/>
      <c r="E23" s="2528">
        <v>1</v>
      </c>
      <c r="F23" s="2"/>
      <c r="G23" s="2527"/>
      <c r="L23" s="4"/>
      <c r="N23" s="2923"/>
      <c r="O23" s="2925"/>
      <c r="P23" s="1480" t="s">
        <v>4934</v>
      </c>
      <c r="Q23" s="1480" t="s">
        <v>4935</v>
      </c>
      <c r="R23" s="1480" t="s">
        <v>4936</v>
      </c>
      <c r="S23" s="1480" t="s">
        <v>4937</v>
      </c>
      <c r="T23" s="1480" t="s">
        <v>8128</v>
      </c>
      <c r="U23" s="1480" t="s">
        <v>4940</v>
      </c>
      <c r="V23" s="1480" t="s">
        <v>8129</v>
      </c>
      <c r="W23" s="2"/>
    </row>
    <row r="24" spans="1:23" s="63" customFormat="1" ht="20.149999999999999" customHeight="1">
      <c r="A24" s="2810" t="s">
        <v>23</v>
      </c>
      <c r="B24" s="2899"/>
      <c r="C24" s="2899"/>
      <c r="D24" s="2812"/>
      <c r="E24" s="2528">
        <v>1</v>
      </c>
      <c r="F24" s="2"/>
      <c r="G24" s="2527"/>
      <c r="L24" s="4"/>
      <c r="N24" s="1475" t="s">
        <v>4938</v>
      </c>
      <c r="O24" s="1522">
        <v>15</v>
      </c>
      <c r="P24" s="1522">
        <v>10</v>
      </c>
      <c r="Q24" s="1522">
        <v>10</v>
      </c>
      <c r="R24" s="1522">
        <v>10</v>
      </c>
      <c r="S24" s="1522">
        <v>10</v>
      </c>
      <c r="T24" s="1522">
        <v>12</v>
      </c>
      <c r="U24" s="1522">
        <v>13</v>
      </c>
      <c r="V24" s="1522">
        <v>12</v>
      </c>
      <c r="W24" s="2"/>
    </row>
    <row r="25" spans="1:23" s="63" customFormat="1" ht="20.149999999999999" customHeight="1">
      <c r="A25" s="2810" t="s">
        <v>23</v>
      </c>
      <c r="B25" s="2899"/>
      <c r="C25" s="2899"/>
      <c r="D25" s="2812"/>
      <c r="E25" s="2528">
        <v>1</v>
      </c>
      <c r="F25" s="2"/>
      <c r="G25" s="2527"/>
      <c r="L25" s="4"/>
      <c r="N25" s="1475" t="s">
        <v>4939</v>
      </c>
      <c r="O25" s="1522">
        <v>9</v>
      </c>
      <c r="P25" s="1522">
        <v>10</v>
      </c>
      <c r="Q25" s="1522">
        <v>10</v>
      </c>
      <c r="R25" s="1522">
        <v>10</v>
      </c>
      <c r="S25" s="1522">
        <v>10</v>
      </c>
      <c r="T25" s="1522">
        <v>12</v>
      </c>
      <c r="U25" s="1522">
        <v>13</v>
      </c>
      <c r="V25" s="1522">
        <v>12</v>
      </c>
      <c r="W25" s="2"/>
    </row>
    <row r="26" spans="1:23" s="63" customFormat="1" ht="20.149999999999999" customHeight="1">
      <c r="A26" s="2810" t="s">
        <v>23</v>
      </c>
      <c r="B26" s="2899"/>
      <c r="C26" s="2899"/>
      <c r="D26" s="2812"/>
      <c r="E26" s="2528">
        <v>1</v>
      </c>
      <c r="F26" s="2"/>
      <c r="G26" s="2527"/>
      <c r="L26" s="4"/>
      <c r="N26" s="1192"/>
      <c r="O26" s="2"/>
      <c r="P26" s="2"/>
      <c r="Q26" s="2"/>
      <c r="R26" s="2"/>
      <c r="S26" s="2"/>
      <c r="T26" s="2"/>
      <c r="U26" s="2"/>
      <c r="V26" s="2"/>
      <c r="W26" s="2"/>
    </row>
    <row r="27" spans="1:23" ht="20.149999999999999" customHeight="1">
      <c r="A27" s="2810" t="s">
        <v>23</v>
      </c>
      <c r="B27" s="2899"/>
      <c r="C27" s="2899"/>
      <c r="D27" s="2812"/>
      <c r="E27" s="2418">
        <v>1</v>
      </c>
      <c r="L27" s="4"/>
      <c r="M27" s="2"/>
      <c r="N27" s="2"/>
      <c r="O27" s="2"/>
      <c r="P27" s="2"/>
      <c r="Q27" s="2"/>
    </row>
    <row r="28" spans="1:23" ht="20.149999999999999" customHeight="1">
      <c r="A28" s="2782" t="s">
        <v>23</v>
      </c>
      <c r="B28" s="2782"/>
      <c r="C28" s="2782"/>
      <c r="D28" s="2782"/>
      <c r="E28" s="1970">
        <v>1</v>
      </c>
      <c r="L28" s="2"/>
      <c r="M28" s="2"/>
      <c r="N28" s="2"/>
      <c r="O28" s="2"/>
      <c r="P28" s="2"/>
      <c r="Q28" s="2"/>
    </row>
    <row r="29" spans="1:23" ht="20.149999999999999" customHeight="1">
      <c r="A29" s="5"/>
      <c r="B29" s="5"/>
      <c r="C29" s="5"/>
      <c r="D29" s="5"/>
      <c r="E29" s="4" t="s">
        <v>22</v>
      </c>
      <c r="L29" s="2"/>
      <c r="M29" s="2"/>
      <c r="N29" s="1188" t="s">
        <v>4682</v>
      </c>
      <c r="O29" s="1437"/>
      <c r="P29" s="1189" t="s">
        <v>4618</v>
      </c>
      <c r="Q29" s="1525" t="str">
        <f>設定!$B$14</f>
        <v>（令和8年4月1日現在）</v>
      </c>
    </row>
    <row r="30" spans="1:23" ht="20.149999999999999" customHeight="1">
      <c r="L30" s="2"/>
      <c r="M30" s="2"/>
      <c r="N30" s="1191"/>
      <c r="O30" s="1192"/>
      <c r="P30" s="1189" t="s">
        <v>4619</v>
      </c>
      <c r="Q30" s="1416" t="s">
        <v>4941</v>
      </c>
      <c r="R30" s="1755" t="str">
        <f>HYPERLINK("#", "統計表リンク")</f>
        <v>統計表リンク</v>
      </c>
    </row>
    <row r="31" spans="1:23" ht="20.149999999999999" customHeight="1">
      <c r="A31" s="36" t="s">
        <v>3419</v>
      </c>
      <c r="L31" s="2"/>
      <c r="M31" s="2"/>
      <c r="N31" s="1422" t="s">
        <v>97</v>
      </c>
      <c r="O31" s="1422" t="s">
        <v>4942</v>
      </c>
      <c r="P31" s="1422" t="s">
        <v>4943</v>
      </c>
      <c r="Q31" s="1422" t="s">
        <v>4641</v>
      </c>
      <c r="R31" s="1479" t="s">
        <v>4642</v>
      </c>
    </row>
    <row r="32" spans="1:23" ht="20.149999999999999" customHeight="1">
      <c r="A32" s="2" t="s">
        <v>3</v>
      </c>
      <c r="L32" s="4" t="str">
        <f>Q29</f>
        <v>（令和8年4月1日現在）</v>
      </c>
      <c r="M32" s="2"/>
      <c r="N32" s="1682" t="s">
        <v>4944</v>
      </c>
      <c r="O32" s="1523">
        <v>4</v>
      </c>
      <c r="P32" s="1523">
        <v>4</v>
      </c>
      <c r="Q32" s="1482">
        <v>3</v>
      </c>
      <c r="R32" s="1523">
        <v>1</v>
      </c>
    </row>
    <row r="33" spans="1:18" ht="20.149999999999999" customHeight="1">
      <c r="A33" s="2789" t="s">
        <v>21</v>
      </c>
      <c r="B33" s="2896"/>
      <c r="C33" s="2790"/>
      <c r="D33" s="54" t="s">
        <v>20</v>
      </c>
      <c r="E33" s="54" t="s">
        <v>19</v>
      </c>
      <c r="F33" s="1681" t="s">
        <v>18</v>
      </c>
      <c r="G33" s="2895" t="s">
        <v>17</v>
      </c>
      <c r="H33" s="2896"/>
      <c r="I33" s="2897"/>
      <c r="J33" s="2913" t="s">
        <v>6787</v>
      </c>
      <c r="K33" s="2914"/>
      <c r="L33" s="2915"/>
      <c r="M33" s="2"/>
      <c r="N33" s="1481" t="s">
        <v>4945</v>
      </c>
      <c r="O33" s="1523">
        <v>4</v>
      </c>
      <c r="P33" s="1523">
        <v>4</v>
      </c>
      <c r="Q33" s="1482">
        <v>4</v>
      </c>
      <c r="R33" s="1523" t="s">
        <v>4191</v>
      </c>
    </row>
    <row r="34" spans="1:18" ht="24.65" customHeight="1">
      <c r="A34" s="2815" t="s">
        <v>10</v>
      </c>
      <c r="B34" s="2899"/>
      <c r="C34" s="2816"/>
      <c r="D34" s="1155">
        <f t="shared" ref="D34:E36" si="0">O32</f>
        <v>4</v>
      </c>
      <c r="E34" s="1155">
        <f t="shared" si="0"/>
        <v>4</v>
      </c>
      <c r="F34" s="1155">
        <f>R32</f>
        <v>1</v>
      </c>
      <c r="G34" s="2926" t="s">
        <v>9</v>
      </c>
      <c r="H34" s="2927"/>
      <c r="I34" s="2928"/>
      <c r="J34" s="2932" t="s">
        <v>8</v>
      </c>
      <c r="K34" s="2933"/>
      <c r="L34" s="2934"/>
      <c r="M34" s="2"/>
      <c r="N34" s="1682" t="s">
        <v>4946</v>
      </c>
      <c r="O34" s="1523">
        <v>6</v>
      </c>
      <c r="P34" s="1523">
        <v>6</v>
      </c>
      <c r="Q34" s="1482">
        <v>4</v>
      </c>
      <c r="R34" s="1523">
        <v>2</v>
      </c>
    </row>
    <row r="35" spans="1:18" ht="24.65" customHeight="1">
      <c r="A35" s="2815" t="s">
        <v>11</v>
      </c>
      <c r="B35" s="2899"/>
      <c r="C35" s="2816"/>
      <c r="D35" s="1155">
        <f t="shared" si="0"/>
        <v>4</v>
      </c>
      <c r="E35" s="1155">
        <f t="shared" si="0"/>
        <v>4</v>
      </c>
      <c r="F35" s="1155" t="str">
        <f>R33</f>
        <v>-</v>
      </c>
      <c r="G35" s="2929" t="s">
        <v>13</v>
      </c>
      <c r="H35" s="2930"/>
      <c r="I35" s="2931"/>
      <c r="J35" s="2932" t="s">
        <v>12</v>
      </c>
      <c r="K35" s="2933"/>
      <c r="L35" s="2934"/>
      <c r="M35" s="2"/>
      <c r="N35" s="1682" t="s">
        <v>4947</v>
      </c>
      <c r="O35" s="1523">
        <v>12</v>
      </c>
      <c r="P35" s="1523">
        <v>12</v>
      </c>
      <c r="Q35" s="1482">
        <v>11</v>
      </c>
      <c r="R35" s="1523">
        <v>1</v>
      </c>
    </row>
    <row r="36" spans="1:18" ht="24.75" customHeight="1">
      <c r="A36" s="2815" t="s">
        <v>14</v>
      </c>
      <c r="B36" s="2899"/>
      <c r="C36" s="2816"/>
      <c r="D36" s="1155">
        <f t="shared" si="0"/>
        <v>6</v>
      </c>
      <c r="E36" s="1155">
        <f t="shared" si="0"/>
        <v>6</v>
      </c>
      <c r="F36" s="1155">
        <f>R34</f>
        <v>2</v>
      </c>
      <c r="G36" s="2935" t="s">
        <v>16</v>
      </c>
      <c r="H36" s="2936"/>
      <c r="I36" s="2937"/>
      <c r="J36" s="2938" t="s">
        <v>15</v>
      </c>
      <c r="K36" s="2939"/>
      <c r="L36" s="2940"/>
      <c r="M36" s="2"/>
      <c r="N36" s="1192"/>
      <c r="O36" s="2"/>
      <c r="P36" s="2"/>
      <c r="Q36" s="2"/>
    </row>
    <row r="37" spans="1:18" ht="24.75" customHeight="1">
      <c r="A37" s="2815" t="s">
        <v>5</v>
      </c>
      <c r="B37" s="2899"/>
      <c r="C37" s="2816"/>
      <c r="D37" s="1155">
        <f>O35</f>
        <v>12</v>
      </c>
      <c r="E37" s="1155">
        <f t="shared" ref="E37" si="1">P35</f>
        <v>12</v>
      </c>
      <c r="F37" s="1155">
        <f>R35</f>
        <v>1</v>
      </c>
      <c r="G37" s="2929" t="s">
        <v>7</v>
      </c>
      <c r="H37" s="2930"/>
      <c r="I37" s="2931"/>
      <c r="J37" s="2932" t="s">
        <v>6</v>
      </c>
      <c r="K37" s="2933"/>
      <c r="L37" s="2934"/>
      <c r="M37" s="2"/>
      <c r="N37" s="2"/>
      <c r="O37" s="2"/>
      <c r="P37" s="2"/>
      <c r="Q37" s="2"/>
    </row>
    <row r="38" spans="1:18" ht="24.75" customHeight="1">
      <c r="A38" s="7" t="s">
        <v>6797</v>
      </c>
      <c r="B38" s="6"/>
      <c r="C38" s="6"/>
      <c r="D38" s="6"/>
      <c r="E38" s="6"/>
      <c r="F38" s="6"/>
      <c r="G38" s="6"/>
      <c r="H38" s="6"/>
      <c r="I38" s="1"/>
      <c r="J38" s="1"/>
      <c r="K38" s="1"/>
      <c r="L38" s="1"/>
      <c r="M38" s="2"/>
      <c r="N38" s="2"/>
      <c r="O38" s="2"/>
      <c r="P38" s="2"/>
      <c r="Q38" s="2"/>
    </row>
    <row r="39" spans="1:18" ht="25" customHeight="1">
      <c r="L39" s="4" t="s">
        <v>4</v>
      </c>
      <c r="M39" s="2"/>
      <c r="N39" s="2"/>
      <c r="O39" s="2"/>
      <c r="P39" s="2"/>
      <c r="Q39" s="2"/>
    </row>
    <row r="40" spans="1:18" ht="25" customHeight="1">
      <c r="M40" s="2"/>
      <c r="N40" s="2"/>
      <c r="O40" s="2"/>
      <c r="P40" s="2"/>
      <c r="Q40" s="2"/>
    </row>
    <row r="41" spans="1:18" ht="25" customHeight="1">
      <c r="M41" s="2"/>
      <c r="N41" s="2"/>
      <c r="O41" s="2"/>
      <c r="P41" s="2"/>
      <c r="Q41" s="2"/>
    </row>
    <row r="42" spans="1:18" ht="18" customHeight="1">
      <c r="M42" s="2"/>
      <c r="N42" s="2"/>
      <c r="O42" s="2"/>
      <c r="P42" s="2"/>
      <c r="Q42" s="2"/>
    </row>
    <row r="43" spans="1:18" ht="18" customHeight="1">
      <c r="M43" s="2"/>
      <c r="N43" s="2"/>
      <c r="O43" s="2"/>
      <c r="P43" s="2"/>
      <c r="Q43" s="2"/>
    </row>
    <row r="44" spans="1:18" ht="18" customHeight="1">
      <c r="M44" s="2"/>
      <c r="N44" s="2"/>
      <c r="O44" s="2"/>
      <c r="P44" s="2"/>
      <c r="Q44" s="2"/>
    </row>
    <row r="45" spans="1:18" ht="18" customHeight="1">
      <c r="M45" s="2"/>
      <c r="N45" s="2"/>
      <c r="O45" s="2"/>
      <c r="P45" s="2"/>
      <c r="Q45" s="2"/>
    </row>
    <row r="46" spans="1:18" ht="18" customHeight="1">
      <c r="K46" s="1141"/>
      <c r="M46" s="2"/>
      <c r="N46" s="2"/>
      <c r="O46" s="2"/>
      <c r="P46" s="2"/>
      <c r="Q46" s="2"/>
    </row>
    <row r="47" spans="1:18" ht="18" customHeight="1">
      <c r="K47" s="1139"/>
      <c r="M47" s="2"/>
      <c r="N47" s="2"/>
      <c r="O47" s="2"/>
    </row>
    <row r="48" spans="1:18" ht="18" customHeight="1">
      <c r="K48" s="1443"/>
      <c r="M48" s="2"/>
    </row>
    <row r="49" spans="13:13" ht="18" customHeight="1">
      <c r="M49" s="2"/>
    </row>
    <row r="50" spans="13:13" ht="18" customHeight="1">
      <c r="M50" s="2"/>
    </row>
    <row r="51" spans="13:13" ht="18" customHeight="1">
      <c r="M51" s="2"/>
    </row>
    <row r="52" spans="13:13" ht="18" customHeight="1">
      <c r="M52" s="2"/>
    </row>
    <row r="53" spans="13:13" ht="18" customHeight="1">
      <c r="M53" s="2"/>
    </row>
    <row r="54" spans="13:13" ht="18" customHeight="1"/>
    <row r="55" spans="13:13" ht="18" customHeight="1"/>
    <row r="56" spans="13:13" ht="18" customHeight="1"/>
    <row r="57" spans="13:13" ht="18" customHeight="1"/>
    <row r="58" spans="13:13" ht="18" customHeight="1"/>
    <row r="59" spans="13:13" ht="18" customHeight="1"/>
    <row r="60" spans="13:13" ht="18" customHeight="1"/>
    <row r="61" spans="13:13" ht="18" customHeight="1"/>
    <row r="62" spans="13:13" ht="18" customHeight="1"/>
    <row r="63" spans="13:13" ht="18" customHeight="1"/>
    <row r="64" spans="13:13"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sheetData>
  <sheetProtection algorithmName="SHA-512" hashValue="Qtim0a8lUaMqpRNFDot8ws3g3mycF8oU44vDKICN1lOr7mOcEZqPIsYyxTlreozIhDkYiIxLglkpoMwSDw3Krg==" saltValue="RiHP3DWTcoJkDymSBopWuQ==" spinCount="100000" sheet="1" objects="1" scenarios="1"/>
  <customSheetViews>
    <customSheetView guid="{0048CC1A-5574-4F72-829A-CCCEAA565538}" showPageBreaks="1" fitToPage="1" printArea="1" view="pageBreakPreview">
      <selection activeCell="F32" sqref="F32"/>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F32" sqref="F32"/>
      <pageMargins left="0.78740157480314965" right="0.78740157480314965" top="0.98425196850393704" bottom="0.98425196850393704" header="0.51181102362204722" footer="0.51181102362204722"/>
      <printOptions horizontalCentered="1"/>
      <headerFooter alignWithMargins="0"/>
    </customSheetView>
  </customSheetViews>
  <mergeCells count="58">
    <mergeCell ref="A34:C34"/>
    <mergeCell ref="G34:I34"/>
    <mergeCell ref="A37:C37"/>
    <mergeCell ref="G37:I37"/>
    <mergeCell ref="J37:L37"/>
    <mergeCell ref="J34:L34"/>
    <mergeCell ref="A35:C35"/>
    <mergeCell ref="G35:I35"/>
    <mergeCell ref="J35:L35"/>
    <mergeCell ref="A36:C36"/>
    <mergeCell ref="G36:I36"/>
    <mergeCell ref="J36:L36"/>
    <mergeCell ref="J33:L33"/>
    <mergeCell ref="P22:S22"/>
    <mergeCell ref="T22:V22"/>
    <mergeCell ref="A20:D20"/>
    <mergeCell ref="A21:D21"/>
    <mergeCell ref="A22:D22"/>
    <mergeCell ref="A27:D27"/>
    <mergeCell ref="A28:D28"/>
    <mergeCell ref="A33:C33"/>
    <mergeCell ref="G33:I33"/>
    <mergeCell ref="A26:D26"/>
    <mergeCell ref="A23:D23"/>
    <mergeCell ref="N22:N23"/>
    <mergeCell ref="O22:O23"/>
    <mergeCell ref="A24:D24"/>
    <mergeCell ref="A25:D25"/>
    <mergeCell ref="H17:J17"/>
    <mergeCell ref="A19:D19"/>
    <mergeCell ref="H18:J18"/>
    <mergeCell ref="H20:J20"/>
    <mergeCell ref="H21:J21"/>
    <mergeCell ref="G15:G18"/>
    <mergeCell ref="G19:G21"/>
    <mergeCell ref="H19:J19"/>
    <mergeCell ref="A18:D18"/>
    <mergeCell ref="A16:D16"/>
    <mergeCell ref="H16:J16"/>
    <mergeCell ref="A17:D17"/>
    <mergeCell ref="A13:D13"/>
    <mergeCell ref="G13:J13"/>
    <mergeCell ref="A14:D14"/>
    <mergeCell ref="G14:J14"/>
    <mergeCell ref="A15:D15"/>
    <mergeCell ref="H15:J15"/>
    <mergeCell ref="N5:Q5"/>
    <mergeCell ref="R5:U5"/>
    <mergeCell ref="A6:C6"/>
    <mergeCell ref="G6:H6"/>
    <mergeCell ref="A7:C7"/>
    <mergeCell ref="G7:H7"/>
    <mergeCell ref="J7:K7"/>
    <mergeCell ref="A1:D1"/>
    <mergeCell ref="A2:D2"/>
    <mergeCell ref="A8:C8"/>
    <mergeCell ref="G8:H8"/>
    <mergeCell ref="J8:K8"/>
  </mergeCells>
  <phoneticPr fontId="7"/>
  <printOptions horizontalCentered="1"/>
  <pageMargins left="0.78740157480314965" right="0.78740157480314965" top="0.98425196850393704" bottom="0.98425196850393704" header="0.51181102362204722" footer="0.51181102362204722"/>
  <headerFooter alignWithMargins="0"/>
  <rowBreaks count="1" manualBreakCount="1">
    <brk id="39"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79"/>
  <sheetViews>
    <sheetView view="pageBreakPreview" zoomScaleNormal="100" zoomScaleSheetLayoutView="100" workbookViewId="0">
      <selection activeCell="O18" sqref="O18"/>
    </sheetView>
  </sheetViews>
  <sheetFormatPr defaultColWidth="9" defaultRowHeight="15" customHeight="1"/>
  <cols>
    <col min="1" max="1" width="18.58203125" style="2" customWidth="1"/>
    <col min="2" max="5" width="3.83203125" style="9" customWidth="1"/>
    <col min="6" max="6" width="44.58203125" style="10" customWidth="1"/>
    <col min="7" max="7" width="3.83203125" style="10" customWidth="1"/>
    <col min="8" max="8" width="9.58203125" style="9" customWidth="1"/>
    <col min="9" max="9" width="5.4140625" style="2" customWidth="1"/>
    <col min="10" max="10" width="22.83203125" style="1193" hidden="1" customWidth="1"/>
    <col min="11" max="14" width="9" style="1193" hidden="1" customWidth="1"/>
    <col min="15" max="18" width="9" style="1193"/>
    <col min="19" max="16384" width="9" style="2"/>
  </cols>
  <sheetData>
    <row r="1" spans="1:26" s="183" customFormat="1" ht="20.149999999999999" customHeight="1">
      <c r="A1" s="2777" t="str">
        <f>HYPERLINK("#", "【目次に戻る】")</f>
        <v>【目次に戻る】</v>
      </c>
      <c r="B1" s="2777"/>
      <c r="C1" s="2777"/>
      <c r="D1" s="2777"/>
      <c r="E1" s="1182"/>
      <c r="F1" s="1182"/>
      <c r="G1" s="1182"/>
      <c r="H1" s="1182"/>
      <c r="I1" s="1182"/>
      <c r="J1" s="1483"/>
      <c r="K1" s="1483"/>
      <c r="L1" s="1483"/>
      <c r="M1" s="1483"/>
      <c r="N1" s="1483"/>
      <c r="O1" s="1483"/>
      <c r="P1" s="1483"/>
      <c r="Q1" s="1483"/>
      <c r="R1" s="1483"/>
      <c r="S1" s="1182"/>
      <c r="T1" s="1182"/>
      <c r="U1" s="1182"/>
      <c r="V1" s="1182"/>
      <c r="W1" s="1182"/>
      <c r="X1" s="1182"/>
      <c r="Y1" s="1182"/>
      <c r="Z1" s="1182"/>
    </row>
    <row r="2" spans="1:26" s="183" customFormat="1" ht="20.149999999999999" customHeight="1">
      <c r="A2" s="2777" t="str">
        <f>HYPERLINK("#", "【業務所管課別目次に戻る】")</f>
        <v>【業務所管課別目次に戻る】</v>
      </c>
      <c r="B2" s="2777"/>
      <c r="C2" s="2777"/>
      <c r="D2" s="2777"/>
      <c r="E2" s="1182"/>
      <c r="F2" s="1182"/>
      <c r="G2" s="1182"/>
      <c r="H2" s="1182"/>
      <c r="I2" s="1182"/>
      <c r="J2" s="1483"/>
      <c r="K2" s="1483"/>
      <c r="L2" s="1483"/>
      <c r="M2" s="1483"/>
      <c r="N2" s="1483"/>
      <c r="O2" s="1483"/>
      <c r="P2" s="1483"/>
      <c r="Q2" s="1483"/>
      <c r="R2" s="1483"/>
      <c r="S2" s="1182"/>
      <c r="T2" s="1182"/>
      <c r="U2" s="1182"/>
      <c r="V2" s="1182"/>
      <c r="W2" s="1182"/>
      <c r="X2" s="1182"/>
      <c r="Y2" s="1182"/>
      <c r="Z2" s="1182"/>
    </row>
    <row r="3" spans="1:26" ht="17.149999999999999" customHeight="1">
      <c r="A3" s="36" t="s">
        <v>3464</v>
      </c>
      <c r="H3" s="4"/>
      <c r="I3" s="1"/>
      <c r="J3" s="1188" t="s">
        <v>4882</v>
      </c>
      <c r="K3" s="1437"/>
      <c r="L3" s="1189" t="s">
        <v>4618</v>
      </c>
      <c r="M3" s="1525" t="str">
        <f>設定!$B$14</f>
        <v>（令和8年4月1日現在）</v>
      </c>
      <c r="N3" s="1437"/>
    </row>
    <row r="4" spans="1:26" ht="17.149999999999999" customHeight="1">
      <c r="A4" s="2" t="s">
        <v>6799</v>
      </c>
      <c r="H4" s="4" t="str">
        <f>M3</f>
        <v>（令和8年4月1日現在）</v>
      </c>
      <c r="I4" s="1"/>
      <c r="J4" s="1405"/>
      <c r="K4" s="1192"/>
      <c r="L4" s="1189" t="s">
        <v>4619</v>
      </c>
      <c r="M4" s="1460" t="s">
        <v>6919</v>
      </c>
      <c r="N4" s="1755" t="str">
        <f>HYPERLINK("#", "統計表リンク")</f>
        <v>統計表リンク</v>
      </c>
    </row>
    <row r="5" spans="1:26" ht="19.5" customHeight="1">
      <c r="A5" s="45" t="s">
        <v>97</v>
      </c>
      <c r="B5" s="18" t="s">
        <v>96</v>
      </c>
      <c r="C5" s="17" t="s">
        <v>95</v>
      </c>
      <c r="D5" s="32" t="s">
        <v>2</v>
      </c>
      <c r="E5" s="32" t="s">
        <v>1</v>
      </c>
      <c r="F5" s="45" t="s">
        <v>94</v>
      </c>
      <c r="G5" s="32" t="s">
        <v>17</v>
      </c>
      <c r="H5" s="45" t="s">
        <v>93</v>
      </c>
      <c r="J5" s="1422" t="s">
        <v>97</v>
      </c>
      <c r="K5" s="1478" t="s">
        <v>4943</v>
      </c>
      <c r="L5" s="1478" t="s">
        <v>4641</v>
      </c>
      <c r="M5" s="1478" t="s">
        <v>4642</v>
      </c>
    </row>
    <row r="6" spans="1:26" ht="23.15" customHeight="1">
      <c r="A6" s="33" t="s">
        <v>92</v>
      </c>
      <c r="B6" s="1487">
        <v>3</v>
      </c>
      <c r="C6" s="1488">
        <f t="shared" ref="C6:C15" si="0">K6</f>
        <v>3</v>
      </c>
      <c r="D6" s="1488">
        <f t="shared" ref="D6:D15" si="1">L6</f>
        <v>2</v>
      </c>
      <c r="E6" s="1488">
        <f t="shared" ref="E6:E15" si="2">M6</f>
        <v>1</v>
      </c>
      <c r="F6" s="46" t="s">
        <v>91</v>
      </c>
      <c r="G6" s="12" t="s">
        <v>69</v>
      </c>
      <c r="H6" s="34" t="s">
        <v>88</v>
      </c>
      <c r="J6" s="1484" t="s">
        <v>4949</v>
      </c>
      <c r="K6" s="1559">
        <v>3</v>
      </c>
      <c r="L6" s="1559">
        <v>2</v>
      </c>
      <c r="M6" s="1559">
        <v>1</v>
      </c>
      <c r="R6" s="2"/>
    </row>
    <row r="7" spans="1:26" ht="23.15" customHeight="1">
      <c r="A7" s="34" t="s">
        <v>90</v>
      </c>
      <c r="B7" s="12" t="s">
        <v>7690</v>
      </c>
      <c r="C7" s="1488">
        <f t="shared" si="0"/>
        <v>10</v>
      </c>
      <c r="D7" s="1488">
        <f t="shared" si="1"/>
        <v>7</v>
      </c>
      <c r="E7" s="1488">
        <f t="shared" si="2"/>
        <v>3</v>
      </c>
      <c r="F7" s="44" t="s">
        <v>89</v>
      </c>
      <c r="G7" s="12" t="s">
        <v>44</v>
      </c>
      <c r="H7" s="34" t="s">
        <v>88</v>
      </c>
      <c r="I7" s="183"/>
      <c r="J7" s="1484" t="s">
        <v>4950</v>
      </c>
      <c r="K7" s="1559">
        <v>10</v>
      </c>
      <c r="L7" s="1559">
        <v>7</v>
      </c>
      <c r="M7" s="1559">
        <v>3</v>
      </c>
      <c r="R7" s="2"/>
    </row>
    <row r="8" spans="1:26" ht="23.15" customHeight="1">
      <c r="A8" s="33" t="s">
        <v>7222</v>
      </c>
      <c r="B8" s="12" t="s">
        <v>7691</v>
      </c>
      <c r="C8" s="1488">
        <f t="shared" si="0"/>
        <v>15</v>
      </c>
      <c r="D8" s="1488">
        <f t="shared" si="1"/>
        <v>8</v>
      </c>
      <c r="E8" s="1488">
        <f t="shared" si="2"/>
        <v>7</v>
      </c>
      <c r="F8" s="46" t="s">
        <v>9084</v>
      </c>
      <c r="G8" s="12" t="s">
        <v>44</v>
      </c>
      <c r="H8" s="34" t="s">
        <v>88</v>
      </c>
      <c r="J8" s="1484" t="s">
        <v>6544</v>
      </c>
      <c r="K8" s="1559">
        <v>15</v>
      </c>
      <c r="L8" s="1559">
        <v>8</v>
      </c>
      <c r="M8" s="1559">
        <v>7</v>
      </c>
      <c r="R8" s="2"/>
    </row>
    <row r="9" spans="1:26" ht="23.15" customHeight="1">
      <c r="A9" s="33" t="s">
        <v>7460</v>
      </c>
      <c r="B9" s="12" t="s">
        <v>7739</v>
      </c>
      <c r="C9" s="1488">
        <f t="shared" si="0"/>
        <v>5</v>
      </c>
      <c r="D9" s="1488">
        <f t="shared" si="1"/>
        <v>5</v>
      </c>
      <c r="E9" s="1488" t="str">
        <f t="shared" si="2"/>
        <v>-</v>
      </c>
      <c r="F9" s="46" t="s">
        <v>9085</v>
      </c>
      <c r="G9" s="12" t="s">
        <v>69</v>
      </c>
      <c r="H9" s="34" t="s">
        <v>88</v>
      </c>
      <c r="J9" s="1484" t="s">
        <v>7461</v>
      </c>
      <c r="K9" s="1559">
        <v>5</v>
      </c>
      <c r="L9" s="1559">
        <v>5</v>
      </c>
      <c r="M9" s="1559" t="s">
        <v>4191</v>
      </c>
      <c r="R9" s="2"/>
    </row>
    <row r="10" spans="1:26" ht="23.15" customHeight="1">
      <c r="A10" s="33" t="s">
        <v>87</v>
      </c>
      <c r="B10" s="12">
        <v>17</v>
      </c>
      <c r="C10" s="1488">
        <f t="shared" si="0"/>
        <v>16</v>
      </c>
      <c r="D10" s="1488">
        <f t="shared" si="1"/>
        <v>4</v>
      </c>
      <c r="E10" s="1488">
        <f t="shared" si="2"/>
        <v>12</v>
      </c>
      <c r="F10" s="44" t="s">
        <v>7674</v>
      </c>
      <c r="G10" s="12" t="s">
        <v>44</v>
      </c>
      <c r="H10" s="34" t="s">
        <v>86</v>
      </c>
      <c r="J10" s="1484" t="s">
        <v>4951</v>
      </c>
      <c r="K10" s="1560">
        <v>16</v>
      </c>
      <c r="L10" s="1560">
        <v>4</v>
      </c>
      <c r="M10" s="1561">
        <v>12</v>
      </c>
      <c r="R10" s="2"/>
    </row>
    <row r="11" spans="1:26" ht="23.15" customHeight="1">
      <c r="A11" s="34" t="s">
        <v>232</v>
      </c>
      <c r="B11" s="12">
        <v>3</v>
      </c>
      <c r="C11" s="1488">
        <f t="shared" si="0"/>
        <v>3</v>
      </c>
      <c r="D11" s="1488">
        <f t="shared" si="1"/>
        <v>1</v>
      </c>
      <c r="E11" s="1488">
        <f t="shared" si="2"/>
        <v>2</v>
      </c>
      <c r="F11" s="44" t="s">
        <v>7675</v>
      </c>
      <c r="G11" s="12" t="s">
        <v>44</v>
      </c>
      <c r="H11" s="34" t="s">
        <v>86</v>
      </c>
      <c r="J11" s="1485" t="s">
        <v>4952</v>
      </c>
      <c r="K11" s="1561">
        <v>3</v>
      </c>
      <c r="L11" s="1561">
        <v>1</v>
      </c>
      <c r="M11" s="1561">
        <v>2</v>
      </c>
      <c r="R11" s="2"/>
    </row>
    <row r="12" spans="1:26" ht="23.15" customHeight="1">
      <c r="A12" s="33" t="s">
        <v>85</v>
      </c>
      <c r="B12" s="12" t="s">
        <v>7784</v>
      </c>
      <c r="C12" s="1488">
        <f t="shared" si="0"/>
        <v>8</v>
      </c>
      <c r="D12" s="1488">
        <f t="shared" si="1"/>
        <v>7</v>
      </c>
      <c r="E12" s="1488">
        <f t="shared" si="2"/>
        <v>1</v>
      </c>
      <c r="F12" s="44" t="s">
        <v>7676</v>
      </c>
      <c r="G12" s="12" t="s">
        <v>44</v>
      </c>
      <c r="H12" s="34" t="s">
        <v>84</v>
      </c>
      <c r="J12" s="1485" t="s">
        <v>4953</v>
      </c>
      <c r="K12" s="1561">
        <v>8</v>
      </c>
      <c r="L12" s="1561">
        <v>7</v>
      </c>
      <c r="M12" s="1561">
        <v>1</v>
      </c>
      <c r="R12" s="2"/>
    </row>
    <row r="13" spans="1:26" ht="23.15" customHeight="1">
      <c r="A13" s="33" t="s">
        <v>80</v>
      </c>
      <c r="B13" s="12">
        <v>8</v>
      </c>
      <c r="C13" s="1488">
        <f t="shared" si="0"/>
        <v>7</v>
      </c>
      <c r="D13" s="1488">
        <f t="shared" si="1"/>
        <v>4</v>
      </c>
      <c r="E13" s="1488">
        <f t="shared" si="2"/>
        <v>3</v>
      </c>
      <c r="F13" s="44" t="s">
        <v>79</v>
      </c>
      <c r="G13" s="12" t="s">
        <v>44</v>
      </c>
      <c r="H13" s="34" t="s">
        <v>77</v>
      </c>
      <c r="J13" s="1485" t="s">
        <v>4954</v>
      </c>
      <c r="K13" s="1561">
        <v>7</v>
      </c>
      <c r="L13" s="1561">
        <v>4</v>
      </c>
      <c r="M13" s="1561">
        <v>3</v>
      </c>
      <c r="R13" s="2"/>
    </row>
    <row r="14" spans="1:26" ht="23.15" customHeight="1">
      <c r="A14" s="33" t="s">
        <v>78</v>
      </c>
      <c r="B14" s="12">
        <v>8</v>
      </c>
      <c r="C14" s="1488">
        <f t="shared" si="0"/>
        <v>7</v>
      </c>
      <c r="D14" s="1488">
        <f t="shared" si="1"/>
        <v>4</v>
      </c>
      <c r="E14" s="1488">
        <f t="shared" si="2"/>
        <v>3</v>
      </c>
      <c r="F14" s="44" t="s">
        <v>7677</v>
      </c>
      <c r="G14" s="12" t="s">
        <v>44</v>
      </c>
      <c r="H14" s="34" t="s">
        <v>77</v>
      </c>
      <c r="J14" s="1485" t="s">
        <v>4955</v>
      </c>
      <c r="K14" s="1561">
        <v>7</v>
      </c>
      <c r="L14" s="1561">
        <v>4</v>
      </c>
      <c r="M14" s="1561">
        <v>3</v>
      </c>
      <c r="R14" s="2"/>
    </row>
    <row r="15" spans="1:26" ht="34.5" customHeight="1">
      <c r="A15" s="2941" t="s">
        <v>76</v>
      </c>
      <c r="B15" s="2945" t="s">
        <v>9098</v>
      </c>
      <c r="C15" s="2947">
        <f t="shared" si="0"/>
        <v>52</v>
      </c>
      <c r="D15" s="2948">
        <f t="shared" si="1"/>
        <v>45</v>
      </c>
      <c r="E15" s="2948">
        <f t="shared" si="2"/>
        <v>7</v>
      </c>
      <c r="F15" s="14" t="s">
        <v>7685</v>
      </c>
      <c r="G15" s="15" t="s">
        <v>75</v>
      </c>
      <c r="H15" s="2943" t="s">
        <v>74</v>
      </c>
      <c r="J15" s="1485" t="s">
        <v>4956</v>
      </c>
      <c r="K15" s="1561">
        <v>52</v>
      </c>
      <c r="L15" s="1561">
        <v>45</v>
      </c>
      <c r="M15" s="1561">
        <v>7</v>
      </c>
      <c r="R15" s="2"/>
    </row>
    <row r="16" spans="1:26" ht="35.15" customHeight="1">
      <c r="A16" s="2942"/>
      <c r="B16" s="2946"/>
      <c r="C16" s="2948"/>
      <c r="D16" s="2948"/>
      <c r="E16" s="2948"/>
      <c r="F16" s="14" t="s">
        <v>9086</v>
      </c>
      <c r="G16" s="43" t="s">
        <v>44</v>
      </c>
      <c r="H16" s="2944"/>
      <c r="J16" s="1485" t="s">
        <v>4957</v>
      </c>
      <c r="K16" s="1561">
        <v>52</v>
      </c>
      <c r="L16" s="1561">
        <v>48</v>
      </c>
      <c r="M16" s="1561">
        <v>4</v>
      </c>
      <c r="R16" s="2"/>
    </row>
    <row r="17" spans="1:18" ht="35.15" customHeight="1">
      <c r="A17" s="33" t="s">
        <v>73</v>
      </c>
      <c r="B17" s="12" t="s">
        <v>7731</v>
      </c>
      <c r="C17" s="2038">
        <f t="shared" ref="C17:C35" si="3">K16</f>
        <v>52</v>
      </c>
      <c r="D17" s="2038">
        <f t="shared" ref="D17:D35" si="4">L16</f>
        <v>48</v>
      </c>
      <c r="E17" s="12">
        <f t="shared" ref="E17:E35" si="5">M16</f>
        <v>4</v>
      </c>
      <c r="F17" s="44" t="s">
        <v>72</v>
      </c>
      <c r="G17" s="12" t="s">
        <v>44</v>
      </c>
      <c r="H17" s="34" t="s">
        <v>74</v>
      </c>
      <c r="J17" s="1484" t="s">
        <v>6545</v>
      </c>
      <c r="K17" s="1559">
        <v>19</v>
      </c>
      <c r="L17" s="1559">
        <v>13</v>
      </c>
      <c r="M17" s="1559">
        <v>6</v>
      </c>
      <c r="R17" s="2"/>
    </row>
    <row r="18" spans="1:18" ht="22.5" customHeight="1">
      <c r="A18" s="33" t="s">
        <v>6545</v>
      </c>
      <c r="B18" s="12" t="s">
        <v>7730</v>
      </c>
      <c r="C18" s="1488">
        <f t="shared" si="3"/>
        <v>19</v>
      </c>
      <c r="D18" s="1488">
        <f t="shared" si="4"/>
        <v>13</v>
      </c>
      <c r="E18" s="1488">
        <f t="shared" si="5"/>
        <v>6</v>
      </c>
      <c r="F18" s="44" t="s">
        <v>9137</v>
      </c>
      <c r="G18" s="12" t="s">
        <v>6745</v>
      </c>
      <c r="H18" s="34" t="s">
        <v>6546</v>
      </c>
      <c r="J18" s="1485" t="s">
        <v>4958</v>
      </c>
      <c r="K18" s="1561">
        <v>14</v>
      </c>
      <c r="L18" s="1561">
        <v>14</v>
      </c>
      <c r="M18" s="1561">
        <v>0</v>
      </c>
      <c r="R18" s="2"/>
    </row>
    <row r="19" spans="1:18" ht="23.15" customHeight="1">
      <c r="A19" s="33" t="s">
        <v>71</v>
      </c>
      <c r="B19" s="12">
        <v>14</v>
      </c>
      <c r="C19" s="1488">
        <f t="shared" si="3"/>
        <v>14</v>
      </c>
      <c r="D19" s="1488">
        <f t="shared" si="4"/>
        <v>14</v>
      </c>
      <c r="E19" s="1488">
        <f t="shared" si="5"/>
        <v>0</v>
      </c>
      <c r="F19" s="44" t="s">
        <v>7678</v>
      </c>
      <c r="G19" s="12" t="s">
        <v>69</v>
      </c>
      <c r="H19" s="34" t="s">
        <v>70</v>
      </c>
      <c r="I19" s="183"/>
      <c r="J19" s="1486" t="s">
        <v>4959</v>
      </c>
      <c r="K19" s="1561">
        <v>3</v>
      </c>
      <c r="L19" s="1561">
        <v>2</v>
      </c>
      <c r="M19" s="1561">
        <v>1</v>
      </c>
      <c r="R19" s="2"/>
    </row>
    <row r="20" spans="1:18" ht="23.15" customHeight="1">
      <c r="A20" s="34" t="s">
        <v>4195</v>
      </c>
      <c r="B20" s="12" t="s">
        <v>7738</v>
      </c>
      <c r="C20" s="12">
        <f t="shared" si="3"/>
        <v>3</v>
      </c>
      <c r="D20" s="12">
        <f t="shared" si="4"/>
        <v>2</v>
      </c>
      <c r="E20" s="1488">
        <f t="shared" si="5"/>
        <v>1</v>
      </c>
      <c r="F20" s="44" t="s">
        <v>7679</v>
      </c>
      <c r="G20" s="12" t="s">
        <v>4196</v>
      </c>
      <c r="H20" s="34" t="s">
        <v>70</v>
      </c>
      <c r="J20" s="1486" t="s">
        <v>4968</v>
      </c>
      <c r="K20" s="1561">
        <v>22</v>
      </c>
      <c r="L20" s="1561">
        <v>13</v>
      </c>
      <c r="M20" s="1561">
        <v>9</v>
      </c>
      <c r="R20" s="2"/>
    </row>
    <row r="21" spans="1:18" ht="23.15" customHeight="1">
      <c r="A21" s="34" t="s">
        <v>228</v>
      </c>
      <c r="B21" s="12">
        <v>22</v>
      </c>
      <c r="C21" s="12">
        <f t="shared" si="3"/>
        <v>22</v>
      </c>
      <c r="D21" s="12">
        <f t="shared" si="4"/>
        <v>13</v>
      </c>
      <c r="E21" s="12">
        <f t="shared" si="5"/>
        <v>9</v>
      </c>
      <c r="F21" s="44" t="s">
        <v>7680</v>
      </c>
      <c r="G21" s="12" t="s">
        <v>256</v>
      </c>
      <c r="H21" s="34" t="s">
        <v>230</v>
      </c>
      <c r="J21" s="1485" t="s">
        <v>4960</v>
      </c>
      <c r="K21" s="1561">
        <v>30</v>
      </c>
      <c r="L21" s="1561">
        <v>15</v>
      </c>
      <c r="M21" s="1561">
        <v>15</v>
      </c>
      <c r="R21" s="2"/>
    </row>
    <row r="22" spans="1:18" ht="23.15" customHeight="1">
      <c r="A22" s="33" t="s">
        <v>7251</v>
      </c>
      <c r="B22" s="12" t="s">
        <v>7732</v>
      </c>
      <c r="C22" s="12">
        <f t="shared" si="3"/>
        <v>30</v>
      </c>
      <c r="D22" s="12">
        <f t="shared" si="4"/>
        <v>15</v>
      </c>
      <c r="E22" s="12">
        <f t="shared" si="5"/>
        <v>15</v>
      </c>
      <c r="F22" s="44" t="s">
        <v>68</v>
      </c>
      <c r="G22" s="12" t="s">
        <v>69</v>
      </c>
      <c r="H22" s="34" t="s">
        <v>65</v>
      </c>
      <c r="J22" s="1485" t="s">
        <v>67</v>
      </c>
      <c r="K22" s="1561">
        <v>189</v>
      </c>
      <c r="L22" s="1561">
        <v>120</v>
      </c>
      <c r="M22" s="1561">
        <v>69</v>
      </c>
      <c r="R22" s="2"/>
    </row>
    <row r="23" spans="1:18" ht="36">
      <c r="A23" s="33" t="s">
        <v>67</v>
      </c>
      <c r="B23" s="12" t="s">
        <v>7692</v>
      </c>
      <c r="C23" s="12">
        <f t="shared" si="3"/>
        <v>189</v>
      </c>
      <c r="D23" s="12">
        <f t="shared" si="4"/>
        <v>120</v>
      </c>
      <c r="E23" s="12">
        <f t="shared" si="5"/>
        <v>69</v>
      </c>
      <c r="F23" s="14" t="s">
        <v>66</v>
      </c>
      <c r="G23" s="12" t="s">
        <v>44</v>
      </c>
      <c r="H23" s="34" t="s">
        <v>65</v>
      </c>
      <c r="J23" s="1485" t="s">
        <v>4969</v>
      </c>
      <c r="K23" s="1561">
        <v>21</v>
      </c>
      <c r="L23" s="1561">
        <v>17</v>
      </c>
      <c r="M23" s="1561">
        <v>4</v>
      </c>
      <c r="R23" s="2"/>
    </row>
    <row r="24" spans="1:18" ht="22.5" customHeight="1">
      <c r="A24" s="35" t="s">
        <v>83</v>
      </c>
      <c r="B24" s="43">
        <v>21</v>
      </c>
      <c r="C24" s="12">
        <f t="shared" si="3"/>
        <v>21</v>
      </c>
      <c r="D24" s="12">
        <f t="shared" si="4"/>
        <v>17</v>
      </c>
      <c r="E24" s="12">
        <f t="shared" si="5"/>
        <v>4</v>
      </c>
      <c r="F24" s="14" t="s">
        <v>4197</v>
      </c>
      <c r="G24" s="43" t="s">
        <v>82</v>
      </c>
      <c r="H24" s="16" t="s">
        <v>81</v>
      </c>
      <c r="J24" s="1486" t="s">
        <v>4970</v>
      </c>
      <c r="K24" s="1561">
        <v>5</v>
      </c>
      <c r="L24" s="1561">
        <v>4</v>
      </c>
      <c r="M24" s="1561">
        <v>1</v>
      </c>
      <c r="R24" s="2"/>
    </row>
    <row r="25" spans="1:18" ht="23.15" customHeight="1">
      <c r="A25" s="34" t="s">
        <v>64</v>
      </c>
      <c r="B25" s="12" t="s">
        <v>7733</v>
      </c>
      <c r="C25" s="12">
        <f t="shared" si="3"/>
        <v>5</v>
      </c>
      <c r="D25" s="12">
        <f t="shared" si="4"/>
        <v>4</v>
      </c>
      <c r="E25" s="12">
        <f t="shared" si="5"/>
        <v>1</v>
      </c>
      <c r="F25" s="44" t="s">
        <v>7681</v>
      </c>
      <c r="G25" s="12" t="s">
        <v>44</v>
      </c>
      <c r="H25" s="34" t="s">
        <v>60</v>
      </c>
      <c r="J25" s="1485" t="s">
        <v>4971</v>
      </c>
      <c r="K25" s="1561">
        <v>11</v>
      </c>
      <c r="L25" s="1561">
        <v>8</v>
      </c>
      <c r="M25" s="1561">
        <v>3</v>
      </c>
      <c r="R25" s="2"/>
    </row>
    <row r="26" spans="1:18" ht="23.15" customHeight="1">
      <c r="A26" s="34" t="s">
        <v>63</v>
      </c>
      <c r="B26" s="12" t="s">
        <v>7734</v>
      </c>
      <c r="C26" s="12">
        <f t="shared" si="3"/>
        <v>11</v>
      </c>
      <c r="D26" s="12">
        <f t="shared" si="4"/>
        <v>8</v>
      </c>
      <c r="E26" s="12">
        <f t="shared" si="5"/>
        <v>3</v>
      </c>
      <c r="F26" s="44" t="s">
        <v>7682</v>
      </c>
      <c r="G26" s="12" t="s">
        <v>44</v>
      </c>
      <c r="H26" s="34" t="s">
        <v>60</v>
      </c>
      <c r="J26" s="1486" t="s">
        <v>4972</v>
      </c>
      <c r="K26" s="1561">
        <v>7</v>
      </c>
      <c r="L26" s="1561">
        <v>6</v>
      </c>
      <c r="M26" s="1561">
        <v>1</v>
      </c>
      <c r="R26" s="2"/>
    </row>
    <row r="27" spans="1:18" ht="23.15" customHeight="1">
      <c r="A27" s="34" t="s">
        <v>62</v>
      </c>
      <c r="B27" s="12" t="s">
        <v>7735</v>
      </c>
      <c r="C27" s="12">
        <f t="shared" si="3"/>
        <v>7</v>
      </c>
      <c r="D27" s="12">
        <f t="shared" si="4"/>
        <v>6</v>
      </c>
      <c r="E27" s="12">
        <f t="shared" si="5"/>
        <v>1</v>
      </c>
      <c r="F27" s="44" t="s">
        <v>61</v>
      </c>
      <c r="G27" s="12" t="s">
        <v>44</v>
      </c>
      <c r="H27" s="34" t="s">
        <v>60</v>
      </c>
      <c r="J27" s="1486" t="s">
        <v>4961</v>
      </c>
      <c r="K27" s="1561">
        <v>9</v>
      </c>
      <c r="L27" s="1561">
        <v>7</v>
      </c>
      <c r="M27" s="1561">
        <v>2</v>
      </c>
      <c r="R27" s="2"/>
    </row>
    <row r="28" spans="1:18" ht="23.15" customHeight="1">
      <c r="A28" s="42" t="s">
        <v>59</v>
      </c>
      <c r="B28" s="12">
        <v>9</v>
      </c>
      <c r="C28" s="12">
        <f t="shared" si="3"/>
        <v>9</v>
      </c>
      <c r="D28" s="12">
        <f t="shared" si="4"/>
        <v>7</v>
      </c>
      <c r="E28" s="12">
        <f t="shared" si="5"/>
        <v>2</v>
      </c>
      <c r="F28" s="44" t="s">
        <v>58</v>
      </c>
      <c r="G28" s="12" t="s">
        <v>44</v>
      </c>
      <c r="H28" s="34" t="s">
        <v>55</v>
      </c>
      <c r="J28" s="1486" t="s">
        <v>4962</v>
      </c>
      <c r="K28" s="1561">
        <v>5</v>
      </c>
      <c r="L28" s="1561">
        <v>4</v>
      </c>
      <c r="M28" s="1561">
        <v>1</v>
      </c>
      <c r="R28" s="2"/>
    </row>
    <row r="29" spans="1:18" ht="23.15" customHeight="1">
      <c r="A29" s="42" t="s">
        <v>57</v>
      </c>
      <c r="B29" s="12">
        <v>5</v>
      </c>
      <c r="C29" s="12">
        <f t="shared" si="3"/>
        <v>5</v>
      </c>
      <c r="D29" s="12">
        <f t="shared" si="4"/>
        <v>4</v>
      </c>
      <c r="E29" s="12">
        <f t="shared" si="5"/>
        <v>1</v>
      </c>
      <c r="F29" s="44" t="s">
        <v>56</v>
      </c>
      <c r="G29" s="12" t="s">
        <v>44</v>
      </c>
      <c r="H29" s="34" t="s">
        <v>55</v>
      </c>
      <c r="J29" s="2165" t="s">
        <v>6983</v>
      </c>
      <c r="K29" s="2164">
        <v>4</v>
      </c>
      <c r="L29" s="2164">
        <v>1</v>
      </c>
      <c r="M29" s="2164">
        <v>3</v>
      </c>
      <c r="R29" s="2"/>
    </row>
    <row r="30" spans="1:18" ht="23.15" customHeight="1">
      <c r="A30" s="2161" t="s">
        <v>6981</v>
      </c>
      <c r="B30" s="12" t="s">
        <v>7736</v>
      </c>
      <c r="C30" s="12">
        <f t="shared" si="3"/>
        <v>4</v>
      </c>
      <c r="D30" s="12">
        <f t="shared" si="4"/>
        <v>1</v>
      </c>
      <c r="E30" s="12">
        <f t="shared" si="5"/>
        <v>3</v>
      </c>
      <c r="F30" s="2212" t="s">
        <v>9126</v>
      </c>
      <c r="G30" s="12" t="s">
        <v>6982</v>
      </c>
      <c r="H30" s="34" t="s">
        <v>55</v>
      </c>
      <c r="J30" s="1485" t="s">
        <v>4963</v>
      </c>
      <c r="K30" s="1561">
        <v>25</v>
      </c>
      <c r="L30" s="1561">
        <v>10</v>
      </c>
      <c r="M30" s="1561">
        <v>15</v>
      </c>
      <c r="R30" s="2"/>
    </row>
    <row r="31" spans="1:18" ht="22.5" customHeight="1">
      <c r="A31" s="34" t="s">
        <v>229</v>
      </c>
      <c r="B31" s="12" t="s">
        <v>7737</v>
      </c>
      <c r="C31" s="2038">
        <f t="shared" si="3"/>
        <v>25</v>
      </c>
      <c r="D31" s="12">
        <f t="shared" si="4"/>
        <v>10</v>
      </c>
      <c r="E31" s="12">
        <f t="shared" si="5"/>
        <v>15</v>
      </c>
      <c r="F31" s="44" t="s">
        <v>7683</v>
      </c>
      <c r="G31" s="12" t="s">
        <v>256</v>
      </c>
      <c r="H31" s="34" t="s">
        <v>6507</v>
      </c>
      <c r="J31" s="2166" t="s">
        <v>6984</v>
      </c>
      <c r="K31" s="2164">
        <v>16</v>
      </c>
      <c r="L31" s="2164">
        <v>11</v>
      </c>
      <c r="M31" s="2164">
        <v>5</v>
      </c>
      <c r="R31" s="2"/>
    </row>
    <row r="32" spans="1:18" ht="22.5" customHeight="1">
      <c r="A32" s="2201" t="s">
        <v>7249</v>
      </c>
      <c r="B32" s="2162">
        <v>20</v>
      </c>
      <c r="C32" s="2038">
        <f t="shared" si="3"/>
        <v>16</v>
      </c>
      <c r="D32" s="12">
        <f t="shared" si="4"/>
        <v>11</v>
      </c>
      <c r="E32" s="12">
        <f t="shared" si="5"/>
        <v>5</v>
      </c>
      <c r="F32" s="2163" t="s">
        <v>6985</v>
      </c>
      <c r="G32" s="12" t="s">
        <v>44</v>
      </c>
      <c r="H32" s="34" t="s">
        <v>6507</v>
      </c>
      <c r="J32" s="1485" t="s">
        <v>4964</v>
      </c>
      <c r="K32" s="1561">
        <v>5</v>
      </c>
      <c r="L32" s="1561">
        <v>4</v>
      </c>
      <c r="M32" s="1561">
        <v>1</v>
      </c>
      <c r="R32" s="2"/>
    </row>
    <row r="33" spans="1:18" ht="23.15" customHeight="1">
      <c r="A33" s="33" t="s">
        <v>54</v>
      </c>
      <c r="B33" s="12" t="s">
        <v>7736</v>
      </c>
      <c r="C33" s="12">
        <f t="shared" si="3"/>
        <v>5</v>
      </c>
      <c r="D33" s="12">
        <f t="shared" si="4"/>
        <v>4</v>
      </c>
      <c r="E33" s="12">
        <f t="shared" si="5"/>
        <v>1</v>
      </c>
      <c r="F33" s="44" t="s">
        <v>7684</v>
      </c>
      <c r="G33" s="12" t="s">
        <v>44</v>
      </c>
      <c r="H33" s="13" t="s">
        <v>53</v>
      </c>
      <c r="J33" s="1485" t="s">
        <v>52</v>
      </c>
      <c r="K33" s="1561">
        <v>6</v>
      </c>
      <c r="L33" s="1561">
        <v>3</v>
      </c>
      <c r="M33" s="1561">
        <v>3</v>
      </c>
      <c r="R33" s="2"/>
    </row>
    <row r="34" spans="1:18" ht="23.15" customHeight="1">
      <c r="A34" s="33" t="s">
        <v>52</v>
      </c>
      <c r="B34" s="12">
        <v>6</v>
      </c>
      <c r="C34" s="12">
        <f t="shared" si="3"/>
        <v>6</v>
      </c>
      <c r="D34" s="12">
        <f t="shared" si="4"/>
        <v>3</v>
      </c>
      <c r="E34" s="12">
        <f t="shared" si="5"/>
        <v>3</v>
      </c>
      <c r="F34" s="46" t="s">
        <v>6547</v>
      </c>
      <c r="G34" s="12" t="s">
        <v>44</v>
      </c>
      <c r="H34" s="34" t="s">
        <v>50</v>
      </c>
      <c r="J34" s="1485" t="s">
        <v>51</v>
      </c>
      <c r="K34" s="1561">
        <v>14</v>
      </c>
      <c r="L34" s="1561">
        <v>13</v>
      </c>
      <c r="M34" s="1561">
        <v>1</v>
      </c>
      <c r="R34" s="2"/>
    </row>
    <row r="35" spans="1:18" ht="23.15" customHeight="1">
      <c r="A35" s="33" t="s">
        <v>51</v>
      </c>
      <c r="B35" s="12">
        <v>17</v>
      </c>
      <c r="C35" s="12">
        <f t="shared" si="3"/>
        <v>14</v>
      </c>
      <c r="D35" s="12">
        <f t="shared" si="4"/>
        <v>13</v>
      </c>
      <c r="E35" s="12">
        <f t="shared" si="5"/>
        <v>1</v>
      </c>
      <c r="F35" s="44" t="s">
        <v>8131</v>
      </c>
      <c r="G35" s="12" t="s">
        <v>44</v>
      </c>
      <c r="H35" s="34" t="s">
        <v>50</v>
      </c>
      <c r="J35" s="2"/>
      <c r="K35" s="2"/>
      <c r="L35" s="2"/>
      <c r="M35" s="2"/>
      <c r="R35" s="2"/>
    </row>
    <row r="36" spans="1:18" ht="23.15" customHeight="1">
      <c r="A36" s="2387"/>
      <c r="H36" s="4" t="s">
        <v>235</v>
      </c>
      <c r="R36" s="2"/>
    </row>
    <row r="37" spans="1:18" ht="15" customHeight="1">
      <c r="A37" s="11" t="s">
        <v>6548</v>
      </c>
      <c r="H37" s="4"/>
      <c r="R37" s="2"/>
    </row>
    <row r="38" spans="1:18" ht="22" customHeight="1">
      <c r="R38" s="2"/>
    </row>
    <row r="39" spans="1:18" ht="22" customHeight="1">
      <c r="H39" s="4"/>
      <c r="R39" s="2"/>
    </row>
    <row r="40" spans="1:18" ht="22" customHeight="1">
      <c r="R40" s="2"/>
    </row>
    <row r="41" spans="1:18" ht="22" customHeight="1">
      <c r="R41" s="2"/>
    </row>
    <row r="42" spans="1:18" ht="22" customHeight="1">
      <c r="R42" s="2"/>
    </row>
    <row r="43" spans="1:18" ht="22" customHeight="1">
      <c r="R43" s="2"/>
    </row>
    <row r="44" spans="1:18" ht="22" customHeight="1">
      <c r="R44" s="2"/>
    </row>
    <row r="45" spans="1:18" ht="22" customHeight="1"/>
    <row r="46" spans="1:18" ht="13.5" customHeight="1"/>
    <row r="47" spans="1:18" ht="13.5" customHeight="1"/>
    <row r="48" spans="1:1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4.15" customHeight="1"/>
    <row r="66" ht="14.15" customHeight="1"/>
    <row r="67" ht="14.15" customHeight="1"/>
    <row r="68" ht="14.15" customHeight="1"/>
    <row r="69" ht="14.15" customHeight="1"/>
    <row r="70" ht="14.15" customHeight="1"/>
    <row r="71" ht="14.15" customHeight="1"/>
    <row r="72" ht="14.15" customHeight="1"/>
    <row r="73" ht="14.15" customHeight="1"/>
    <row r="74" ht="14.15" customHeight="1"/>
    <row r="75" ht="14.15" customHeight="1"/>
    <row r="76" ht="14.15" customHeight="1"/>
    <row r="77" ht="14.15" customHeight="1"/>
    <row r="78" ht="14.15" customHeight="1"/>
    <row r="79" ht="14.15" customHeight="1"/>
  </sheetData>
  <sheetProtection algorithmName="SHA-512" hashValue="wPP0cqBf4rPUWVFel8jEgoMZ2D26X21PvPznKt0lrQXVE7a86wqvKfp/ezDCYOX/2Nv29YpALHwyjw1oMa8nBw==" saltValue="GjfybLKITiyp9k/0dP38IQ==" spinCount="100000" sheet="1" objects="1" scenarios="1"/>
  <customSheetViews>
    <customSheetView guid="{0048CC1A-5574-4F72-829A-CCCEAA565538}" showPageBreaks="1" fitToPage="1" printArea="1" view="pageBreakPreview">
      <selection activeCell="P8" sqref="P8"/>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28">
      <selection activeCell="P8" sqref="P8"/>
      <pageMargins left="0.78740157480314965" right="0.78740157480314965" top="0.98425196850393704" bottom="0.98425196850393704" header="0.51181102362204722" footer="0.51181102362204722"/>
      <printOptions horizontalCentered="1"/>
      <headerFooter alignWithMargins="0"/>
    </customSheetView>
  </customSheetViews>
  <mergeCells count="8">
    <mergeCell ref="A1:D1"/>
    <mergeCell ref="A2:D2"/>
    <mergeCell ref="A15:A16"/>
    <mergeCell ref="H15:H16"/>
    <mergeCell ref="B15:B16"/>
    <mergeCell ref="C15:C16"/>
    <mergeCell ref="D15:D16"/>
    <mergeCell ref="E15:E16"/>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E53"/>
  <sheetViews>
    <sheetView view="pageBreakPreview" zoomScaleNormal="100" zoomScaleSheetLayoutView="100" workbookViewId="0">
      <selection activeCell="X7" sqref="X7"/>
    </sheetView>
  </sheetViews>
  <sheetFormatPr defaultColWidth="9" defaultRowHeight="15" customHeight="1"/>
  <cols>
    <col min="1" max="1" width="18.58203125" style="2" customWidth="1"/>
    <col min="2" max="5" width="5.58203125" style="9" customWidth="1"/>
    <col min="6" max="6" width="6.08203125" style="10" customWidth="1"/>
    <col min="7" max="7" width="5.58203125" style="10" customWidth="1"/>
    <col min="8" max="8" width="5.58203125" style="9" customWidth="1"/>
    <col min="9" max="9" width="5.83203125" style="2" customWidth="1"/>
    <col min="10" max="14" width="5.58203125" style="2" customWidth="1"/>
    <col min="15" max="15" width="5.08203125" style="2" customWidth="1"/>
    <col min="16" max="16" width="17.75" style="2" hidden="1" customWidth="1"/>
    <col min="17" max="30" width="8.58203125" style="2" hidden="1" customWidth="1"/>
    <col min="31" max="16384" width="9" style="2"/>
  </cols>
  <sheetData>
    <row r="1" spans="1:25" s="183" customFormat="1" ht="20.149999999999999" customHeight="1">
      <c r="A1" s="2979"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row>
    <row r="2" spans="1:25"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row>
    <row r="3" spans="1:25" ht="16.5" customHeight="1">
      <c r="A3" s="36" t="s">
        <v>3465</v>
      </c>
      <c r="H3" s="4"/>
      <c r="I3" s="1"/>
      <c r="N3" s="4" t="str">
        <f>S3</f>
        <v>（令和8年4月1日現在）</v>
      </c>
      <c r="P3" s="1188" t="s">
        <v>4882</v>
      </c>
      <c r="Q3" s="1437"/>
      <c r="R3" s="1189" t="s">
        <v>4618</v>
      </c>
      <c r="S3" s="1525" t="str">
        <f>設定!$B$14</f>
        <v>（令和8年4月1日現在）</v>
      </c>
    </row>
    <row r="4" spans="1:25" ht="19.5" customHeight="1">
      <c r="A4" s="45" t="s">
        <v>97</v>
      </c>
      <c r="B4" s="18" t="s">
        <v>96</v>
      </c>
      <c r="C4" s="17" t="s">
        <v>95</v>
      </c>
      <c r="D4" s="32" t="s">
        <v>2</v>
      </c>
      <c r="E4" s="32" t="s">
        <v>1</v>
      </c>
      <c r="F4" s="2983" t="s">
        <v>94</v>
      </c>
      <c r="G4" s="2984"/>
      <c r="H4" s="2984"/>
      <c r="I4" s="2984"/>
      <c r="J4" s="2984"/>
      <c r="K4" s="2984"/>
      <c r="L4" s="32" t="s">
        <v>17</v>
      </c>
      <c r="M4" s="2980" t="s">
        <v>93</v>
      </c>
      <c r="N4" s="2980"/>
      <c r="P4" s="1405"/>
      <c r="Q4" s="1192"/>
      <c r="R4" s="1189" t="s">
        <v>4619</v>
      </c>
      <c r="S4" s="1460" t="s">
        <v>6919</v>
      </c>
      <c r="T4" s="1755" t="str">
        <f>HYPERLINK("#", "統計表リンク")</f>
        <v>統計表リンク</v>
      </c>
      <c r="Y4" s="2724"/>
    </row>
    <row r="5" spans="1:25" ht="37.5" customHeight="1">
      <c r="A5" s="33" t="s">
        <v>7811</v>
      </c>
      <c r="B5" s="12" t="s">
        <v>8130</v>
      </c>
      <c r="C5" s="2506">
        <f>Q6</f>
        <v>19</v>
      </c>
      <c r="D5" s="2316">
        <f>R6</f>
        <v>18</v>
      </c>
      <c r="E5" s="2316">
        <f>S6</f>
        <v>1</v>
      </c>
      <c r="F5" s="2985" t="s">
        <v>8132</v>
      </c>
      <c r="G5" s="2986"/>
      <c r="H5" s="2986"/>
      <c r="I5" s="2986"/>
      <c r="J5" s="2986"/>
      <c r="K5" s="2986"/>
      <c r="L5" s="32" t="s">
        <v>44</v>
      </c>
      <c r="M5" s="2981" t="s">
        <v>53</v>
      </c>
      <c r="N5" s="2982"/>
      <c r="P5" s="1422" t="s">
        <v>97</v>
      </c>
      <c r="Q5" s="1478" t="s">
        <v>4943</v>
      </c>
      <c r="R5" s="1478" t="s">
        <v>4641</v>
      </c>
      <c r="S5" s="1478" t="s">
        <v>4642</v>
      </c>
      <c r="Y5" s="2724"/>
    </row>
    <row r="6" spans="1:25" ht="37.5" customHeight="1">
      <c r="A6" s="33" t="s">
        <v>49</v>
      </c>
      <c r="B6" s="12" t="s">
        <v>7812</v>
      </c>
      <c r="C6" s="1487">
        <f>Q7</f>
        <v>17</v>
      </c>
      <c r="D6" s="1487">
        <f t="shared" ref="D6:E9" si="0">R7</f>
        <v>9</v>
      </c>
      <c r="E6" s="1487">
        <f t="shared" si="0"/>
        <v>8</v>
      </c>
      <c r="F6" s="2977" t="s">
        <v>48</v>
      </c>
      <c r="G6" s="2978"/>
      <c r="H6" s="2978"/>
      <c r="I6" s="2978"/>
      <c r="J6" s="2978"/>
      <c r="K6" s="2978"/>
      <c r="L6" s="12" t="s">
        <v>44</v>
      </c>
      <c r="M6" s="2970" t="s">
        <v>47</v>
      </c>
      <c r="N6" s="2970"/>
      <c r="P6" s="1485" t="s">
        <v>4965</v>
      </c>
      <c r="Q6" s="1561">
        <v>19</v>
      </c>
      <c r="R6" s="1561">
        <v>18</v>
      </c>
      <c r="S6" s="1561">
        <v>1</v>
      </c>
      <c r="Y6" s="533"/>
    </row>
    <row r="7" spans="1:25" ht="23.15" customHeight="1">
      <c r="A7" s="33" t="s">
        <v>46</v>
      </c>
      <c r="B7" s="12" t="s">
        <v>7690</v>
      </c>
      <c r="C7" s="1487">
        <f>Q8</f>
        <v>8</v>
      </c>
      <c r="D7" s="1487">
        <f t="shared" si="0"/>
        <v>5</v>
      </c>
      <c r="E7" s="1487">
        <f t="shared" si="0"/>
        <v>3</v>
      </c>
      <c r="F7" s="2977" t="s">
        <v>7686</v>
      </c>
      <c r="G7" s="2978"/>
      <c r="H7" s="2978"/>
      <c r="I7" s="2978"/>
      <c r="J7" s="2978"/>
      <c r="K7" s="2978"/>
      <c r="L7" s="12" t="s">
        <v>44</v>
      </c>
      <c r="M7" s="2970" t="s">
        <v>43</v>
      </c>
      <c r="N7" s="2970"/>
      <c r="P7" s="1484" t="s">
        <v>49</v>
      </c>
      <c r="Q7" s="1524">
        <v>17</v>
      </c>
      <c r="R7" s="1524">
        <v>9</v>
      </c>
      <c r="S7" s="1524">
        <v>8</v>
      </c>
      <c r="Y7" s="533"/>
    </row>
    <row r="8" spans="1:25" ht="23.15" customHeight="1">
      <c r="A8" s="34" t="s">
        <v>231</v>
      </c>
      <c r="B8" s="12" t="s">
        <v>7690</v>
      </c>
      <c r="C8" s="1487">
        <f t="shared" ref="C8:C9" si="1">Q9</f>
        <v>5</v>
      </c>
      <c r="D8" s="1487">
        <f>R9</f>
        <v>2</v>
      </c>
      <c r="E8" s="1487">
        <f t="shared" si="0"/>
        <v>3</v>
      </c>
      <c r="F8" s="2977" t="s">
        <v>7687</v>
      </c>
      <c r="G8" s="2978"/>
      <c r="H8" s="2978"/>
      <c r="I8" s="2978"/>
      <c r="J8" s="2978"/>
      <c r="K8" s="2978"/>
      <c r="L8" s="12" t="s">
        <v>255</v>
      </c>
      <c r="M8" s="2970" t="s">
        <v>6986</v>
      </c>
      <c r="N8" s="2970"/>
      <c r="P8" s="1484" t="s">
        <v>46</v>
      </c>
      <c r="Q8" s="1524">
        <v>8</v>
      </c>
      <c r="R8" s="1524">
        <v>5</v>
      </c>
      <c r="S8" s="1524">
        <v>3</v>
      </c>
      <c r="Y8" s="533"/>
    </row>
    <row r="9" spans="1:25" ht="23.15" customHeight="1">
      <c r="A9" s="37" t="s">
        <v>233</v>
      </c>
      <c r="B9" s="12" t="s">
        <v>7693</v>
      </c>
      <c r="C9" s="1487">
        <f t="shared" si="1"/>
        <v>7</v>
      </c>
      <c r="D9" s="1487">
        <f t="shared" si="0"/>
        <v>6</v>
      </c>
      <c r="E9" s="1487">
        <f t="shared" si="0"/>
        <v>1</v>
      </c>
      <c r="F9" s="2977" t="s">
        <v>7254</v>
      </c>
      <c r="G9" s="2978"/>
      <c r="H9" s="2978"/>
      <c r="I9" s="2978"/>
      <c r="J9" s="2978"/>
      <c r="K9" s="2978"/>
      <c r="L9" s="12" t="s">
        <v>44</v>
      </c>
      <c r="M9" s="2970" t="s">
        <v>43</v>
      </c>
      <c r="N9" s="2970"/>
      <c r="P9" s="1484" t="s">
        <v>4966</v>
      </c>
      <c r="Q9" s="1524">
        <v>5</v>
      </c>
      <c r="R9" s="1524">
        <v>2</v>
      </c>
      <c r="S9" s="1524">
        <v>3</v>
      </c>
      <c r="Y9" s="533"/>
    </row>
    <row r="10" spans="1:25" ht="23.15" customHeight="1">
      <c r="A10" s="34" t="s">
        <v>45</v>
      </c>
      <c r="B10" s="12" t="s">
        <v>7690</v>
      </c>
      <c r="C10" s="1487">
        <f t="shared" ref="C10:E11" si="2">Q11</f>
        <v>8</v>
      </c>
      <c r="D10" s="1487">
        <f t="shared" si="2"/>
        <v>7</v>
      </c>
      <c r="E10" s="1487">
        <f t="shared" si="2"/>
        <v>1</v>
      </c>
      <c r="F10" s="2977" t="s">
        <v>7688</v>
      </c>
      <c r="G10" s="2978"/>
      <c r="H10" s="2978"/>
      <c r="I10" s="2978"/>
      <c r="J10" s="2978"/>
      <c r="K10" s="2978"/>
      <c r="L10" s="12" t="s">
        <v>44</v>
      </c>
      <c r="M10" s="2970" t="s">
        <v>43</v>
      </c>
      <c r="N10" s="2970"/>
      <c r="P10" s="1484" t="s">
        <v>233</v>
      </c>
      <c r="Q10" s="1524">
        <v>7</v>
      </c>
      <c r="R10" s="1524">
        <v>6</v>
      </c>
      <c r="S10" s="1524">
        <v>1</v>
      </c>
      <c r="Y10" s="533"/>
    </row>
    <row r="11" spans="1:25" ht="21.75" customHeight="1">
      <c r="A11" s="2987" t="s">
        <v>42</v>
      </c>
      <c r="B11" s="2989">
        <v>44</v>
      </c>
      <c r="C11" s="2991">
        <f t="shared" si="2"/>
        <v>44</v>
      </c>
      <c r="D11" s="2991">
        <f t="shared" si="2"/>
        <v>30</v>
      </c>
      <c r="E11" s="2991">
        <f t="shared" si="2"/>
        <v>14</v>
      </c>
      <c r="F11" s="2977" t="s">
        <v>7689</v>
      </c>
      <c r="G11" s="2978"/>
      <c r="H11" s="2978"/>
      <c r="I11" s="2978"/>
      <c r="J11" s="2978"/>
      <c r="K11" s="2978"/>
      <c r="L11" s="1754" t="s">
        <v>6788</v>
      </c>
      <c r="M11" s="2973" t="s">
        <v>41</v>
      </c>
      <c r="N11" s="2974"/>
      <c r="P11" s="1484" t="s">
        <v>4967</v>
      </c>
      <c r="Q11" s="1524">
        <v>8</v>
      </c>
      <c r="R11" s="1524">
        <v>7</v>
      </c>
      <c r="S11" s="1524">
        <v>1</v>
      </c>
      <c r="Y11" s="2725"/>
    </row>
    <row r="12" spans="1:25" ht="21.75" customHeight="1">
      <c r="A12" s="2988"/>
      <c r="B12" s="2990"/>
      <c r="C12" s="2992"/>
      <c r="D12" s="2992"/>
      <c r="E12" s="2992"/>
      <c r="F12" s="2977" t="s">
        <v>6789</v>
      </c>
      <c r="G12" s="2978"/>
      <c r="H12" s="2978"/>
      <c r="I12" s="2978"/>
      <c r="J12" s="2978"/>
      <c r="K12" s="2978"/>
      <c r="L12" s="12" t="s">
        <v>255</v>
      </c>
      <c r="M12" s="2975"/>
      <c r="N12" s="2976"/>
      <c r="P12" s="1484" t="s">
        <v>42</v>
      </c>
      <c r="Q12" s="1524">
        <v>44</v>
      </c>
      <c r="R12" s="1524">
        <v>30</v>
      </c>
      <c r="S12" s="1524">
        <v>14</v>
      </c>
      <c r="Y12" s="533"/>
    </row>
    <row r="13" spans="1:25" ht="16.5" customHeight="1">
      <c r="B13" s="2"/>
      <c r="C13" s="2"/>
      <c r="D13" s="2"/>
      <c r="E13" s="2"/>
      <c r="F13" s="2"/>
      <c r="G13" s="2"/>
      <c r="H13" s="2"/>
      <c r="J13" s="1"/>
      <c r="P13" s="2077"/>
      <c r="Q13" s="2078"/>
      <c r="R13" s="2078"/>
      <c r="S13" s="2078"/>
    </row>
    <row r="14" spans="1:25" ht="16.5" customHeight="1">
      <c r="A14" s="24" t="s">
        <v>3466</v>
      </c>
      <c r="B14" s="23"/>
      <c r="C14" s="2"/>
      <c r="D14" s="7"/>
      <c r="E14" s="7"/>
      <c r="F14" s="7"/>
      <c r="G14" s="7"/>
      <c r="H14" s="2"/>
    </row>
    <row r="15" spans="1:25" s="21" customFormat="1" ht="16.5" customHeight="1">
      <c r="A15" s="22" t="s">
        <v>6510</v>
      </c>
      <c r="B15" s="7"/>
      <c r="C15" s="2"/>
      <c r="D15" s="27" t="s">
        <v>6511</v>
      </c>
      <c r="E15" s="7"/>
      <c r="F15" s="7"/>
      <c r="G15" s="7"/>
      <c r="H15" s="7"/>
      <c r="I15" s="2"/>
      <c r="J15" s="2"/>
      <c r="K15" s="2"/>
      <c r="L15" s="2"/>
      <c r="M15" s="19" t="str">
        <f>S15</f>
        <v>（各年4月1日現在）</v>
      </c>
      <c r="N15" s="2"/>
      <c r="P15" s="1188" t="s">
        <v>4883</v>
      </c>
      <c r="Q15" s="1437"/>
      <c r="R15" s="1189" t="s">
        <v>4618</v>
      </c>
      <c r="S15" s="1525" t="s">
        <v>4988</v>
      </c>
    </row>
    <row r="16" spans="1:25" s="11" customFormat="1" ht="19" customHeight="1">
      <c r="A16" s="2996" t="s">
        <v>4987</v>
      </c>
      <c r="B16" s="2958" t="s">
        <v>468</v>
      </c>
      <c r="C16" s="2959"/>
      <c r="D16" s="2999" t="s">
        <v>4870</v>
      </c>
      <c r="E16" s="3000"/>
      <c r="F16" s="3000"/>
      <c r="G16" s="3000"/>
      <c r="H16" s="3000"/>
      <c r="I16" s="2969" t="s">
        <v>4871</v>
      </c>
      <c r="J16" s="2969"/>
      <c r="K16" s="2969"/>
      <c r="L16" s="2969"/>
      <c r="M16" s="2969"/>
      <c r="N16" s="2"/>
      <c r="P16" s="1405"/>
      <c r="Q16" s="1192"/>
      <c r="R16" s="1189" t="s">
        <v>4619</v>
      </c>
      <c r="S16" s="1460" t="s">
        <v>5005</v>
      </c>
      <c r="T16" s="1755" t="str">
        <f>HYPERLINK("#", "統計表リンク")</f>
        <v>統計表リンク</v>
      </c>
    </row>
    <row r="17" spans="1:27" s="11" customFormat="1" ht="19" customHeight="1">
      <c r="A17" s="2997"/>
      <c r="B17" s="2958"/>
      <c r="C17" s="2959"/>
      <c r="D17" s="3001" t="s">
        <v>814</v>
      </c>
      <c r="E17" s="2972" t="s">
        <v>3391</v>
      </c>
      <c r="F17" s="2957" t="s">
        <v>4986</v>
      </c>
      <c r="G17" s="2957" t="s">
        <v>3393</v>
      </c>
      <c r="H17" s="2957"/>
      <c r="I17" s="2971" t="s">
        <v>814</v>
      </c>
      <c r="J17" s="2972" t="s">
        <v>3391</v>
      </c>
      <c r="K17" s="2957" t="s">
        <v>3392</v>
      </c>
      <c r="L17" s="2957" t="s">
        <v>3393</v>
      </c>
      <c r="M17" s="2957"/>
      <c r="N17" s="2"/>
      <c r="P17" s="2953" t="s">
        <v>3293</v>
      </c>
      <c r="Q17" s="2954" t="s">
        <v>262</v>
      </c>
      <c r="R17" s="2955" t="s">
        <v>3262</v>
      </c>
      <c r="S17" s="2955"/>
      <c r="T17" s="2955"/>
      <c r="U17" s="2955"/>
      <c r="V17" s="2955"/>
      <c r="W17" s="2956" t="s">
        <v>3261</v>
      </c>
      <c r="X17" s="2956"/>
      <c r="Y17" s="2956"/>
      <c r="Z17" s="2956"/>
      <c r="AA17" s="2956"/>
    </row>
    <row r="18" spans="1:27" s="11" customFormat="1" ht="19" customHeight="1">
      <c r="A18" s="2998"/>
      <c r="B18" s="2958"/>
      <c r="C18" s="2959"/>
      <c r="D18" s="3001"/>
      <c r="E18" s="2972"/>
      <c r="F18" s="2957"/>
      <c r="G18" s="17" t="s">
        <v>3668</v>
      </c>
      <c r="H18" s="18" t="s">
        <v>1527</v>
      </c>
      <c r="I18" s="2971"/>
      <c r="J18" s="2972"/>
      <c r="K18" s="2957"/>
      <c r="L18" s="17" t="s">
        <v>3668</v>
      </c>
      <c r="M18" s="18" t="s">
        <v>1527</v>
      </c>
      <c r="N18" s="2"/>
      <c r="P18" s="2953"/>
      <c r="Q18" s="2954"/>
      <c r="R18" s="2955" t="s">
        <v>262</v>
      </c>
      <c r="S18" s="2955" t="s">
        <v>4982</v>
      </c>
      <c r="T18" s="2955" t="s">
        <v>4983</v>
      </c>
      <c r="U18" s="2955" t="s">
        <v>4984</v>
      </c>
      <c r="V18" s="2955"/>
      <c r="W18" s="2955" t="s">
        <v>262</v>
      </c>
      <c r="X18" s="2955" t="s">
        <v>4982</v>
      </c>
      <c r="Y18" s="2955" t="s">
        <v>4983</v>
      </c>
      <c r="Z18" s="2955" t="s">
        <v>4984</v>
      </c>
      <c r="AA18" s="2955"/>
    </row>
    <row r="19" spans="1:27" s="11" customFormat="1" ht="19" customHeight="1">
      <c r="A19" s="1527" t="str">
        <f t="shared" ref="A19:B23" si="3">P20</f>
        <v>令和4年</v>
      </c>
      <c r="B19" s="2949">
        <f t="shared" si="3"/>
        <v>3012</v>
      </c>
      <c r="C19" s="2950"/>
      <c r="D19" s="1531">
        <f t="shared" ref="D19:M23" si="4">R20</f>
        <v>1367</v>
      </c>
      <c r="E19" s="1532">
        <f t="shared" si="4"/>
        <v>35</v>
      </c>
      <c r="F19" s="1532">
        <f t="shared" si="4"/>
        <v>61</v>
      </c>
      <c r="G19" s="1532">
        <f t="shared" si="4"/>
        <v>310</v>
      </c>
      <c r="H19" s="1532">
        <f t="shared" si="4"/>
        <v>961</v>
      </c>
      <c r="I19" s="1531">
        <f t="shared" si="4"/>
        <v>1645</v>
      </c>
      <c r="J19" s="1532">
        <f t="shared" si="4"/>
        <v>3</v>
      </c>
      <c r="K19" s="1532">
        <f t="shared" si="4"/>
        <v>16</v>
      </c>
      <c r="L19" s="1532">
        <f t="shared" si="4"/>
        <v>219</v>
      </c>
      <c r="M19" s="1532">
        <f t="shared" si="4"/>
        <v>1407</v>
      </c>
      <c r="N19" s="2"/>
      <c r="P19" s="2953"/>
      <c r="Q19" s="2954"/>
      <c r="R19" s="2955"/>
      <c r="S19" s="2955"/>
      <c r="T19" s="2955"/>
      <c r="U19" s="1533" t="s">
        <v>4985</v>
      </c>
      <c r="V19" s="1533" t="s">
        <v>313</v>
      </c>
      <c r="W19" s="2955"/>
      <c r="X19" s="2955"/>
      <c r="Y19" s="2955"/>
      <c r="Z19" s="1533" t="s">
        <v>4985</v>
      </c>
      <c r="AA19" s="1533" t="s">
        <v>313</v>
      </c>
    </row>
    <row r="20" spans="1:27" s="11" customFormat="1" ht="19" customHeight="1">
      <c r="A20" s="1527">
        <f t="shared" si="3"/>
        <v>5</v>
      </c>
      <c r="B20" s="2949">
        <f t="shared" si="3"/>
        <v>3088</v>
      </c>
      <c r="C20" s="2950"/>
      <c r="D20" s="1531">
        <f t="shared" si="4"/>
        <v>1429</v>
      </c>
      <c r="E20" s="1532">
        <f t="shared" si="4"/>
        <v>33</v>
      </c>
      <c r="F20" s="1532">
        <f t="shared" si="4"/>
        <v>61</v>
      </c>
      <c r="G20" s="1532">
        <f t="shared" si="4"/>
        <v>330</v>
      </c>
      <c r="H20" s="1532">
        <f t="shared" si="4"/>
        <v>1005</v>
      </c>
      <c r="I20" s="1531">
        <f t="shared" si="4"/>
        <v>1659</v>
      </c>
      <c r="J20" s="1532">
        <f t="shared" si="4"/>
        <v>4</v>
      </c>
      <c r="K20" s="1532">
        <f t="shared" si="4"/>
        <v>16</v>
      </c>
      <c r="L20" s="1532">
        <f t="shared" si="4"/>
        <v>221</v>
      </c>
      <c r="M20" s="1532">
        <f t="shared" si="4"/>
        <v>1418</v>
      </c>
      <c r="N20" s="2"/>
      <c r="P20" s="1546" t="s">
        <v>7835</v>
      </c>
      <c r="Q20" s="1524">
        <v>3012</v>
      </c>
      <c r="R20" s="1547">
        <v>1367</v>
      </c>
      <c r="S20" s="1547">
        <v>35</v>
      </c>
      <c r="T20" s="1547">
        <v>61</v>
      </c>
      <c r="U20" s="1547">
        <v>310</v>
      </c>
      <c r="V20" s="1547">
        <v>961</v>
      </c>
      <c r="W20" s="1547">
        <v>1645</v>
      </c>
      <c r="X20" s="1547">
        <v>3</v>
      </c>
      <c r="Y20" s="1547">
        <v>16</v>
      </c>
      <c r="Z20" s="1547">
        <v>219</v>
      </c>
      <c r="AA20" s="1547">
        <v>1407</v>
      </c>
    </row>
    <row r="21" spans="1:27" s="11" customFormat="1" ht="19" customHeight="1">
      <c r="A21" s="1527">
        <f t="shared" si="3"/>
        <v>6</v>
      </c>
      <c r="B21" s="2949">
        <f t="shared" si="3"/>
        <v>3170</v>
      </c>
      <c r="C21" s="2950"/>
      <c r="D21" s="1531">
        <f t="shared" si="4"/>
        <v>1482</v>
      </c>
      <c r="E21" s="1532">
        <f t="shared" si="4"/>
        <v>26</v>
      </c>
      <c r="F21" s="1532">
        <f t="shared" si="4"/>
        <v>68</v>
      </c>
      <c r="G21" s="1532">
        <f t="shared" si="4"/>
        <v>337</v>
      </c>
      <c r="H21" s="1532">
        <f t="shared" si="4"/>
        <v>1051</v>
      </c>
      <c r="I21" s="1531">
        <f t="shared" si="4"/>
        <v>1688</v>
      </c>
      <c r="J21" s="1532">
        <f t="shared" si="4"/>
        <v>2</v>
      </c>
      <c r="K21" s="1532">
        <f t="shared" si="4"/>
        <v>20</v>
      </c>
      <c r="L21" s="1532">
        <f t="shared" si="4"/>
        <v>217</v>
      </c>
      <c r="M21" s="1532">
        <f t="shared" si="4"/>
        <v>1449</v>
      </c>
      <c r="N21" s="2"/>
      <c r="P21" s="1546">
        <v>5</v>
      </c>
      <c r="Q21" s="1524">
        <v>3088</v>
      </c>
      <c r="R21" s="1547">
        <v>1429</v>
      </c>
      <c r="S21" s="1547">
        <v>33</v>
      </c>
      <c r="T21" s="1547">
        <v>61</v>
      </c>
      <c r="U21" s="1547">
        <v>330</v>
      </c>
      <c r="V21" s="1547">
        <v>1005</v>
      </c>
      <c r="W21" s="1547">
        <v>1659</v>
      </c>
      <c r="X21" s="1547">
        <v>4</v>
      </c>
      <c r="Y21" s="1547">
        <v>16</v>
      </c>
      <c r="Z21" s="1547">
        <v>221</v>
      </c>
      <c r="AA21" s="1547">
        <v>1418</v>
      </c>
    </row>
    <row r="22" spans="1:27" s="11" customFormat="1" ht="19" customHeight="1">
      <c r="A22" s="1527">
        <f t="shared" si="3"/>
        <v>7</v>
      </c>
      <c r="B22" s="2949">
        <f t="shared" si="3"/>
        <v>3229</v>
      </c>
      <c r="C22" s="2950"/>
      <c r="D22" s="1531">
        <f t="shared" si="4"/>
        <v>1517</v>
      </c>
      <c r="E22" s="1532">
        <f t="shared" si="4"/>
        <v>22</v>
      </c>
      <c r="F22" s="1532">
        <f t="shared" si="4"/>
        <v>72</v>
      </c>
      <c r="G22" s="1532">
        <f t="shared" si="4"/>
        <v>335</v>
      </c>
      <c r="H22" s="1532">
        <f t="shared" si="4"/>
        <v>1088</v>
      </c>
      <c r="I22" s="1531">
        <f t="shared" si="4"/>
        <v>1712</v>
      </c>
      <c r="J22" s="1532">
        <f t="shared" si="4"/>
        <v>2</v>
      </c>
      <c r="K22" s="1532">
        <f t="shared" si="4"/>
        <v>19</v>
      </c>
      <c r="L22" s="1532">
        <f t="shared" si="4"/>
        <v>202</v>
      </c>
      <c r="M22" s="1532">
        <f t="shared" si="4"/>
        <v>1489</v>
      </c>
      <c r="N22" s="2"/>
      <c r="P22" s="1546">
        <v>6</v>
      </c>
      <c r="Q22" s="1524">
        <v>3170</v>
      </c>
      <c r="R22" s="1547">
        <v>1482</v>
      </c>
      <c r="S22" s="1547">
        <v>26</v>
      </c>
      <c r="T22" s="1547">
        <v>68</v>
      </c>
      <c r="U22" s="1547">
        <v>337</v>
      </c>
      <c r="V22" s="1547">
        <v>1051</v>
      </c>
      <c r="W22" s="1547">
        <v>1688</v>
      </c>
      <c r="X22" s="1547">
        <v>2</v>
      </c>
      <c r="Y22" s="1547">
        <v>20</v>
      </c>
      <c r="Z22" s="1547">
        <v>217</v>
      </c>
      <c r="AA22" s="1547">
        <v>1449</v>
      </c>
    </row>
    <row r="23" spans="1:27" s="11" customFormat="1" ht="19" customHeight="1">
      <c r="A23" s="1527">
        <f t="shared" si="3"/>
        <v>8</v>
      </c>
      <c r="B23" s="2949">
        <f t="shared" si="3"/>
        <v>3255</v>
      </c>
      <c r="C23" s="2950"/>
      <c r="D23" s="1531">
        <f t="shared" si="4"/>
        <v>1528</v>
      </c>
      <c r="E23" s="1532">
        <f t="shared" si="4"/>
        <v>23</v>
      </c>
      <c r="F23" s="1532">
        <f t="shared" si="4"/>
        <v>71</v>
      </c>
      <c r="G23" s="1532">
        <f t="shared" si="4"/>
        <v>347</v>
      </c>
      <c r="H23" s="1532">
        <f t="shared" si="4"/>
        <v>1087</v>
      </c>
      <c r="I23" s="1531">
        <f t="shared" si="4"/>
        <v>1727</v>
      </c>
      <c r="J23" s="1532">
        <f t="shared" si="4"/>
        <v>3</v>
      </c>
      <c r="K23" s="1532">
        <f t="shared" si="4"/>
        <v>16</v>
      </c>
      <c r="L23" s="1532">
        <f t="shared" si="4"/>
        <v>235</v>
      </c>
      <c r="M23" s="1532">
        <f t="shared" si="4"/>
        <v>1473</v>
      </c>
      <c r="N23" s="2"/>
      <c r="P23" s="1546">
        <v>7</v>
      </c>
      <c r="Q23" s="1524">
        <v>3229</v>
      </c>
      <c r="R23" s="1547">
        <v>1517</v>
      </c>
      <c r="S23" s="1547">
        <v>22</v>
      </c>
      <c r="T23" s="1547">
        <v>72</v>
      </c>
      <c r="U23" s="1547">
        <v>335</v>
      </c>
      <c r="V23" s="1547">
        <v>1088</v>
      </c>
      <c r="W23" s="1547">
        <v>1712</v>
      </c>
      <c r="X23" s="1547">
        <v>2</v>
      </c>
      <c r="Y23" s="1547">
        <v>19</v>
      </c>
      <c r="Z23" s="1547">
        <v>202</v>
      </c>
      <c r="AA23" s="1547">
        <v>1489</v>
      </c>
    </row>
    <row r="24" spans="1:27" s="11" customFormat="1" ht="19" customHeight="1">
      <c r="A24" s="11" t="s">
        <v>6549</v>
      </c>
      <c r="B24" s="1099"/>
      <c r="C24" s="2"/>
      <c r="D24" s="9"/>
      <c r="E24" s="9"/>
      <c r="F24" s="10"/>
      <c r="G24" s="9"/>
      <c r="H24" s="2"/>
      <c r="I24" s="1534"/>
      <c r="J24" s="1534"/>
      <c r="K24" s="1534"/>
      <c r="L24" s="1534"/>
      <c r="M24" s="1530" t="s">
        <v>6523</v>
      </c>
      <c r="N24" s="2"/>
      <c r="P24" s="1548">
        <v>8</v>
      </c>
      <c r="Q24" s="1549">
        <v>3255</v>
      </c>
      <c r="R24" s="1547">
        <v>1528</v>
      </c>
      <c r="S24" s="1547">
        <v>23</v>
      </c>
      <c r="T24" s="1547">
        <v>71</v>
      </c>
      <c r="U24" s="1547">
        <v>347</v>
      </c>
      <c r="V24" s="1547">
        <v>1087</v>
      </c>
      <c r="W24" s="1547">
        <v>1727</v>
      </c>
      <c r="X24" s="1547">
        <v>3</v>
      </c>
      <c r="Y24" s="1547">
        <v>16</v>
      </c>
      <c r="Z24" s="1547">
        <v>235</v>
      </c>
      <c r="AA24" s="1547">
        <v>1473</v>
      </c>
    </row>
    <row r="25" spans="1:27" s="11" customFormat="1" ht="19" customHeight="1">
      <c r="A25" s="11" t="s">
        <v>6716</v>
      </c>
      <c r="B25" s="1099"/>
      <c r="C25" s="2"/>
      <c r="D25" s="9"/>
      <c r="E25" s="9"/>
      <c r="F25" s="10"/>
      <c r="G25" s="9"/>
      <c r="H25" s="2"/>
      <c r="I25" s="1534"/>
      <c r="J25" s="1534"/>
      <c r="K25" s="1534"/>
      <c r="L25" s="1534"/>
      <c r="N25" s="2"/>
    </row>
    <row r="26" spans="1:27" s="11" customFormat="1" ht="16.5" customHeight="1">
      <c r="A26" s="2"/>
      <c r="B26" s="1099"/>
      <c r="C26" s="2"/>
      <c r="D26" s="9"/>
      <c r="E26" s="9"/>
      <c r="F26" s="10"/>
      <c r="G26" s="9"/>
      <c r="H26" s="2"/>
      <c r="I26" s="1534"/>
      <c r="J26" s="1534"/>
      <c r="K26" s="1534"/>
      <c r="L26" s="1534"/>
      <c r="M26" s="1530"/>
      <c r="N26" s="2"/>
    </row>
    <row r="27" spans="1:27" s="11" customFormat="1" ht="16.5" customHeight="1">
      <c r="A27" s="22" t="s">
        <v>236</v>
      </c>
      <c r="C27" s="7" t="s">
        <v>99</v>
      </c>
      <c r="D27" s="7"/>
      <c r="E27" s="7"/>
      <c r="F27" s="7"/>
      <c r="G27" s="7"/>
      <c r="I27" s="2"/>
      <c r="J27" s="2"/>
      <c r="K27" s="2"/>
      <c r="L27" s="2"/>
      <c r="M27" s="19" t="str">
        <f>S27</f>
        <v>（各年4月1日現在）</v>
      </c>
      <c r="N27" s="2"/>
      <c r="P27" s="1188" t="s">
        <v>4884</v>
      </c>
      <c r="Q27" s="1437"/>
      <c r="R27" s="1189" t="s">
        <v>4618</v>
      </c>
      <c r="S27" s="1525" t="s">
        <v>4988</v>
      </c>
      <c r="T27" s="21"/>
      <c r="U27" s="21"/>
      <c r="V27" s="21"/>
    </row>
    <row r="28" spans="1:27" s="11" customFormat="1" ht="19" customHeight="1">
      <c r="A28" s="1557" t="s">
        <v>4992</v>
      </c>
      <c r="B28" s="2952" t="s">
        <v>4974</v>
      </c>
      <c r="C28" s="2952"/>
      <c r="D28" s="2952" t="s">
        <v>4975</v>
      </c>
      <c r="E28" s="2952"/>
      <c r="F28" s="2952" t="s">
        <v>5001</v>
      </c>
      <c r="G28" s="2952"/>
      <c r="H28" s="2952" t="s">
        <v>5002</v>
      </c>
      <c r="I28" s="2952"/>
      <c r="J28" s="2952" t="s">
        <v>4976</v>
      </c>
      <c r="K28" s="2952"/>
      <c r="L28" s="2995" t="s">
        <v>1527</v>
      </c>
      <c r="M28" s="2995"/>
      <c r="O28" s="1405"/>
      <c r="P28" s="1192"/>
      <c r="R28" s="1189" t="s">
        <v>4619</v>
      </c>
      <c r="S28" s="1460" t="s">
        <v>5006</v>
      </c>
      <c r="T28" s="1755" t="str">
        <f>HYPERLINK("#", "統計表リンク")</f>
        <v>統計表リンク</v>
      </c>
    </row>
    <row r="29" spans="1:27" s="11" customFormat="1" ht="19" customHeight="1">
      <c r="A29" s="1558" t="str">
        <f>P30</f>
        <v>令和4年</v>
      </c>
      <c r="B29" s="2951">
        <f>R30</f>
        <v>1388</v>
      </c>
      <c r="C29" s="2951"/>
      <c r="D29" s="2951">
        <f>S30</f>
        <v>891</v>
      </c>
      <c r="E29" s="2951"/>
      <c r="F29" s="2951">
        <f>T30</f>
        <v>259</v>
      </c>
      <c r="G29" s="2951"/>
      <c r="H29" s="2951">
        <f>U30</f>
        <v>116</v>
      </c>
      <c r="I29" s="2951"/>
      <c r="J29" s="2951">
        <f>V30</f>
        <v>347</v>
      </c>
      <c r="K29" s="2951"/>
      <c r="L29" s="2951">
        <f>W30</f>
        <v>11</v>
      </c>
      <c r="M29" s="2951"/>
      <c r="P29" s="1553" t="s">
        <v>4981</v>
      </c>
      <c r="Q29" s="1553" t="s">
        <v>4989</v>
      </c>
      <c r="R29" s="1553" t="s">
        <v>4974</v>
      </c>
      <c r="S29" s="1553" t="s">
        <v>4975</v>
      </c>
      <c r="T29" s="1553" t="s">
        <v>4990</v>
      </c>
      <c r="U29" s="1553" t="s">
        <v>4991</v>
      </c>
      <c r="V29" s="1553" t="s">
        <v>4976</v>
      </c>
      <c r="W29" s="1553" t="s">
        <v>1527</v>
      </c>
    </row>
    <row r="30" spans="1:27" s="11" customFormat="1" ht="19" customHeight="1">
      <c r="A30" s="1558">
        <f>P31</f>
        <v>5</v>
      </c>
      <c r="B30" s="2951">
        <f>R31</f>
        <v>1425</v>
      </c>
      <c r="C30" s="2951"/>
      <c r="D30" s="2951">
        <f>S31</f>
        <v>928</v>
      </c>
      <c r="E30" s="2951"/>
      <c r="F30" s="2951">
        <f>T31</f>
        <v>272</v>
      </c>
      <c r="G30" s="2951"/>
      <c r="H30" s="2951">
        <f>U31</f>
        <v>112</v>
      </c>
      <c r="I30" s="2951"/>
      <c r="J30" s="2951">
        <f>V31</f>
        <v>339</v>
      </c>
      <c r="K30" s="2951"/>
      <c r="L30" s="2951">
        <f>W31</f>
        <v>12</v>
      </c>
      <c r="M30" s="2951"/>
      <c r="P30" s="1550" t="s">
        <v>7835</v>
      </c>
      <c r="Q30" s="1536">
        <v>3012</v>
      </c>
      <c r="R30" s="1551">
        <v>1388</v>
      </c>
      <c r="S30" s="1551">
        <v>891</v>
      </c>
      <c r="T30" s="1551">
        <v>259</v>
      </c>
      <c r="U30" s="1551">
        <v>116</v>
      </c>
      <c r="V30" s="1551">
        <v>347</v>
      </c>
      <c r="W30" s="1551">
        <v>11</v>
      </c>
    </row>
    <row r="31" spans="1:27" s="11" customFormat="1" ht="19" customHeight="1">
      <c r="A31" s="1558">
        <f>P32</f>
        <v>6</v>
      </c>
      <c r="B31" s="2951">
        <f>R32</f>
        <v>1502</v>
      </c>
      <c r="C31" s="2951"/>
      <c r="D31" s="2951">
        <f>S32</f>
        <v>928</v>
      </c>
      <c r="E31" s="2951"/>
      <c r="F31" s="2951">
        <f>T32</f>
        <v>281</v>
      </c>
      <c r="G31" s="2951"/>
      <c r="H31" s="2951">
        <f>U32</f>
        <v>122</v>
      </c>
      <c r="I31" s="2951"/>
      <c r="J31" s="2951">
        <f>V32</f>
        <v>325</v>
      </c>
      <c r="K31" s="2951"/>
      <c r="L31" s="2951">
        <f>W32</f>
        <v>12</v>
      </c>
      <c r="M31" s="2951"/>
      <c r="P31" s="1550">
        <v>5</v>
      </c>
      <c r="Q31" s="1536">
        <v>3088</v>
      </c>
      <c r="R31" s="1551">
        <v>1425</v>
      </c>
      <c r="S31" s="1551">
        <v>928</v>
      </c>
      <c r="T31" s="1551">
        <v>272</v>
      </c>
      <c r="U31" s="1551">
        <v>112</v>
      </c>
      <c r="V31" s="1551">
        <v>339</v>
      </c>
      <c r="W31" s="1551">
        <v>12</v>
      </c>
    </row>
    <row r="32" spans="1:27" s="11" customFormat="1" ht="19" customHeight="1">
      <c r="A32" s="1558">
        <f>P33</f>
        <v>7</v>
      </c>
      <c r="B32" s="2951">
        <f>R33</f>
        <v>1583</v>
      </c>
      <c r="C32" s="2951"/>
      <c r="D32" s="2951">
        <f>S33</f>
        <v>940</v>
      </c>
      <c r="E32" s="2951"/>
      <c r="F32" s="2951">
        <f>T33</f>
        <v>280</v>
      </c>
      <c r="G32" s="2951"/>
      <c r="H32" s="2951">
        <f>U33</f>
        <v>119</v>
      </c>
      <c r="I32" s="2951"/>
      <c r="J32" s="2951">
        <f>V33</f>
        <v>298</v>
      </c>
      <c r="K32" s="2951"/>
      <c r="L32" s="2951">
        <f>W33</f>
        <v>9</v>
      </c>
      <c r="M32" s="2951"/>
      <c r="P32" s="1552">
        <v>6</v>
      </c>
      <c r="Q32" s="1418">
        <v>3170</v>
      </c>
      <c r="R32" s="1500">
        <v>1502</v>
      </c>
      <c r="S32" s="1500">
        <v>928</v>
      </c>
      <c r="T32" s="1500">
        <v>281</v>
      </c>
      <c r="U32" s="1500">
        <v>122</v>
      </c>
      <c r="V32" s="1500">
        <v>325</v>
      </c>
      <c r="W32" s="1500">
        <v>12</v>
      </c>
    </row>
    <row r="33" spans="1:31" s="11" customFormat="1" ht="19" customHeight="1">
      <c r="A33" s="1558">
        <f t="shared" ref="A33" si="5">P34</f>
        <v>8</v>
      </c>
      <c r="B33" s="2951">
        <f>R34</f>
        <v>1612</v>
      </c>
      <c r="C33" s="2951"/>
      <c r="D33" s="2951">
        <f>S34</f>
        <v>949</v>
      </c>
      <c r="E33" s="2951"/>
      <c r="F33" s="2951">
        <f>T34</f>
        <v>276</v>
      </c>
      <c r="G33" s="2951"/>
      <c r="H33" s="2951">
        <f>U34</f>
        <v>126</v>
      </c>
      <c r="I33" s="2951"/>
      <c r="J33" s="2951">
        <f>V34</f>
        <v>284</v>
      </c>
      <c r="K33" s="2951"/>
      <c r="L33" s="2951">
        <f>W34</f>
        <v>8</v>
      </c>
      <c r="M33" s="2951"/>
      <c r="P33" s="1552">
        <v>7</v>
      </c>
      <c r="Q33" s="1418">
        <v>3229</v>
      </c>
      <c r="R33" s="1500">
        <v>1583</v>
      </c>
      <c r="S33" s="1500">
        <v>940</v>
      </c>
      <c r="T33" s="1500">
        <v>280</v>
      </c>
      <c r="U33" s="1500">
        <v>119</v>
      </c>
      <c r="V33" s="1500">
        <v>298</v>
      </c>
      <c r="W33" s="1500">
        <v>9</v>
      </c>
    </row>
    <row r="34" spans="1:31" s="11" customFormat="1" ht="19" customHeight="1">
      <c r="A34" s="11" t="s">
        <v>9087</v>
      </c>
      <c r="B34" s="1099"/>
      <c r="C34" s="9"/>
      <c r="D34" s="9"/>
      <c r="E34" s="10"/>
      <c r="F34" s="9"/>
      <c r="G34" s="2"/>
      <c r="H34" s="1534"/>
      <c r="I34" s="2"/>
      <c r="J34" s="2"/>
      <c r="K34" s="2"/>
      <c r="L34" s="7"/>
      <c r="M34" s="19" t="s">
        <v>98</v>
      </c>
      <c r="N34" s="2"/>
      <c r="P34" s="1552">
        <v>8</v>
      </c>
      <c r="Q34" s="1418">
        <v>3255</v>
      </c>
      <c r="R34" s="1500">
        <v>1612</v>
      </c>
      <c r="S34" s="1500">
        <v>949</v>
      </c>
      <c r="T34" s="1500">
        <v>276</v>
      </c>
      <c r="U34" s="1500">
        <v>126</v>
      </c>
      <c r="V34" s="1500">
        <v>284</v>
      </c>
      <c r="W34" s="1500">
        <v>8</v>
      </c>
    </row>
    <row r="35" spans="1:31" s="11" customFormat="1" ht="19" customHeight="1">
      <c r="A35" s="11" t="s">
        <v>9088</v>
      </c>
      <c r="B35" s="2"/>
      <c r="C35" s="2"/>
      <c r="D35" s="2"/>
      <c r="E35" s="2"/>
      <c r="F35" s="2"/>
      <c r="G35" s="2"/>
      <c r="H35" s="2"/>
      <c r="I35" s="2"/>
      <c r="J35" s="2"/>
      <c r="K35" s="2"/>
      <c r="L35" s="2"/>
      <c r="M35" s="19"/>
    </row>
    <row r="36" spans="1:31" s="11" customFormat="1" ht="16.5" customHeight="1">
      <c r="B36" s="2"/>
      <c r="C36" s="2"/>
      <c r="D36" s="2"/>
      <c r="E36" s="2"/>
      <c r="F36" s="2"/>
      <c r="G36" s="2"/>
      <c r="H36" s="2"/>
      <c r="I36" s="2"/>
      <c r="J36" s="2"/>
      <c r="K36" s="2"/>
      <c r="L36" s="2"/>
      <c r="M36" s="2"/>
      <c r="N36" s="19"/>
    </row>
    <row r="37" spans="1:31" s="11" customFormat="1" ht="16.5" customHeight="1">
      <c r="A37" s="22" t="s">
        <v>6516</v>
      </c>
      <c r="B37" s="2"/>
      <c r="C37" s="7" t="s">
        <v>5003</v>
      </c>
      <c r="D37" s="2"/>
      <c r="E37" s="2"/>
      <c r="F37" s="2"/>
      <c r="G37" s="2"/>
      <c r="H37" s="2"/>
      <c r="I37" s="2"/>
      <c r="J37" s="2"/>
      <c r="K37" s="2"/>
      <c r="L37" s="2"/>
      <c r="M37" s="2"/>
      <c r="N37" s="4" t="str">
        <f>S37</f>
        <v>（各年4月1日現在）</v>
      </c>
      <c r="P37" s="1188" t="s">
        <v>4885</v>
      </c>
      <c r="Q37" s="1437"/>
      <c r="R37" s="1189" t="s">
        <v>4618</v>
      </c>
      <c r="S37" s="1525" t="s">
        <v>4988</v>
      </c>
      <c r="T37" s="21"/>
      <c r="U37" s="21"/>
      <c r="V37" s="21"/>
    </row>
    <row r="38" spans="1:31" s="11" customFormat="1" ht="19" customHeight="1">
      <c r="A38" s="2963" t="s">
        <v>4992</v>
      </c>
      <c r="B38" s="2965" t="s">
        <v>4977</v>
      </c>
      <c r="C38" s="2966"/>
      <c r="D38" s="2967" t="s">
        <v>257</v>
      </c>
      <c r="E38" s="2968"/>
      <c r="F38" s="2967" t="s">
        <v>258</v>
      </c>
      <c r="G38" s="2968"/>
      <c r="H38" s="2965" t="s">
        <v>259</v>
      </c>
      <c r="I38" s="2966"/>
      <c r="J38" s="2967" t="s">
        <v>260</v>
      </c>
      <c r="K38" s="2968"/>
      <c r="L38" s="2967" t="s">
        <v>261</v>
      </c>
      <c r="M38" s="2968"/>
      <c r="N38" s="2993" t="s">
        <v>4980</v>
      </c>
      <c r="P38" s="1405"/>
      <c r="Q38" s="1192"/>
      <c r="R38" s="1189" t="s">
        <v>4619</v>
      </c>
      <c r="S38" s="1460" t="s">
        <v>5007</v>
      </c>
      <c r="T38" s="1755" t="str">
        <f>HYPERLINK("#", "統計表リンク")</f>
        <v>統計表リンク</v>
      </c>
    </row>
    <row r="39" spans="1:31" s="11" customFormat="1" ht="19" customHeight="1">
      <c r="A39" s="2964"/>
      <c r="B39" s="32" t="s">
        <v>4978</v>
      </c>
      <c r="C39" s="1085" t="s">
        <v>4979</v>
      </c>
      <c r="D39" s="1085" t="s">
        <v>4978</v>
      </c>
      <c r="E39" s="1085" t="s">
        <v>4979</v>
      </c>
      <c r="F39" s="1085" t="s">
        <v>4978</v>
      </c>
      <c r="G39" s="1085" t="s">
        <v>4979</v>
      </c>
      <c r="H39" s="32" t="s">
        <v>4978</v>
      </c>
      <c r="I39" s="1085" t="s">
        <v>4979</v>
      </c>
      <c r="J39" s="1085" t="s">
        <v>4978</v>
      </c>
      <c r="K39" s="1085" t="s">
        <v>4979</v>
      </c>
      <c r="L39" s="1085" t="s">
        <v>4978</v>
      </c>
      <c r="M39" s="1085" t="s">
        <v>4979</v>
      </c>
      <c r="N39" s="2994"/>
      <c r="P39" s="2962" t="s">
        <v>4981</v>
      </c>
      <c r="Q39" s="2962" t="s">
        <v>4989</v>
      </c>
      <c r="R39" s="2962" t="s">
        <v>4977</v>
      </c>
      <c r="S39" s="2962"/>
      <c r="T39" s="2962" t="s">
        <v>4993</v>
      </c>
      <c r="U39" s="2962"/>
      <c r="V39" s="2962" t="s">
        <v>4994</v>
      </c>
      <c r="W39" s="2962"/>
      <c r="X39" s="2791" t="s">
        <v>4995</v>
      </c>
      <c r="Y39" s="2791"/>
      <c r="Z39" s="2791" t="s">
        <v>4996</v>
      </c>
      <c r="AA39" s="2791"/>
      <c r="AB39" s="2791" t="s">
        <v>4997</v>
      </c>
      <c r="AC39" s="2791"/>
      <c r="AD39" s="2960" t="s">
        <v>4998</v>
      </c>
    </row>
    <row r="40" spans="1:31" s="11" customFormat="1" ht="19" customHeight="1">
      <c r="A40" s="1538" t="str">
        <f>P41</f>
        <v>令和4年</v>
      </c>
      <c r="B40" s="1286">
        <f>R41</f>
        <v>6</v>
      </c>
      <c r="C40" s="1535">
        <f t="shared" ref="C40:N40" si="6">S41</f>
        <v>0.2</v>
      </c>
      <c r="D40" s="1286">
        <f t="shared" si="6"/>
        <v>717</v>
      </c>
      <c r="E40" s="1535">
        <f t="shared" si="6"/>
        <v>23.8</v>
      </c>
      <c r="F40" s="1286">
        <f t="shared" si="6"/>
        <v>682</v>
      </c>
      <c r="G40" s="1535">
        <f t="shared" si="6"/>
        <v>22.6</v>
      </c>
      <c r="H40" s="1286">
        <f t="shared" si="6"/>
        <v>615</v>
      </c>
      <c r="I40" s="1535">
        <f t="shared" si="6"/>
        <v>20.399999999999999</v>
      </c>
      <c r="J40" s="1286">
        <f t="shared" si="6"/>
        <v>835</v>
      </c>
      <c r="K40" s="1535">
        <f t="shared" si="6"/>
        <v>27.7</v>
      </c>
      <c r="L40" s="1286">
        <f t="shared" si="6"/>
        <v>157</v>
      </c>
      <c r="M40" s="1535">
        <f t="shared" si="6"/>
        <v>5.2</v>
      </c>
      <c r="N40" s="1535">
        <f t="shared" si="6"/>
        <v>41.3</v>
      </c>
      <c r="P40" s="2962"/>
      <c r="Q40" s="2962"/>
      <c r="R40" s="1537" t="s">
        <v>4999</v>
      </c>
      <c r="S40" s="1537" t="s">
        <v>5000</v>
      </c>
      <c r="T40" s="1537" t="s">
        <v>4999</v>
      </c>
      <c r="U40" s="1537" t="s">
        <v>5000</v>
      </c>
      <c r="V40" s="1537" t="s">
        <v>4999</v>
      </c>
      <c r="W40" s="1537" t="s">
        <v>5000</v>
      </c>
      <c r="X40" s="598" t="s">
        <v>4999</v>
      </c>
      <c r="Y40" s="598" t="s">
        <v>5000</v>
      </c>
      <c r="Z40" s="598" t="s">
        <v>4999</v>
      </c>
      <c r="AA40" s="598" t="s">
        <v>5000</v>
      </c>
      <c r="AB40" s="598" t="s">
        <v>4999</v>
      </c>
      <c r="AC40" s="598" t="s">
        <v>5000</v>
      </c>
      <c r="AD40" s="2961"/>
    </row>
    <row r="41" spans="1:31" s="11" customFormat="1" ht="19" customHeight="1">
      <c r="A41" s="1538">
        <f t="shared" ref="A41:A44" si="7">P42</f>
        <v>5</v>
      </c>
      <c r="B41" s="1286">
        <f t="shared" ref="B41:B44" si="8">R42</f>
        <v>6</v>
      </c>
      <c r="C41" s="1535">
        <f t="shared" ref="C41:C44" si="9">S42</f>
        <v>0.2</v>
      </c>
      <c r="D41" s="1286">
        <f t="shared" ref="D41:D44" si="10">T42</f>
        <v>757</v>
      </c>
      <c r="E41" s="1535">
        <f t="shared" ref="E41:E44" si="11">U42</f>
        <v>24.5</v>
      </c>
      <c r="F41" s="1286">
        <f t="shared" ref="F41:F44" si="12">V42</f>
        <v>738</v>
      </c>
      <c r="G41" s="1535">
        <f t="shared" ref="G41:G44" si="13">W42</f>
        <v>23.9</v>
      </c>
      <c r="H41" s="1286">
        <f t="shared" ref="H41:H44" si="14">X42</f>
        <v>570</v>
      </c>
      <c r="I41" s="1535">
        <f t="shared" ref="I41:I44" si="15">Y42</f>
        <v>18.5</v>
      </c>
      <c r="J41" s="1286">
        <f t="shared" ref="J41:J44" si="16">Z42</f>
        <v>824</v>
      </c>
      <c r="K41" s="1535">
        <f t="shared" ref="K41:K44" si="17">AA42</f>
        <v>26.7</v>
      </c>
      <c r="L41" s="1286">
        <f t="shared" ref="L41:L44" si="18">AB42</f>
        <v>193</v>
      </c>
      <c r="M41" s="1535">
        <f t="shared" ref="M41:M44" si="19">AC42</f>
        <v>6.3</v>
      </c>
      <c r="N41" s="1535">
        <f t="shared" ref="N41:N44" si="20">AD42</f>
        <v>41.1</v>
      </c>
      <c r="P41" s="1552" t="s">
        <v>7835</v>
      </c>
      <c r="Q41" s="1418">
        <v>3012</v>
      </c>
      <c r="R41" s="1500">
        <v>6</v>
      </c>
      <c r="S41" s="1500">
        <v>0.2</v>
      </c>
      <c r="T41" s="1500">
        <v>717</v>
      </c>
      <c r="U41" s="1500">
        <v>23.8</v>
      </c>
      <c r="V41" s="1500">
        <v>682</v>
      </c>
      <c r="W41" s="1500">
        <v>22.6</v>
      </c>
      <c r="X41" s="1555">
        <v>615</v>
      </c>
      <c r="Y41" s="1555">
        <v>20.399999999999999</v>
      </c>
      <c r="Z41" s="1555">
        <v>835</v>
      </c>
      <c r="AA41" s="1555">
        <v>27.7</v>
      </c>
      <c r="AB41" s="1555">
        <v>157</v>
      </c>
      <c r="AC41" s="1555">
        <v>5.2</v>
      </c>
      <c r="AD41" s="1555">
        <v>41.3</v>
      </c>
    </row>
    <row r="42" spans="1:31" s="11" customFormat="1" ht="19" customHeight="1">
      <c r="A42" s="1538">
        <f t="shared" si="7"/>
        <v>6</v>
      </c>
      <c r="B42" s="1286">
        <f t="shared" si="8"/>
        <v>6</v>
      </c>
      <c r="C42" s="1535">
        <f t="shared" si="9"/>
        <v>0.2</v>
      </c>
      <c r="D42" s="1286">
        <f t="shared" si="10"/>
        <v>836</v>
      </c>
      <c r="E42" s="1535">
        <f t="shared" si="11"/>
        <v>26.4</v>
      </c>
      <c r="F42" s="1286">
        <f t="shared" si="12"/>
        <v>778</v>
      </c>
      <c r="G42" s="1535">
        <f t="shared" si="13"/>
        <v>24.5</v>
      </c>
      <c r="H42" s="1286">
        <f t="shared" si="14"/>
        <v>557</v>
      </c>
      <c r="I42" s="1535">
        <f t="shared" si="15"/>
        <v>17.600000000000001</v>
      </c>
      <c r="J42" s="1286">
        <f t="shared" si="16"/>
        <v>777</v>
      </c>
      <c r="K42" s="1535">
        <f t="shared" si="17"/>
        <v>24.5</v>
      </c>
      <c r="L42" s="1286">
        <f t="shared" si="18"/>
        <v>216</v>
      </c>
      <c r="M42" s="1535">
        <f t="shared" si="19"/>
        <v>6.8</v>
      </c>
      <c r="N42" s="1535">
        <f t="shared" si="20"/>
        <v>40.4</v>
      </c>
      <c r="P42" s="1552">
        <v>5</v>
      </c>
      <c r="Q42" s="1418">
        <v>3088</v>
      </c>
      <c r="R42" s="1500">
        <v>6</v>
      </c>
      <c r="S42" s="1500">
        <v>0.2</v>
      </c>
      <c r="T42" s="1500">
        <v>757</v>
      </c>
      <c r="U42" s="1500">
        <v>24.5</v>
      </c>
      <c r="V42" s="1500">
        <v>738</v>
      </c>
      <c r="W42" s="1500">
        <v>23.9</v>
      </c>
      <c r="X42" s="1555">
        <v>570</v>
      </c>
      <c r="Y42" s="1555">
        <v>18.5</v>
      </c>
      <c r="Z42" s="1555">
        <v>824</v>
      </c>
      <c r="AA42" s="1555">
        <v>26.7</v>
      </c>
      <c r="AB42" s="1555">
        <v>193</v>
      </c>
      <c r="AC42" s="1555">
        <v>6.3</v>
      </c>
      <c r="AD42" s="1555">
        <v>41.1</v>
      </c>
    </row>
    <row r="43" spans="1:31" s="11" customFormat="1" ht="19" customHeight="1">
      <c r="A43" s="1538">
        <f t="shared" si="7"/>
        <v>7</v>
      </c>
      <c r="B43" s="1286">
        <f t="shared" si="8"/>
        <v>7</v>
      </c>
      <c r="C43" s="1535">
        <f t="shared" si="9"/>
        <v>0.2</v>
      </c>
      <c r="D43" s="1286">
        <f t="shared" si="10"/>
        <v>883</v>
      </c>
      <c r="E43" s="1535">
        <f t="shared" si="11"/>
        <v>27.3</v>
      </c>
      <c r="F43" s="1286">
        <f t="shared" si="12"/>
        <v>839</v>
      </c>
      <c r="G43" s="1535">
        <f t="shared" si="13"/>
        <v>26</v>
      </c>
      <c r="H43" s="1286">
        <f t="shared" si="14"/>
        <v>554</v>
      </c>
      <c r="I43" s="1535">
        <f t="shared" si="15"/>
        <v>17.2</v>
      </c>
      <c r="J43" s="1286">
        <f t="shared" si="16"/>
        <v>739</v>
      </c>
      <c r="K43" s="1535">
        <f t="shared" si="17"/>
        <v>22.9</v>
      </c>
      <c r="L43" s="1286">
        <f t="shared" si="18"/>
        <v>207</v>
      </c>
      <c r="M43" s="1535">
        <f t="shared" si="19"/>
        <v>6.4</v>
      </c>
      <c r="N43" s="1535">
        <f t="shared" si="20"/>
        <v>39.799999999999997</v>
      </c>
      <c r="P43" s="1552">
        <v>6</v>
      </c>
      <c r="Q43" s="1418">
        <v>3170</v>
      </c>
      <c r="R43" s="1500">
        <v>6</v>
      </c>
      <c r="S43" s="1500">
        <v>0.2</v>
      </c>
      <c r="T43" s="1500">
        <v>836</v>
      </c>
      <c r="U43" s="1500">
        <v>26.4</v>
      </c>
      <c r="V43" s="1500">
        <v>778</v>
      </c>
      <c r="W43" s="1500">
        <v>24.5</v>
      </c>
      <c r="X43" s="1555">
        <v>557</v>
      </c>
      <c r="Y43" s="1555">
        <v>17.600000000000001</v>
      </c>
      <c r="Z43" s="1555">
        <v>777</v>
      </c>
      <c r="AA43" s="1555">
        <v>24.5</v>
      </c>
      <c r="AB43" s="1555">
        <v>216</v>
      </c>
      <c r="AC43" s="1555">
        <v>6.8</v>
      </c>
      <c r="AD43" s="1555">
        <v>40.4</v>
      </c>
    </row>
    <row r="44" spans="1:31" s="11" customFormat="1" ht="19" customHeight="1">
      <c r="A44" s="1538">
        <f t="shared" si="7"/>
        <v>8</v>
      </c>
      <c r="B44" s="1286">
        <f t="shared" si="8"/>
        <v>5</v>
      </c>
      <c r="C44" s="1535">
        <f t="shared" si="9"/>
        <v>0.2</v>
      </c>
      <c r="D44" s="1286">
        <f t="shared" si="10"/>
        <v>893</v>
      </c>
      <c r="E44" s="1535">
        <f t="shared" si="11"/>
        <v>27.4</v>
      </c>
      <c r="F44" s="1286">
        <f t="shared" si="12"/>
        <v>882</v>
      </c>
      <c r="G44" s="1535">
        <f t="shared" si="13"/>
        <v>27.1</v>
      </c>
      <c r="H44" s="1286">
        <f t="shared" si="14"/>
        <v>554</v>
      </c>
      <c r="I44" s="1535">
        <f t="shared" si="15"/>
        <v>17</v>
      </c>
      <c r="J44" s="1286">
        <f t="shared" si="16"/>
        <v>702</v>
      </c>
      <c r="K44" s="1535">
        <f t="shared" si="17"/>
        <v>21.6</v>
      </c>
      <c r="L44" s="1286">
        <f t="shared" si="18"/>
        <v>219</v>
      </c>
      <c r="M44" s="1535">
        <f t="shared" si="19"/>
        <v>6.7</v>
      </c>
      <c r="N44" s="1535">
        <f t="shared" si="20"/>
        <v>39.700000000000003</v>
      </c>
      <c r="P44" s="1556">
        <v>7</v>
      </c>
      <c r="Q44" s="1554">
        <v>3229</v>
      </c>
      <c r="R44" s="1555">
        <v>7</v>
      </c>
      <c r="S44" s="1555">
        <v>0.2</v>
      </c>
      <c r="T44" s="1555">
        <v>883</v>
      </c>
      <c r="U44" s="1555">
        <v>27.3</v>
      </c>
      <c r="V44" s="1555">
        <v>839</v>
      </c>
      <c r="W44" s="1555">
        <v>26</v>
      </c>
      <c r="X44" s="1555">
        <v>554</v>
      </c>
      <c r="Y44" s="1555">
        <v>17.2</v>
      </c>
      <c r="Z44" s="1555">
        <v>739</v>
      </c>
      <c r="AA44" s="1555">
        <v>22.9</v>
      </c>
      <c r="AB44" s="1555">
        <v>207</v>
      </c>
      <c r="AC44" s="1555">
        <v>6.4</v>
      </c>
      <c r="AD44" s="1555">
        <v>39.799999999999997</v>
      </c>
    </row>
    <row r="45" spans="1:31" s="11" customFormat="1" ht="19" customHeight="1">
      <c r="A45" s="11" t="s">
        <v>6798</v>
      </c>
      <c r="B45" s="2"/>
      <c r="C45" s="2"/>
      <c r="D45" s="2"/>
      <c r="E45" s="2"/>
      <c r="F45" s="2"/>
      <c r="G45" s="2"/>
      <c r="H45" s="2"/>
      <c r="I45" s="2"/>
      <c r="J45" s="2"/>
      <c r="K45" s="2"/>
      <c r="L45" s="2"/>
      <c r="M45" s="2"/>
      <c r="N45" s="1530"/>
      <c r="P45" s="1556">
        <v>8</v>
      </c>
      <c r="Q45" s="1554">
        <v>3255</v>
      </c>
      <c r="R45" s="1555">
        <v>5</v>
      </c>
      <c r="S45" s="1555">
        <v>0.2</v>
      </c>
      <c r="T45" s="1555">
        <v>893</v>
      </c>
      <c r="U45" s="1555">
        <v>27.4</v>
      </c>
      <c r="V45" s="1555">
        <v>882</v>
      </c>
      <c r="W45" s="1555">
        <v>27.1</v>
      </c>
      <c r="X45" s="1555">
        <v>554</v>
      </c>
      <c r="Y45" s="1555">
        <v>17</v>
      </c>
      <c r="Z45" s="1555">
        <v>702</v>
      </c>
      <c r="AA45" s="1555">
        <v>21.6</v>
      </c>
      <c r="AB45" s="1555">
        <v>219</v>
      </c>
      <c r="AC45" s="1555">
        <v>6.7</v>
      </c>
      <c r="AD45" s="1555">
        <v>39.700000000000003</v>
      </c>
    </row>
    <row r="46" spans="1:31" s="11" customFormat="1" ht="20.149999999999999" customHeight="1">
      <c r="N46" s="1530" t="s">
        <v>4973</v>
      </c>
    </row>
    <row r="47" spans="1:31" s="11" customFormat="1" ht="20.149999999999999" customHeight="1">
      <c r="P47" s="2"/>
      <c r="Q47" s="2"/>
      <c r="R47" s="2"/>
      <c r="S47" s="2"/>
      <c r="T47" s="2"/>
      <c r="U47" s="2"/>
      <c r="V47" s="2"/>
      <c r="W47" s="2"/>
      <c r="X47" s="2"/>
      <c r="Y47" s="2"/>
      <c r="Z47" s="2"/>
      <c r="AA47" s="2"/>
      <c r="AB47" s="2"/>
      <c r="AC47" s="2"/>
      <c r="AD47" s="2"/>
      <c r="AE47" s="2"/>
    </row>
    <row r="48" spans="1:31" ht="20.149999999999999" customHeight="1">
      <c r="B48" s="2"/>
      <c r="C48" s="2"/>
      <c r="D48" s="2"/>
      <c r="E48" s="2"/>
      <c r="F48" s="2"/>
      <c r="G48" s="2"/>
      <c r="H48" s="2"/>
    </row>
    <row r="49" ht="20.149999999999999" customHeight="1"/>
    <row r="50" ht="20.149999999999999" customHeight="1"/>
    <row r="51" ht="14.15" customHeight="1"/>
    <row r="52" ht="14.15" customHeight="1"/>
    <row r="53" ht="14.15" customHeight="1"/>
  </sheetData>
  <sheetProtection algorithmName="SHA-512" hashValue="FUBy30l5C23vRo6kLk/G/hyiNvK9HmkUINpmjJ6AN0HDsOkEeJ1+bHaIpcYlUgciXb2ca7jmdem6yt5850l3gg==" saltValue="y/cH98MJ5lT+5bKf58tzRA==" spinCount="100000" sheet="1" objects="1" scenarios="1"/>
  <customSheetViews>
    <customSheetView guid="{0048CC1A-5574-4F72-829A-CCCEAA565538}" showPageBreaks="1" fitToPage="1" printArea="1" view="pageBreakPreview">
      <selection activeCell="S42" sqref="S42"/>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4">
      <selection activeCell="S42" sqref="S42"/>
      <pageMargins left="0.78740157480314965" right="0.78740157480314965" top="0.98425196850393704" bottom="0.98425196850393704" header="0.51181102362204722" footer="0.51181102362204722"/>
      <printOptions horizontalCentered="1"/>
      <headerFooter alignWithMargins="0"/>
    </customSheetView>
  </customSheetViews>
  <mergeCells count="106">
    <mergeCell ref="A11:A12"/>
    <mergeCell ref="B11:B12"/>
    <mergeCell ref="C11:C12"/>
    <mergeCell ref="D11:D12"/>
    <mergeCell ref="E11:E12"/>
    <mergeCell ref="F38:G38"/>
    <mergeCell ref="B38:C38"/>
    <mergeCell ref="N38:N39"/>
    <mergeCell ref="L38:M38"/>
    <mergeCell ref="J38:K38"/>
    <mergeCell ref="F28:G28"/>
    <mergeCell ref="H28:I28"/>
    <mergeCell ref="L28:M28"/>
    <mergeCell ref="B28:C28"/>
    <mergeCell ref="F29:G29"/>
    <mergeCell ref="H29:I29"/>
    <mergeCell ref="J29:K29"/>
    <mergeCell ref="L29:M29"/>
    <mergeCell ref="B29:C29"/>
    <mergeCell ref="J28:K28"/>
    <mergeCell ref="A16:A18"/>
    <mergeCell ref="D16:H16"/>
    <mergeCell ref="D17:D18"/>
    <mergeCell ref="E17:E18"/>
    <mergeCell ref="M6:N6"/>
    <mergeCell ref="M7:N7"/>
    <mergeCell ref="M8:N8"/>
    <mergeCell ref="M9:N9"/>
    <mergeCell ref="A1:D1"/>
    <mergeCell ref="A2:D2"/>
    <mergeCell ref="M4:N4"/>
    <mergeCell ref="M5:N5"/>
    <mergeCell ref="F4:K4"/>
    <mergeCell ref="F5:K5"/>
    <mergeCell ref="F6:K6"/>
    <mergeCell ref="F7:K7"/>
    <mergeCell ref="F8:K8"/>
    <mergeCell ref="F9:K9"/>
    <mergeCell ref="I16:M16"/>
    <mergeCell ref="M10:N10"/>
    <mergeCell ref="I17:I18"/>
    <mergeCell ref="J17:J18"/>
    <mergeCell ref="K17:K18"/>
    <mergeCell ref="L17:M17"/>
    <mergeCell ref="M11:N12"/>
    <mergeCell ref="F10:K10"/>
    <mergeCell ref="F11:K11"/>
    <mergeCell ref="F12:K12"/>
    <mergeCell ref="A38:A39"/>
    <mergeCell ref="H38:I38"/>
    <mergeCell ref="J30:K30"/>
    <mergeCell ref="J31:K31"/>
    <mergeCell ref="J32:K32"/>
    <mergeCell ref="J33:K33"/>
    <mergeCell ref="H30:I30"/>
    <mergeCell ref="H31:I31"/>
    <mergeCell ref="H32:I32"/>
    <mergeCell ref="H33:I33"/>
    <mergeCell ref="F30:G30"/>
    <mergeCell ref="D38:E38"/>
    <mergeCell ref="F31:G31"/>
    <mergeCell ref="F32:G32"/>
    <mergeCell ref="F33:G33"/>
    <mergeCell ref="D30:E30"/>
    <mergeCell ref="D32:E32"/>
    <mergeCell ref="D33:E33"/>
    <mergeCell ref="B30:C30"/>
    <mergeCell ref="B31:C31"/>
    <mergeCell ref="B32:C32"/>
    <mergeCell ref="B33:C33"/>
    <mergeCell ref="Z39:AA39"/>
    <mergeCell ref="AB39:AC39"/>
    <mergeCell ref="AD39:AD40"/>
    <mergeCell ref="L30:M30"/>
    <mergeCell ref="L31:M31"/>
    <mergeCell ref="L32:M32"/>
    <mergeCell ref="L33:M33"/>
    <mergeCell ref="Q39:Q40"/>
    <mergeCell ref="P39:P40"/>
    <mergeCell ref="R39:S39"/>
    <mergeCell ref="T39:U39"/>
    <mergeCell ref="V39:W39"/>
    <mergeCell ref="B19:C19"/>
    <mergeCell ref="B20:C20"/>
    <mergeCell ref="B22:C22"/>
    <mergeCell ref="B23:C23"/>
    <mergeCell ref="D31:E31"/>
    <mergeCell ref="B21:C21"/>
    <mergeCell ref="D28:E28"/>
    <mergeCell ref="D29:E29"/>
    <mergeCell ref="X39:Y39"/>
    <mergeCell ref="P17:P19"/>
    <mergeCell ref="Q17:Q19"/>
    <mergeCell ref="R17:V17"/>
    <mergeCell ref="W17:AA17"/>
    <mergeCell ref="R18:R19"/>
    <mergeCell ref="S18:S19"/>
    <mergeCell ref="T18:T19"/>
    <mergeCell ref="U18:V18"/>
    <mergeCell ref="W18:W19"/>
    <mergeCell ref="X18:X19"/>
    <mergeCell ref="Y18:Y19"/>
    <mergeCell ref="Z18:AA18"/>
    <mergeCell ref="F17:F18"/>
    <mergeCell ref="G17:H17"/>
    <mergeCell ref="B16:C18"/>
  </mergeCells>
  <phoneticPr fontId="9"/>
  <printOptions horizontalCentered="1"/>
  <pageMargins left="0.78740157480314965" right="0.78740157480314965" top="0.98425196850393704" bottom="0.98425196850393704" header="0.51181102362204722" footer="0.5118110236220472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S75"/>
  <sheetViews>
    <sheetView view="pageBreakPreview" zoomScaleNormal="100" zoomScaleSheetLayoutView="100" workbookViewId="0">
      <selection activeCell="N1" sqref="N1:N1048576"/>
    </sheetView>
  </sheetViews>
  <sheetFormatPr defaultColWidth="9" defaultRowHeight="15" customHeight="1"/>
  <cols>
    <col min="1" max="1" width="18.58203125" style="1187" customWidth="1"/>
    <col min="2" max="3" width="5.08203125" style="1194" customWidth="1"/>
    <col min="4" max="4" width="5.08203125" style="1195" customWidth="1"/>
    <col min="5" max="5" width="5.08203125" style="1194" customWidth="1"/>
    <col min="6" max="6" width="5.08203125" style="1187" customWidth="1"/>
    <col min="7" max="7" width="18.58203125" style="1187" customWidth="1"/>
    <col min="8" max="12" width="5.08203125" style="1187" customWidth="1"/>
    <col min="13" max="13" width="5.25" style="1187" customWidth="1"/>
    <col min="14" max="14" width="0.33203125" style="1187" hidden="1" customWidth="1"/>
    <col min="15" max="18" width="9" style="1187" hidden="1" customWidth="1"/>
    <col min="19" max="20" width="9" style="1187" customWidth="1"/>
    <col min="21" max="16384" width="9" style="1187"/>
  </cols>
  <sheetData>
    <row r="1" spans="1:19" s="1186" customFormat="1" ht="20.149999999999999" customHeight="1">
      <c r="A1" s="3013" t="str">
        <f>HYPERLINK("#", "【目次に戻る】")</f>
        <v>【目次に戻る】</v>
      </c>
      <c r="B1" s="3013"/>
      <c r="C1" s="3013"/>
      <c r="D1" s="1185"/>
      <c r="E1" s="1185"/>
      <c r="F1" s="1185"/>
      <c r="G1" s="1185"/>
      <c r="H1" s="1185"/>
      <c r="I1" s="1185"/>
      <c r="J1" s="1185"/>
      <c r="K1" s="1185"/>
      <c r="L1" s="1185"/>
      <c r="M1" s="1185"/>
      <c r="N1" s="1185"/>
      <c r="O1" s="1185"/>
      <c r="P1" s="1185"/>
      <c r="Q1" s="1185"/>
      <c r="R1" s="1185"/>
      <c r="S1" s="1185"/>
    </row>
    <row r="2" spans="1:19" s="1186" customFormat="1" ht="20.149999999999999" customHeight="1">
      <c r="A2" s="3013" t="str">
        <f>HYPERLINK("#", "【業務所管課別目次に戻る】")</f>
        <v>【業務所管課別目次に戻る】</v>
      </c>
      <c r="B2" s="3013"/>
      <c r="C2" s="3013"/>
      <c r="D2" s="1185"/>
      <c r="E2" s="1185"/>
      <c r="F2" s="1185"/>
      <c r="G2" s="1185"/>
      <c r="H2" s="1185"/>
      <c r="I2" s="1185"/>
      <c r="J2" s="1185"/>
      <c r="K2" s="1185"/>
      <c r="L2" s="1185"/>
      <c r="M2" s="1185"/>
      <c r="N2" s="1185"/>
      <c r="O2" s="1185"/>
      <c r="P2" s="1185"/>
      <c r="Q2" s="1185"/>
      <c r="R2" s="1185"/>
      <c r="S2" s="1185"/>
    </row>
    <row r="3" spans="1:19" ht="12.75" customHeight="1">
      <c r="A3" s="3014" t="s">
        <v>5009</v>
      </c>
      <c r="B3" s="3014"/>
      <c r="C3" s="3014"/>
      <c r="D3" s="3014"/>
      <c r="E3" s="3014"/>
      <c r="F3" s="3015"/>
      <c r="G3" s="3010" t="s">
        <v>3390</v>
      </c>
      <c r="H3" s="3010" t="s">
        <v>814</v>
      </c>
      <c r="I3" s="3010" t="s">
        <v>3391</v>
      </c>
      <c r="J3" s="3009" t="s">
        <v>3392</v>
      </c>
      <c r="K3" s="3010" t="s">
        <v>3393</v>
      </c>
      <c r="L3" s="3010"/>
      <c r="N3" s="1188" t="s">
        <v>5004</v>
      </c>
      <c r="O3" s="1437"/>
      <c r="P3" s="1189" t="s">
        <v>4618</v>
      </c>
      <c r="Q3" s="1525" t="str">
        <f>設定!$B$14</f>
        <v>（令和8年4月1日現在）</v>
      </c>
    </row>
    <row r="4" spans="1:19" s="1190" customFormat="1" ht="12.75" customHeight="1">
      <c r="A4" s="3014"/>
      <c r="B4" s="3014"/>
      <c r="C4" s="3014"/>
      <c r="D4" s="3014"/>
      <c r="E4" s="3014"/>
      <c r="F4" s="3015"/>
      <c r="G4" s="3010"/>
      <c r="H4" s="3010"/>
      <c r="I4" s="3010"/>
      <c r="J4" s="3009"/>
      <c r="K4" s="1273" t="s">
        <v>3668</v>
      </c>
      <c r="L4" s="1237" t="s">
        <v>1527</v>
      </c>
      <c r="N4" s="1191"/>
      <c r="O4" s="1192"/>
      <c r="P4" s="1189" t="s">
        <v>4619</v>
      </c>
      <c r="Q4" s="1460" t="s">
        <v>5008</v>
      </c>
      <c r="R4" s="1755" t="str">
        <f>HYPERLINK("#", "統計表リンク")</f>
        <v>統計表リンク</v>
      </c>
    </row>
    <row r="5" spans="1:19" s="1190" customFormat="1" ht="12.75" customHeight="1">
      <c r="A5" s="21"/>
      <c r="B5" s="21"/>
      <c r="C5" s="21"/>
      <c r="D5" s="21"/>
      <c r="E5" s="21"/>
      <c r="F5" s="21"/>
      <c r="G5" s="1281" t="s">
        <v>3669</v>
      </c>
      <c r="H5" s="1278">
        <v>3255</v>
      </c>
      <c r="I5" s="1278">
        <v>26</v>
      </c>
      <c r="J5" s="1278">
        <v>87</v>
      </c>
      <c r="K5" s="1278">
        <v>582</v>
      </c>
      <c r="L5" s="1278">
        <v>2560</v>
      </c>
      <c r="O5" s="1192"/>
      <c r="P5" s="1189"/>
    </row>
    <row r="6" spans="1:19" s="1190" customFormat="1" ht="12.75" customHeight="1">
      <c r="A6" s="21"/>
      <c r="B6" s="21"/>
      <c r="C6" s="21"/>
      <c r="D6" s="21"/>
      <c r="E6" s="21"/>
      <c r="F6" s="21"/>
      <c r="G6" s="1268" t="s">
        <v>3394</v>
      </c>
      <c r="H6" s="1265">
        <v>1403</v>
      </c>
      <c r="I6" s="1265">
        <v>20</v>
      </c>
      <c r="J6" s="1265">
        <v>65</v>
      </c>
      <c r="K6" s="1265">
        <v>282</v>
      </c>
      <c r="L6" s="1265">
        <v>1036</v>
      </c>
      <c r="N6" s="1192"/>
    </row>
    <row r="7" spans="1:19" s="1190" customFormat="1" ht="12.75" customHeight="1" thickBot="1">
      <c r="A7" s="38" t="s">
        <v>3</v>
      </c>
      <c r="B7" s="22"/>
      <c r="C7" s="22"/>
      <c r="D7" s="22"/>
      <c r="E7" s="21"/>
      <c r="F7" s="1271" t="str">
        <f>Q3</f>
        <v>（令和8年4月1日現在）</v>
      </c>
      <c r="G7" s="1269" t="s">
        <v>6747</v>
      </c>
      <c r="H7" s="1270">
        <v>1852</v>
      </c>
      <c r="I7" s="1270">
        <v>6</v>
      </c>
      <c r="J7" s="1270">
        <v>22</v>
      </c>
      <c r="K7" s="1270">
        <v>300</v>
      </c>
      <c r="L7" s="1270">
        <v>1524</v>
      </c>
      <c r="N7" s="1193"/>
    </row>
    <row r="8" spans="1:19" s="1193" customFormat="1" ht="13" customHeight="1" thickTop="1">
      <c r="A8" s="3016" t="s">
        <v>3390</v>
      </c>
      <c r="B8" s="3016" t="s">
        <v>814</v>
      </c>
      <c r="C8" s="3016" t="s">
        <v>3391</v>
      </c>
      <c r="D8" s="3017" t="s">
        <v>3392</v>
      </c>
      <c r="E8" s="3018" t="s">
        <v>3393</v>
      </c>
      <c r="F8" s="3019"/>
      <c r="G8" s="3011" t="s">
        <v>3390</v>
      </c>
      <c r="H8" s="3003" t="s">
        <v>814</v>
      </c>
      <c r="I8" s="3003" t="s">
        <v>3391</v>
      </c>
      <c r="J8" s="3005" t="s">
        <v>3392</v>
      </c>
      <c r="K8" s="3007" t="s">
        <v>3393</v>
      </c>
      <c r="L8" s="3008"/>
    </row>
    <row r="9" spans="1:19" s="1193" customFormat="1" ht="13" customHeight="1">
      <c r="A9" s="3004"/>
      <c r="B9" s="3004"/>
      <c r="C9" s="3004"/>
      <c r="D9" s="3006"/>
      <c r="E9" s="1273" t="s">
        <v>3668</v>
      </c>
      <c r="F9" s="1272" t="s">
        <v>1527</v>
      </c>
      <c r="G9" s="3012"/>
      <c r="H9" s="3004"/>
      <c r="I9" s="3004"/>
      <c r="J9" s="3006"/>
      <c r="K9" s="1273" t="s">
        <v>3668</v>
      </c>
      <c r="L9" s="1237" t="s">
        <v>1527</v>
      </c>
    </row>
    <row r="10" spans="1:19" s="1193" customFormat="1" ht="13" customHeight="1">
      <c r="A10" s="1274" t="s">
        <v>3227</v>
      </c>
      <c r="B10" s="1275">
        <v>84</v>
      </c>
      <c r="C10" s="1275">
        <v>2</v>
      </c>
      <c r="D10" s="1275">
        <v>6</v>
      </c>
      <c r="E10" s="1275">
        <v>24</v>
      </c>
      <c r="F10" s="1276">
        <v>52</v>
      </c>
      <c r="G10" s="1277" t="s">
        <v>8166</v>
      </c>
      <c r="H10" s="1278">
        <v>172</v>
      </c>
      <c r="I10" s="1278">
        <v>2</v>
      </c>
      <c r="J10" s="1278">
        <v>5</v>
      </c>
      <c r="K10" s="1278">
        <v>37</v>
      </c>
      <c r="L10" s="1278">
        <v>128</v>
      </c>
    </row>
    <row r="11" spans="1:19" s="1193" customFormat="1" ht="13" customHeight="1">
      <c r="A11" s="1238" t="s">
        <v>8201</v>
      </c>
      <c r="B11" s="1265">
        <v>28</v>
      </c>
      <c r="C11" s="1265">
        <v>2</v>
      </c>
      <c r="D11" s="1265">
        <v>4</v>
      </c>
      <c r="E11" s="1265">
        <v>10</v>
      </c>
      <c r="F11" s="1266">
        <v>12</v>
      </c>
      <c r="G11" s="1267" t="s">
        <v>8167</v>
      </c>
      <c r="H11" s="1265">
        <v>19</v>
      </c>
      <c r="I11" s="1265">
        <v>2</v>
      </c>
      <c r="J11" s="1265" t="s">
        <v>4191</v>
      </c>
      <c r="K11" s="1265">
        <v>3</v>
      </c>
      <c r="L11" s="1265">
        <v>14</v>
      </c>
    </row>
    <row r="12" spans="1:19" s="1193" customFormat="1" ht="13" customHeight="1">
      <c r="A12" s="1238" t="s">
        <v>8202</v>
      </c>
      <c r="B12" s="1265">
        <v>6</v>
      </c>
      <c r="C12" s="1265" t="s">
        <v>4191</v>
      </c>
      <c r="D12" s="1265" t="s">
        <v>4191</v>
      </c>
      <c r="E12" s="1265">
        <v>1</v>
      </c>
      <c r="F12" s="1266">
        <v>5</v>
      </c>
      <c r="G12" s="1267" t="s">
        <v>3395</v>
      </c>
      <c r="H12" s="1265">
        <v>36</v>
      </c>
      <c r="I12" s="1265" t="s">
        <v>4191</v>
      </c>
      <c r="J12" s="1265">
        <v>1</v>
      </c>
      <c r="K12" s="1265">
        <v>10</v>
      </c>
      <c r="L12" s="1265">
        <v>25</v>
      </c>
    </row>
    <row r="13" spans="1:19" s="1193" customFormat="1" ht="13" customHeight="1">
      <c r="A13" s="1238" t="s">
        <v>3225</v>
      </c>
      <c r="B13" s="1265">
        <v>11</v>
      </c>
      <c r="C13" s="1265" t="s">
        <v>4191</v>
      </c>
      <c r="D13" s="1265">
        <v>1</v>
      </c>
      <c r="E13" s="1265">
        <v>6</v>
      </c>
      <c r="F13" s="1266">
        <v>4</v>
      </c>
      <c r="G13" s="1267" t="s">
        <v>8168</v>
      </c>
      <c r="H13" s="1265">
        <v>22</v>
      </c>
      <c r="I13" s="1265" t="s">
        <v>4191</v>
      </c>
      <c r="J13" s="1265">
        <v>2</v>
      </c>
      <c r="K13" s="1265">
        <v>5</v>
      </c>
      <c r="L13" s="1265">
        <v>15</v>
      </c>
    </row>
    <row r="14" spans="1:19" s="1193" customFormat="1" ht="13" customHeight="1">
      <c r="A14" s="2167" t="s">
        <v>7458</v>
      </c>
      <c r="B14" s="2168">
        <v>39</v>
      </c>
      <c r="C14" s="2168" t="s">
        <v>4191</v>
      </c>
      <c r="D14" s="2168">
        <v>1</v>
      </c>
      <c r="E14" s="2168">
        <v>7</v>
      </c>
      <c r="F14" s="1266">
        <v>31</v>
      </c>
      <c r="G14" s="1267" t="s">
        <v>3396</v>
      </c>
      <c r="H14" s="1265">
        <v>32</v>
      </c>
      <c r="I14" s="1265" t="s">
        <v>4191</v>
      </c>
      <c r="J14" s="1265">
        <v>1</v>
      </c>
      <c r="K14" s="1265">
        <v>7</v>
      </c>
      <c r="L14" s="1265">
        <v>24</v>
      </c>
    </row>
    <row r="15" spans="1:19" s="1193" customFormat="1" ht="13" customHeight="1">
      <c r="A15" s="1279" t="s">
        <v>8133</v>
      </c>
      <c r="B15" s="1278">
        <v>235</v>
      </c>
      <c r="C15" s="1278">
        <v>3</v>
      </c>
      <c r="D15" s="1278">
        <v>10</v>
      </c>
      <c r="E15" s="1278">
        <v>45</v>
      </c>
      <c r="F15" s="1280">
        <v>177</v>
      </c>
      <c r="G15" s="1267" t="s">
        <v>8169</v>
      </c>
      <c r="H15" s="1265">
        <v>38</v>
      </c>
      <c r="I15" s="1265" t="s">
        <v>4191</v>
      </c>
      <c r="J15" s="1265">
        <v>1</v>
      </c>
      <c r="K15" s="1265">
        <v>6</v>
      </c>
      <c r="L15" s="1265">
        <v>31</v>
      </c>
    </row>
    <row r="16" spans="1:19" s="1193" customFormat="1" ht="13" customHeight="1">
      <c r="A16" s="1238" t="s">
        <v>88</v>
      </c>
      <c r="B16" s="1265">
        <v>37</v>
      </c>
      <c r="C16" s="1265">
        <v>3</v>
      </c>
      <c r="D16" s="1265">
        <v>3</v>
      </c>
      <c r="E16" s="1265">
        <v>7</v>
      </c>
      <c r="F16" s="1266">
        <v>24</v>
      </c>
      <c r="G16" s="1267" t="s">
        <v>8170</v>
      </c>
      <c r="H16" s="1265">
        <v>25</v>
      </c>
      <c r="I16" s="1265" t="s">
        <v>4191</v>
      </c>
      <c r="J16" s="1265" t="s">
        <v>4191</v>
      </c>
      <c r="K16" s="1265">
        <v>6</v>
      </c>
      <c r="L16" s="1265">
        <v>19</v>
      </c>
    </row>
    <row r="17" spans="1:12" s="1193" customFormat="1" ht="13" customHeight="1">
      <c r="A17" s="1238" t="s">
        <v>3221</v>
      </c>
      <c r="B17" s="1265">
        <v>8</v>
      </c>
      <c r="C17" s="1265" t="s">
        <v>4191</v>
      </c>
      <c r="D17" s="1265">
        <v>1</v>
      </c>
      <c r="E17" s="1265">
        <v>3</v>
      </c>
      <c r="F17" s="1266">
        <v>4</v>
      </c>
      <c r="G17" s="1277" t="s">
        <v>8171</v>
      </c>
      <c r="H17" s="1278">
        <v>859</v>
      </c>
      <c r="I17" s="1278">
        <v>1</v>
      </c>
      <c r="J17" s="1278">
        <v>4</v>
      </c>
      <c r="K17" s="1278">
        <v>136</v>
      </c>
      <c r="L17" s="1278">
        <v>718</v>
      </c>
    </row>
    <row r="18" spans="1:12" s="1193" customFormat="1" ht="13" customHeight="1">
      <c r="A18" s="1238" t="s">
        <v>8134</v>
      </c>
      <c r="B18" s="1265">
        <v>18</v>
      </c>
      <c r="C18" s="1265" t="s">
        <v>4191</v>
      </c>
      <c r="D18" s="1265">
        <v>1</v>
      </c>
      <c r="E18" s="1265">
        <v>4</v>
      </c>
      <c r="F18" s="1266">
        <v>13</v>
      </c>
      <c r="G18" s="1267" t="s">
        <v>8172</v>
      </c>
      <c r="H18" s="1265">
        <v>24</v>
      </c>
      <c r="I18" s="1265">
        <v>1</v>
      </c>
      <c r="J18" s="1265">
        <v>1</v>
      </c>
      <c r="K18" s="1265">
        <v>7</v>
      </c>
      <c r="L18" s="1265">
        <v>15</v>
      </c>
    </row>
    <row r="19" spans="1:12" s="1193" customFormat="1" ht="13" customHeight="1">
      <c r="A19" s="1238" t="s">
        <v>8135</v>
      </c>
      <c r="B19" s="1265">
        <v>6</v>
      </c>
      <c r="C19" s="1265" t="s">
        <v>4191</v>
      </c>
      <c r="D19" s="1265" t="s">
        <v>4191</v>
      </c>
      <c r="E19" s="1265">
        <v>1</v>
      </c>
      <c r="F19" s="1266">
        <v>5</v>
      </c>
      <c r="G19" s="1267" t="s">
        <v>3397</v>
      </c>
      <c r="H19" s="1265">
        <v>84</v>
      </c>
      <c r="I19" s="1265" t="s">
        <v>4191</v>
      </c>
      <c r="J19" s="1265" t="s">
        <v>4191</v>
      </c>
      <c r="K19" s="1265">
        <v>27</v>
      </c>
      <c r="L19" s="1265">
        <v>57</v>
      </c>
    </row>
    <row r="20" spans="1:12" s="1193" customFormat="1" ht="13" customHeight="1">
      <c r="A20" s="1238" t="s">
        <v>8136</v>
      </c>
      <c r="B20" s="1265">
        <v>5</v>
      </c>
      <c r="C20" s="1265" t="s">
        <v>4191</v>
      </c>
      <c r="D20" s="1265" t="s">
        <v>4191</v>
      </c>
      <c r="E20" s="1265" t="s">
        <v>4191</v>
      </c>
      <c r="F20" s="1266">
        <v>5</v>
      </c>
      <c r="G20" s="1267" t="s">
        <v>8173</v>
      </c>
      <c r="H20" s="1265">
        <v>33</v>
      </c>
      <c r="I20" s="1265" t="s">
        <v>4191</v>
      </c>
      <c r="J20" s="1265" t="s">
        <v>4191</v>
      </c>
      <c r="K20" s="1265">
        <v>5</v>
      </c>
      <c r="L20" s="1265">
        <v>28</v>
      </c>
    </row>
    <row r="21" spans="1:12" s="1193" customFormat="1" ht="13" customHeight="1">
      <c r="A21" s="1238" t="s">
        <v>3398</v>
      </c>
      <c r="B21" s="1265">
        <v>9</v>
      </c>
      <c r="C21" s="1265" t="s">
        <v>4191</v>
      </c>
      <c r="D21" s="1265">
        <v>1</v>
      </c>
      <c r="E21" s="1265">
        <v>3</v>
      </c>
      <c r="F21" s="1266">
        <v>5</v>
      </c>
      <c r="G21" s="1267" t="s">
        <v>8174</v>
      </c>
      <c r="H21" s="1265">
        <v>33</v>
      </c>
      <c r="I21" s="1265" t="s">
        <v>4191</v>
      </c>
      <c r="J21" s="1265">
        <v>1</v>
      </c>
      <c r="K21" s="1265">
        <v>3</v>
      </c>
      <c r="L21" s="1265">
        <v>29</v>
      </c>
    </row>
    <row r="22" spans="1:12" s="1193" customFormat="1" ht="13" customHeight="1">
      <c r="A22" s="1238" t="s">
        <v>8137</v>
      </c>
      <c r="B22" s="1265">
        <v>24</v>
      </c>
      <c r="C22" s="1265" t="s">
        <v>4191</v>
      </c>
      <c r="D22" s="1265">
        <v>1</v>
      </c>
      <c r="E22" s="1265">
        <v>7</v>
      </c>
      <c r="F22" s="1266">
        <v>16</v>
      </c>
      <c r="G22" s="1267" t="s">
        <v>8175</v>
      </c>
      <c r="H22" s="1265">
        <v>39</v>
      </c>
      <c r="I22" s="1265" t="s">
        <v>4191</v>
      </c>
      <c r="J22" s="1265">
        <v>1</v>
      </c>
      <c r="K22" s="1265">
        <v>6</v>
      </c>
      <c r="L22" s="1265">
        <v>32</v>
      </c>
    </row>
    <row r="23" spans="1:12" s="1193" customFormat="1" ht="13" customHeight="1">
      <c r="A23" s="1238" t="s">
        <v>8138</v>
      </c>
      <c r="B23" s="1265">
        <v>5</v>
      </c>
      <c r="C23" s="1265" t="s">
        <v>4191</v>
      </c>
      <c r="D23" s="1265" t="s">
        <v>4191</v>
      </c>
      <c r="E23" s="1265">
        <v>1</v>
      </c>
      <c r="F23" s="1266">
        <v>4</v>
      </c>
      <c r="G23" s="1267" t="s">
        <v>8176</v>
      </c>
      <c r="H23" s="1265">
        <v>33</v>
      </c>
      <c r="I23" s="1265" t="s">
        <v>4191</v>
      </c>
      <c r="J23" s="1265">
        <v>1</v>
      </c>
      <c r="K23" s="1265">
        <v>7</v>
      </c>
      <c r="L23" s="1265">
        <v>25</v>
      </c>
    </row>
    <row r="24" spans="1:12" s="1193" customFormat="1" ht="13" customHeight="1">
      <c r="A24" s="1238" t="s">
        <v>7459</v>
      </c>
      <c r="B24" s="1265">
        <v>4</v>
      </c>
      <c r="C24" s="1265" t="s">
        <v>4191</v>
      </c>
      <c r="D24" s="1265" t="s">
        <v>4191</v>
      </c>
      <c r="E24" s="1265">
        <v>2</v>
      </c>
      <c r="F24" s="1266">
        <v>2</v>
      </c>
      <c r="G24" s="1267" t="s">
        <v>3399</v>
      </c>
      <c r="H24" s="1265">
        <v>613</v>
      </c>
      <c r="I24" s="1265" t="s">
        <v>4191</v>
      </c>
      <c r="J24" s="1265" t="s">
        <v>4191</v>
      </c>
      <c r="K24" s="1265">
        <v>81</v>
      </c>
      <c r="L24" s="1265">
        <v>532</v>
      </c>
    </row>
    <row r="25" spans="1:12" s="1193" customFormat="1" ht="13" customHeight="1">
      <c r="A25" s="1238" t="s">
        <v>8139</v>
      </c>
      <c r="B25" s="1265">
        <v>15</v>
      </c>
      <c r="C25" s="1265" t="s">
        <v>4191</v>
      </c>
      <c r="D25" s="1265">
        <v>1</v>
      </c>
      <c r="E25" s="1265">
        <v>4</v>
      </c>
      <c r="F25" s="1266">
        <v>10</v>
      </c>
      <c r="G25" s="2170" t="s">
        <v>8177</v>
      </c>
      <c r="H25" s="2169">
        <v>188</v>
      </c>
      <c r="I25" s="2169">
        <v>2</v>
      </c>
      <c r="J25" s="2169">
        <v>4</v>
      </c>
      <c r="K25" s="2169">
        <v>24</v>
      </c>
      <c r="L25" s="2169">
        <v>158</v>
      </c>
    </row>
    <row r="26" spans="1:12" s="1193" customFormat="1" ht="13" customHeight="1">
      <c r="A26" s="1238" t="s">
        <v>3215</v>
      </c>
      <c r="B26" s="1265">
        <v>62</v>
      </c>
      <c r="C26" s="1265" t="s">
        <v>4191</v>
      </c>
      <c r="D26" s="1265">
        <v>1</v>
      </c>
      <c r="E26" s="1265">
        <v>8</v>
      </c>
      <c r="F26" s="1266">
        <v>53</v>
      </c>
      <c r="G26" s="1267" t="s">
        <v>8178</v>
      </c>
      <c r="H26" s="1265">
        <v>147</v>
      </c>
      <c r="I26" s="1265">
        <v>2</v>
      </c>
      <c r="J26" s="1265">
        <v>3</v>
      </c>
      <c r="K26" s="1265">
        <v>18</v>
      </c>
      <c r="L26" s="1265">
        <v>124</v>
      </c>
    </row>
    <row r="27" spans="1:12" s="1193" customFormat="1" ht="13" customHeight="1">
      <c r="A27" s="1238" t="s">
        <v>3214</v>
      </c>
      <c r="B27" s="1265">
        <v>42</v>
      </c>
      <c r="C27" s="1265" t="s">
        <v>4191</v>
      </c>
      <c r="D27" s="1265">
        <v>1</v>
      </c>
      <c r="E27" s="1265">
        <v>5</v>
      </c>
      <c r="F27" s="1266">
        <v>36</v>
      </c>
      <c r="G27" s="1267" t="s">
        <v>8179</v>
      </c>
      <c r="H27" s="1265">
        <v>41</v>
      </c>
      <c r="I27" s="1265" t="s">
        <v>4191</v>
      </c>
      <c r="J27" s="1265">
        <v>1</v>
      </c>
      <c r="K27" s="1265">
        <v>6</v>
      </c>
      <c r="L27" s="1265">
        <v>34</v>
      </c>
    </row>
    <row r="28" spans="1:12" s="1193" customFormat="1" ht="13" customHeight="1">
      <c r="A28" s="1279" t="s">
        <v>8140</v>
      </c>
      <c r="B28" s="1278">
        <v>97</v>
      </c>
      <c r="C28" s="1278">
        <v>2</v>
      </c>
      <c r="D28" s="1278">
        <v>2</v>
      </c>
      <c r="E28" s="1278">
        <v>20</v>
      </c>
      <c r="F28" s="1280">
        <v>73</v>
      </c>
      <c r="G28" s="1277" t="s">
        <v>8180</v>
      </c>
      <c r="H28" s="1278">
        <v>308</v>
      </c>
      <c r="I28" s="1278">
        <v>4</v>
      </c>
      <c r="J28" s="1278">
        <v>17</v>
      </c>
      <c r="K28" s="1278">
        <v>73</v>
      </c>
      <c r="L28" s="1278">
        <v>214</v>
      </c>
    </row>
    <row r="29" spans="1:12" s="1193" customFormat="1" ht="13" customHeight="1">
      <c r="A29" s="1238" t="s">
        <v>8141</v>
      </c>
      <c r="B29" s="1265">
        <v>14</v>
      </c>
      <c r="C29" s="1265">
        <v>1</v>
      </c>
      <c r="D29" s="1265">
        <v>1</v>
      </c>
      <c r="E29" s="1265">
        <v>3</v>
      </c>
      <c r="F29" s="1266">
        <v>9</v>
      </c>
      <c r="G29" s="1267" t="s">
        <v>8181</v>
      </c>
      <c r="H29" s="1265">
        <v>19</v>
      </c>
      <c r="I29" s="1265">
        <v>4</v>
      </c>
      <c r="J29" s="1265">
        <v>1</v>
      </c>
      <c r="K29" s="1265">
        <v>4</v>
      </c>
      <c r="L29" s="1265">
        <v>10</v>
      </c>
    </row>
    <row r="30" spans="1:12" s="1193" customFormat="1" ht="13" customHeight="1">
      <c r="A30" s="1238" t="s">
        <v>3213</v>
      </c>
      <c r="B30" s="1265">
        <v>62</v>
      </c>
      <c r="C30" s="1265">
        <v>1</v>
      </c>
      <c r="D30" s="1265">
        <v>1</v>
      </c>
      <c r="E30" s="1265">
        <v>14</v>
      </c>
      <c r="F30" s="1266">
        <v>46</v>
      </c>
      <c r="G30" s="1267" t="s">
        <v>8182</v>
      </c>
      <c r="H30" s="1265">
        <v>21</v>
      </c>
      <c r="I30" s="1265" t="s">
        <v>4191</v>
      </c>
      <c r="J30" s="1265">
        <v>3</v>
      </c>
      <c r="K30" s="1265">
        <v>5</v>
      </c>
      <c r="L30" s="1265">
        <v>13</v>
      </c>
    </row>
    <row r="31" spans="1:12" s="1193" customFormat="1" ht="13" customHeight="1">
      <c r="A31" s="1238" t="s">
        <v>8142</v>
      </c>
      <c r="B31" s="1265">
        <v>5</v>
      </c>
      <c r="C31" s="1265" t="s">
        <v>4191</v>
      </c>
      <c r="D31" s="1265" t="s">
        <v>4191</v>
      </c>
      <c r="E31" s="1265">
        <v>1</v>
      </c>
      <c r="F31" s="1266">
        <v>4</v>
      </c>
      <c r="G31" s="1267" t="s">
        <v>8183</v>
      </c>
      <c r="H31" s="1265">
        <v>51</v>
      </c>
      <c r="I31" s="1265" t="s">
        <v>4191</v>
      </c>
      <c r="J31" s="1265">
        <v>7</v>
      </c>
      <c r="K31" s="1265">
        <v>18</v>
      </c>
      <c r="L31" s="1265">
        <v>26</v>
      </c>
    </row>
    <row r="32" spans="1:12" s="1193" customFormat="1" ht="13" customHeight="1">
      <c r="A32" s="1238" t="s">
        <v>8143</v>
      </c>
      <c r="B32" s="1265">
        <v>16</v>
      </c>
      <c r="C32" s="1265" t="s">
        <v>4191</v>
      </c>
      <c r="D32" s="1265" t="s">
        <v>4191</v>
      </c>
      <c r="E32" s="1265">
        <v>2</v>
      </c>
      <c r="F32" s="1266">
        <v>14</v>
      </c>
      <c r="G32" s="1267" t="s">
        <v>3400</v>
      </c>
      <c r="H32" s="1265">
        <v>7</v>
      </c>
      <c r="I32" s="1265" t="s">
        <v>4191</v>
      </c>
      <c r="J32" s="1265" t="s">
        <v>4191</v>
      </c>
      <c r="K32" s="1265">
        <v>2</v>
      </c>
      <c r="L32" s="1265">
        <v>5</v>
      </c>
    </row>
    <row r="33" spans="1:14" s="1193" customFormat="1" ht="13" customHeight="1">
      <c r="A33" s="1279" t="s">
        <v>3212</v>
      </c>
      <c r="B33" s="1278">
        <v>202</v>
      </c>
      <c r="C33" s="1278">
        <v>2</v>
      </c>
      <c r="D33" s="1278">
        <v>7</v>
      </c>
      <c r="E33" s="1278">
        <v>54</v>
      </c>
      <c r="F33" s="1280">
        <v>139</v>
      </c>
      <c r="G33" s="1267" t="s">
        <v>8184</v>
      </c>
      <c r="H33" s="1265">
        <v>29</v>
      </c>
      <c r="I33" s="1265" t="s">
        <v>4191</v>
      </c>
      <c r="J33" s="1265">
        <v>1</v>
      </c>
      <c r="K33" s="1265">
        <v>5</v>
      </c>
      <c r="L33" s="1265">
        <v>23</v>
      </c>
    </row>
    <row r="34" spans="1:14" s="1193" customFormat="1" ht="13" customHeight="1">
      <c r="A34" s="1238" t="s">
        <v>120</v>
      </c>
      <c r="B34" s="1265">
        <v>26</v>
      </c>
      <c r="C34" s="1265">
        <v>2</v>
      </c>
      <c r="D34" s="1265">
        <v>1</v>
      </c>
      <c r="E34" s="1265">
        <v>3</v>
      </c>
      <c r="F34" s="1266">
        <v>20</v>
      </c>
      <c r="G34" s="1267" t="s">
        <v>3120</v>
      </c>
      <c r="H34" s="1265">
        <v>22</v>
      </c>
      <c r="I34" s="1265" t="s">
        <v>4191</v>
      </c>
      <c r="J34" s="1265">
        <v>1</v>
      </c>
      <c r="K34" s="1265">
        <v>6</v>
      </c>
      <c r="L34" s="1265">
        <v>15</v>
      </c>
    </row>
    <row r="35" spans="1:14" s="1193" customFormat="1" ht="13" customHeight="1">
      <c r="A35" s="1238" t="s">
        <v>8144</v>
      </c>
      <c r="B35" s="1265">
        <v>19</v>
      </c>
      <c r="C35" s="1265" t="s">
        <v>4191</v>
      </c>
      <c r="D35" s="1265" t="s">
        <v>4191</v>
      </c>
      <c r="E35" s="1265">
        <v>19</v>
      </c>
      <c r="F35" s="1266" t="s">
        <v>9103</v>
      </c>
      <c r="G35" s="1267" t="s">
        <v>3401</v>
      </c>
      <c r="H35" s="1265">
        <v>27</v>
      </c>
      <c r="I35" s="1265" t="s">
        <v>4191</v>
      </c>
      <c r="J35" s="1265">
        <v>1</v>
      </c>
      <c r="K35" s="1265">
        <v>6</v>
      </c>
      <c r="L35" s="1265">
        <v>20</v>
      </c>
    </row>
    <row r="36" spans="1:14" s="1193" customFormat="1" ht="13" customHeight="1">
      <c r="A36" s="1238" t="s">
        <v>8145</v>
      </c>
      <c r="B36" s="1265">
        <v>4</v>
      </c>
      <c r="C36" s="1265" t="s">
        <v>4191</v>
      </c>
      <c r="D36" s="1265" t="s">
        <v>4191</v>
      </c>
      <c r="E36" s="1265">
        <v>1</v>
      </c>
      <c r="F36" s="1266">
        <v>3</v>
      </c>
      <c r="G36" s="1267" t="s">
        <v>8185</v>
      </c>
      <c r="H36" s="1265">
        <v>24</v>
      </c>
      <c r="I36" s="1265" t="s">
        <v>4191</v>
      </c>
      <c r="J36" s="1265">
        <v>1</v>
      </c>
      <c r="K36" s="1265">
        <v>8</v>
      </c>
      <c r="L36" s="1265">
        <v>15</v>
      </c>
    </row>
    <row r="37" spans="1:14" s="1193" customFormat="1" ht="13" customHeight="1">
      <c r="A37" s="1238" t="s">
        <v>119</v>
      </c>
      <c r="B37" s="1265">
        <v>59</v>
      </c>
      <c r="C37" s="1265" t="s">
        <v>4191</v>
      </c>
      <c r="D37" s="1265">
        <v>1</v>
      </c>
      <c r="E37" s="1265">
        <v>6</v>
      </c>
      <c r="F37" s="1266">
        <v>52</v>
      </c>
      <c r="G37" s="1267" t="s">
        <v>8186</v>
      </c>
      <c r="H37" s="1265">
        <v>30</v>
      </c>
      <c r="I37" s="1265" t="s">
        <v>4191</v>
      </c>
      <c r="J37" s="1265">
        <v>1</v>
      </c>
      <c r="K37" s="1265">
        <v>8</v>
      </c>
      <c r="L37" s="1265">
        <v>21</v>
      </c>
    </row>
    <row r="38" spans="1:14" s="1193" customFormat="1" ht="13" customHeight="1">
      <c r="A38" s="1238" t="s">
        <v>8146</v>
      </c>
      <c r="B38" s="1265">
        <v>3</v>
      </c>
      <c r="C38" s="1265" t="s">
        <v>4191</v>
      </c>
      <c r="D38" s="1265" t="s">
        <v>4191</v>
      </c>
      <c r="E38" s="1265">
        <v>1</v>
      </c>
      <c r="F38" s="1266">
        <v>2</v>
      </c>
      <c r="G38" s="1267" t="s">
        <v>3402</v>
      </c>
      <c r="H38" s="1265">
        <v>25</v>
      </c>
      <c r="I38" s="1265" t="s">
        <v>4191</v>
      </c>
      <c r="J38" s="1265" t="s">
        <v>4191</v>
      </c>
      <c r="K38" s="1265">
        <v>3</v>
      </c>
      <c r="L38" s="1265">
        <v>22</v>
      </c>
    </row>
    <row r="39" spans="1:14" s="1193" customFormat="1" ht="13" customHeight="1">
      <c r="A39" s="1238" t="s">
        <v>8147</v>
      </c>
      <c r="B39" s="1265">
        <v>52</v>
      </c>
      <c r="C39" s="1265" t="s">
        <v>4191</v>
      </c>
      <c r="D39" s="1265" t="s">
        <v>4191</v>
      </c>
      <c r="E39" s="1265">
        <v>14</v>
      </c>
      <c r="F39" s="1266">
        <v>38</v>
      </c>
      <c r="G39" s="1267" t="s">
        <v>8187</v>
      </c>
      <c r="H39" s="1265">
        <v>26</v>
      </c>
      <c r="I39" s="1265" t="s">
        <v>4191</v>
      </c>
      <c r="J39" s="1265">
        <v>1</v>
      </c>
      <c r="K39" s="1265">
        <v>7</v>
      </c>
      <c r="L39" s="1265">
        <v>18</v>
      </c>
    </row>
    <row r="40" spans="1:14" s="1193" customFormat="1" ht="13" customHeight="1">
      <c r="A40" s="1238" t="s">
        <v>8148</v>
      </c>
      <c r="B40" s="1265">
        <v>28</v>
      </c>
      <c r="C40" s="1265" t="s">
        <v>4191</v>
      </c>
      <c r="D40" s="1265">
        <v>4</v>
      </c>
      <c r="E40" s="1265">
        <v>8</v>
      </c>
      <c r="F40" s="1266">
        <v>16</v>
      </c>
      <c r="G40" s="1267" t="s">
        <v>3403</v>
      </c>
      <c r="H40" s="1265">
        <v>27</v>
      </c>
      <c r="I40" s="1265" t="s">
        <v>4191</v>
      </c>
      <c r="J40" s="1265" t="s">
        <v>4191</v>
      </c>
      <c r="K40" s="1265">
        <v>1</v>
      </c>
      <c r="L40" s="1265">
        <v>26</v>
      </c>
      <c r="N40" s="1187"/>
    </row>
    <row r="41" spans="1:14" ht="13" customHeight="1">
      <c r="A41" s="1238" t="s">
        <v>8149</v>
      </c>
      <c r="B41" s="1265">
        <v>11</v>
      </c>
      <c r="C41" s="1265" t="s">
        <v>4191</v>
      </c>
      <c r="D41" s="1265">
        <v>1</v>
      </c>
      <c r="E41" s="1265">
        <v>2</v>
      </c>
      <c r="F41" s="1266">
        <v>8</v>
      </c>
      <c r="G41" s="1277" t="s">
        <v>8188</v>
      </c>
      <c r="H41" s="1278">
        <v>17</v>
      </c>
      <c r="I41" s="1278">
        <v>1</v>
      </c>
      <c r="J41" s="1278" t="s">
        <v>4191</v>
      </c>
      <c r="K41" s="1278">
        <v>4</v>
      </c>
      <c r="L41" s="1278">
        <v>12</v>
      </c>
    </row>
    <row r="42" spans="1:14" ht="13" customHeight="1">
      <c r="A42" s="1279" t="s">
        <v>8150</v>
      </c>
      <c r="B42" s="1278">
        <v>51</v>
      </c>
      <c r="C42" s="1278">
        <v>2</v>
      </c>
      <c r="D42" s="1278">
        <v>2</v>
      </c>
      <c r="E42" s="1278">
        <v>8</v>
      </c>
      <c r="F42" s="1280">
        <v>39</v>
      </c>
      <c r="G42" s="1277" t="s">
        <v>8189</v>
      </c>
      <c r="H42" s="1278">
        <v>307</v>
      </c>
      <c r="I42" s="1278">
        <v>2</v>
      </c>
      <c r="J42" s="1278">
        <v>13</v>
      </c>
      <c r="K42" s="1278">
        <v>48</v>
      </c>
      <c r="L42" s="1278">
        <v>244</v>
      </c>
    </row>
    <row r="43" spans="1:14" ht="13" customHeight="1">
      <c r="A43" s="1238" t="s">
        <v>8151</v>
      </c>
      <c r="B43" s="1265">
        <v>14</v>
      </c>
      <c r="C43" s="1265">
        <v>2</v>
      </c>
      <c r="D43" s="1265" t="s">
        <v>4191</v>
      </c>
      <c r="E43" s="1265">
        <v>2</v>
      </c>
      <c r="F43" s="1266">
        <v>10</v>
      </c>
      <c r="G43" s="1267" t="s">
        <v>8190</v>
      </c>
      <c r="H43" s="1265">
        <v>12</v>
      </c>
      <c r="I43" s="1265">
        <v>2</v>
      </c>
      <c r="J43" s="1265">
        <v>1</v>
      </c>
      <c r="K43" s="1265">
        <v>3</v>
      </c>
      <c r="L43" s="1265">
        <v>6</v>
      </c>
    </row>
    <row r="44" spans="1:14" ht="13" customHeight="1">
      <c r="A44" s="1238" t="s">
        <v>8152</v>
      </c>
      <c r="B44" s="1265">
        <v>4</v>
      </c>
      <c r="C44" s="1265" t="s">
        <v>4191</v>
      </c>
      <c r="D44" s="1265" t="s">
        <v>4191</v>
      </c>
      <c r="E44" s="1265">
        <v>1</v>
      </c>
      <c r="F44" s="1266">
        <v>3</v>
      </c>
      <c r="G44" s="1267" t="s">
        <v>6550</v>
      </c>
      <c r="H44" s="1265">
        <v>13</v>
      </c>
      <c r="I44" s="1265" t="s">
        <v>4191</v>
      </c>
      <c r="J44" s="1265" t="s">
        <v>4191</v>
      </c>
      <c r="K44" s="1265">
        <v>1</v>
      </c>
      <c r="L44" s="1265">
        <v>12</v>
      </c>
    </row>
    <row r="45" spans="1:14" ht="13" customHeight="1">
      <c r="A45" s="1238" t="s">
        <v>3404</v>
      </c>
      <c r="B45" s="1265">
        <v>14</v>
      </c>
      <c r="C45" s="1265" t="s">
        <v>4191</v>
      </c>
      <c r="D45" s="1265">
        <v>1</v>
      </c>
      <c r="E45" s="1265">
        <v>2</v>
      </c>
      <c r="F45" s="1266">
        <v>11</v>
      </c>
      <c r="G45" s="1267" t="s">
        <v>8191</v>
      </c>
      <c r="H45" s="1265">
        <v>18</v>
      </c>
      <c r="I45" s="1265" t="s">
        <v>4191</v>
      </c>
      <c r="J45" s="1265">
        <v>2</v>
      </c>
      <c r="K45" s="1265">
        <v>3</v>
      </c>
      <c r="L45" s="1265">
        <v>13</v>
      </c>
    </row>
    <row r="46" spans="1:14" ht="13" customHeight="1">
      <c r="A46" s="1238" t="s">
        <v>8153</v>
      </c>
      <c r="B46" s="1265">
        <v>19</v>
      </c>
      <c r="C46" s="1265" t="s">
        <v>4191</v>
      </c>
      <c r="D46" s="1265">
        <v>1</v>
      </c>
      <c r="E46" s="1265">
        <v>3</v>
      </c>
      <c r="F46" s="1266">
        <v>15</v>
      </c>
      <c r="G46" s="1267" t="s">
        <v>47</v>
      </c>
      <c r="H46" s="1265">
        <v>23</v>
      </c>
      <c r="I46" s="1265" t="s">
        <v>4191</v>
      </c>
      <c r="J46" s="1265">
        <v>1</v>
      </c>
      <c r="K46" s="1265">
        <v>2</v>
      </c>
      <c r="L46" s="1265">
        <v>20</v>
      </c>
    </row>
    <row r="47" spans="1:14" ht="13" customHeight="1">
      <c r="A47" s="1279" t="s">
        <v>8154</v>
      </c>
      <c r="B47" s="1278">
        <v>193</v>
      </c>
      <c r="C47" s="1278">
        <v>1</v>
      </c>
      <c r="D47" s="1278">
        <v>4</v>
      </c>
      <c r="E47" s="1278">
        <v>17</v>
      </c>
      <c r="F47" s="1280">
        <v>171</v>
      </c>
      <c r="G47" s="1267" t="s">
        <v>8192</v>
      </c>
      <c r="H47" s="1265">
        <v>31</v>
      </c>
      <c r="I47" s="1265" t="s">
        <v>4191</v>
      </c>
      <c r="J47" s="1265">
        <v>2</v>
      </c>
      <c r="K47" s="1265">
        <v>5</v>
      </c>
      <c r="L47" s="1265">
        <v>24</v>
      </c>
    </row>
    <row r="48" spans="1:14" ht="13" customHeight="1">
      <c r="A48" s="1238" t="s">
        <v>8155</v>
      </c>
      <c r="B48" s="1265">
        <v>51</v>
      </c>
      <c r="C48" s="1265">
        <v>1</v>
      </c>
      <c r="D48" s="1265">
        <v>2</v>
      </c>
      <c r="E48" s="1265">
        <v>10</v>
      </c>
      <c r="F48" s="1266">
        <v>38</v>
      </c>
      <c r="G48" s="1267" t="s">
        <v>8193</v>
      </c>
      <c r="H48" s="1265">
        <v>21</v>
      </c>
      <c r="I48" s="1265" t="s">
        <v>4191</v>
      </c>
      <c r="J48" s="1265">
        <v>2</v>
      </c>
      <c r="K48" s="1265">
        <v>4</v>
      </c>
      <c r="L48" s="1265">
        <v>15</v>
      </c>
    </row>
    <row r="49" spans="1:12" ht="13" customHeight="1">
      <c r="A49" s="1238" t="s">
        <v>3190</v>
      </c>
      <c r="B49" s="1265">
        <v>15</v>
      </c>
      <c r="C49" s="1265" t="s">
        <v>4191</v>
      </c>
      <c r="D49" s="1265">
        <v>1</v>
      </c>
      <c r="E49" s="1265">
        <v>4</v>
      </c>
      <c r="F49" s="1266">
        <v>10</v>
      </c>
      <c r="G49" s="1267" t="s">
        <v>8194</v>
      </c>
      <c r="H49" s="1265">
        <v>15</v>
      </c>
      <c r="I49" s="1265" t="s">
        <v>4191</v>
      </c>
      <c r="J49" s="1265">
        <v>1</v>
      </c>
      <c r="K49" s="1265">
        <v>4</v>
      </c>
      <c r="L49" s="1265">
        <v>10</v>
      </c>
    </row>
    <row r="50" spans="1:12" ht="13" customHeight="1">
      <c r="A50" s="1238" t="s">
        <v>3405</v>
      </c>
      <c r="B50" s="1265">
        <v>127</v>
      </c>
      <c r="C50" s="1265" t="s">
        <v>4191</v>
      </c>
      <c r="D50" s="1265">
        <v>1</v>
      </c>
      <c r="E50" s="1265">
        <v>3</v>
      </c>
      <c r="F50" s="1266">
        <v>123</v>
      </c>
      <c r="G50" s="1267" t="s">
        <v>8195</v>
      </c>
      <c r="H50" s="1265">
        <v>30</v>
      </c>
      <c r="I50" s="1265" t="s">
        <v>4191</v>
      </c>
      <c r="J50" s="1265">
        <v>1</v>
      </c>
      <c r="K50" s="1265">
        <v>4</v>
      </c>
      <c r="L50" s="1265">
        <v>25</v>
      </c>
    </row>
    <row r="51" spans="1:12" ht="13" customHeight="1">
      <c r="A51" s="1279" t="s">
        <v>3406</v>
      </c>
      <c r="B51" s="1278">
        <v>513</v>
      </c>
      <c r="C51" s="1278">
        <v>1</v>
      </c>
      <c r="D51" s="1278">
        <v>10</v>
      </c>
      <c r="E51" s="1278">
        <v>83</v>
      </c>
      <c r="F51" s="1280">
        <v>419</v>
      </c>
      <c r="G51" s="1267" t="s">
        <v>43</v>
      </c>
      <c r="H51" s="1265">
        <v>25</v>
      </c>
      <c r="I51" s="1265" t="s">
        <v>4191</v>
      </c>
      <c r="J51" s="1265">
        <v>1</v>
      </c>
      <c r="K51" s="1265">
        <v>5</v>
      </c>
      <c r="L51" s="1265">
        <v>19</v>
      </c>
    </row>
    <row r="52" spans="1:12" ht="13" customHeight="1">
      <c r="A52" s="1238" t="s">
        <v>3407</v>
      </c>
      <c r="B52" s="1265">
        <v>33</v>
      </c>
      <c r="C52" s="1265">
        <v>1</v>
      </c>
      <c r="D52" s="1265">
        <v>2</v>
      </c>
      <c r="E52" s="1265">
        <v>9</v>
      </c>
      <c r="F52" s="1266">
        <v>21</v>
      </c>
      <c r="G52" s="1267" t="s">
        <v>3408</v>
      </c>
      <c r="H52" s="1265">
        <v>9</v>
      </c>
      <c r="I52" s="1265" t="s">
        <v>4191</v>
      </c>
      <c r="J52" s="1265" t="s">
        <v>4191</v>
      </c>
      <c r="K52" s="1265">
        <v>3</v>
      </c>
      <c r="L52" s="1265">
        <v>6</v>
      </c>
    </row>
    <row r="53" spans="1:12" ht="13" customHeight="1">
      <c r="A53" s="1238" t="s">
        <v>8156</v>
      </c>
      <c r="B53" s="1265">
        <v>15</v>
      </c>
      <c r="C53" s="1265" t="s">
        <v>4191</v>
      </c>
      <c r="D53" s="1265">
        <v>1</v>
      </c>
      <c r="E53" s="1265">
        <v>5</v>
      </c>
      <c r="F53" s="1266">
        <v>9</v>
      </c>
      <c r="G53" s="1267" t="s">
        <v>3409</v>
      </c>
      <c r="H53" s="1265">
        <v>27</v>
      </c>
      <c r="I53" s="1265" t="s">
        <v>4191</v>
      </c>
      <c r="J53" s="1265">
        <v>1</v>
      </c>
      <c r="K53" s="1265">
        <v>4</v>
      </c>
      <c r="L53" s="1265">
        <v>22</v>
      </c>
    </row>
    <row r="54" spans="1:12" ht="13" customHeight="1">
      <c r="A54" s="1238" t="s">
        <v>8157</v>
      </c>
      <c r="B54" s="1265">
        <v>29</v>
      </c>
      <c r="C54" s="1265" t="s">
        <v>4191</v>
      </c>
      <c r="D54" s="1265">
        <v>1</v>
      </c>
      <c r="E54" s="1265">
        <v>6</v>
      </c>
      <c r="F54" s="1266">
        <v>22</v>
      </c>
      <c r="G54" s="1267" t="s">
        <v>8196</v>
      </c>
      <c r="H54" s="1265">
        <v>46</v>
      </c>
      <c r="I54" s="1265" t="s">
        <v>4191</v>
      </c>
      <c r="J54" s="1265">
        <v>1</v>
      </c>
      <c r="K54" s="1265">
        <v>10</v>
      </c>
      <c r="L54" s="1265">
        <v>35</v>
      </c>
    </row>
    <row r="55" spans="1:12" ht="13" customHeight="1">
      <c r="A55" s="1238" t="s">
        <v>8158</v>
      </c>
      <c r="B55" s="1265">
        <v>18</v>
      </c>
      <c r="C55" s="1265" t="s">
        <v>4191</v>
      </c>
      <c r="D55" s="1265" t="s">
        <v>4191</v>
      </c>
      <c r="E55" s="1265">
        <v>2</v>
      </c>
      <c r="F55" s="1266">
        <v>16</v>
      </c>
      <c r="G55" s="1267" t="s">
        <v>8197</v>
      </c>
      <c r="H55" s="1265">
        <v>17</v>
      </c>
      <c r="I55" s="1265" t="s">
        <v>4191</v>
      </c>
      <c r="J55" s="1265" t="s">
        <v>4191</v>
      </c>
      <c r="K55" s="1265" t="s">
        <v>4191</v>
      </c>
      <c r="L55" s="1265">
        <v>17</v>
      </c>
    </row>
    <row r="56" spans="1:12" ht="13" customHeight="1">
      <c r="A56" s="1238" t="s">
        <v>8159</v>
      </c>
      <c r="B56" s="1265">
        <v>4</v>
      </c>
      <c r="C56" s="1265" t="s">
        <v>4191</v>
      </c>
      <c r="D56" s="1265" t="s">
        <v>4191</v>
      </c>
      <c r="E56" s="1265">
        <v>1</v>
      </c>
      <c r="F56" s="1266">
        <v>3</v>
      </c>
      <c r="G56" s="1267" t="s">
        <v>8198</v>
      </c>
      <c r="H56" s="1265">
        <v>3</v>
      </c>
      <c r="I56" s="1265" t="s">
        <v>4191</v>
      </c>
      <c r="J56" s="1265" t="s">
        <v>4191</v>
      </c>
      <c r="K56" s="1265" t="s">
        <v>4191</v>
      </c>
      <c r="L56" s="1265">
        <v>3</v>
      </c>
    </row>
    <row r="57" spans="1:12" ht="13" customHeight="1">
      <c r="A57" s="1238" t="s">
        <v>8160</v>
      </c>
      <c r="B57" s="1265">
        <v>62</v>
      </c>
      <c r="C57" s="1265" t="s">
        <v>4191</v>
      </c>
      <c r="D57" s="1265">
        <v>1</v>
      </c>
      <c r="E57" s="1265">
        <v>9</v>
      </c>
      <c r="F57" s="1266">
        <v>52</v>
      </c>
      <c r="G57" s="1267" t="s">
        <v>8199</v>
      </c>
      <c r="H57" s="1265">
        <v>13</v>
      </c>
      <c r="I57" s="1265" t="s">
        <v>4191</v>
      </c>
      <c r="J57" s="1265" t="s">
        <v>4191</v>
      </c>
      <c r="K57" s="1265" t="s">
        <v>4191</v>
      </c>
      <c r="L57" s="1265">
        <v>13</v>
      </c>
    </row>
    <row r="58" spans="1:12" ht="13" customHeight="1">
      <c r="A58" s="1238" t="s">
        <v>8161</v>
      </c>
      <c r="B58" s="1265">
        <v>3</v>
      </c>
      <c r="C58" s="1265" t="s">
        <v>4191</v>
      </c>
      <c r="D58" s="1265" t="s">
        <v>4191</v>
      </c>
      <c r="E58" s="1265">
        <v>1</v>
      </c>
      <c r="F58" s="1266">
        <v>2</v>
      </c>
      <c r="G58" s="1267" t="s">
        <v>8200</v>
      </c>
      <c r="H58" s="1265">
        <v>4</v>
      </c>
      <c r="I58" s="1265" t="s">
        <v>4191</v>
      </c>
      <c r="J58" s="1265" t="s">
        <v>4191</v>
      </c>
      <c r="K58" s="1265" t="s">
        <v>4191</v>
      </c>
      <c r="L58" s="1265">
        <v>4</v>
      </c>
    </row>
    <row r="59" spans="1:12" ht="13" customHeight="1">
      <c r="A59" s="1238" t="s">
        <v>8162</v>
      </c>
      <c r="B59" s="1265">
        <v>69</v>
      </c>
      <c r="C59" s="1265" t="s">
        <v>4191</v>
      </c>
      <c r="D59" s="1265">
        <v>1</v>
      </c>
      <c r="E59" s="1265">
        <v>10</v>
      </c>
      <c r="F59" s="1266">
        <v>58</v>
      </c>
      <c r="G59" s="1277" t="s">
        <v>3071</v>
      </c>
      <c r="H59" s="1278">
        <v>6</v>
      </c>
      <c r="I59" s="1278" t="s">
        <v>4191</v>
      </c>
      <c r="J59" s="1278">
        <v>1</v>
      </c>
      <c r="K59" s="1278">
        <v>3</v>
      </c>
      <c r="L59" s="1278">
        <v>2</v>
      </c>
    </row>
    <row r="60" spans="1:12" ht="13" customHeight="1">
      <c r="A60" s="1238" t="s">
        <v>3410</v>
      </c>
      <c r="B60" s="1265">
        <v>50</v>
      </c>
      <c r="C60" s="1265" t="s">
        <v>4191</v>
      </c>
      <c r="D60" s="1265">
        <v>1</v>
      </c>
      <c r="E60" s="1265">
        <v>8</v>
      </c>
      <c r="F60" s="1266">
        <v>41</v>
      </c>
      <c r="G60" s="2086" t="s">
        <v>3070</v>
      </c>
      <c r="H60" s="1278">
        <v>8</v>
      </c>
      <c r="I60" s="1278" t="s">
        <v>4191</v>
      </c>
      <c r="J60" s="1278">
        <v>1</v>
      </c>
      <c r="K60" s="1278">
        <v>1</v>
      </c>
      <c r="L60" s="1278">
        <v>6</v>
      </c>
    </row>
    <row r="61" spans="1:12" ht="13" customHeight="1">
      <c r="A61" s="1238" t="s">
        <v>8163</v>
      </c>
      <c r="B61" s="1265">
        <v>50</v>
      </c>
      <c r="C61" s="1265" t="s">
        <v>4191</v>
      </c>
      <c r="D61" s="1265">
        <v>1</v>
      </c>
      <c r="E61" s="1265">
        <v>7</v>
      </c>
      <c r="F61" s="2085">
        <v>42</v>
      </c>
      <c r="G61" s="2086" t="s">
        <v>3068</v>
      </c>
      <c r="H61" s="1278">
        <v>15</v>
      </c>
      <c r="I61" s="1278">
        <v>1</v>
      </c>
      <c r="J61" s="1278">
        <v>1</v>
      </c>
      <c r="K61" s="1278">
        <v>5</v>
      </c>
      <c r="L61" s="1278">
        <v>8</v>
      </c>
    </row>
    <row r="62" spans="1:12" ht="13" customHeight="1">
      <c r="A62" s="1238" t="s">
        <v>8164</v>
      </c>
      <c r="B62" s="1265">
        <v>92</v>
      </c>
      <c r="C62" s="1265" t="s">
        <v>4191</v>
      </c>
      <c r="D62" s="1265">
        <v>1</v>
      </c>
      <c r="E62" s="1265">
        <v>13</v>
      </c>
      <c r="F62" s="1266">
        <v>78</v>
      </c>
    </row>
    <row r="63" spans="1:12" ht="13" customHeight="1">
      <c r="A63" s="1238" t="s">
        <v>8165</v>
      </c>
      <c r="B63" s="1265">
        <v>5</v>
      </c>
      <c r="C63" s="1265" t="s">
        <v>4191</v>
      </c>
      <c r="D63" s="1265" t="s">
        <v>4191</v>
      </c>
      <c r="E63" s="1265">
        <v>1</v>
      </c>
      <c r="F63" s="1266">
        <v>4</v>
      </c>
      <c r="G63" s="2529"/>
      <c r="H63" s="2530"/>
      <c r="I63" s="2530"/>
      <c r="J63" s="2530"/>
      <c r="K63" s="2530"/>
      <c r="L63" s="2530"/>
    </row>
    <row r="64" spans="1:12" ht="13" customHeight="1">
      <c r="A64" s="1238" t="s">
        <v>3411</v>
      </c>
      <c r="B64" s="1265">
        <v>83</v>
      </c>
      <c r="C64" s="1265" t="s">
        <v>4191</v>
      </c>
      <c r="D64" s="1265">
        <v>1</v>
      </c>
      <c r="E64" s="1265">
        <v>11</v>
      </c>
      <c r="F64" s="1266">
        <v>71</v>
      </c>
      <c r="G64" s="484"/>
      <c r="H64" s="1234"/>
      <c r="I64" s="1234"/>
      <c r="J64" s="1234"/>
      <c r="K64" s="1234"/>
      <c r="L64" s="1234"/>
    </row>
    <row r="65" spans="1:12" ht="13" customHeight="1">
      <c r="A65" s="11" t="s">
        <v>6551</v>
      </c>
      <c r="B65" s="533"/>
      <c r="C65" s="533"/>
      <c r="D65" s="534"/>
      <c r="E65" s="533"/>
      <c r="F65" s="11"/>
      <c r="G65" s="484"/>
      <c r="H65" s="1234"/>
      <c r="I65" s="1234"/>
      <c r="J65" s="1234"/>
      <c r="K65" s="1234"/>
      <c r="L65" s="1234"/>
    </row>
    <row r="66" spans="1:12" ht="13" customHeight="1">
      <c r="A66" s="11" t="s">
        <v>7788</v>
      </c>
      <c r="B66" s="533"/>
      <c r="C66" s="533"/>
      <c r="D66" s="534"/>
      <c r="E66" s="533"/>
      <c r="F66" s="11"/>
      <c r="G66" s="484"/>
      <c r="H66" s="1234"/>
      <c r="I66" s="1234"/>
      <c r="J66" s="1234"/>
      <c r="K66" s="1234"/>
      <c r="L66" s="1234"/>
    </row>
    <row r="67" spans="1:12" ht="13" customHeight="1">
      <c r="A67" s="11" t="s">
        <v>7257</v>
      </c>
      <c r="B67" s="533"/>
      <c r="C67" s="533"/>
      <c r="D67" s="534"/>
      <c r="E67" s="533"/>
      <c r="F67" s="11"/>
      <c r="G67" s="484"/>
      <c r="H67" s="1234"/>
      <c r="I67" s="1234"/>
      <c r="J67" s="1234"/>
      <c r="K67" s="1234"/>
      <c r="L67" s="1234"/>
    </row>
    <row r="68" spans="1:12" ht="13" customHeight="1">
      <c r="A68" s="11" t="s">
        <v>6717</v>
      </c>
      <c r="B68" s="533"/>
      <c r="C68" s="533"/>
      <c r="D68" s="534"/>
      <c r="E68" s="533"/>
      <c r="F68" s="11"/>
      <c r="G68" s="11"/>
      <c r="H68" s="11"/>
      <c r="I68" s="11"/>
      <c r="J68" s="11"/>
      <c r="K68" s="11"/>
      <c r="L68" s="11"/>
    </row>
    <row r="69" spans="1:12" ht="13" customHeight="1">
      <c r="A69" s="11"/>
      <c r="B69" s="533"/>
      <c r="C69" s="533"/>
      <c r="D69" s="534"/>
      <c r="E69" s="533"/>
      <c r="F69" s="11"/>
      <c r="G69" s="11"/>
      <c r="H69" s="11"/>
      <c r="I69" s="11"/>
      <c r="J69" s="11"/>
      <c r="K69" s="3002" t="s">
        <v>7235</v>
      </c>
      <c r="L69" s="3002"/>
    </row>
    <row r="70" spans="1:12" ht="13" customHeight="1">
      <c r="A70" s="2"/>
      <c r="B70" s="9"/>
      <c r="C70" s="9"/>
      <c r="D70" s="10"/>
      <c r="E70" s="9"/>
      <c r="F70" s="2"/>
      <c r="G70" s="1193"/>
      <c r="H70" s="1193"/>
      <c r="I70" s="1193"/>
      <c r="J70" s="1193"/>
      <c r="K70" s="1193"/>
      <c r="L70" s="1193"/>
    </row>
    <row r="71" spans="1:12" ht="13" customHeight="1">
      <c r="G71" s="1193"/>
      <c r="H71" s="1193"/>
      <c r="I71" s="1193"/>
      <c r="J71" s="1193"/>
      <c r="K71" s="1193"/>
      <c r="L71" s="1193"/>
    </row>
    <row r="72" spans="1:12" ht="12" customHeight="1"/>
    <row r="73" spans="1:12" ht="12" customHeight="1"/>
    <row r="74" spans="1:12" ht="12" customHeight="1"/>
    <row r="75" spans="1:12" ht="12" customHeight="1"/>
  </sheetData>
  <sheetProtection algorithmName="SHA-512" hashValue="S12o5ntntdYGvWj9KYAy4SP9GhSx2cYMmHyg757i1sckjxTSU62nj6HaMJw9r4hyNwBW+ztRIpC5IvxukecSAA==" saltValue="FEby5AXLzrsHx2pHV8haSw==" spinCount="100000" sheet="1" objects="1" scenarios="1"/>
  <customSheetViews>
    <customSheetView guid="{0048CC1A-5574-4F72-829A-CCCEAA565538}" showPageBreaks="1" printArea="1" view="pageBreakPreview">
      <selection activeCell="A2" sqref="A2:C2"/>
      <pageMargins left="0.78740157480314965" right="0.78740157480314965" top="0.98425196850393704" bottom="0.78740157480314965" header="0.51181102362204722" footer="0.51181102362204722"/>
      <printOptions horizontalCentered="1"/>
      <headerFooter alignWithMargins="0"/>
    </customSheetView>
    <customSheetView guid="{26B164F3-B659-4B9F-AB6F-C19AF25BA7B7}" showPageBreaks="1" printArea="1" view="pageBreakPreview" topLeftCell="A34">
      <selection activeCell="A2" sqref="A2:C2"/>
      <pageMargins left="0.78740157480314965" right="0.78740157480314965" top="0.98425196850393704" bottom="0.78740157480314965" header="0.51181102362204722" footer="0.51181102362204722"/>
      <printOptions horizontalCentered="1"/>
      <headerFooter alignWithMargins="0"/>
    </customSheetView>
  </customSheetViews>
  <mergeCells count="19">
    <mergeCell ref="G8:G9"/>
    <mergeCell ref="H8:H9"/>
    <mergeCell ref="A1:C1"/>
    <mergeCell ref="A2:C2"/>
    <mergeCell ref="G3:G4"/>
    <mergeCell ref="H3:H4"/>
    <mergeCell ref="A3:F4"/>
    <mergeCell ref="A8:A9"/>
    <mergeCell ref="B8:B9"/>
    <mergeCell ref="C8:C9"/>
    <mergeCell ref="D8:D9"/>
    <mergeCell ref="E8:F8"/>
    <mergeCell ref="K69:L69"/>
    <mergeCell ref="I8:I9"/>
    <mergeCell ref="J8:J9"/>
    <mergeCell ref="K8:L8"/>
    <mergeCell ref="J3:J4"/>
    <mergeCell ref="K3:L3"/>
    <mergeCell ref="I3:I4"/>
  </mergeCells>
  <phoneticPr fontId="26"/>
  <printOptions horizontalCentered="1"/>
  <pageMargins left="0.78740157480314965" right="0.78740157480314965" top="0.98425196850393704" bottom="0.78740157480314965" header="0.51181102362204722" footer="0.5118110236220472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I400"/>
  <sheetViews>
    <sheetView view="pageBreakPreview" topLeftCell="H1" zoomScaleNormal="140" zoomScaleSheetLayoutView="100" workbookViewId="0">
      <selection activeCell="DK23" sqref="DK23"/>
    </sheetView>
  </sheetViews>
  <sheetFormatPr defaultColWidth="1.08203125" defaultRowHeight="6.75" customHeight="1"/>
  <cols>
    <col min="1" max="105" width="1.5" style="31" customWidth="1"/>
    <col min="106" max="106" width="1.25" style="31" customWidth="1"/>
    <col min="107" max="109" width="10.58203125" style="31" hidden="1" customWidth="1"/>
    <col min="110" max="110" width="21" style="31" hidden="1" customWidth="1"/>
    <col min="111" max="113" width="10.58203125" style="31" hidden="1" customWidth="1"/>
    <col min="114" max="140" width="10.58203125" style="31" customWidth="1"/>
    <col min="141" max="16384" width="1.08203125" style="31"/>
  </cols>
  <sheetData>
    <row r="1" spans="1:113" s="1165" customFormat="1" ht="20.149999999999999" customHeight="1">
      <c r="A1" s="3031" t="str">
        <f>HYPERLINK("#", "【目次に戻る】")</f>
        <v>【目次に戻る】</v>
      </c>
      <c r="B1" s="3031"/>
      <c r="C1" s="3031"/>
      <c r="D1" s="3031"/>
      <c r="E1" s="3031"/>
      <c r="F1" s="3031"/>
      <c r="G1" s="3031"/>
      <c r="H1" s="3031"/>
      <c r="I1" s="3031"/>
      <c r="J1" s="3031"/>
      <c r="K1" s="3031"/>
      <c r="L1" s="3031"/>
      <c r="M1" s="3031"/>
      <c r="N1" s="3031"/>
      <c r="O1" s="3031"/>
      <c r="P1" s="3031"/>
      <c r="Q1" s="3031"/>
      <c r="R1" s="3031"/>
      <c r="S1" s="3031"/>
      <c r="T1" s="3031"/>
      <c r="U1" s="3031"/>
      <c r="V1" s="3031"/>
      <c r="W1" s="3031"/>
      <c r="X1" s="3031"/>
      <c r="Y1" s="3031"/>
      <c r="Z1" s="3031"/>
      <c r="AA1" s="3031"/>
      <c r="AB1" s="3031"/>
      <c r="AC1" s="3031"/>
      <c r="AD1" s="3031"/>
      <c r="AE1" s="3031"/>
      <c r="AF1" s="3031"/>
      <c r="AG1" s="3031"/>
      <c r="AH1" s="3031"/>
      <c r="AI1" s="3031"/>
      <c r="AJ1" s="3031"/>
      <c r="AK1" s="3031"/>
      <c r="AL1" s="3031"/>
      <c r="AM1" s="3031"/>
      <c r="AN1" s="3031"/>
      <c r="AO1" s="3031"/>
      <c r="AP1" s="3031"/>
      <c r="AQ1" s="3031"/>
      <c r="AR1" s="3031"/>
      <c r="AS1" s="3031"/>
      <c r="AT1" s="3031"/>
      <c r="AU1" s="3031"/>
      <c r="AV1" s="3031"/>
      <c r="AW1" s="3031"/>
      <c r="AX1" s="3031"/>
      <c r="AY1" s="3031"/>
    </row>
    <row r="2" spans="1:113" s="1165" customFormat="1" ht="20.149999999999999" customHeight="1">
      <c r="A2" s="3031" t="str">
        <f>HYPERLINK("#", "【業務所管課別目次に戻る】")</f>
        <v>【業務所管課別目次に戻る】</v>
      </c>
      <c r="B2" s="3031"/>
      <c r="C2" s="3031"/>
      <c r="D2" s="3031"/>
      <c r="E2" s="3031"/>
      <c r="F2" s="3031"/>
      <c r="G2" s="3031"/>
      <c r="H2" s="3031"/>
      <c r="I2" s="3031"/>
      <c r="J2" s="3031"/>
      <c r="K2" s="3031"/>
      <c r="L2" s="3031"/>
      <c r="M2" s="3031"/>
      <c r="N2" s="3031"/>
      <c r="O2" s="3031"/>
      <c r="P2" s="3031"/>
      <c r="Q2" s="3031"/>
      <c r="R2" s="3031"/>
      <c r="S2" s="3031"/>
      <c r="T2" s="3031"/>
      <c r="U2" s="3031"/>
      <c r="V2" s="3031"/>
      <c r="W2" s="3031"/>
      <c r="X2" s="3031"/>
      <c r="Y2" s="3031"/>
      <c r="Z2" s="3031"/>
      <c r="AA2" s="3031"/>
      <c r="AB2" s="3031"/>
      <c r="AC2" s="3031"/>
      <c r="AD2" s="3031"/>
      <c r="AE2" s="3031"/>
      <c r="AF2" s="3031"/>
      <c r="AG2" s="3031"/>
      <c r="AH2" s="3031"/>
      <c r="AI2" s="3031"/>
      <c r="AJ2" s="3031"/>
      <c r="AK2" s="3031"/>
      <c r="AL2" s="3031"/>
      <c r="AM2" s="3031"/>
      <c r="AN2" s="3031"/>
      <c r="AO2" s="3031"/>
      <c r="AP2" s="3031"/>
      <c r="AQ2" s="3031"/>
      <c r="AR2" s="3031"/>
      <c r="AS2" s="3031"/>
      <c r="AT2" s="3031"/>
      <c r="AU2" s="3031"/>
      <c r="AV2" s="3031"/>
      <c r="AW2" s="3031"/>
      <c r="AX2" s="3031"/>
      <c r="AY2" s="3031"/>
    </row>
    <row r="3" spans="1:113" ht="33.75" customHeight="1">
      <c r="A3" s="3032" t="s">
        <v>5010</v>
      </c>
      <c r="B3" s="3032"/>
      <c r="C3" s="3032"/>
      <c r="D3" s="3032"/>
      <c r="E3" s="3032"/>
      <c r="F3" s="3032"/>
      <c r="G3" s="3032"/>
      <c r="H3" s="3032"/>
      <c r="I3" s="3032"/>
      <c r="J3" s="3032"/>
      <c r="K3" s="3032"/>
      <c r="L3" s="3032"/>
      <c r="M3" s="3032"/>
      <c r="N3" s="3032"/>
      <c r="O3" s="3032"/>
      <c r="P3" s="3032"/>
      <c r="Q3" s="3032"/>
      <c r="R3" s="3032"/>
      <c r="S3" s="3032"/>
      <c r="T3" s="3032"/>
      <c r="U3" s="3032"/>
      <c r="V3" s="3032"/>
      <c r="W3" s="3032"/>
      <c r="X3" s="3032"/>
      <c r="Y3" s="3032"/>
      <c r="Z3" s="3032"/>
      <c r="AA3" s="3032"/>
      <c r="AB3" s="3032"/>
      <c r="AC3" s="3032"/>
      <c r="AD3" s="3032"/>
      <c r="AE3" s="3032"/>
      <c r="AF3" s="3032"/>
      <c r="AG3" s="3032"/>
      <c r="AH3" s="3032"/>
      <c r="AI3" s="3032"/>
      <c r="AJ3" s="3032"/>
      <c r="AK3" s="3032"/>
      <c r="CF3" s="3033" t="str">
        <f>DF3</f>
        <v>（令和8年4月1日現在）</v>
      </c>
      <c r="CG3" s="3033"/>
      <c r="CH3" s="3033"/>
      <c r="CI3" s="3033"/>
      <c r="CJ3" s="3033"/>
      <c r="CK3" s="3033"/>
      <c r="CL3" s="3033"/>
      <c r="CM3" s="3033"/>
      <c r="CN3" s="3033"/>
      <c r="CO3" s="3033"/>
      <c r="CP3" s="3033"/>
      <c r="CQ3" s="3033"/>
      <c r="CR3" s="3033"/>
      <c r="CS3" s="3033"/>
      <c r="CT3" s="3033"/>
      <c r="CU3" s="3033"/>
      <c r="CV3" s="3033"/>
      <c r="CW3" s="3033"/>
      <c r="CX3" s="3033"/>
      <c r="CY3" s="3033"/>
      <c r="CZ3" s="3033"/>
      <c r="DA3" s="3033"/>
      <c r="DB3" s="3033"/>
      <c r="DC3" s="1761" t="s">
        <v>4672</v>
      </c>
      <c r="DD3" s="2220"/>
      <c r="DE3" s="2221" t="s">
        <v>4618</v>
      </c>
      <c r="DF3" s="2222" t="str">
        <f>設定!$B$14</f>
        <v>（令和8年4月1日現在）</v>
      </c>
      <c r="DG3" s="2221" t="s">
        <v>4619</v>
      </c>
      <c r="DH3" s="2223" t="s">
        <v>5011</v>
      </c>
      <c r="DI3" s="1772" t="str">
        <f>HYPERLINK("#", "統計表リンク")</f>
        <v>統計表リンク</v>
      </c>
    </row>
    <row r="4" spans="1:113" ht="6.75" customHeight="1">
      <c r="A4" s="2452"/>
      <c r="B4" s="2452"/>
      <c r="C4" s="2452"/>
      <c r="D4" s="2452"/>
      <c r="E4" s="2452"/>
      <c r="F4" s="2452"/>
      <c r="G4" s="2452"/>
      <c r="H4" s="2452"/>
      <c r="I4" s="2452"/>
      <c r="J4" s="2452"/>
      <c r="K4" s="2452"/>
      <c r="L4" s="2452"/>
      <c r="M4" s="2452"/>
      <c r="N4" s="2452"/>
      <c r="O4" s="2452"/>
      <c r="P4" s="2452"/>
      <c r="Q4" s="2452"/>
      <c r="R4" s="2452"/>
      <c r="S4" s="2452"/>
      <c r="T4" s="2452"/>
      <c r="U4" s="2452"/>
      <c r="V4" s="2452"/>
      <c r="W4" s="2452"/>
      <c r="X4" s="2452"/>
      <c r="Y4" s="2452"/>
      <c r="Z4" s="2452"/>
      <c r="AA4" s="2452"/>
      <c r="AB4" s="2452"/>
      <c r="AC4" s="2452"/>
      <c r="AD4" s="2452"/>
      <c r="AE4" s="2452"/>
      <c r="AF4" s="2452"/>
      <c r="AG4" s="2452"/>
      <c r="AH4" s="2452"/>
      <c r="AI4" s="2452"/>
      <c r="AJ4" s="2452"/>
      <c r="AK4" s="2452"/>
      <c r="AL4" s="2452"/>
      <c r="AM4" s="2452"/>
      <c r="AN4" s="2452"/>
      <c r="AO4" s="2452"/>
      <c r="AP4" s="2452"/>
      <c r="AQ4" s="2452"/>
      <c r="AR4" s="2452"/>
      <c r="AS4" s="2452"/>
      <c r="AT4" s="2452"/>
      <c r="AU4" s="2452"/>
      <c r="AV4" s="2452"/>
      <c r="AW4" s="2452"/>
      <c r="AX4" s="2452"/>
      <c r="AY4" s="2452"/>
      <c r="AZ4" s="2452"/>
      <c r="BA4" s="2452"/>
      <c r="BB4" s="2452"/>
      <c r="BC4" s="2452"/>
      <c r="BD4" s="2452"/>
      <c r="BE4" s="2452"/>
      <c r="BF4" s="2452"/>
      <c r="BG4" s="2452"/>
      <c r="BH4" s="2452"/>
      <c r="BI4" s="2452"/>
      <c r="BJ4" s="2452"/>
      <c r="BK4" s="2452"/>
      <c r="BL4" s="2452"/>
      <c r="BM4" s="2452"/>
      <c r="BN4" s="2452"/>
      <c r="BO4" s="2452"/>
      <c r="BP4" s="2452"/>
      <c r="BQ4" s="2452"/>
      <c r="BR4" s="2452"/>
      <c r="BS4" s="2452"/>
      <c r="BT4" s="2452"/>
      <c r="BU4" s="2452"/>
      <c r="BV4" s="2452"/>
      <c r="BW4" s="2452"/>
      <c r="BX4" s="2452"/>
      <c r="BY4" s="2452"/>
      <c r="BZ4" s="2452"/>
      <c r="CA4" s="2452"/>
      <c r="CB4" s="2452"/>
      <c r="CC4" s="2452"/>
      <c r="CD4" s="2452"/>
      <c r="CE4" s="2452"/>
      <c r="CF4" s="2452"/>
      <c r="CG4" s="2452"/>
      <c r="CH4" s="2452"/>
      <c r="CI4" s="2452"/>
      <c r="CJ4" s="2452"/>
      <c r="CK4" s="2452"/>
      <c r="CL4" s="2452"/>
      <c r="CM4" s="2452"/>
      <c r="CN4" s="2452"/>
      <c r="CO4" s="2452"/>
      <c r="CP4" s="2452"/>
      <c r="CQ4" s="2452"/>
      <c r="CR4" s="2452"/>
      <c r="CS4" s="2452"/>
      <c r="CT4" s="2452"/>
      <c r="CU4" s="2452"/>
      <c r="CV4" s="2452"/>
      <c r="CW4" s="2452"/>
      <c r="CX4" s="2452"/>
      <c r="CY4" s="2452"/>
      <c r="CZ4" s="2452"/>
      <c r="DA4" s="2452"/>
      <c r="DB4" s="2452"/>
      <c r="DC4" s="2452"/>
      <c r="DD4" s="2452"/>
    </row>
    <row r="5" spans="1:113" ht="6.75" customHeight="1">
      <c r="A5" s="2452"/>
      <c r="B5" s="2452"/>
      <c r="C5" s="2452"/>
      <c r="D5" s="2452"/>
      <c r="E5" s="2452"/>
      <c r="F5" s="2452"/>
      <c r="G5" s="2452"/>
      <c r="H5" s="2452"/>
      <c r="I5" s="2452"/>
      <c r="J5" s="2452"/>
      <c r="K5" s="2452"/>
      <c r="L5" s="2452"/>
      <c r="M5" s="2452"/>
      <c r="N5" s="2452"/>
      <c r="O5" s="2452"/>
      <c r="P5" s="2452"/>
      <c r="Q5" s="2452"/>
      <c r="R5" s="2452"/>
      <c r="S5" s="2452"/>
      <c r="T5" s="2452"/>
      <c r="U5" s="2452"/>
      <c r="V5" s="2452"/>
      <c r="W5" s="2452"/>
      <c r="X5" s="2452"/>
      <c r="Y5" s="2452"/>
      <c r="Z5" s="2452"/>
      <c r="AA5" s="2452"/>
      <c r="AB5" s="2452"/>
      <c r="AC5" s="2452"/>
      <c r="AD5" s="2452"/>
      <c r="AE5" s="2452"/>
      <c r="AF5" s="2452"/>
      <c r="AG5" s="2452"/>
      <c r="AH5" s="2452"/>
      <c r="AI5" s="2452"/>
      <c r="AJ5" s="2452"/>
      <c r="AK5" s="2452"/>
      <c r="AL5" s="2452"/>
      <c r="AM5" s="2452"/>
      <c r="AN5" s="2452"/>
      <c r="AO5" s="2452"/>
      <c r="AP5" s="2452"/>
      <c r="AQ5" s="2452"/>
      <c r="AR5" s="2452"/>
      <c r="AS5" s="2452"/>
      <c r="AT5" s="2452"/>
      <c r="AU5" s="2452"/>
      <c r="AV5" s="2452"/>
      <c r="AW5" s="2452"/>
      <c r="AX5" s="2452"/>
      <c r="AY5" s="2452"/>
      <c r="AZ5" s="2452"/>
      <c r="BA5" s="2452"/>
      <c r="BB5" s="2452"/>
      <c r="BC5" s="2452"/>
      <c r="BD5" s="2452"/>
      <c r="BE5" s="2452"/>
      <c r="BF5" s="2452"/>
      <c r="BG5" s="2452"/>
      <c r="BH5" s="2452"/>
      <c r="BI5" s="2452"/>
      <c r="BJ5" s="2452"/>
      <c r="BK5" s="2452"/>
      <c r="BL5" s="2452"/>
      <c r="BM5" s="2452"/>
      <c r="BN5" s="2452"/>
      <c r="BO5" s="2452"/>
      <c r="BP5" s="2452"/>
      <c r="BQ5" s="2452"/>
      <c r="BR5" s="2452"/>
      <c r="BS5" s="2452"/>
      <c r="BT5" s="2452"/>
      <c r="BU5" s="2452"/>
      <c r="BV5" s="2452"/>
      <c r="BW5" s="2452"/>
      <c r="BX5" s="2452"/>
      <c r="BY5" s="2452"/>
      <c r="BZ5" s="2452"/>
      <c r="CA5" s="2452"/>
      <c r="CB5" s="2452"/>
      <c r="CC5" s="2452"/>
      <c r="CD5" s="2452"/>
      <c r="CE5" s="2452"/>
      <c r="CF5" s="2452"/>
      <c r="CG5" s="2452"/>
      <c r="CH5" s="2452"/>
      <c r="CI5" s="2452"/>
      <c r="CJ5" s="2452"/>
      <c r="CK5" s="2452"/>
      <c r="CL5" s="2452"/>
      <c r="CM5" s="2452"/>
      <c r="CN5" s="2452"/>
      <c r="CO5" s="2452"/>
      <c r="CP5" s="2452"/>
      <c r="CQ5" s="2452"/>
      <c r="CR5" s="2452"/>
      <c r="CS5" s="2452"/>
      <c r="CT5" s="2452"/>
      <c r="CU5" s="2452"/>
      <c r="CV5" s="2452"/>
      <c r="CW5" s="2452"/>
      <c r="CX5" s="2452"/>
      <c r="CY5" s="2452"/>
      <c r="CZ5" s="2452"/>
      <c r="DA5" s="2452"/>
      <c r="DB5" s="2452"/>
      <c r="DC5" s="2452"/>
      <c r="DD5" s="2452"/>
    </row>
    <row r="6" spans="1:113" ht="6.75" customHeight="1">
      <c r="A6" s="2533"/>
      <c r="B6" s="3020" t="s">
        <v>227</v>
      </c>
      <c r="C6" s="3020"/>
      <c r="D6" s="3020"/>
      <c r="E6" s="3020"/>
      <c r="F6" s="3020"/>
      <c r="G6" s="2558"/>
      <c r="H6" s="2532"/>
      <c r="I6" s="3034" t="s">
        <v>226</v>
      </c>
      <c r="J6" s="3034"/>
      <c r="K6" s="3034"/>
      <c r="L6" s="3034"/>
      <c r="M6" s="3034"/>
      <c r="N6" s="3034"/>
      <c r="O6" s="3034"/>
      <c r="P6" s="3034"/>
      <c r="Q6" s="3034"/>
      <c r="R6" s="2532"/>
      <c r="S6" s="2532"/>
      <c r="T6" s="2532"/>
      <c r="U6" s="2532"/>
      <c r="V6" s="2533"/>
      <c r="W6" s="3020" t="s">
        <v>225</v>
      </c>
      <c r="X6" s="3020"/>
      <c r="Y6" s="3020"/>
      <c r="Z6" s="3020"/>
      <c r="AA6" s="3020"/>
      <c r="AB6" s="3020"/>
      <c r="AC6" s="3020"/>
      <c r="AD6" s="3020"/>
      <c r="AE6" s="3020"/>
      <c r="AF6" s="3020"/>
      <c r="AG6" s="2532"/>
      <c r="AH6" s="2532"/>
      <c r="AI6" s="2532"/>
      <c r="AJ6" s="2532"/>
      <c r="AK6" s="2532"/>
      <c r="AL6" s="2533"/>
      <c r="AM6" s="2533"/>
      <c r="AN6" s="3022" t="s">
        <v>224</v>
      </c>
      <c r="AO6" s="3022"/>
      <c r="AP6" s="3022"/>
      <c r="AQ6" s="3022"/>
      <c r="AR6" s="3022"/>
      <c r="AS6" s="3022"/>
      <c r="AT6" s="3022"/>
      <c r="AU6" s="3022"/>
      <c r="AV6" s="3022"/>
      <c r="AW6" s="3022"/>
      <c r="AX6" s="2554"/>
      <c r="AY6" s="2532"/>
      <c r="AZ6" s="2532"/>
      <c r="BA6" s="2532"/>
      <c r="BB6" s="2532"/>
      <c r="BC6" s="2533"/>
      <c r="BD6" s="3034" t="s">
        <v>7437</v>
      </c>
      <c r="BE6" s="3034"/>
      <c r="BF6" s="3034"/>
      <c r="BG6" s="3034"/>
      <c r="BH6" s="3034"/>
      <c r="BI6" s="3034"/>
      <c r="BJ6" s="3034"/>
      <c r="BK6" s="3034"/>
      <c r="BL6" s="3034"/>
      <c r="BM6" s="3034"/>
      <c r="BN6" s="3034"/>
      <c r="BO6" s="3034"/>
      <c r="BP6" s="3034"/>
      <c r="BQ6" s="3034"/>
      <c r="BR6" s="3034"/>
      <c r="BS6" s="3034"/>
      <c r="BT6" s="3034"/>
      <c r="BU6" s="3034"/>
      <c r="BV6" s="3034"/>
      <c r="BW6" s="3034"/>
      <c r="BX6" s="3034"/>
      <c r="BY6" s="3034"/>
      <c r="BZ6" s="3034"/>
      <c r="CA6" s="3034"/>
      <c r="CB6" s="3034"/>
      <c r="CC6" s="3034"/>
      <c r="CD6" s="3034"/>
      <c r="CE6" s="3034"/>
      <c r="CF6" s="2533"/>
      <c r="CG6" s="2533"/>
      <c r="CH6" s="2533"/>
      <c r="CI6" s="2533"/>
      <c r="CJ6" s="2533"/>
      <c r="CK6" s="2533"/>
      <c r="CL6" s="2533"/>
      <c r="CM6" s="2533"/>
      <c r="CN6" s="2533"/>
      <c r="CO6" s="2533"/>
      <c r="CP6" s="2533"/>
      <c r="CQ6" s="2533"/>
      <c r="CR6" s="2533"/>
      <c r="CS6" s="2533"/>
      <c r="CT6" s="2533"/>
      <c r="CU6" s="2533"/>
      <c r="CV6" s="2533"/>
      <c r="CW6" s="2533"/>
      <c r="CX6" s="2533"/>
      <c r="CY6" s="2533"/>
      <c r="CZ6" s="2533"/>
      <c r="DA6" s="2533"/>
      <c r="DB6" s="2533"/>
      <c r="DC6" s="2533"/>
      <c r="DD6" s="2533"/>
      <c r="DE6" s="2533"/>
    </row>
    <row r="7" spans="1:113" ht="6.75" customHeight="1">
      <c r="A7" s="2533"/>
      <c r="B7" s="3020"/>
      <c r="C7" s="3020"/>
      <c r="D7" s="3020"/>
      <c r="E7" s="3020"/>
      <c r="F7" s="3020"/>
      <c r="G7" s="2560"/>
      <c r="H7" s="2535"/>
      <c r="I7" s="3034"/>
      <c r="J7" s="3034"/>
      <c r="K7" s="3034"/>
      <c r="L7" s="3034"/>
      <c r="M7" s="3034"/>
      <c r="N7" s="3034"/>
      <c r="O7" s="3034"/>
      <c r="P7" s="3034"/>
      <c r="Q7" s="3034"/>
      <c r="R7" s="2533"/>
      <c r="S7" s="2533"/>
      <c r="T7" s="2561"/>
      <c r="U7" s="2562"/>
      <c r="V7" s="2533"/>
      <c r="W7" s="3020"/>
      <c r="X7" s="3020"/>
      <c r="Y7" s="3020"/>
      <c r="Z7" s="3020"/>
      <c r="AA7" s="3020"/>
      <c r="AB7" s="3020"/>
      <c r="AC7" s="3020"/>
      <c r="AD7" s="3020"/>
      <c r="AE7" s="3020"/>
      <c r="AF7" s="3020"/>
      <c r="AG7" s="2533"/>
      <c r="AH7" s="2533"/>
      <c r="AI7" s="2533"/>
      <c r="AJ7" s="2533"/>
      <c r="AK7" s="2562"/>
      <c r="AL7" s="2535"/>
      <c r="AM7" s="2533"/>
      <c r="AN7" s="3022"/>
      <c r="AO7" s="3022"/>
      <c r="AP7" s="3022"/>
      <c r="AQ7" s="3022"/>
      <c r="AR7" s="3022"/>
      <c r="AS7" s="3022"/>
      <c r="AT7" s="3022"/>
      <c r="AU7" s="3022"/>
      <c r="AV7" s="3022"/>
      <c r="AW7" s="3022"/>
      <c r="AX7" s="2555"/>
      <c r="AY7" s="2533"/>
      <c r="AZ7" s="2533"/>
      <c r="BA7" s="2533"/>
      <c r="BB7" s="2533"/>
      <c r="BC7" s="2533"/>
      <c r="BD7" s="3034"/>
      <c r="BE7" s="3034"/>
      <c r="BF7" s="3034"/>
      <c r="BG7" s="3034"/>
      <c r="BH7" s="3034"/>
      <c r="BI7" s="3034"/>
      <c r="BJ7" s="3034"/>
      <c r="BK7" s="3034"/>
      <c r="BL7" s="3034"/>
      <c r="BM7" s="3034"/>
      <c r="BN7" s="3034"/>
      <c r="BO7" s="3034"/>
      <c r="BP7" s="3034"/>
      <c r="BQ7" s="3034"/>
      <c r="BR7" s="3034"/>
      <c r="BS7" s="3034"/>
      <c r="BT7" s="3034"/>
      <c r="BU7" s="3034"/>
      <c r="BV7" s="3034"/>
      <c r="BW7" s="3034"/>
      <c r="BX7" s="3034"/>
      <c r="BY7" s="3034"/>
      <c r="BZ7" s="3034"/>
      <c r="CA7" s="3034"/>
      <c r="CB7" s="3034"/>
      <c r="CC7" s="3034"/>
      <c r="CD7" s="3034"/>
      <c r="CE7" s="3034"/>
      <c r="CF7" s="2533"/>
      <c r="CG7" s="2533"/>
      <c r="CH7" s="2533"/>
      <c r="CI7" s="2533"/>
      <c r="CJ7" s="2533"/>
      <c r="CK7" s="2533"/>
      <c r="CL7" s="2533"/>
      <c r="CM7" s="2533"/>
      <c r="CN7" s="2533"/>
      <c r="CO7" s="2533"/>
      <c r="CP7" s="2533"/>
      <c r="CQ7" s="2533"/>
      <c r="CR7" s="2533"/>
      <c r="CS7" s="2533"/>
      <c r="CT7" s="2533"/>
      <c r="CU7" s="2533"/>
      <c r="CV7" s="2533"/>
      <c r="CW7" s="2533"/>
      <c r="CX7" s="2533"/>
      <c r="CY7" s="2533"/>
      <c r="CZ7" s="2533"/>
      <c r="DA7" s="2533"/>
      <c r="DB7" s="2533"/>
      <c r="DC7" s="2533"/>
      <c r="DD7" s="2533"/>
      <c r="DE7" s="2533"/>
    </row>
    <row r="8" spans="1:113" ht="6.75" customHeight="1">
      <c r="A8" s="2533"/>
      <c r="B8" s="2533"/>
      <c r="C8" s="2533"/>
      <c r="D8" s="2533"/>
      <c r="E8" s="2533"/>
      <c r="F8" s="2533"/>
      <c r="G8" s="2560"/>
      <c r="H8" s="2533"/>
      <c r="I8" s="2559"/>
      <c r="J8" s="2559"/>
      <c r="K8" s="2559"/>
      <c r="L8" s="2559"/>
      <c r="M8" s="2559"/>
      <c r="N8" s="2559"/>
      <c r="O8" s="2559"/>
      <c r="P8" s="2559"/>
      <c r="Q8" s="2559"/>
      <c r="R8" s="2533"/>
      <c r="S8" s="2533"/>
      <c r="T8" s="2561"/>
      <c r="U8" s="2561"/>
      <c r="V8" s="2533"/>
      <c r="W8" s="2533"/>
      <c r="X8" s="2533"/>
      <c r="Y8" s="2533"/>
      <c r="Z8" s="2533"/>
      <c r="AA8" s="2533"/>
      <c r="AB8" s="2533"/>
      <c r="AC8" s="2533"/>
      <c r="AD8" s="2533"/>
      <c r="AE8" s="2533"/>
      <c r="AF8" s="2533"/>
      <c r="AG8" s="2533"/>
      <c r="AH8" s="2533"/>
      <c r="AI8" s="2533"/>
      <c r="AJ8" s="2533"/>
      <c r="AK8" s="2561"/>
      <c r="AL8" s="2533"/>
      <c r="AM8" s="2533"/>
      <c r="AN8" s="2555"/>
      <c r="AO8" s="2555"/>
      <c r="AP8" s="2555"/>
      <c r="AQ8" s="2555"/>
      <c r="AR8" s="2555"/>
      <c r="AS8" s="2555"/>
      <c r="AT8" s="2555"/>
      <c r="AU8" s="2555"/>
      <c r="AV8" s="2555"/>
      <c r="AW8" s="2555"/>
      <c r="AX8" s="2555"/>
      <c r="AY8" s="2533"/>
      <c r="AZ8" s="2533"/>
      <c r="BA8" s="2533"/>
      <c r="BB8" s="2533"/>
      <c r="BC8" s="2533"/>
      <c r="BD8" s="2555"/>
      <c r="BE8" s="2555"/>
      <c r="BF8" s="2555"/>
      <c r="BG8" s="2555"/>
      <c r="BH8" s="2555"/>
      <c r="BI8" s="2555"/>
      <c r="BJ8" s="2555"/>
      <c r="BK8" s="2555"/>
      <c r="BL8" s="2555"/>
      <c r="BM8" s="2555"/>
      <c r="BN8" s="2555"/>
      <c r="BO8" s="2555"/>
      <c r="BP8" s="2555"/>
      <c r="BQ8" s="2555"/>
      <c r="BR8" s="2555"/>
      <c r="BS8" s="2555"/>
      <c r="BT8" s="2555"/>
      <c r="BU8" s="2555"/>
      <c r="BV8" s="2555"/>
      <c r="BW8" s="2555"/>
      <c r="BX8" s="2555"/>
      <c r="BY8" s="2555"/>
      <c r="BZ8" s="2555"/>
      <c r="CA8" s="2555"/>
      <c r="CB8" s="2555"/>
      <c r="CC8" s="2555"/>
      <c r="CD8" s="2555"/>
      <c r="CE8" s="2555"/>
      <c r="CF8" s="2555"/>
      <c r="CG8" s="2555"/>
      <c r="CH8" s="2555"/>
      <c r="CI8" s="2555"/>
      <c r="CJ8" s="2555"/>
      <c r="CK8" s="2555"/>
      <c r="CL8" s="2555"/>
      <c r="CM8" s="2555"/>
      <c r="CN8" s="2555"/>
      <c r="CO8" s="2555"/>
      <c r="CP8" s="2555"/>
      <c r="CQ8" s="2555"/>
      <c r="CR8" s="2555"/>
      <c r="CS8" s="2555"/>
      <c r="CT8" s="2555"/>
      <c r="CU8" s="2555"/>
      <c r="CV8" s="2555"/>
      <c r="CW8" s="2555"/>
      <c r="CX8" s="2555"/>
      <c r="CY8" s="2555"/>
      <c r="CZ8" s="2555"/>
      <c r="DA8" s="2555"/>
      <c r="DB8" s="2555"/>
      <c r="DC8" s="2555"/>
      <c r="DD8" s="2555"/>
      <c r="DE8" s="2533"/>
    </row>
    <row r="9" spans="1:113" ht="6.75" customHeight="1">
      <c r="A9" s="2533"/>
      <c r="B9" s="2533"/>
      <c r="C9" s="2533"/>
      <c r="D9" s="2533"/>
      <c r="E9" s="2533"/>
      <c r="F9" s="2533"/>
      <c r="G9" s="2533"/>
      <c r="H9" s="2533"/>
      <c r="I9" s="2533"/>
      <c r="J9" s="2533"/>
      <c r="K9" s="2533"/>
      <c r="L9" s="2533"/>
      <c r="M9" s="2533"/>
      <c r="N9" s="2533"/>
      <c r="O9" s="2533"/>
      <c r="P9" s="2533"/>
      <c r="Q9" s="2533"/>
      <c r="R9" s="2533"/>
      <c r="S9" s="2533"/>
      <c r="T9" s="2561"/>
      <c r="U9" s="2563"/>
      <c r="V9" s="2533"/>
      <c r="W9" s="3021" t="s">
        <v>8203</v>
      </c>
      <c r="X9" s="3021"/>
      <c r="Y9" s="3021"/>
      <c r="Z9" s="3021"/>
      <c r="AA9" s="3021"/>
      <c r="AB9" s="3021"/>
      <c r="AC9" s="3021"/>
      <c r="AD9" s="3021"/>
      <c r="AE9" s="3021"/>
      <c r="AF9" s="3021"/>
      <c r="AG9" s="3021"/>
      <c r="AH9" s="3021"/>
      <c r="AI9" s="2533"/>
      <c r="AJ9" s="2533"/>
      <c r="AK9" s="2563"/>
      <c r="AL9" s="2532"/>
      <c r="AM9" s="2533"/>
      <c r="AN9" s="3020" t="s">
        <v>223</v>
      </c>
      <c r="AO9" s="3020"/>
      <c r="AP9" s="3020"/>
      <c r="AQ9" s="3020"/>
      <c r="AR9" s="3020"/>
      <c r="AS9" s="3020"/>
      <c r="AT9" s="3020"/>
      <c r="AU9" s="3020"/>
      <c r="AV9" s="3020"/>
      <c r="AW9" s="3020"/>
      <c r="AX9" s="3020"/>
      <c r="AY9" s="3020"/>
      <c r="AZ9" s="3020"/>
      <c r="BA9" s="3020"/>
      <c r="BB9" s="3020"/>
      <c r="BC9" s="3020"/>
      <c r="BD9" s="3020"/>
      <c r="BE9" s="3020"/>
      <c r="BF9" s="3020"/>
      <c r="BG9" s="3020"/>
      <c r="BH9" s="2533"/>
      <c r="BI9" s="2533"/>
      <c r="BJ9" s="2533"/>
      <c r="BK9" s="2533"/>
      <c r="BL9" s="2533"/>
      <c r="BM9" s="2533"/>
      <c r="BN9" s="2533"/>
      <c r="BO9" s="2533"/>
      <c r="BP9" s="2533"/>
      <c r="BQ9" s="2533"/>
      <c r="BR9" s="2533"/>
      <c r="BS9" s="2533"/>
      <c r="BT9" s="2533"/>
      <c r="BU9" s="2533"/>
      <c r="BV9" s="2533"/>
      <c r="BW9" s="2533"/>
      <c r="BX9" s="2533"/>
      <c r="BY9" s="2533"/>
      <c r="BZ9" s="2533"/>
      <c r="CA9" s="2533"/>
      <c r="CB9" s="2533"/>
      <c r="CC9" s="2533"/>
      <c r="CD9" s="2533"/>
      <c r="CE9" s="2533"/>
      <c r="CF9" s="2533"/>
      <c r="CG9" s="2533"/>
      <c r="CH9" s="2533"/>
      <c r="CI9" s="2533"/>
      <c r="CJ9" s="2533"/>
      <c r="CK9" s="2533"/>
      <c r="CL9" s="2533"/>
      <c r="CM9" s="2533"/>
      <c r="CN9" s="2533"/>
      <c r="CO9" s="2533"/>
      <c r="CP9" s="2533"/>
      <c r="CQ9" s="2533"/>
      <c r="CR9" s="2533"/>
      <c r="CS9" s="2533"/>
      <c r="CT9" s="2533"/>
      <c r="CU9" s="2533"/>
      <c r="CV9" s="2533"/>
      <c r="CW9" s="2533"/>
      <c r="CX9" s="2533"/>
      <c r="CY9" s="2533"/>
      <c r="CZ9" s="2533"/>
      <c r="DA9" s="2533"/>
      <c r="DB9" s="2533"/>
      <c r="DC9" s="2533"/>
      <c r="DD9" s="2533"/>
      <c r="DE9" s="2533"/>
    </row>
    <row r="10" spans="1:113" ht="6.75" customHeight="1">
      <c r="A10" s="2533"/>
      <c r="B10" s="2533"/>
      <c r="C10" s="2533"/>
      <c r="D10" s="2533"/>
      <c r="E10" s="2533"/>
      <c r="F10" s="2533"/>
      <c r="G10" s="2533"/>
      <c r="H10" s="2533"/>
      <c r="I10" s="2533"/>
      <c r="J10" s="2533"/>
      <c r="K10" s="2533"/>
      <c r="L10" s="2533"/>
      <c r="M10" s="2533"/>
      <c r="N10" s="2533"/>
      <c r="O10" s="2533"/>
      <c r="P10" s="2533"/>
      <c r="Q10" s="2533"/>
      <c r="R10" s="2533"/>
      <c r="S10" s="2533"/>
      <c r="T10" s="2561"/>
      <c r="U10" s="2535"/>
      <c r="V10" s="2533"/>
      <c r="W10" s="3021"/>
      <c r="X10" s="3021"/>
      <c r="Y10" s="3021"/>
      <c r="Z10" s="3021"/>
      <c r="AA10" s="3021"/>
      <c r="AB10" s="3021"/>
      <c r="AC10" s="3021"/>
      <c r="AD10" s="3021"/>
      <c r="AE10" s="3021"/>
      <c r="AF10" s="3021"/>
      <c r="AG10" s="3021"/>
      <c r="AH10" s="3021"/>
      <c r="AI10" s="2533"/>
      <c r="AJ10" s="2533"/>
      <c r="AK10" s="2562"/>
      <c r="AL10" s="2533"/>
      <c r="AM10" s="2533"/>
      <c r="AN10" s="3020"/>
      <c r="AO10" s="3020"/>
      <c r="AP10" s="3020"/>
      <c r="AQ10" s="3020"/>
      <c r="AR10" s="3020"/>
      <c r="AS10" s="3020"/>
      <c r="AT10" s="3020"/>
      <c r="AU10" s="3020"/>
      <c r="AV10" s="3020"/>
      <c r="AW10" s="3020"/>
      <c r="AX10" s="3020"/>
      <c r="AY10" s="3020"/>
      <c r="AZ10" s="3020"/>
      <c r="BA10" s="3020"/>
      <c r="BB10" s="3020"/>
      <c r="BC10" s="3020"/>
      <c r="BD10" s="3020"/>
      <c r="BE10" s="3020"/>
      <c r="BF10" s="3020"/>
      <c r="BG10" s="3020"/>
      <c r="BH10" s="2533"/>
      <c r="BI10" s="2533"/>
      <c r="BJ10" s="2533"/>
      <c r="BK10" s="2533"/>
      <c r="BL10" s="2533"/>
      <c r="BM10" s="2533"/>
      <c r="BN10" s="2533"/>
      <c r="BO10" s="2533"/>
      <c r="BP10" s="2533"/>
      <c r="BQ10" s="2533"/>
      <c r="BR10" s="2533"/>
      <c r="BS10" s="2533"/>
      <c r="BT10" s="2533"/>
      <c r="BU10" s="2533"/>
      <c r="BV10" s="2533"/>
      <c r="BW10" s="2533"/>
      <c r="BX10" s="2533"/>
      <c r="BY10" s="2533"/>
      <c r="BZ10" s="2533"/>
      <c r="CA10" s="2533"/>
      <c r="CB10" s="2533"/>
      <c r="CC10" s="2533"/>
      <c r="CD10" s="2533"/>
      <c r="CE10" s="2533"/>
      <c r="CF10" s="2533"/>
      <c r="CG10" s="2533"/>
      <c r="CH10" s="2533"/>
      <c r="CI10" s="2533"/>
      <c r="CJ10" s="2533"/>
      <c r="CK10" s="2533"/>
      <c r="CL10" s="2533"/>
      <c r="CM10" s="2533"/>
      <c r="CN10" s="2533"/>
      <c r="CO10" s="2533"/>
      <c r="CP10" s="2533"/>
      <c r="CQ10" s="2533"/>
      <c r="CR10" s="2533"/>
      <c r="CS10" s="2533"/>
      <c r="CT10" s="2533"/>
      <c r="CU10" s="2533"/>
      <c r="CV10" s="2533"/>
      <c r="CW10" s="2533"/>
      <c r="CX10" s="2533"/>
      <c r="CY10" s="2533"/>
      <c r="CZ10" s="2533"/>
      <c r="DA10" s="2533"/>
      <c r="DB10" s="2533"/>
      <c r="DC10" s="2533"/>
      <c r="DD10" s="2533"/>
      <c r="DE10" s="2533"/>
    </row>
    <row r="11" spans="1:113" ht="6.75" customHeight="1">
      <c r="A11" s="2533"/>
      <c r="B11" s="2533"/>
      <c r="C11" s="2533"/>
      <c r="D11" s="2533"/>
      <c r="E11" s="2533"/>
      <c r="F11" s="2533"/>
      <c r="G11" s="2533"/>
      <c r="H11" s="2533"/>
      <c r="I11" s="2533"/>
      <c r="J11" s="2533"/>
      <c r="K11" s="2533"/>
      <c r="L11" s="2533"/>
      <c r="M11" s="2533"/>
      <c r="N11" s="2533"/>
      <c r="O11" s="2533"/>
      <c r="P11" s="2533"/>
      <c r="Q11" s="2533"/>
      <c r="R11" s="2533"/>
      <c r="S11" s="2533"/>
      <c r="T11" s="2561"/>
      <c r="U11" s="2533"/>
      <c r="V11" s="2533"/>
      <c r="W11" s="3021"/>
      <c r="X11" s="3021"/>
      <c r="Y11" s="3021"/>
      <c r="Z11" s="3021"/>
      <c r="AA11" s="3021"/>
      <c r="AB11" s="3021"/>
      <c r="AC11" s="3021"/>
      <c r="AD11" s="3021"/>
      <c r="AE11" s="3021"/>
      <c r="AF11" s="3021"/>
      <c r="AG11" s="3021"/>
      <c r="AH11" s="3021"/>
      <c r="AI11" s="2533"/>
      <c r="AJ11" s="2533"/>
      <c r="AK11" s="2561"/>
      <c r="AL11" s="2533"/>
      <c r="AM11" s="2533"/>
      <c r="AN11" s="2533"/>
      <c r="AO11" s="2533"/>
      <c r="AP11" s="2533"/>
      <c r="AQ11" s="2533"/>
      <c r="AR11" s="2533"/>
      <c r="AS11" s="2533"/>
      <c r="AT11" s="2533"/>
      <c r="AU11" s="2533"/>
      <c r="AV11" s="2533"/>
      <c r="AW11" s="2533"/>
      <c r="AX11" s="2533"/>
      <c r="AY11" s="2533"/>
      <c r="AZ11" s="2533"/>
      <c r="BA11" s="2533"/>
      <c r="BB11" s="2533"/>
      <c r="BC11" s="2533"/>
      <c r="BD11" s="2533"/>
      <c r="BE11" s="2533"/>
      <c r="BF11" s="2533"/>
      <c r="BG11" s="2533"/>
      <c r="BH11" s="2533"/>
      <c r="BI11" s="2533"/>
      <c r="BJ11" s="2533"/>
      <c r="BK11" s="2533"/>
      <c r="BL11" s="2533"/>
      <c r="BM11" s="2533"/>
      <c r="BN11" s="2533"/>
      <c r="BO11" s="2533"/>
      <c r="BP11" s="2533"/>
      <c r="BQ11" s="2533"/>
      <c r="BR11" s="2533"/>
      <c r="BS11" s="2533"/>
      <c r="BT11" s="2533"/>
      <c r="BU11" s="2533"/>
      <c r="BV11" s="2533"/>
      <c r="BW11" s="2533"/>
      <c r="BX11" s="2533"/>
      <c r="BY11" s="2533"/>
      <c r="BZ11" s="2533"/>
      <c r="CA11" s="2533"/>
      <c r="CB11" s="2533"/>
      <c r="CC11" s="2533"/>
      <c r="CD11" s="2533"/>
      <c r="CE11" s="2533"/>
      <c r="CF11" s="2533"/>
      <c r="CG11" s="2533"/>
      <c r="CH11" s="2533"/>
      <c r="CI11" s="2533"/>
      <c r="CJ11" s="2533"/>
      <c r="CK11" s="2533"/>
      <c r="CL11" s="2533"/>
      <c r="CM11" s="2533"/>
      <c r="CN11" s="2533"/>
      <c r="CO11" s="2533"/>
      <c r="CP11" s="2533"/>
      <c r="CQ11" s="2533"/>
      <c r="CR11" s="2533"/>
      <c r="CS11" s="2533"/>
      <c r="CT11" s="2533"/>
      <c r="CU11" s="2533"/>
      <c r="CV11" s="2533"/>
      <c r="CW11" s="2533"/>
      <c r="CX11" s="2533"/>
      <c r="CY11" s="2533"/>
      <c r="CZ11" s="2533"/>
      <c r="DA11" s="2533"/>
      <c r="DB11" s="2533"/>
      <c r="DC11" s="2533"/>
      <c r="DD11" s="2533"/>
      <c r="DE11" s="2533"/>
    </row>
    <row r="12" spans="1:113" ht="6.75" customHeight="1">
      <c r="A12" s="2533"/>
      <c r="B12" s="2533"/>
      <c r="C12" s="2533"/>
      <c r="D12" s="2533"/>
      <c r="E12" s="2533"/>
      <c r="F12" s="2533"/>
      <c r="G12" s="2533"/>
      <c r="H12" s="2533"/>
      <c r="I12" s="2533"/>
      <c r="J12" s="2533"/>
      <c r="K12" s="2533"/>
      <c r="L12" s="2533"/>
      <c r="M12" s="2533"/>
      <c r="N12" s="2533"/>
      <c r="O12" s="2533"/>
      <c r="P12" s="2533"/>
      <c r="Q12" s="2533"/>
      <c r="R12" s="2533"/>
      <c r="S12" s="2533"/>
      <c r="T12" s="2561"/>
      <c r="U12" s="2533"/>
      <c r="V12" s="2533"/>
      <c r="W12" s="3021"/>
      <c r="X12" s="3021"/>
      <c r="Y12" s="3021"/>
      <c r="Z12" s="3021"/>
      <c r="AA12" s="3021"/>
      <c r="AB12" s="3021"/>
      <c r="AC12" s="3021"/>
      <c r="AD12" s="3021"/>
      <c r="AE12" s="3021"/>
      <c r="AF12" s="3021"/>
      <c r="AG12" s="3021"/>
      <c r="AH12" s="3021"/>
      <c r="AI12" s="2533"/>
      <c r="AJ12" s="2533"/>
      <c r="AK12" s="2563"/>
      <c r="AL12" s="2532"/>
      <c r="AM12" s="2533"/>
      <c r="AN12" s="3020" t="s">
        <v>7438</v>
      </c>
      <c r="AO12" s="3020"/>
      <c r="AP12" s="3020"/>
      <c r="AQ12" s="3020"/>
      <c r="AR12" s="3020"/>
      <c r="AS12" s="3020"/>
      <c r="AT12" s="3020"/>
      <c r="AU12" s="3020"/>
      <c r="AV12" s="3020"/>
      <c r="AW12" s="3020"/>
      <c r="AX12" s="3020"/>
      <c r="AY12" s="3020"/>
      <c r="AZ12" s="3020"/>
      <c r="BA12" s="3020"/>
      <c r="BB12" s="3020"/>
      <c r="BC12" s="3020"/>
      <c r="BD12" s="3020"/>
      <c r="BE12" s="3020"/>
      <c r="BF12" s="3020"/>
      <c r="BG12" s="3020"/>
      <c r="BH12" s="2533"/>
      <c r="BI12" s="2533"/>
      <c r="BJ12" s="2533"/>
      <c r="BK12" s="2533"/>
      <c r="BL12" s="2533"/>
      <c r="BM12" s="2533"/>
      <c r="BN12" s="2533"/>
      <c r="BO12" s="2533"/>
      <c r="BP12" s="2533"/>
      <c r="BQ12" s="2533"/>
      <c r="BR12" s="2533"/>
      <c r="BS12" s="2533"/>
      <c r="BT12" s="2533"/>
      <c r="BU12" s="2533"/>
      <c r="BV12" s="2533"/>
      <c r="BW12" s="2533"/>
      <c r="BX12" s="2533"/>
      <c r="BY12" s="2533"/>
      <c r="BZ12" s="2533"/>
      <c r="CA12" s="2533"/>
      <c r="CB12" s="2533"/>
      <c r="CC12" s="2533"/>
      <c r="CD12" s="2533"/>
      <c r="CE12" s="2533"/>
      <c r="CF12" s="2533"/>
      <c r="CG12" s="2533"/>
      <c r="CH12" s="2533"/>
      <c r="CI12" s="2533"/>
      <c r="CJ12" s="2533"/>
      <c r="CK12" s="2533"/>
      <c r="CL12" s="2533"/>
      <c r="CM12" s="2533"/>
      <c r="CN12" s="2533"/>
      <c r="CO12" s="2533"/>
      <c r="CP12" s="2533"/>
      <c r="CQ12" s="2533"/>
      <c r="CR12" s="2533"/>
      <c r="CS12" s="2533"/>
      <c r="CT12" s="2533"/>
      <c r="CU12" s="2533"/>
      <c r="CV12" s="2533"/>
      <c r="CW12" s="2533"/>
      <c r="CX12" s="2533"/>
      <c r="CY12" s="2533"/>
      <c r="CZ12" s="2533"/>
      <c r="DA12" s="2533"/>
      <c r="DB12" s="2533"/>
      <c r="DC12" s="2533"/>
      <c r="DD12" s="2533"/>
      <c r="DE12" s="2533"/>
    </row>
    <row r="13" spans="1:113" ht="6.75" customHeight="1">
      <c r="A13" s="2533"/>
      <c r="B13" s="2533"/>
      <c r="C13" s="2533"/>
      <c r="D13" s="2533"/>
      <c r="E13" s="2533"/>
      <c r="F13" s="2533"/>
      <c r="G13" s="2533"/>
      <c r="H13" s="2533"/>
      <c r="I13" s="2533"/>
      <c r="J13" s="2533"/>
      <c r="K13" s="2533"/>
      <c r="L13" s="2533"/>
      <c r="M13" s="2533"/>
      <c r="N13" s="2533"/>
      <c r="O13" s="2533"/>
      <c r="P13" s="2533"/>
      <c r="Q13" s="2533"/>
      <c r="R13" s="2533"/>
      <c r="S13" s="2533"/>
      <c r="T13" s="2561"/>
      <c r="U13" s="2533"/>
      <c r="V13" s="2533"/>
      <c r="W13" s="3021"/>
      <c r="X13" s="3021"/>
      <c r="Y13" s="3021"/>
      <c r="Z13" s="3021"/>
      <c r="AA13" s="3021"/>
      <c r="AB13" s="3021"/>
      <c r="AC13" s="3021"/>
      <c r="AD13" s="3021"/>
      <c r="AE13" s="3021"/>
      <c r="AF13" s="3021"/>
      <c r="AG13" s="3021"/>
      <c r="AH13" s="3021"/>
      <c r="AI13" s="2533"/>
      <c r="AJ13" s="2533"/>
      <c r="AK13" s="2562"/>
      <c r="AL13" s="2533"/>
      <c r="AM13" s="2533"/>
      <c r="AN13" s="3020"/>
      <c r="AO13" s="3020"/>
      <c r="AP13" s="3020"/>
      <c r="AQ13" s="3020"/>
      <c r="AR13" s="3020"/>
      <c r="AS13" s="3020"/>
      <c r="AT13" s="3020"/>
      <c r="AU13" s="3020"/>
      <c r="AV13" s="3020"/>
      <c r="AW13" s="3020"/>
      <c r="AX13" s="3020"/>
      <c r="AY13" s="3020"/>
      <c r="AZ13" s="3020"/>
      <c r="BA13" s="3020"/>
      <c r="BB13" s="3020"/>
      <c r="BC13" s="3020"/>
      <c r="BD13" s="3020"/>
      <c r="BE13" s="3020"/>
      <c r="BF13" s="3020"/>
      <c r="BG13" s="3020"/>
      <c r="BH13" s="2533"/>
      <c r="BI13" s="2533"/>
      <c r="BJ13" s="2533"/>
      <c r="BK13" s="2533"/>
      <c r="BL13" s="2533"/>
      <c r="BM13" s="2533"/>
      <c r="BN13" s="2533"/>
      <c r="BO13" s="2533"/>
      <c r="BP13" s="2533"/>
      <c r="BQ13" s="2533"/>
      <c r="BR13" s="2533"/>
      <c r="BS13" s="2533"/>
      <c r="BT13" s="2533"/>
      <c r="BU13" s="2533"/>
      <c r="BV13" s="2533"/>
      <c r="BW13" s="2533"/>
      <c r="BX13" s="2533"/>
      <c r="BY13" s="2533"/>
      <c r="BZ13" s="2533"/>
      <c r="CA13" s="2533"/>
      <c r="CB13" s="2533"/>
      <c r="CC13" s="2533"/>
      <c r="CD13" s="2533"/>
      <c r="CE13" s="2533"/>
      <c r="CF13" s="2533"/>
      <c r="CG13" s="2533"/>
      <c r="CH13" s="2533"/>
      <c r="CI13" s="2533"/>
      <c r="CJ13" s="2533"/>
      <c r="CK13" s="2533"/>
      <c r="CL13" s="2533"/>
      <c r="CM13" s="2533"/>
      <c r="CN13" s="2533"/>
      <c r="CO13" s="2533"/>
      <c r="CP13" s="2533"/>
      <c r="CQ13" s="2533"/>
      <c r="CR13" s="2533"/>
      <c r="CS13" s="2533"/>
      <c r="CT13" s="2533"/>
      <c r="CU13" s="2533"/>
      <c r="CV13" s="2533"/>
      <c r="CW13" s="2533"/>
      <c r="CX13" s="2533"/>
      <c r="CY13" s="2533"/>
      <c r="CZ13" s="2533"/>
      <c r="DA13" s="2533"/>
      <c r="DB13" s="2533"/>
      <c r="DC13" s="2533"/>
      <c r="DD13" s="2533"/>
      <c r="DE13" s="2533"/>
    </row>
    <row r="14" spans="1:113" ht="6.75" customHeight="1">
      <c r="A14" s="2533"/>
      <c r="B14" s="2533"/>
      <c r="C14" s="2533"/>
      <c r="D14" s="2533"/>
      <c r="E14" s="2533"/>
      <c r="F14" s="2533"/>
      <c r="G14" s="2560"/>
      <c r="H14" s="2533"/>
      <c r="I14" s="2559"/>
      <c r="J14" s="2559"/>
      <c r="K14" s="2559"/>
      <c r="L14" s="2559"/>
      <c r="M14" s="2559"/>
      <c r="N14" s="2559"/>
      <c r="O14" s="2559"/>
      <c r="P14" s="2559"/>
      <c r="Q14" s="2559"/>
      <c r="R14" s="2533"/>
      <c r="S14" s="2533"/>
      <c r="T14" s="2561"/>
      <c r="U14" s="2533"/>
      <c r="V14" s="2533"/>
      <c r="W14" s="3023" t="s">
        <v>143</v>
      </c>
      <c r="X14" s="3023"/>
      <c r="Y14" s="3023"/>
      <c r="Z14" s="3023"/>
      <c r="AA14" s="3023"/>
      <c r="AB14" s="3023"/>
      <c r="AC14" s="3023"/>
      <c r="AD14" s="3023"/>
      <c r="AE14" s="3023"/>
      <c r="AF14" s="3023"/>
      <c r="AG14" s="3023"/>
      <c r="AH14" s="3023"/>
      <c r="AI14" s="2533"/>
      <c r="AJ14" s="2533"/>
      <c r="AK14" s="2561"/>
      <c r="AL14" s="2533"/>
      <c r="AM14" s="2533"/>
      <c r="AN14" s="2533"/>
      <c r="AO14" s="2533"/>
      <c r="AP14" s="2533"/>
      <c r="AQ14" s="2533"/>
      <c r="AR14" s="2533"/>
      <c r="AS14" s="2533"/>
      <c r="AT14" s="2533"/>
      <c r="AU14" s="2533"/>
      <c r="AV14" s="2533"/>
      <c r="AW14" s="2533"/>
      <c r="AX14" s="2533"/>
      <c r="AY14" s="2533"/>
      <c r="AZ14" s="2533"/>
      <c r="BA14" s="2533"/>
      <c r="BB14" s="2533"/>
      <c r="BC14" s="2533"/>
      <c r="BD14" s="2533"/>
      <c r="BE14" s="2533"/>
      <c r="BF14" s="2533"/>
      <c r="BG14" s="2533"/>
      <c r="BH14" s="2533"/>
      <c r="BI14" s="2533"/>
      <c r="BJ14" s="2533"/>
      <c r="BK14" s="2533"/>
      <c r="BL14" s="2533"/>
      <c r="BM14" s="2533"/>
      <c r="BN14" s="2533"/>
      <c r="BO14" s="2533"/>
      <c r="BP14" s="2533"/>
      <c r="BQ14" s="2533"/>
      <c r="BR14" s="2533"/>
      <c r="BS14" s="2533"/>
      <c r="BT14" s="2533"/>
      <c r="BU14" s="2533"/>
      <c r="BV14" s="2533"/>
      <c r="BW14" s="2533"/>
      <c r="BX14" s="2533"/>
      <c r="BY14" s="2533"/>
      <c r="BZ14" s="2533"/>
      <c r="CA14" s="2533"/>
      <c r="CB14" s="2533"/>
      <c r="CC14" s="2533"/>
      <c r="CD14" s="2533"/>
      <c r="CE14" s="2533"/>
      <c r="CF14" s="2533"/>
      <c r="CG14" s="2533"/>
      <c r="CH14" s="2533"/>
      <c r="CI14" s="2533"/>
      <c r="CJ14" s="2533"/>
      <c r="CK14" s="2533"/>
      <c r="CL14" s="2533"/>
      <c r="CM14" s="2533"/>
      <c r="CN14" s="2533"/>
      <c r="CO14" s="2533"/>
      <c r="CP14" s="2533"/>
      <c r="CQ14" s="2533"/>
      <c r="CR14" s="2533"/>
      <c r="CS14" s="2533"/>
      <c r="CT14" s="2533"/>
      <c r="CU14" s="2533"/>
      <c r="CV14" s="2533"/>
      <c r="CW14" s="2533"/>
      <c r="CX14" s="2533"/>
      <c r="CY14" s="2533"/>
      <c r="CZ14" s="2533"/>
      <c r="DA14" s="2533"/>
      <c r="DB14" s="2533"/>
      <c r="DC14" s="2533"/>
      <c r="DD14" s="2533"/>
      <c r="DE14" s="2533"/>
    </row>
    <row r="15" spans="1:113" ht="6.75" customHeight="1">
      <c r="A15" s="2533"/>
      <c r="B15" s="2533"/>
      <c r="C15" s="2533"/>
      <c r="D15" s="2533"/>
      <c r="E15" s="2533"/>
      <c r="F15" s="2533"/>
      <c r="G15" s="2560"/>
      <c r="H15" s="2533"/>
      <c r="I15" s="2559"/>
      <c r="J15" s="2559"/>
      <c r="K15" s="2559"/>
      <c r="L15" s="2559"/>
      <c r="M15" s="2559"/>
      <c r="N15" s="2559"/>
      <c r="O15" s="2559"/>
      <c r="P15" s="2559"/>
      <c r="Q15" s="2559"/>
      <c r="R15" s="2533"/>
      <c r="S15" s="2533"/>
      <c r="T15" s="2561"/>
      <c r="U15" s="2533"/>
      <c r="V15" s="2533"/>
      <c r="W15" s="3023"/>
      <c r="X15" s="3023"/>
      <c r="Y15" s="3023"/>
      <c r="Z15" s="3023"/>
      <c r="AA15" s="3023"/>
      <c r="AB15" s="3023"/>
      <c r="AC15" s="3023"/>
      <c r="AD15" s="3023"/>
      <c r="AE15" s="3023"/>
      <c r="AF15" s="3023"/>
      <c r="AG15" s="3023"/>
      <c r="AH15" s="3023"/>
      <c r="AI15" s="2533"/>
      <c r="AJ15" s="2533"/>
      <c r="AK15" s="2561"/>
      <c r="AL15" s="2533"/>
      <c r="AM15" s="2533"/>
      <c r="AN15" s="3022" t="s">
        <v>7439</v>
      </c>
      <c r="AO15" s="3022"/>
      <c r="AP15" s="3022"/>
      <c r="AQ15" s="3022"/>
      <c r="AR15" s="3022"/>
      <c r="AS15" s="3022"/>
      <c r="AT15" s="3022"/>
      <c r="AU15" s="3022"/>
      <c r="AV15" s="3022"/>
      <c r="AW15" s="3022"/>
      <c r="AX15" s="3022"/>
      <c r="AY15" s="3022"/>
      <c r="AZ15" s="3022"/>
      <c r="BA15" s="3022"/>
      <c r="BB15" s="3022"/>
      <c r="BC15" s="3022"/>
      <c r="BD15" s="3022"/>
      <c r="BE15" s="3022"/>
      <c r="BF15" s="3022"/>
      <c r="BG15" s="3022"/>
      <c r="BH15" s="3022"/>
      <c r="BI15" s="3022"/>
      <c r="BJ15" s="3022"/>
      <c r="BK15" s="3022"/>
      <c r="BL15" s="3022"/>
      <c r="BM15" s="3022"/>
      <c r="BN15" s="3022"/>
      <c r="BO15" s="3022"/>
      <c r="BP15" s="2555"/>
      <c r="BQ15" s="2555"/>
      <c r="BR15" s="2555"/>
      <c r="BS15" s="2555"/>
      <c r="BT15" s="2555"/>
      <c r="BU15" s="2555"/>
      <c r="BV15" s="2555"/>
      <c r="BW15" s="2555"/>
      <c r="BX15" s="2555"/>
      <c r="BY15" s="2533"/>
      <c r="BZ15" s="2533"/>
      <c r="CA15" s="2533"/>
      <c r="CB15" s="2533"/>
      <c r="CC15" s="2533"/>
      <c r="CD15" s="2533"/>
      <c r="CE15" s="2533"/>
      <c r="CF15" s="2533"/>
      <c r="CG15" s="2533"/>
      <c r="CH15" s="2533"/>
      <c r="CI15" s="2533"/>
      <c r="CJ15" s="2533"/>
      <c r="CK15" s="2555"/>
      <c r="CL15" s="2555"/>
      <c r="CM15" s="2555"/>
      <c r="CN15" s="2555"/>
      <c r="CO15" s="2555"/>
      <c r="CP15" s="2555"/>
      <c r="CQ15" s="2555"/>
      <c r="CR15" s="2555"/>
      <c r="CS15" s="2555"/>
      <c r="CT15" s="2555"/>
      <c r="CU15" s="2555"/>
      <c r="CV15" s="2555"/>
      <c r="CW15" s="2555"/>
      <c r="CX15" s="2555"/>
      <c r="CY15" s="2555"/>
      <c r="CZ15" s="2555"/>
      <c r="DA15" s="2555"/>
      <c r="DB15" s="2555"/>
      <c r="DC15" s="2533"/>
      <c r="DD15" s="2533"/>
      <c r="DE15" s="2533"/>
    </row>
    <row r="16" spans="1:113" ht="6.75" customHeight="1">
      <c r="A16" s="2533"/>
      <c r="B16" s="2533"/>
      <c r="C16" s="2533"/>
      <c r="D16" s="2565"/>
      <c r="E16" s="2565"/>
      <c r="F16" s="2565"/>
      <c r="G16" s="2565"/>
      <c r="H16" s="2565"/>
      <c r="I16" s="2565"/>
      <c r="J16" s="2565"/>
      <c r="K16" s="2565"/>
      <c r="L16" s="2565"/>
      <c r="M16" s="2565"/>
      <c r="N16" s="2533"/>
      <c r="O16" s="2533"/>
      <c r="P16" s="2533"/>
      <c r="Q16" s="2533"/>
      <c r="R16" s="2533"/>
      <c r="S16" s="2533"/>
      <c r="T16" s="2561"/>
      <c r="U16" s="2533"/>
      <c r="V16" s="2533"/>
      <c r="W16" s="2533"/>
      <c r="X16" s="2533"/>
      <c r="Y16" s="2533"/>
      <c r="Z16" s="2533"/>
      <c r="AA16" s="2533"/>
      <c r="AB16" s="2533"/>
      <c r="AC16" s="2533"/>
      <c r="AD16" s="2533"/>
      <c r="AE16" s="2533"/>
      <c r="AF16" s="2533"/>
      <c r="AG16" s="2533"/>
      <c r="AH16" s="2533"/>
      <c r="AI16" s="2533"/>
      <c r="AJ16" s="2533"/>
      <c r="AK16" s="2562"/>
      <c r="AL16" s="2535"/>
      <c r="AM16" s="2533"/>
      <c r="AN16" s="3022"/>
      <c r="AO16" s="3022"/>
      <c r="AP16" s="3022"/>
      <c r="AQ16" s="3022"/>
      <c r="AR16" s="3022"/>
      <c r="AS16" s="3022"/>
      <c r="AT16" s="3022"/>
      <c r="AU16" s="3022"/>
      <c r="AV16" s="3022"/>
      <c r="AW16" s="3022"/>
      <c r="AX16" s="3022"/>
      <c r="AY16" s="3022"/>
      <c r="AZ16" s="3022"/>
      <c r="BA16" s="3022"/>
      <c r="BB16" s="3022"/>
      <c r="BC16" s="3022"/>
      <c r="BD16" s="3022"/>
      <c r="BE16" s="3022"/>
      <c r="BF16" s="3022"/>
      <c r="BG16" s="3022"/>
      <c r="BH16" s="3022"/>
      <c r="BI16" s="3022"/>
      <c r="BJ16" s="3022"/>
      <c r="BK16" s="3022"/>
      <c r="BL16" s="3022"/>
      <c r="BM16" s="3022"/>
      <c r="BN16" s="3022"/>
      <c r="BO16" s="3022"/>
      <c r="BP16" s="2555"/>
      <c r="BQ16" s="2555"/>
      <c r="BR16" s="2555"/>
      <c r="BS16" s="2555"/>
      <c r="BT16" s="2555"/>
      <c r="BU16" s="2555"/>
      <c r="BV16" s="2555"/>
      <c r="BW16" s="2555"/>
      <c r="BX16" s="2555"/>
      <c r="BY16" s="2533"/>
      <c r="BZ16" s="2533"/>
      <c r="CA16" s="2533"/>
      <c r="CB16" s="2533"/>
      <c r="CC16" s="2533"/>
      <c r="CD16" s="2533"/>
      <c r="CE16" s="2533"/>
      <c r="CF16" s="2533"/>
      <c r="CG16" s="2533"/>
      <c r="CH16" s="2533"/>
      <c r="CI16" s="2533"/>
      <c r="CJ16" s="2533"/>
      <c r="CK16" s="2555"/>
      <c r="CL16" s="2555"/>
      <c r="CM16" s="2555"/>
      <c r="CN16" s="2555"/>
      <c r="CO16" s="2555"/>
      <c r="CP16" s="2555"/>
      <c r="CQ16" s="2555"/>
      <c r="CR16" s="2555"/>
      <c r="CS16" s="2555"/>
      <c r="CT16" s="2555"/>
      <c r="CU16" s="2555"/>
      <c r="CV16" s="2555"/>
      <c r="CW16" s="2555"/>
      <c r="CX16" s="2555"/>
      <c r="CY16" s="2555"/>
      <c r="CZ16" s="2555"/>
      <c r="DA16" s="2555"/>
      <c r="DB16" s="2555"/>
      <c r="DC16" s="2533"/>
      <c r="DD16" s="2533"/>
      <c r="DE16" s="2533"/>
    </row>
    <row r="17" spans="1:109" ht="6.75" customHeight="1">
      <c r="A17" s="2533"/>
      <c r="B17" s="2533"/>
      <c r="C17" s="2533"/>
      <c r="D17" s="2565"/>
      <c r="E17" s="2565"/>
      <c r="F17" s="2533"/>
      <c r="G17" s="2533"/>
      <c r="H17" s="2533"/>
      <c r="I17" s="2533"/>
      <c r="J17" s="2533"/>
      <c r="K17" s="2533"/>
      <c r="L17" s="2533"/>
      <c r="M17" s="2533"/>
      <c r="N17" s="2533"/>
      <c r="O17" s="2533"/>
      <c r="P17" s="2533"/>
      <c r="Q17" s="2533"/>
      <c r="R17" s="2533"/>
      <c r="S17" s="2533"/>
      <c r="T17" s="2561"/>
      <c r="U17" s="2533"/>
      <c r="V17" s="2533"/>
      <c r="W17" s="2565"/>
      <c r="X17" s="2565"/>
      <c r="Y17" s="2565"/>
      <c r="Z17" s="2565"/>
      <c r="AA17" s="2565"/>
      <c r="AB17" s="2565"/>
      <c r="AC17" s="2565"/>
      <c r="AD17" s="2565"/>
      <c r="AE17" s="2565"/>
      <c r="AF17" s="2565"/>
      <c r="AG17" s="2545"/>
      <c r="AH17" s="2545"/>
      <c r="AI17" s="2533"/>
      <c r="AJ17" s="2533"/>
      <c r="AK17" s="2561"/>
      <c r="AL17" s="2533"/>
      <c r="AM17" s="2533"/>
      <c r="AN17" s="2555"/>
      <c r="AO17" s="2555"/>
      <c r="AP17" s="2555"/>
      <c r="AQ17" s="2555"/>
      <c r="AR17" s="2555"/>
      <c r="AS17" s="2555"/>
      <c r="AT17" s="2555"/>
      <c r="AU17" s="2555"/>
      <c r="AV17" s="2555"/>
      <c r="AW17" s="2555"/>
      <c r="AX17" s="2555"/>
      <c r="AY17" s="2555"/>
      <c r="AZ17" s="2555"/>
      <c r="BA17" s="2555"/>
      <c r="BB17" s="2555"/>
      <c r="BC17" s="2555"/>
      <c r="BD17" s="2555"/>
      <c r="BE17" s="2555"/>
      <c r="BF17" s="2555"/>
      <c r="BG17" s="2555"/>
      <c r="BH17" s="2555"/>
      <c r="BI17" s="2555"/>
      <c r="BJ17" s="2555"/>
      <c r="BK17" s="2555"/>
      <c r="BL17" s="2555"/>
      <c r="BM17" s="2555"/>
      <c r="BN17" s="2555"/>
      <c r="BO17" s="2555"/>
      <c r="BP17" s="2555"/>
      <c r="BQ17" s="2555"/>
      <c r="BR17" s="2555"/>
      <c r="BS17" s="2555"/>
      <c r="BT17" s="2555"/>
      <c r="BU17" s="2555"/>
      <c r="BV17" s="2555"/>
      <c r="BW17" s="2555"/>
      <c r="BX17" s="2555"/>
      <c r="BY17" s="2533"/>
      <c r="BZ17" s="2533"/>
      <c r="CA17" s="2533"/>
      <c r="CB17" s="2533"/>
      <c r="CC17" s="2533"/>
      <c r="CD17" s="2533"/>
      <c r="CE17" s="2533"/>
      <c r="CF17" s="2533"/>
      <c r="CG17" s="2533"/>
      <c r="CH17" s="2533"/>
      <c r="CI17" s="2533"/>
      <c r="CJ17" s="2533"/>
      <c r="CK17" s="2555"/>
      <c r="CL17" s="2555"/>
      <c r="CM17" s="2555"/>
      <c r="CN17" s="2555"/>
      <c r="CO17" s="2555"/>
      <c r="CP17" s="2555"/>
      <c r="CQ17" s="2555"/>
      <c r="CR17" s="2555"/>
      <c r="CS17" s="2555"/>
      <c r="CT17" s="2555"/>
      <c r="CU17" s="2555"/>
      <c r="CV17" s="2555"/>
      <c r="CW17" s="2555"/>
      <c r="CX17" s="2555"/>
      <c r="CY17" s="2555"/>
      <c r="CZ17" s="2555"/>
      <c r="DA17" s="2555"/>
      <c r="DB17" s="2555"/>
      <c r="DC17" s="2533"/>
      <c r="DD17" s="2533"/>
      <c r="DE17" s="2533"/>
    </row>
    <row r="18" spans="1:109" ht="6.75" customHeight="1">
      <c r="A18" s="2533"/>
      <c r="B18" s="2533"/>
      <c r="C18" s="2533"/>
      <c r="D18" s="2565"/>
      <c r="E18" s="2565"/>
      <c r="F18" s="2533"/>
      <c r="G18" s="2533"/>
      <c r="H18" s="2533"/>
      <c r="I18" s="2533"/>
      <c r="J18" s="2533"/>
      <c r="K18" s="2533"/>
      <c r="L18" s="2533"/>
      <c r="M18" s="2533"/>
      <c r="N18" s="2533"/>
      <c r="O18" s="2533"/>
      <c r="P18" s="2533"/>
      <c r="Q18" s="2533"/>
      <c r="R18" s="2533"/>
      <c r="S18" s="2533"/>
      <c r="T18" s="2561"/>
      <c r="U18" s="2533"/>
      <c r="V18" s="2533"/>
      <c r="W18" s="2565"/>
      <c r="X18" s="2565"/>
      <c r="Y18" s="2565"/>
      <c r="Z18" s="2565"/>
      <c r="AA18" s="2565"/>
      <c r="AB18" s="2565"/>
      <c r="AC18" s="2565"/>
      <c r="AD18" s="2565"/>
      <c r="AE18" s="2565"/>
      <c r="AF18" s="2565"/>
      <c r="AG18" s="2545"/>
      <c r="AH18" s="2545"/>
      <c r="AI18" s="2533"/>
      <c r="AJ18" s="2533"/>
      <c r="AK18" s="2561"/>
      <c r="AL18" s="2533"/>
      <c r="AM18" s="2533"/>
      <c r="AN18" s="3022" t="s">
        <v>6987</v>
      </c>
      <c r="AO18" s="3022"/>
      <c r="AP18" s="3022"/>
      <c r="AQ18" s="3022"/>
      <c r="AR18" s="3022"/>
      <c r="AS18" s="3022"/>
      <c r="AT18" s="3022"/>
      <c r="AU18" s="3022"/>
      <c r="AV18" s="3022"/>
      <c r="AW18" s="3022"/>
      <c r="AX18" s="3022"/>
      <c r="AY18" s="3022"/>
      <c r="AZ18" s="3022"/>
      <c r="BA18" s="3022"/>
      <c r="BB18" s="3022"/>
      <c r="BC18" s="3022"/>
      <c r="BD18" s="3022"/>
      <c r="BE18" s="3022"/>
      <c r="BF18" s="3022"/>
      <c r="BG18" s="3022"/>
      <c r="BH18" s="3022"/>
      <c r="BI18" s="3022"/>
      <c r="BJ18" s="3022"/>
      <c r="BK18" s="3022"/>
      <c r="BL18" s="3022"/>
      <c r="BM18" s="3022"/>
      <c r="BN18" s="3022"/>
      <c r="BO18" s="3022"/>
      <c r="BP18" s="2555"/>
      <c r="BQ18" s="2555"/>
      <c r="BR18" s="2555"/>
      <c r="BS18" s="2555"/>
      <c r="BT18" s="2555"/>
      <c r="BU18" s="2555"/>
      <c r="BV18" s="2555"/>
      <c r="BW18" s="2555"/>
      <c r="BX18" s="2555"/>
      <c r="BY18" s="2555"/>
      <c r="BZ18" s="2555"/>
      <c r="CA18" s="2555"/>
      <c r="CB18" s="2555"/>
      <c r="CC18" s="2555"/>
      <c r="CD18" s="2555"/>
      <c r="CE18" s="2555"/>
      <c r="CF18" s="2555"/>
      <c r="CG18" s="2555"/>
      <c r="CH18" s="2555"/>
      <c r="CI18" s="2555"/>
      <c r="CJ18" s="2555"/>
      <c r="CK18" s="2555"/>
      <c r="CL18" s="2555"/>
      <c r="CM18" s="2555"/>
      <c r="CN18" s="2555"/>
      <c r="CO18" s="2555"/>
      <c r="CP18" s="2555"/>
      <c r="CQ18" s="2555"/>
      <c r="CR18" s="2555"/>
      <c r="CS18" s="2555"/>
      <c r="CT18" s="2555"/>
      <c r="CU18" s="2555"/>
      <c r="CV18" s="2555"/>
      <c r="CW18" s="2555"/>
      <c r="CX18" s="2555"/>
      <c r="CY18" s="2555"/>
      <c r="CZ18" s="2555"/>
      <c r="DA18" s="2555"/>
      <c r="DB18" s="2555"/>
      <c r="DC18" s="2533"/>
      <c r="DD18" s="2533"/>
      <c r="DE18" s="2533"/>
    </row>
    <row r="19" spans="1:109" ht="6.75" customHeight="1">
      <c r="A19" s="2533"/>
      <c r="B19" s="2533"/>
      <c r="C19" s="2533"/>
      <c r="D19" s="2565"/>
      <c r="E19" s="2565"/>
      <c r="F19" s="2533"/>
      <c r="G19" s="2533"/>
      <c r="H19" s="2533"/>
      <c r="I19" s="2533"/>
      <c r="J19" s="2533"/>
      <c r="K19" s="2533"/>
      <c r="L19" s="2533"/>
      <c r="M19" s="2533"/>
      <c r="N19" s="2533"/>
      <c r="O19" s="2533"/>
      <c r="P19" s="2533"/>
      <c r="Q19" s="2533"/>
      <c r="R19" s="2533"/>
      <c r="S19" s="2533"/>
      <c r="T19" s="2561"/>
      <c r="U19" s="2533"/>
      <c r="V19" s="2533"/>
      <c r="W19" s="2565"/>
      <c r="X19" s="2565"/>
      <c r="Y19" s="2565"/>
      <c r="Z19" s="2565"/>
      <c r="AA19" s="2565"/>
      <c r="AB19" s="2565"/>
      <c r="AC19" s="2565"/>
      <c r="AD19" s="2565"/>
      <c r="AE19" s="2565"/>
      <c r="AF19" s="2565"/>
      <c r="AG19" s="2545"/>
      <c r="AH19" s="2545"/>
      <c r="AI19" s="2533"/>
      <c r="AJ19" s="2533"/>
      <c r="AK19" s="2562"/>
      <c r="AL19" s="2535"/>
      <c r="AM19" s="2533"/>
      <c r="AN19" s="3022"/>
      <c r="AO19" s="3022"/>
      <c r="AP19" s="3022"/>
      <c r="AQ19" s="3022"/>
      <c r="AR19" s="3022"/>
      <c r="AS19" s="3022"/>
      <c r="AT19" s="3022"/>
      <c r="AU19" s="3022"/>
      <c r="AV19" s="3022"/>
      <c r="AW19" s="3022"/>
      <c r="AX19" s="3022"/>
      <c r="AY19" s="3022"/>
      <c r="AZ19" s="3022"/>
      <c r="BA19" s="3022"/>
      <c r="BB19" s="3022"/>
      <c r="BC19" s="3022"/>
      <c r="BD19" s="3022"/>
      <c r="BE19" s="3022"/>
      <c r="BF19" s="3022"/>
      <c r="BG19" s="3022"/>
      <c r="BH19" s="3022"/>
      <c r="BI19" s="3022"/>
      <c r="BJ19" s="3022"/>
      <c r="BK19" s="3022"/>
      <c r="BL19" s="3022"/>
      <c r="BM19" s="3022"/>
      <c r="BN19" s="3022"/>
      <c r="BO19" s="3022"/>
      <c r="BP19" s="2555"/>
      <c r="BQ19" s="2555"/>
      <c r="BR19" s="2555"/>
      <c r="BS19" s="2555"/>
      <c r="BT19" s="2555"/>
      <c r="BU19" s="2555"/>
      <c r="BV19" s="2555"/>
      <c r="BW19" s="2555"/>
      <c r="BX19" s="2555"/>
      <c r="BY19" s="2555"/>
      <c r="BZ19" s="2555"/>
      <c r="CA19" s="2555"/>
      <c r="CB19" s="2555"/>
      <c r="CC19" s="2555"/>
      <c r="CD19" s="2555"/>
      <c r="CE19" s="2555"/>
      <c r="CF19" s="2555"/>
      <c r="CG19" s="2555"/>
      <c r="CH19" s="2555"/>
      <c r="CI19" s="2555"/>
      <c r="CJ19" s="2555"/>
      <c r="CK19" s="2555"/>
      <c r="CL19" s="2555"/>
      <c r="CM19" s="2555"/>
      <c r="CN19" s="2555"/>
      <c r="CO19" s="2555"/>
      <c r="CP19" s="2555"/>
      <c r="CQ19" s="2555"/>
      <c r="CR19" s="2555"/>
      <c r="CS19" s="2555"/>
      <c r="CT19" s="2555"/>
      <c r="CU19" s="2555"/>
      <c r="CV19" s="2555"/>
      <c r="CW19" s="2555"/>
      <c r="CX19" s="2555"/>
      <c r="CY19" s="2555"/>
      <c r="CZ19" s="2555"/>
      <c r="DA19" s="2555"/>
      <c r="DB19" s="2555"/>
      <c r="DC19" s="2533"/>
      <c r="DD19" s="2533"/>
      <c r="DE19" s="2533"/>
    </row>
    <row r="20" spans="1:109" ht="6.75" customHeight="1">
      <c r="A20" s="2533"/>
      <c r="B20" s="2533"/>
      <c r="C20" s="2533"/>
      <c r="D20" s="2565"/>
      <c r="E20" s="2565"/>
      <c r="F20" s="2533"/>
      <c r="G20" s="2533"/>
      <c r="H20" s="2533"/>
      <c r="I20" s="2533"/>
      <c r="J20" s="2533"/>
      <c r="K20" s="2533"/>
      <c r="L20" s="2533"/>
      <c r="M20" s="2533"/>
      <c r="N20" s="2533"/>
      <c r="O20" s="2533"/>
      <c r="P20" s="2533"/>
      <c r="Q20" s="2533"/>
      <c r="R20" s="2533"/>
      <c r="S20" s="2533"/>
      <c r="T20" s="2561"/>
      <c r="U20" s="2533"/>
      <c r="V20" s="2533"/>
      <c r="W20" s="2565"/>
      <c r="X20" s="2565"/>
      <c r="Y20" s="2565"/>
      <c r="Z20" s="2565"/>
      <c r="AA20" s="2565"/>
      <c r="AB20" s="2565"/>
      <c r="AC20" s="2565"/>
      <c r="AD20" s="2565"/>
      <c r="AE20" s="2565"/>
      <c r="AF20" s="2565"/>
      <c r="AG20" s="2545"/>
      <c r="AH20" s="2545"/>
      <c r="AI20" s="2533"/>
      <c r="AJ20" s="2533"/>
      <c r="AK20" s="2561"/>
      <c r="AL20" s="2533"/>
      <c r="AM20" s="2533"/>
      <c r="AN20" s="2555"/>
      <c r="AO20" s="2555"/>
      <c r="AP20" s="2555"/>
      <c r="AQ20" s="2555"/>
      <c r="AR20" s="2555"/>
      <c r="AS20" s="2555"/>
      <c r="AT20" s="2555"/>
      <c r="AU20" s="2555"/>
      <c r="AV20" s="2555"/>
      <c r="AW20" s="2555"/>
      <c r="AX20" s="2555"/>
      <c r="AY20" s="2555"/>
      <c r="AZ20" s="2555"/>
      <c r="BA20" s="2555"/>
      <c r="BB20" s="2555"/>
      <c r="BC20" s="2555"/>
      <c r="BD20" s="2555"/>
      <c r="BE20" s="2555"/>
      <c r="BF20" s="2555"/>
      <c r="BG20" s="2555"/>
      <c r="BH20" s="2555"/>
      <c r="BI20" s="2555"/>
      <c r="BJ20" s="2555"/>
      <c r="BK20" s="2555"/>
      <c r="BL20" s="2555"/>
      <c r="BM20" s="2555"/>
      <c r="BN20" s="2555"/>
      <c r="BO20" s="2555"/>
      <c r="BP20" s="2555"/>
      <c r="BQ20" s="2555"/>
      <c r="BR20" s="2555"/>
      <c r="BS20" s="2555"/>
      <c r="BT20" s="2555"/>
      <c r="BU20" s="2555"/>
      <c r="BV20" s="2555"/>
      <c r="BW20" s="2555"/>
      <c r="BX20" s="2555"/>
      <c r="BY20" s="2533"/>
      <c r="BZ20" s="2533"/>
      <c r="CA20" s="2533"/>
      <c r="CB20" s="2533"/>
      <c r="CC20" s="2533"/>
      <c r="CD20" s="2533"/>
      <c r="CE20" s="2533"/>
      <c r="CF20" s="2533"/>
      <c r="CG20" s="2533"/>
      <c r="CH20" s="2533"/>
      <c r="CI20" s="2533"/>
      <c r="CJ20" s="2533"/>
      <c r="CK20" s="2555"/>
      <c r="CL20" s="2555"/>
      <c r="CM20" s="2555"/>
      <c r="CN20" s="2555"/>
      <c r="CO20" s="2555"/>
      <c r="CP20" s="2555"/>
      <c r="CQ20" s="2555"/>
      <c r="CR20" s="2555"/>
      <c r="CS20" s="2555"/>
      <c r="CT20" s="2555"/>
      <c r="CU20" s="2555"/>
      <c r="CV20" s="2555"/>
      <c r="CW20" s="2555"/>
      <c r="CX20" s="2555"/>
      <c r="CY20" s="2555"/>
      <c r="CZ20" s="2555"/>
      <c r="DA20" s="2555"/>
      <c r="DB20" s="2555"/>
      <c r="DC20" s="2533"/>
      <c r="DD20" s="2533"/>
      <c r="DE20" s="2533"/>
    </row>
    <row r="21" spans="1:109" ht="6.75" customHeight="1">
      <c r="A21" s="2533"/>
      <c r="B21" s="2533"/>
      <c r="C21" s="2533"/>
      <c r="D21" s="2565"/>
      <c r="E21" s="2565"/>
      <c r="F21" s="2533"/>
      <c r="G21" s="2533"/>
      <c r="H21" s="2533"/>
      <c r="I21" s="2533"/>
      <c r="J21" s="2533"/>
      <c r="K21" s="2533"/>
      <c r="L21" s="2533"/>
      <c r="M21" s="2533"/>
      <c r="N21" s="2533"/>
      <c r="O21" s="2533"/>
      <c r="P21" s="2533"/>
      <c r="Q21" s="2533"/>
      <c r="R21" s="2533"/>
      <c r="S21" s="2533"/>
      <c r="T21" s="2561"/>
      <c r="U21" s="2533"/>
      <c r="V21" s="2533"/>
      <c r="W21" s="2565"/>
      <c r="X21" s="2565"/>
      <c r="Y21" s="2565"/>
      <c r="Z21" s="2565"/>
      <c r="AA21" s="2565"/>
      <c r="AB21" s="2565"/>
      <c r="AC21" s="2565"/>
      <c r="AD21" s="2565"/>
      <c r="AE21" s="2565"/>
      <c r="AF21" s="2565"/>
      <c r="AG21" s="2533"/>
      <c r="AH21" s="2533"/>
      <c r="AI21" s="2533"/>
      <c r="AJ21" s="2533"/>
      <c r="AK21" s="2561"/>
      <c r="AL21" s="2533"/>
      <c r="AM21" s="2533"/>
      <c r="AN21" s="3022" t="s">
        <v>7440</v>
      </c>
      <c r="AO21" s="3022"/>
      <c r="AP21" s="3022"/>
      <c r="AQ21" s="3022"/>
      <c r="AR21" s="3022"/>
      <c r="AS21" s="3022"/>
      <c r="AT21" s="3022"/>
      <c r="AU21" s="3022"/>
      <c r="AV21" s="3022"/>
      <c r="AW21" s="3022"/>
      <c r="AX21" s="3022"/>
      <c r="AY21" s="3022"/>
      <c r="AZ21" s="3022"/>
      <c r="BA21" s="3022"/>
      <c r="BB21" s="3022"/>
      <c r="BC21" s="3022"/>
      <c r="BD21" s="3022"/>
      <c r="BE21" s="3022"/>
      <c r="BF21" s="3022"/>
      <c r="BG21" s="3022"/>
      <c r="BH21" s="3022"/>
      <c r="BI21" s="3022"/>
      <c r="BJ21" s="3022"/>
      <c r="BK21" s="3022"/>
      <c r="BL21" s="3022"/>
      <c r="BM21" s="3022"/>
      <c r="BN21" s="3022"/>
      <c r="BO21" s="3022"/>
      <c r="BP21" s="2555"/>
      <c r="BQ21" s="2555"/>
      <c r="BR21" s="2555"/>
      <c r="BS21" s="2555"/>
      <c r="BT21" s="2555"/>
      <c r="BU21" s="2555"/>
      <c r="BV21" s="2555"/>
      <c r="BW21" s="2555"/>
      <c r="BX21" s="2555"/>
      <c r="BY21" s="2555"/>
      <c r="BZ21" s="2555"/>
      <c r="CA21" s="2555"/>
      <c r="CB21" s="2555"/>
      <c r="CC21" s="2555"/>
      <c r="CD21" s="2555"/>
      <c r="CE21" s="2555"/>
      <c r="CF21" s="2555"/>
      <c r="CG21" s="2555"/>
      <c r="CH21" s="2555"/>
      <c r="CI21" s="2555"/>
      <c r="CJ21" s="2555"/>
      <c r="CK21" s="2555"/>
      <c r="CL21" s="2555"/>
      <c r="CM21" s="2555"/>
      <c r="CN21" s="2555"/>
      <c r="CO21" s="2555"/>
      <c r="CP21" s="2555"/>
      <c r="CQ21" s="2555"/>
      <c r="CR21" s="2555"/>
      <c r="CS21" s="2555"/>
      <c r="CT21" s="2555"/>
      <c r="CU21" s="2555"/>
      <c r="CV21" s="2555"/>
      <c r="CW21" s="2555"/>
      <c r="CX21" s="2555"/>
      <c r="CY21" s="2555"/>
      <c r="CZ21" s="2555"/>
      <c r="DA21" s="2555"/>
      <c r="DB21" s="2555"/>
      <c r="DC21" s="2533"/>
      <c r="DD21" s="2533"/>
      <c r="DE21" s="2533"/>
    </row>
    <row r="22" spans="1:109" ht="6.75" customHeight="1">
      <c r="A22" s="2533"/>
      <c r="B22" s="2533"/>
      <c r="C22" s="2533"/>
      <c r="D22" s="2565"/>
      <c r="E22" s="2565"/>
      <c r="F22" s="2533"/>
      <c r="G22" s="2533"/>
      <c r="H22" s="2533"/>
      <c r="I22" s="2533"/>
      <c r="J22" s="2533"/>
      <c r="K22" s="2533"/>
      <c r="L22" s="2533"/>
      <c r="M22" s="2533"/>
      <c r="N22" s="2533"/>
      <c r="O22" s="2533"/>
      <c r="P22" s="2533"/>
      <c r="Q22" s="2533"/>
      <c r="R22" s="2533"/>
      <c r="S22" s="2533"/>
      <c r="T22" s="2561"/>
      <c r="U22" s="2533"/>
      <c r="V22" s="2533"/>
      <c r="W22" s="2545"/>
      <c r="X22" s="2545"/>
      <c r="Y22" s="2545"/>
      <c r="Z22" s="2545"/>
      <c r="AA22" s="2545"/>
      <c r="AB22" s="2545"/>
      <c r="AC22" s="2545"/>
      <c r="AD22" s="2545"/>
      <c r="AE22" s="2545"/>
      <c r="AF22" s="2545"/>
      <c r="AG22" s="2545"/>
      <c r="AH22" s="2545"/>
      <c r="AI22" s="2533"/>
      <c r="AJ22" s="2533"/>
      <c r="AK22" s="2562"/>
      <c r="AL22" s="2535"/>
      <c r="AM22" s="2533"/>
      <c r="AN22" s="3022"/>
      <c r="AO22" s="3022"/>
      <c r="AP22" s="3022"/>
      <c r="AQ22" s="3022"/>
      <c r="AR22" s="3022"/>
      <c r="AS22" s="3022"/>
      <c r="AT22" s="3022"/>
      <c r="AU22" s="3022"/>
      <c r="AV22" s="3022"/>
      <c r="AW22" s="3022"/>
      <c r="AX22" s="3022"/>
      <c r="AY22" s="3022"/>
      <c r="AZ22" s="3022"/>
      <c r="BA22" s="3022"/>
      <c r="BB22" s="3022"/>
      <c r="BC22" s="3022"/>
      <c r="BD22" s="3022"/>
      <c r="BE22" s="3022"/>
      <c r="BF22" s="3022"/>
      <c r="BG22" s="3022"/>
      <c r="BH22" s="3022"/>
      <c r="BI22" s="3022"/>
      <c r="BJ22" s="3022"/>
      <c r="BK22" s="3022"/>
      <c r="BL22" s="3022"/>
      <c r="BM22" s="3022"/>
      <c r="BN22" s="3022"/>
      <c r="BO22" s="3022"/>
      <c r="BP22" s="2555"/>
      <c r="BQ22" s="2555"/>
      <c r="BR22" s="2555"/>
      <c r="BS22" s="2555"/>
      <c r="BT22" s="2555"/>
      <c r="BU22" s="2555"/>
      <c r="BV22" s="2555"/>
      <c r="BW22" s="2555"/>
      <c r="BX22" s="2555"/>
      <c r="BY22" s="2555"/>
      <c r="BZ22" s="2555"/>
      <c r="CA22" s="2555"/>
      <c r="CB22" s="2555"/>
      <c r="CC22" s="2555"/>
      <c r="CD22" s="2555"/>
      <c r="CE22" s="2555"/>
      <c r="CF22" s="2555"/>
      <c r="CG22" s="2555"/>
      <c r="CH22" s="2555"/>
      <c r="CI22" s="2555"/>
      <c r="CJ22" s="2555"/>
      <c r="CK22" s="2555"/>
      <c r="CL22" s="2555"/>
      <c r="CM22" s="2555"/>
      <c r="CN22" s="2555"/>
      <c r="CO22" s="2555"/>
      <c r="CP22" s="2555"/>
      <c r="CQ22" s="2555"/>
      <c r="CR22" s="2555"/>
      <c r="CS22" s="2555"/>
      <c r="CT22" s="2555"/>
      <c r="CU22" s="2555"/>
      <c r="CV22" s="2555"/>
      <c r="CW22" s="2555"/>
      <c r="CX22" s="2555"/>
      <c r="CY22" s="2555"/>
      <c r="CZ22" s="2555"/>
      <c r="DA22" s="2555"/>
      <c r="DB22" s="2555"/>
      <c r="DC22" s="2533"/>
      <c r="DD22" s="2533"/>
      <c r="DE22" s="2533"/>
    </row>
    <row r="23" spans="1:109" ht="6.75" customHeight="1">
      <c r="A23" s="2533"/>
      <c r="B23" s="2533"/>
      <c r="C23" s="2533"/>
      <c r="D23" s="2565"/>
      <c r="E23" s="2565"/>
      <c r="F23" s="2533"/>
      <c r="G23" s="2533"/>
      <c r="H23" s="2533"/>
      <c r="I23" s="2533"/>
      <c r="J23" s="2533"/>
      <c r="K23" s="2533"/>
      <c r="L23" s="2533"/>
      <c r="M23" s="2533"/>
      <c r="N23" s="2533"/>
      <c r="O23" s="2533"/>
      <c r="P23" s="2533"/>
      <c r="Q23" s="2533"/>
      <c r="R23" s="2533"/>
      <c r="S23" s="2533"/>
      <c r="T23" s="2561"/>
      <c r="U23" s="2533"/>
      <c r="V23" s="2533"/>
      <c r="W23" s="2545"/>
      <c r="X23" s="2545"/>
      <c r="Y23" s="2545"/>
      <c r="Z23" s="2545"/>
      <c r="AA23" s="2545"/>
      <c r="AB23" s="2545"/>
      <c r="AC23" s="2545"/>
      <c r="AD23" s="2545"/>
      <c r="AE23" s="2545"/>
      <c r="AF23" s="2545"/>
      <c r="AG23" s="2545"/>
      <c r="AH23" s="2545"/>
      <c r="AI23" s="2533"/>
      <c r="AJ23" s="2533"/>
      <c r="AK23" s="2561"/>
      <c r="AL23" s="2533"/>
      <c r="AM23" s="2533"/>
      <c r="AN23" s="2555"/>
      <c r="AO23" s="2555"/>
      <c r="AP23" s="2555"/>
      <c r="AQ23" s="2555"/>
      <c r="AR23" s="2555"/>
      <c r="AS23" s="2555"/>
      <c r="AT23" s="2555"/>
      <c r="AU23" s="2555"/>
      <c r="AV23" s="2555"/>
      <c r="AW23" s="2555"/>
      <c r="AX23" s="2555"/>
      <c r="AY23" s="2555"/>
      <c r="AZ23" s="2555"/>
      <c r="BA23" s="2555"/>
      <c r="BB23" s="2555"/>
      <c r="BC23" s="2555"/>
      <c r="BD23" s="2555"/>
      <c r="BE23" s="2555"/>
      <c r="BF23" s="2555"/>
      <c r="BG23" s="2555"/>
      <c r="BH23" s="2555"/>
      <c r="BI23" s="2555"/>
      <c r="BJ23" s="2555"/>
      <c r="BK23" s="2555"/>
      <c r="BL23" s="2555"/>
      <c r="BM23" s="2555"/>
      <c r="BN23" s="2555"/>
      <c r="BO23" s="2555"/>
      <c r="BP23" s="2555"/>
      <c r="BQ23" s="2555"/>
      <c r="BR23" s="2555"/>
      <c r="BS23" s="2555"/>
      <c r="BT23" s="2555"/>
      <c r="BU23" s="2555"/>
      <c r="BV23" s="2555"/>
      <c r="BW23" s="2555"/>
      <c r="BX23" s="2555"/>
      <c r="BY23" s="2555"/>
      <c r="BZ23" s="2555"/>
      <c r="CA23" s="2555"/>
      <c r="CB23" s="2555"/>
      <c r="CC23" s="2555"/>
      <c r="CD23" s="2555"/>
      <c r="CE23" s="2555"/>
      <c r="CF23" s="2555"/>
      <c r="CG23" s="2555"/>
      <c r="CH23" s="2555"/>
      <c r="CI23" s="2555"/>
      <c r="CJ23" s="2555"/>
      <c r="CK23" s="2555"/>
      <c r="CL23" s="2555"/>
      <c r="CM23" s="2555"/>
      <c r="CN23" s="2555"/>
      <c r="CO23" s="2555"/>
      <c r="CP23" s="2555"/>
      <c r="CQ23" s="2555"/>
      <c r="CR23" s="2555"/>
      <c r="CS23" s="2555"/>
      <c r="CT23" s="2555"/>
      <c r="CU23" s="2555"/>
      <c r="CV23" s="2555"/>
      <c r="CW23" s="2555"/>
      <c r="CX23" s="2555"/>
      <c r="CY23" s="2555"/>
      <c r="CZ23" s="2555"/>
      <c r="DA23" s="2555"/>
      <c r="DB23" s="2555"/>
      <c r="DC23" s="2533"/>
      <c r="DD23" s="2533"/>
      <c r="DE23" s="2533"/>
    </row>
    <row r="24" spans="1:109" ht="6.75" customHeight="1">
      <c r="A24" s="2533"/>
      <c r="B24" s="2533"/>
      <c r="C24" s="2533"/>
      <c r="D24" s="2565"/>
      <c r="E24" s="2565"/>
      <c r="F24" s="2533"/>
      <c r="G24" s="2533"/>
      <c r="H24" s="2533"/>
      <c r="I24" s="2533"/>
      <c r="J24" s="2533"/>
      <c r="K24" s="2533"/>
      <c r="L24" s="2533"/>
      <c r="M24" s="2533"/>
      <c r="N24" s="2533"/>
      <c r="O24" s="2533"/>
      <c r="P24" s="2533"/>
      <c r="Q24" s="2533"/>
      <c r="R24" s="2533"/>
      <c r="S24" s="2533"/>
      <c r="T24" s="2561"/>
      <c r="U24" s="2533"/>
      <c r="V24" s="2533"/>
      <c r="W24" s="2545"/>
      <c r="X24" s="2545"/>
      <c r="Y24" s="2545"/>
      <c r="Z24" s="2545"/>
      <c r="AA24" s="2545"/>
      <c r="AB24" s="2545"/>
      <c r="AC24" s="2545"/>
      <c r="AD24" s="2545"/>
      <c r="AE24" s="2545"/>
      <c r="AF24" s="2545"/>
      <c r="AG24" s="2545"/>
      <c r="AH24" s="2545"/>
      <c r="AI24" s="2533"/>
      <c r="AJ24" s="2533"/>
      <c r="AK24" s="2561"/>
      <c r="AL24" s="2533"/>
      <c r="AM24" s="2533"/>
      <c r="AN24" s="3022" t="s">
        <v>7441</v>
      </c>
      <c r="AO24" s="3022"/>
      <c r="AP24" s="3022"/>
      <c r="AQ24" s="3022"/>
      <c r="AR24" s="3022"/>
      <c r="AS24" s="3022"/>
      <c r="AT24" s="3022"/>
      <c r="AU24" s="3022"/>
      <c r="AV24" s="3022"/>
      <c r="AW24" s="3022"/>
      <c r="AX24" s="3022"/>
      <c r="AY24" s="3022"/>
      <c r="AZ24" s="3022"/>
      <c r="BA24" s="3022"/>
      <c r="BB24" s="3022"/>
      <c r="BC24" s="3022"/>
      <c r="BD24" s="3022"/>
      <c r="BE24" s="3022"/>
      <c r="BF24" s="3022"/>
      <c r="BG24" s="3022"/>
      <c r="BH24" s="3022"/>
      <c r="BI24" s="3022"/>
      <c r="BJ24" s="3022"/>
      <c r="BK24" s="3022"/>
      <c r="BL24" s="3022"/>
      <c r="BM24" s="3022"/>
      <c r="BN24" s="3022"/>
      <c r="BO24" s="3022"/>
      <c r="BP24" s="2555"/>
      <c r="BQ24" s="2555"/>
      <c r="BR24" s="2555"/>
      <c r="BS24" s="2555"/>
      <c r="BT24" s="2555"/>
      <c r="BU24" s="2555"/>
      <c r="BV24" s="2555"/>
      <c r="BW24" s="2555"/>
      <c r="BX24" s="2555"/>
      <c r="BY24" s="2555"/>
      <c r="BZ24" s="2555"/>
      <c r="CA24" s="2555"/>
      <c r="CB24" s="2555"/>
      <c r="CC24" s="2555"/>
      <c r="CD24" s="2555"/>
      <c r="CE24" s="2555"/>
      <c r="CF24" s="2555"/>
      <c r="CG24" s="2555"/>
      <c r="CH24" s="2555"/>
      <c r="CI24" s="2555"/>
      <c r="CJ24" s="2555"/>
      <c r="CK24" s="2555"/>
      <c r="CL24" s="2555"/>
      <c r="CM24" s="2555"/>
      <c r="CN24" s="2555"/>
      <c r="CO24" s="2555"/>
      <c r="CP24" s="2555"/>
      <c r="CQ24" s="2555"/>
      <c r="CR24" s="2555"/>
      <c r="CS24" s="2555"/>
      <c r="CT24" s="2555"/>
      <c r="CU24" s="2555"/>
      <c r="CV24" s="2555"/>
      <c r="CW24" s="2555"/>
      <c r="CX24" s="2555"/>
      <c r="CY24" s="2555"/>
      <c r="CZ24" s="2555"/>
      <c r="DA24" s="2555"/>
      <c r="DB24" s="2555"/>
      <c r="DC24" s="2533"/>
      <c r="DD24" s="2533"/>
      <c r="DE24" s="2533"/>
    </row>
    <row r="25" spans="1:109" ht="6.75" customHeight="1">
      <c r="A25" s="2533"/>
      <c r="B25" s="2533"/>
      <c r="C25" s="2533"/>
      <c r="D25" s="2565"/>
      <c r="E25" s="2565"/>
      <c r="F25" s="2533"/>
      <c r="G25" s="2533"/>
      <c r="H25" s="2533"/>
      <c r="I25" s="2533"/>
      <c r="J25" s="2533"/>
      <c r="K25" s="2533"/>
      <c r="L25" s="2533"/>
      <c r="M25" s="2533"/>
      <c r="N25" s="2533"/>
      <c r="O25" s="2533"/>
      <c r="P25" s="2533"/>
      <c r="Q25" s="2533"/>
      <c r="R25" s="2533"/>
      <c r="S25" s="2533"/>
      <c r="T25" s="2561"/>
      <c r="U25" s="2533"/>
      <c r="V25" s="2533"/>
      <c r="W25" s="2545"/>
      <c r="X25" s="2545"/>
      <c r="Y25" s="2545"/>
      <c r="Z25" s="2545"/>
      <c r="AA25" s="2545"/>
      <c r="AB25" s="2545"/>
      <c r="AC25" s="2545"/>
      <c r="AD25" s="2545"/>
      <c r="AE25" s="2545"/>
      <c r="AF25" s="2545"/>
      <c r="AG25" s="2545"/>
      <c r="AH25" s="2545"/>
      <c r="AI25" s="2533"/>
      <c r="AJ25" s="2533"/>
      <c r="AK25" s="2562"/>
      <c r="AL25" s="2535"/>
      <c r="AM25" s="2533"/>
      <c r="AN25" s="3022"/>
      <c r="AO25" s="3022"/>
      <c r="AP25" s="3022"/>
      <c r="AQ25" s="3022"/>
      <c r="AR25" s="3022"/>
      <c r="AS25" s="3022"/>
      <c r="AT25" s="3022"/>
      <c r="AU25" s="3022"/>
      <c r="AV25" s="3022"/>
      <c r="AW25" s="3022"/>
      <c r="AX25" s="3022"/>
      <c r="AY25" s="3022"/>
      <c r="AZ25" s="3022"/>
      <c r="BA25" s="3022"/>
      <c r="BB25" s="3022"/>
      <c r="BC25" s="3022"/>
      <c r="BD25" s="3022"/>
      <c r="BE25" s="3022"/>
      <c r="BF25" s="3022"/>
      <c r="BG25" s="3022"/>
      <c r="BH25" s="3022"/>
      <c r="BI25" s="3022"/>
      <c r="BJ25" s="3022"/>
      <c r="BK25" s="3022"/>
      <c r="BL25" s="3022"/>
      <c r="BM25" s="3022"/>
      <c r="BN25" s="3022"/>
      <c r="BO25" s="3022"/>
      <c r="BP25" s="2555"/>
      <c r="BQ25" s="2555"/>
      <c r="BR25" s="2555"/>
      <c r="BS25" s="2555"/>
      <c r="BT25" s="2555"/>
      <c r="BU25" s="2555"/>
      <c r="BV25" s="2555"/>
      <c r="BW25" s="2555"/>
      <c r="BX25" s="2555"/>
      <c r="BY25" s="2555"/>
      <c r="BZ25" s="2555"/>
      <c r="CA25" s="2555"/>
      <c r="CB25" s="2555"/>
      <c r="CC25" s="2555"/>
      <c r="CD25" s="2555"/>
      <c r="CE25" s="2555"/>
      <c r="CF25" s="2555"/>
      <c r="CG25" s="2555"/>
      <c r="CH25" s="2555"/>
      <c r="CI25" s="2555"/>
      <c r="CJ25" s="2555"/>
      <c r="CK25" s="2555"/>
      <c r="CL25" s="2555"/>
      <c r="CM25" s="2555"/>
      <c r="CN25" s="2555"/>
      <c r="CO25" s="2555"/>
      <c r="CP25" s="2555"/>
      <c r="CQ25" s="2555"/>
      <c r="CR25" s="2555"/>
      <c r="CS25" s="2555"/>
      <c r="CT25" s="2555"/>
      <c r="CU25" s="2555"/>
      <c r="CV25" s="2555"/>
      <c r="CW25" s="2555"/>
      <c r="CX25" s="2555"/>
      <c r="CY25" s="2555"/>
      <c r="CZ25" s="2555"/>
      <c r="DA25" s="2555"/>
      <c r="DB25" s="2555"/>
      <c r="DC25" s="2533"/>
      <c r="DD25" s="2533"/>
      <c r="DE25" s="2533"/>
    </row>
    <row r="26" spans="1:109" ht="6.75" customHeight="1">
      <c r="A26" s="2533"/>
      <c r="B26" s="2533"/>
      <c r="C26" s="2533"/>
      <c r="D26" s="2565"/>
      <c r="E26" s="2565"/>
      <c r="F26" s="2533"/>
      <c r="G26" s="2533"/>
      <c r="H26" s="2533"/>
      <c r="I26" s="2533"/>
      <c r="J26" s="2533"/>
      <c r="K26" s="2533"/>
      <c r="L26" s="2533"/>
      <c r="M26" s="2533"/>
      <c r="N26" s="2533"/>
      <c r="O26" s="2533"/>
      <c r="P26" s="2533"/>
      <c r="Q26" s="2533"/>
      <c r="R26" s="2533"/>
      <c r="S26" s="2533"/>
      <c r="T26" s="2561"/>
      <c r="U26" s="2533"/>
      <c r="V26" s="2533"/>
      <c r="W26" s="2545"/>
      <c r="X26" s="2545"/>
      <c r="Y26" s="2545"/>
      <c r="Z26" s="2545"/>
      <c r="AA26" s="2545"/>
      <c r="AB26" s="2545"/>
      <c r="AC26" s="2545"/>
      <c r="AD26" s="2545"/>
      <c r="AE26" s="2545"/>
      <c r="AF26" s="2545"/>
      <c r="AG26" s="2545"/>
      <c r="AH26" s="2545"/>
      <c r="AI26" s="2533"/>
      <c r="AJ26" s="2533"/>
      <c r="AK26" s="2561"/>
      <c r="AL26" s="2533"/>
      <c r="AM26" s="2533"/>
      <c r="AN26" s="2555"/>
      <c r="AO26" s="2555"/>
      <c r="AP26" s="2555"/>
      <c r="AQ26" s="2555"/>
      <c r="AR26" s="2555"/>
      <c r="AS26" s="2555"/>
      <c r="AT26" s="2555"/>
      <c r="AU26" s="2555"/>
      <c r="AV26" s="2555"/>
      <c r="AW26" s="2555"/>
      <c r="AX26" s="2555"/>
      <c r="AY26" s="2555"/>
      <c r="AZ26" s="2555"/>
      <c r="BA26" s="2555"/>
      <c r="BB26" s="2555"/>
      <c r="BC26" s="2555"/>
      <c r="BD26" s="2555"/>
      <c r="BE26" s="2555"/>
      <c r="BF26" s="2555"/>
      <c r="BG26" s="2555"/>
      <c r="BH26" s="2555"/>
      <c r="BI26" s="2555"/>
      <c r="BJ26" s="2555"/>
      <c r="BK26" s="2555"/>
      <c r="BL26" s="2555"/>
      <c r="BM26" s="2555"/>
      <c r="BN26" s="2555"/>
      <c r="BO26" s="2555"/>
      <c r="BP26" s="2555"/>
      <c r="BQ26" s="2555"/>
      <c r="BR26" s="2555"/>
      <c r="BS26" s="2555"/>
      <c r="BT26" s="2555"/>
      <c r="BU26" s="2555"/>
      <c r="BV26" s="2555"/>
      <c r="BW26" s="2555"/>
      <c r="BX26" s="2555"/>
      <c r="BY26" s="2555"/>
      <c r="BZ26" s="2555"/>
      <c r="CA26" s="2555"/>
      <c r="CB26" s="2555"/>
      <c r="CC26" s="2555"/>
      <c r="CD26" s="2555"/>
      <c r="CE26" s="2555"/>
      <c r="CF26" s="2555"/>
      <c r="CG26" s="2555"/>
      <c r="CH26" s="2555"/>
      <c r="CI26" s="2555"/>
      <c r="CJ26" s="2555"/>
      <c r="CK26" s="2555"/>
      <c r="CL26" s="2555"/>
      <c r="CM26" s="2555"/>
      <c r="CN26" s="2555"/>
      <c r="CO26" s="2555"/>
      <c r="CP26" s="2555"/>
      <c r="CQ26" s="2555"/>
      <c r="CR26" s="2555"/>
      <c r="CS26" s="2555"/>
      <c r="CT26" s="2555"/>
      <c r="CU26" s="2555"/>
      <c r="CV26" s="2555"/>
      <c r="CW26" s="2555"/>
      <c r="CX26" s="2555"/>
      <c r="CY26" s="2555"/>
      <c r="CZ26" s="2555"/>
      <c r="DA26" s="2555"/>
      <c r="DB26" s="2555"/>
      <c r="DC26" s="2533"/>
      <c r="DD26" s="2533"/>
      <c r="DE26" s="2533"/>
    </row>
    <row r="27" spans="1:109" ht="6.75" customHeight="1">
      <c r="A27" s="2533"/>
      <c r="B27" s="2533"/>
      <c r="C27" s="2533"/>
      <c r="D27" s="2565"/>
      <c r="E27" s="2565"/>
      <c r="F27" s="2565"/>
      <c r="G27" s="2565"/>
      <c r="H27" s="2565"/>
      <c r="I27" s="2565"/>
      <c r="J27" s="2565"/>
      <c r="K27" s="2565"/>
      <c r="L27" s="2565"/>
      <c r="M27" s="2565"/>
      <c r="N27" s="2533"/>
      <c r="O27" s="2533"/>
      <c r="P27" s="2533"/>
      <c r="Q27" s="2533"/>
      <c r="R27" s="2533"/>
      <c r="S27" s="2533"/>
      <c r="T27" s="2561"/>
      <c r="U27" s="2533"/>
      <c r="V27" s="2533"/>
      <c r="W27" s="2533"/>
      <c r="X27" s="2533"/>
      <c r="Y27" s="2533"/>
      <c r="Z27" s="2533"/>
      <c r="AA27" s="2533"/>
      <c r="AB27" s="2533"/>
      <c r="AC27" s="2533"/>
      <c r="AD27" s="2533"/>
      <c r="AE27" s="2533"/>
      <c r="AF27" s="2533"/>
      <c r="AG27" s="2533"/>
      <c r="AH27" s="2533"/>
      <c r="AI27" s="2533"/>
      <c r="AJ27" s="2533"/>
      <c r="AK27" s="2563"/>
      <c r="AL27" s="2532"/>
      <c r="AM27" s="2533"/>
      <c r="AN27" s="3020" t="s">
        <v>222</v>
      </c>
      <c r="AO27" s="3020"/>
      <c r="AP27" s="3020"/>
      <c r="AQ27" s="3020"/>
      <c r="AR27" s="3020"/>
      <c r="AS27" s="3020"/>
      <c r="AT27" s="3020"/>
      <c r="AU27" s="2532"/>
      <c r="AV27" s="2532"/>
      <c r="AW27" s="2532"/>
      <c r="AX27" s="2532"/>
      <c r="AY27" s="2532"/>
      <c r="AZ27" s="2532"/>
      <c r="BA27" s="2532"/>
      <c r="BB27" s="2532"/>
      <c r="BC27" s="2533"/>
      <c r="BD27" s="3020" t="s">
        <v>221</v>
      </c>
      <c r="BE27" s="3020"/>
      <c r="BF27" s="3020"/>
      <c r="BG27" s="3020"/>
      <c r="BH27" s="3020"/>
      <c r="BI27" s="3020"/>
      <c r="BJ27" s="3020"/>
      <c r="BK27" s="3020"/>
      <c r="BL27" s="3020"/>
      <c r="BM27" s="3020"/>
      <c r="BN27" s="3020"/>
      <c r="BO27" s="3020"/>
      <c r="BP27" s="3020"/>
      <c r="BQ27" s="3020"/>
      <c r="BR27" s="3020"/>
      <c r="BS27" s="3020"/>
      <c r="BT27" s="3020"/>
      <c r="BU27" s="3020"/>
      <c r="BV27" s="3020"/>
      <c r="BW27" s="3020"/>
      <c r="BX27" s="3020"/>
      <c r="BY27" s="3020"/>
      <c r="BZ27" s="3020"/>
      <c r="CA27" s="3020"/>
      <c r="CB27" s="3020"/>
      <c r="CC27" s="3020"/>
      <c r="CD27" s="3020"/>
      <c r="CE27" s="3020"/>
      <c r="CF27" s="3020"/>
      <c r="CG27" s="3020"/>
      <c r="CH27" s="3020"/>
      <c r="CI27" s="3020"/>
      <c r="CJ27" s="3020"/>
      <c r="CK27" s="3020"/>
      <c r="CL27" s="3020"/>
      <c r="CM27" s="3020"/>
      <c r="CN27" s="3020"/>
      <c r="CO27" s="3020"/>
      <c r="CP27" s="3020"/>
      <c r="CQ27" s="3020"/>
      <c r="CR27" s="3020"/>
      <c r="CS27" s="3020"/>
      <c r="CT27" s="3020"/>
      <c r="CU27" s="3020"/>
      <c r="CV27" s="3020"/>
      <c r="CW27" s="3020"/>
      <c r="CX27" s="3020"/>
      <c r="CY27" s="3020"/>
      <c r="CZ27" s="3020"/>
      <c r="DA27" s="3020"/>
      <c r="DB27" s="3020"/>
      <c r="DC27" s="2533"/>
      <c r="DD27" s="2533"/>
      <c r="DE27" s="2533"/>
    </row>
    <row r="28" spans="1:109" ht="6.75" customHeight="1">
      <c r="A28" s="2533"/>
      <c r="B28" s="2533"/>
      <c r="C28" s="2533"/>
      <c r="D28" s="2565"/>
      <c r="E28" s="2565"/>
      <c r="F28" s="2565"/>
      <c r="G28" s="2565"/>
      <c r="H28" s="2565"/>
      <c r="I28" s="2565"/>
      <c r="J28" s="2565"/>
      <c r="K28" s="2565"/>
      <c r="L28" s="2565"/>
      <c r="M28" s="2565"/>
      <c r="N28" s="2533"/>
      <c r="O28" s="2533"/>
      <c r="P28" s="2533"/>
      <c r="Q28" s="2533"/>
      <c r="R28" s="2533"/>
      <c r="S28" s="2533"/>
      <c r="T28" s="2561"/>
      <c r="U28" s="2533"/>
      <c r="V28" s="2533"/>
      <c r="W28" s="2533"/>
      <c r="X28" s="2533"/>
      <c r="Y28" s="2533"/>
      <c r="Z28" s="2533"/>
      <c r="AA28" s="2533"/>
      <c r="AB28" s="2533"/>
      <c r="AC28" s="2533"/>
      <c r="AD28" s="2533"/>
      <c r="AE28" s="2533"/>
      <c r="AF28" s="2533"/>
      <c r="AG28" s="2533"/>
      <c r="AH28" s="2533"/>
      <c r="AI28" s="2533"/>
      <c r="AJ28" s="2533"/>
      <c r="AK28" s="2562"/>
      <c r="AL28" s="2533"/>
      <c r="AM28" s="2533"/>
      <c r="AN28" s="3020"/>
      <c r="AO28" s="3020"/>
      <c r="AP28" s="3020"/>
      <c r="AQ28" s="3020"/>
      <c r="AR28" s="3020"/>
      <c r="AS28" s="3020"/>
      <c r="AT28" s="3020"/>
      <c r="AU28" s="2533"/>
      <c r="AV28" s="2533"/>
      <c r="AW28" s="2533"/>
      <c r="AX28" s="2533"/>
      <c r="AY28" s="2533"/>
      <c r="AZ28" s="2533"/>
      <c r="BA28" s="2533"/>
      <c r="BB28" s="2533"/>
      <c r="BC28" s="2533"/>
      <c r="BD28" s="3020"/>
      <c r="BE28" s="3020"/>
      <c r="BF28" s="3020"/>
      <c r="BG28" s="3020"/>
      <c r="BH28" s="3020"/>
      <c r="BI28" s="3020"/>
      <c r="BJ28" s="3020"/>
      <c r="BK28" s="3020"/>
      <c r="BL28" s="3020"/>
      <c r="BM28" s="3020"/>
      <c r="BN28" s="3020"/>
      <c r="BO28" s="3020"/>
      <c r="BP28" s="3020"/>
      <c r="BQ28" s="3020"/>
      <c r="BR28" s="3020"/>
      <c r="BS28" s="3020"/>
      <c r="BT28" s="3020"/>
      <c r="BU28" s="3020"/>
      <c r="BV28" s="3020"/>
      <c r="BW28" s="3020"/>
      <c r="BX28" s="3020"/>
      <c r="BY28" s="3020"/>
      <c r="BZ28" s="3020"/>
      <c r="CA28" s="3020"/>
      <c r="CB28" s="3020"/>
      <c r="CC28" s="3020"/>
      <c r="CD28" s="3020"/>
      <c r="CE28" s="3020"/>
      <c r="CF28" s="3020"/>
      <c r="CG28" s="3020"/>
      <c r="CH28" s="3020"/>
      <c r="CI28" s="3020"/>
      <c r="CJ28" s="3020"/>
      <c r="CK28" s="3020"/>
      <c r="CL28" s="3020"/>
      <c r="CM28" s="3020"/>
      <c r="CN28" s="3020"/>
      <c r="CO28" s="3020"/>
      <c r="CP28" s="3020"/>
      <c r="CQ28" s="3020"/>
      <c r="CR28" s="3020"/>
      <c r="CS28" s="3020"/>
      <c r="CT28" s="3020"/>
      <c r="CU28" s="3020"/>
      <c r="CV28" s="3020"/>
      <c r="CW28" s="3020"/>
      <c r="CX28" s="3020"/>
      <c r="CY28" s="3020"/>
      <c r="CZ28" s="3020"/>
      <c r="DA28" s="3020"/>
      <c r="DB28" s="3020"/>
      <c r="DC28" s="2533"/>
      <c r="DD28" s="2533"/>
      <c r="DE28" s="2533"/>
    </row>
    <row r="29" spans="1:109" ht="6.75" customHeight="1">
      <c r="A29" s="2533"/>
      <c r="B29" s="2533"/>
      <c r="C29" s="2533"/>
      <c r="D29" s="2565"/>
      <c r="E29" s="2565"/>
      <c r="F29" s="2533"/>
      <c r="G29" s="2533"/>
      <c r="H29" s="2533"/>
      <c r="I29" s="2533"/>
      <c r="J29" s="2533"/>
      <c r="K29" s="2533"/>
      <c r="L29" s="2533"/>
      <c r="M29" s="2533"/>
      <c r="N29" s="2533"/>
      <c r="O29" s="2533"/>
      <c r="P29" s="2533"/>
      <c r="Q29" s="2533"/>
      <c r="R29" s="2533"/>
      <c r="S29" s="2533"/>
      <c r="T29" s="2561"/>
      <c r="U29" s="2533"/>
      <c r="V29" s="2533"/>
      <c r="W29" s="2533"/>
      <c r="X29" s="2533"/>
      <c r="Y29" s="2533"/>
      <c r="Z29" s="2533"/>
      <c r="AA29" s="2533"/>
      <c r="AB29" s="2533"/>
      <c r="AC29" s="2533"/>
      <c r="AD29" s="2533"/>
      <c r="AE29" s="2533"/>
      <c r="AF29" s="2533"/>
      <c r="AG29" s="2545"/>
      <c r="AH29" s="2545"/>
      <c r="AI29" s="2533"/>
      <c r="AJ29" s="2533"/>
      <c r="AK29" s="2561"/>
      <c r="AL29" s="2533"/>
      <c r="AM29" s="2533"/>
      <c r="AN29" s="2555"/>
      <c r="AO29" s="2555"/>
      <c r="AP29" s="2555"/>
      <c r="AQ29" s="2555"/>
      <c r="AR29" s="2555"/>
      <c r="AS29" s="2555"/>
      <c r="AT29" s="2555"/>
      <c r="AU29" s="2555"/>
      <c r="AV29" s="2555"/>
      <c r="AW29" s="2555"/>
      <c r="AX29" s="2555"/>
      <c r="AY29" s="2555"/>
      <c r="AZ29" s="2555"/>
      <c r="BA29" s="2555"/>
      <c r="BB29" s="2555"/>
      <c r="BC29" s="2555"/>
      <c r="BD29" s="2555"/>
      <c r="BE29" s="2555"/>
      <c r="BF29" s="2555"/>
      <c r="BG29" s="2555"/>
      <c r="BH29" s="2555"/>
      <c r="BI29" s="2555"/>
      <c r="BJ29" s="2555"/>
      <c r="BK29" s="2555"/>
      <c r="BL29" s="2555"/>
      <c r="BM29" s="2555"/>
      <c r="BN29" s="2555"/>
      <c r="BO29" s="2555"/>
      <c r="BP29" s="2555"/>
      <c r="BQ29" s="2555"/>
      <c r="BR29" s="2555"/>
      <c r="BS29" s="2555"/>
      <c r="BT29" s="2555"/>
      <c r="BU29" s="2555"/>
      <c r="BV29" s="2555"/>
      <c r="BW29" s="2555"/>
      <c r="BX29" s="2555"/>
      <c r="BY29" s="2533"/>
      <c r="BZ29" s="2533"/>
      <c r="CA29" s="2533"/>
      <c r="CB29" s="2533"/>
      <c r="CC29" s="2533"/>
      <c r="CD29" s="2533"/>
      <c r="CE29" s="2533"/>
      <c r="CF29" s="2533"/>
      <c r="CG29" s="2533"/>
      <c r="CH29" s="2533"/>
      <c r="CI29" s="2533"/>
      <c r="CJ29" s="2533"/>
      <c r="CK29" s="2555"/>
      <c r="CL29" s="2555"/>
      <c r="CM29" s="2555"/>
      <c r="CN29" s="2555"/>
      <c r="CO29" s="2555"/>
      <c r="CP29" s="2555"/>
      <c r="CQ29" s="2555"/>
      <c r="CR29" s="2555"/>
      <c r="CS29" s="2555"/>
      <c r="CT29" s="2555"/>
      <c r="CU29" s="2555"/>
      <c r="CV29" s="2555"/>
      <c r="CW29" s="2555"/>
      <c r="CX29" s="2555"/>
      <c r="CY29" s="2555"/>
      <c r="CZ29" s="2555"/>
      <c r="DA29" s="2555"/>
      <c r="DB29" s="2555"/>
      <c r="DC29" s="2533"/>
      <c r="DD29" s="2533"/>
      <c r="DE29" s="2533"/>
    </row>
    <row r="30" spans="1:109" ht="6.75" customHeight="1">
      <c r="A30" s="2533"/>
      <c r="B30" s="2533"/>
      <c r="C30" s="2533"/>
      <c r="D30" s="2565"/>
      <c r="E30" s="2565"/>
      <c r="F30" s="2533"/>
      <c r="G30" s="2533"/>
      <c r="H30" s="2533"/>
      <c r="I30" s="2533"/>
      <c r="J30" s="2533"/>
      <c r="K30" s="2533"/>
      <c r="L30" s="2533"/>
      <c r="M30" s="2533"/>
      <c r="N30" s="2533"/>
      <c r="O30" s="2533"/>
      <c r="P30" s="2533"/>
      <c r="Q30" s="2533"/>
      <c r="R30" s="2533"/>
      <c r="S30" s="2533"/>
      <c r="T30" s="2561"/>
      <c r="U30" s="2533"/>
      <c r="V30" s="2533"/>
      <c r="W30" s="2533"/>
      <c r="X30" s="2533"/>
      <c r="Y30" s="2533"/>
      <c r="Z30" s="2533"/>
      <c r="AA30" s="2533"/>
      <c r="AB30" s="2533"/>
      <c r="AC30" s="2533"/>
      <c r="AD30" s="2533"/>
      <c r="AE30" s="2533"/>
      <c r="AF30" s="2533"/>
      <c r="AG30" s="2533"/>
      <c r="AH30" s="2533"/>
      <c r="AI30" s="2533"/>
      <c r="AJ30" s="2533"/>
      <c r="AK30" s="2561"/>
      <c r="AL30" s="2533"/>
      <c r="AM30" s="2533"/>
      <c r="AN30" s="3030" t="s">
        <v>7442</v>
      </c>
      <c r="AO30" s="3030"/>
      <c r="AP30" s="3030"/>
      <c r="AQ30" s="3030"/>
      <c r="AR30" s="3030"/>
      <c r="AS30" s="3030"/>
      <c r="AT30" s="3030"/>
      <c r="AU30" s="3030"/>
      <c r="AV30" s="3030"/>
      <c r="AW30" s="3030"/>
      <c r="AX30" s="3030"/>
      <c r="AY30" s="2567"/>
      <c r="AZ30" s="2567"/>
      <c r="BA30" s="2567"/>
      <c r="BB30" s="2532"/>
      <c r="BC30" s="2533"/>
      <c r="BD30" s="3022" t="s">
        <v>7443</v>
      </c>
      <c r="BE30" s="3022"/>
      <c r="BF30" s="3022"/>
      <c r="BG30" s="3022"/>
      <c r="BH30" s="3022"/>
      <c r="BI30" s="3022"/>
      <c r="BJ30" s="3022"/>
      <c r="BK30" s="3022"/>
      <c r="BL30" s="3022"/>
      <c r="BM30" s="3022"/>
      <c r="BN30" s="3022"/>
      <c r="BO30" s="3022"/>
      <c r="BP30" s="3022"/>
      <c r="BQ30" s="3022"/>
      <c r="BR30" s="3022"/>
      <c r="BS30" s="3022"/>
      <c r="BT30" s="3022"/>
      <c r="BU30" s="3022"/>
      <c r="BV30" s="3022"/>
      <c r="BW30" s="3022"/>
      <c r="BX30" s="3022"/>
      <c r="BY30" s="3022"/>
      <c r="BZ30" s="3022"/>
      <c r="CA30" s="3022"/>
      <c r="CB30" s="3022"/>
      <c r="CC30" s="3022"/>
      <c r="CD30" s="3022"/>
      <c r="CE30" s="3022"/>
      <c r="CF30" s="3022"/>
      <c r="CG30" s="3022"/>
      <c r="CH30" s="3022"/>
      <c r="CI30" s="3022"/>
      <c r="CJ30" s="3022"/>
      <c r="CK30" s="3022"/>
      <c r="CL30" s="3022"/>
      <c r="CM30" s="3022"/>
      <c r="CN30" s="3022"/>
      <c r="CO30" s="3022"/>
      <c r="CP30" s="3022"/>
      <c r="CQ30" s="3022"/>
      <c r="CR30" s="3022"/>
      <c r="CS30" s="3022"/>
      <c r="CT30" s="3022"/>
      <c r="CU30" s="3022"/>
      <c r="CV30" s="3022"/>
      <c r="CW30" s="3022"/>
      <c r="CX30" s="3022"/>
      <c r="CY30" s="3022"/>
      <c r="CZ30" s="3022"/>
      <c r="DA30" s="3022"/>
      <c r="DB30" s="3022"/>
      <c r="DC30" s="2533"/>
      <c r="DD30" s="2533"/>
      <c r="DE30" s="2533"/>
    </row>
    <row r="31" spans="1:109" ht="6.75" customHeight="1">
      <c r="A31" s="2533"/>
      <c r="B31" s="2533"/>
      <c r="C31" s="2533"/>
      <c r="D31" s="2565"/>
      <c r="E31" s="2565"/>
      <c r="F31" s="2533"/>
      <c r="G31" s="2533"/>
      <c r="H31" s="2533"/>
      <c r="I31" s="2533"/>
      <c r="J31" s="2533"/>
      <c r="K31" s="2533"/>
      <c r="L31" s="2533"/>
      <c r="M31" s="2533"/>
      <c r="N31" s="2533"/>
      <c r="O31" s="2533"/>
      <c r="P31" s="2533"/>
      <c r="Q31" s="2533"/>
      <c r="R31" s="2533"/>
      <c r="S31" s="2533"/>
      <c r="T31" s="2561"/>
      <c r="U31" s="2533"/>
      <c r="V31" s="2533"/>
      <c r="W31" s="2533"/>
      <c r="X31" s="2533"/>
      <c r="Y31" s="2533"/>
      <c r="Z31" s="2533"/>
      <c r="AA31" s="2533"/>
      <c r="AB31" s="2533"/>
      <c r="AC31" s="2533"/>
      <c r="AD31" s="2533"/>
      <c r="AE31" s="2533"/>
      <c r="AF31" s="2533"/>
      <c r="AG31" s="2533"/>
      <c r="AH31" s="2533"/>
      <c r="AI31" s="2533"/>
      <c r="AJ31" s="2533"/>
      <c r="AK31" s="2535"/>
      <c r="AL31" s="2535"/>
      <c r="AM31" s="2533"/>
      <c r="AN31" s="3030"/>
      <c r="AO31" s="3030"/>
      <c r="AP31" s="3030"/>
      <c r="AQ31" s="3030"/>
      <c r="AR31" s="3030"/>
      <c r="AS31" s="3030"/>
      <c r="AT31" s="3030"/>
      <c r="AU31" s="3030"/>
      <c r="AV31" s="3030"/>
      <c r="AW31" s="3030"/>
      <c r="AX31" s="3030"/>
      <c r="AY31" s="2557"/>
      <c r="AZ31" s="2557"/>
      <c r="BA31" s="2557"/>
      <c r="BB31" s="2533"/>
      <c r="BC31" s="2533"/>
      <c r="BD31" s="3022"/>
      <c r="BE31" s="3022"/>
      <c r="BF31" s="3022"/>
      <c r="BG31" s="3022"/>
      <c r="BH31" s="3022"/>
      <c r="BI31" s="3022"/>
      <c r="BJ31" s="3022"/>
      <c r="BK31" s="3022"/>
      <c r="BL31" s="3022"/>
      <c r="BM31" s="3022"/>
      <c r="BN31" s="3022"/>
      <c r="BO31" s="3022"/>
      <c r="BP31" s="3022"/>
      <c r="BQ31" s="3022"/>
      <c r="BR31" s="3022"/>
      <c r="BS31" s="3022"/>
      <c r="BT31" s="3022"/>
      <c r="BU31" s="3022"/>
      <c r="BV31" s="3022"/>
      <c r="BW31" s="3022"/>
      <c r="BX31" s="3022"/>
      <c r="BY31" s="3022"/>
      <c r="BZ31" s="3022"/>
      <c r="CA31" s="3022"/>
      <c r="CB31" s="3022"/>
      <c r="CC31" s="3022"/>
      <c r="CD31" s="3022"/>
      <c r="CE31" s="3022"/>
      <c r="CF31" s="3022"/>
      <c r="CG31" s="3022"/>
      <c r="CH31" s="3022"/>
      <c r="CI31" s="3022"/>
      <c r="CJ31" s="3022"/>
      <c r="CK31" s="3022"/>
      <c r="CL31" s="3022"/>
      <c r="CM31" s="3022"/>
      <c r="CN31" s="3022"/>
      <c r="CO31" s="3022"/>
      <c r="CP31" s="3022"/>
      <c r="CQ31" s="3022"/>
      <c r="CR31" s="3022"/>
      <c r="CS31" s="3022"/>
      <c r="CT31" s="3022"/>
      <c r="CU31" s="3022"/>
      <c r="CV31" s="3022"/>
      <c r="CW31" s="3022"/>
      <c r="CX31" s="3022"/>
      <c r="CY31" s="3022"/>
      <c r="CZ31" s="3022"/>
      <c r="DA31" s="3022"/>
      <c r="DB31" s="3022"/>
      <c r="DC31" s="2533"/>
      <c r="DD31" s="2533"/>
      <c r="DE31" s="2533"/>
    </row>
    <row r="32" spans="1:109" ht="6.75" customHeight="1">
      <c r="A32" s="2533"/>
      <c r="B32" s="2533"/>
      <c r="C32" s="2533"/>
      <c r="D32" s="2533"/>
      <c r="E32" s="2533"/>
      <c r="F32" s="2533"/>
      <c r="G32" s="2533"/>
      <c r="H32" s="2533"/>
      <c r="I32" s="2533"/>
      <c r="J32" s="2533"/>
      <c r="K32" s="2533"/>
      <c r="L32" s="2533"/>
      <c r="M32" s="2533"/>
      <c r="N32" s="2533"/>
      <c r="O32" s="2533"/>
      <c r="P32" s="2533"/>
      <c r="Q32" s="2533"/>
      <c r="R32" s="2533"/>
      <c r="S32" s="2533"/>
      <c r="T32" s="2561"/>
      <c r="U32" s="2533"/>
      <c r="V32" s="2533"/>
      <c r="W32" s="2533"/>
      <c r="X32" s="2533"/>
      <c r="Y32" s="2533"/>
      <c r="Z32" s="2533"/>
      <c r="AA32" s="2533"/>
      <c r="AB32" s="2533"/>
      <c r="AC32" s="2533"/>
      <c r="AD32" s="2533"/>
      <c r="AE32" s="2533"/>
      <c r="AF32" s="2533"/>
      <c r="AG32" s="2533"/>
      <c r="AH32" s="2533"/>
      <c r="AI32" s="2533"/>
      <c r="AJ32" s="2533"/>
      <c r="AK32" s="2533"/>
      <c r="AL32" s="2533"/>
      <c r="AM32" s="2533"/>
      <c r="AN32" s="2533"/>
      <c r="AO32" s="2533"/>
      <c r="AP32" s="2533"/>
      <c r="AQ32" s="2533"/>
      <c r="AR32" s="2533"/>
      <c r="AS32" s="2533"/>
      <c r="AT32" s="2533"/>
      <c r="AU32" s="2533"/>
      <c r="AV32" s="2533"/>
      <c r="AW32" s="2533"/>
      <c r="AX32" s="2533"/>
      <c r="AY32" s="2533"/>
      <c r="AZ32" s="2533"/>
      <c r="BA32" s="2533"/>
      <c r="BB32" s="2533"/>
      <c r="BC32" s="2533"/>
      <c r="BD32" s="2533"/>
      <c r="BE32" s="2533"/>
      <c r="BF32" s="2533"/>
      <c r="BG32" s="2533"/>
      <c r="BH32" s="2533"/>
      <c r="BI32" s="2533"/>
      <c r="BJ32" s="2533"/>
      <c r="BK32" s="2533"/>
      <c r="BL32" s="2533"/>
      <c r="BM32" s="2533"/>
      <c r="BN32" s="2533"/>
      <c r="BO32" s="2533"/>
      <c r="BP32" s="2533"/>
      <c r="BQ32" s="2533"/>
      <c r="BR32" s="2533"/>
      <c r="BS32" s="2533"/>
      <c r="BT32" s="2533"/>
      <c r="BU32" s="2533"/>
      <c r="BV32" s="2533"/>
      <c r="BW32" s="2533"/>
      <c r="BX32" s="2533"/>
      <c r="BY32" s="2533"/>
      <c r="BZ32" s="2533"/>
      <c r="CA32" s="2533"/>
      <c r="CB32" s="2533"/>
      <c r="CC32" s="2533"/>
      <c r="CD32" s="2533"/>
      <c r="CE32" s="2533"/>
      <c r="CF32" s="2533"/>
      <c r="CG32" s="2533"/>
      <c r="CH32" s="2533"/>
      <c r="CI32" s="2533"/>
      <c r="CJ32" s="2533"/>
      <c r="CK32" s="2533"/>
      <c r="CL32" s="2533"/>
      <c r="CM32" s="2533"/>
      <c r="CN32" s="2533"/>
      <c r="CO32" s="2533"/>
      <c r="CP32" s="2533"/>
      <c r="CQ32" s="2533"/>
      <c r="CR32" s="2533"/>
      <c r="CS32" s="2533"/>
      <c r="CT32" s="2533"/>
      <c r="CU32" s="2533"/>
      <c r="CV32" s="2533"/>
      <c r="CW32" s="2533"/>
      <c r="CX32" s="2533"/>
      <c r="CY32" s="2533"/>
      <c r="CZ32" s="2533"/>
      <c r="DA32" s="2533"/>
      <c r="DB32" s="2533"/>
      <c r="DC32" s="2533"/>
      <c r="DD32" s="2533"/>
      <c r="DE32" s="2533"/>
    </row>
    <row r="33" spans="1:109" ht="6.75" customHeight="1">
      <c r="A33" s="2533"/>
      <c r="B33" s="2533"/>
      <c r="C33" s="2533"/>
      <c r="D33" s="2533"/>
      <c r="E33" s="2533"/>
      <c r="F33" s="2533"/>
      <c r="G33" s="2533"/>
      <c r="H33" s="2533"/>
      <c r="I33" s="2533"/>
      <c r="J33" s="2533"/>
      <c r="K33" s="2533"/>
      <c r="L33" s="2533"/>
      <c r="M33" s="2533"/>
      <c r="N33" s="2533"/>
      <c r="O33" s="2533"/>
      <c r="P33" s="2533"/>
      <c r="Q33" s="2533"/>
      <c r="R33" s="2533"/>
      <c r="S33" s="2533"/>
      <c r="T33" s="2563"/>
      <c r="U33" s="2532"/>
      <c r="V33" s="2533"/>
      <c r="W33" s="3020" t="s">
        <v>220</v>
      </c>
      <c r="X33" s="3020"/>
      <c r="Y33" s="3020"/>
      <c r="Z33" s="3020"/>
      <c r="AA33" s="3020"/>
      <c r="AB33" s="3020"/>
      <c r="AC33" s="3020"/>
      <c r="AD33" s="2532"/>
      <c r="AE33" s="2532"/>
      <c r="AF33" s="2532"/>
      <c r="AG33" s="2532"/>
      <c r="AH33" s="2532"/>
      <c r="AI33" s="2532"/>
      <c r="AJ33" s="2532"/>
      <c r="AK33" s="2532"/>
      <c r="AL33" s="2532"/>
      <c r="AM33" s="2533"/>
      <c r="AN33" s="3020" t="s">
        <v>219</v>
      </c>
      <c r="AO33" s="3020"/>
      <c r="AP33" s="3020"/>
      <c r="AQ33" s="3020"/>
      <c r="AR33" s="3020"/>
      <c r="AS33" s="3020"/>
      <c r="AT33" s="3020"/>
      <c r="AU33" s="2532"/>
      <c r="AV33" s="2532"/>
      <c r="AW33" s="2532"/>
      <c r="AX33" s="2532"/>
      <c r="AY33" s="2532"/>
      <c r="AZ33" s="2532"/>
      <c r="BA33" s="2532"/>
      <c r="BB33" s="2532"/>
      <c r="BC33" s="2533"/>
      <c r="BD33" s="3020" t="s">
        <v>6552</v>
      </c>
      <c r="BE33" s="3020"/>
      <c r="BF33" s="3020"/>
      <c r="BG33" s="3020"/>
      <c r="BH33" s="3020"/>
      <c r="BI33" s="3020"/>
      <c r="BJ33" s="3020"/>
      <c r="BK33" s="3020"/>
      <c r="BL33" s="3020"/>
      <c r="BM33" s="3020"/>
      <c r="BN33" s="3020"/>
      <c r="BO33" s="3020"/>
      <c r="BP33" s="3020"/>
      <c r="BQ33" s="3020"/>
      <c r="BR33" s="3020"/>
      <c r="BS33" s="3020"/>
      <c r="BT33" s="3020"/>
      <c r="BU33" s="3020"/>
      <c r="BV33" s="3020"/>
      <c r="BW33" s="3020"/>
      <c r="BX33" s="3020"/>
      <c r="BY33" s="3020"/>
      <c r="BZ33" s="3020"/>
      <c r="CA33" s="3020"/>
      <c r="CB33" s="3020"/>
      <c r="CC33" s="3020"/>
      <c r="CD33" s="3020"/>
      <c r="CE33" s="3020"/>
      <c r="CF33" s="3020"/>
      <c r="CG33" s="3020"/>
      <c r="CH33" s="3020"/>
      <c r="CI33" s="3020"/>
      <c r="CJ33" s="3020"/>
      <c r="CK33" s="3020"/>
      <c r="CL33" s="3020"/>
      <c r="CM33" s="3020"/>
      <c r="CN33" s="3020"/>
      <c r="CO33" s="3020"/>
      <c r="CP33" s="3020"/>
      <c r="CQ33" s="3020"/>
      <c r="CR33" s="3020"/>
      <c r="CS33" s="3020"/>
      <c r="CT33" s="3020"/>
      <c r="CU33" s="3020"/>
      <c r="CV33" s="3020"/>
      <c r="CW33" s="3020"/>
      <c r="CX33" s="3020"/>
      <c r="CY33" s="3020"/>
      <c r="CZ33" s="3020"/>
      <c r="DA33" s="3020"/>
      <c r="DB33" s="3020"/>
      <c r="DC33" s="2533"/>
      <c r="DD33" s="2533"/>
      <c r="DE33" s="2533"/>
    </row>
    <row r="34" spans="1:109" ht="6.75" customHeight="1">
      <c r="A34" s="2533"/>
      <c r="B34" s="2533"/>
      <c r="C34" s="2533"/>
      <c r="D34" s="2533"/>
      <c r="E34" s="2533"/>
      <c r="F34" s="2533"/>
      <c r="G34" s="2533"/>
      <c r="H34" s="2533"/>
      <c r="I34" s="2533"/>
      <c r="J34" s="2533"/>
      <c r="K34" s="2533"/>
      <c r="L34" s="2533"/>
      <c r="M34" s="2533"/>
      <c r="N34" s="2533"/>
      <c r="O34" s="2533"/>
      <c r="P34" s="2533"/>
      <c r="Q34" s="2533"/>
      <c r="R34" s="2533"/>
      <c r="S34" s="2533"/>
      <c r="T34" s="2561"/>
      <c r="U34" s="2562"/>
      <c r="V34" s="2533"/>
      <c r="W34" s="3020"/>
      <c r="X34" s="3020"/>
      <c r="Y34" s="3020"/>
      <c r="Z34" s="3020"/>
      <c r="AA34" s="3020"/>
      <c r="AB34" s="3020"/>
      <c r="AC34" s="3020"/>
      <c r="AD34" s="2533"/>
      <c r="AE34" s="2533"/>
      <c r="AF34" s="2533"/>
      <c r="AG34" s="2533"/>
      <c r="AH34" s="2533"/>
      <c r="AI34" s="2533"/>
      <c r="AJ34" s="2533"/>
      <c r="AK34" s="2562"/>
      <c r="AL34" s="2533"/>
      <c r="AM34" s="2533"/>
      <c r="AN34" s="3020"/>
      <c r="AO34" s="3020"/>
      <c r="AP34" s="3020"/>
      <c r="AQ34" s="3020"/>
      <c r="AR34" s="3020"/>
      <c r="AS34" s="3020"/>
      <c r="AT34" s="3020"/>
      <c r="AU34" s="2533"/>
      <c r="AV34" s="2533"/>
      <c r="AW34" s="2533"/>
      <c r="AX34" s="2533"/>
      <c r="AY34" s="2533"/>
      <c r="AZ34" s="2533"/>
      <c r="BA34" s="2533"/>
      <c r="BB34" s="2533"/>
      <c r="BC34" s="2533"/>
      <c r="BD34" s="3020"/>
      <c r="BE34" s="3020"/>
      <c r="BF34" s="3020"/>
      <c r="BG34" s="3020"/>
      <c r="BH34" s="3020"/>
      <c r="BI34" s="3020"/>
      <c r="BJ34" s="3020"/>
      <c r="BK34" s="3020"/>
      <c r="BL34" s="3020"/>
      <c r="BM34" s="3020"/>
      <c r="BN34" s="3020"/>
      <c r="BO34" s="3020"/>
      <c r="BP34" s="3020"/>
      <c r="BQ34" s="3020"/>
      <c r="BR34" s="3020"/>
      <c r="BS34" s="3020"/>
      <c r="BT34" s="3020"/>
      <c r="BU34" s="3020"/>
      <c r="BV34" s="3020"/>
      <c r="BW34" s="3020"/>
      <c r="BX34" s="3020"/>
      <c r="BY34" s="3020"/>
      <c r="BZ34" s="3020"/>
      <c r="CA34" s="3020"/>
      <c r="CB34" s="3020"/>
      <c r="CC34" s="3020"/>
      <c r="CD34" s="3020"/>
      <c r="CE34" s="3020"/>
      <c r="CF34" s="3020"/>
      <c r="CG34" s="3020"/>
      <c r="CH34" s="3020"/>
      <c r="CI34" s="3020"/>
      <c r="CJ34" s="3020"/>
      <c r="CK34" s="3020"/>
      <c r="CL34" s="3020"/>
      <c r="CM34" s="3020"/>
      <c r="CN34" s="3020"/>
      <c r="CO34" s="3020"/>
      <c r="CP34" s="3020"/>
      <c r="CQ34" s="3020"/>
      <c r="CR34" s="3020"/>
      <c r="CS34" s="3020"/>
      <c r="CT34" s="3020"/>
      <c r="CU34" s="3020"/>
      <c r="CV34" s="3020"/>
      <c r="CW34" s="3020"/>
      <c r="CX34" s="3020"/>
      <c r="CY34" s="3020"/>
      <c r="CZ34" s="3020"/>
      <c r="DA34" s="3020"/>
      <c r="DB34" s="3020"/>
      <c r="DC34" s="2533"/>
      <c r="DD34" s="2533"/>
      <c r="DE34" s="2533"/>
    </row>
    <row r="35" spans="1:109" ht="6.75" customHeight="1">
      <c r="A35" s="2533"/>
      <c r="B35" s="2533"/>
      <c r="C35" s="2533"/>
      <c r="D35" s="2545"/>
      <c r="E35" s="2545"/>
      <c r="F35" s="2545"/>
      <c r="G35" s="2545"/>
      <c r="H35" s="2545"/>
      <c r="I35" s="2545"/>
      <c r="J35" s="2545"/>
      <c r="K35" s="2545"/>
      <c r="L35" s="2545"/>
      <c r="M35" s="2545"/>
      <c r="N35" s="2545"/>
      <c r="O35" s="2545"/>
      <c r="P35" s="2533"/>
      <c r="Q35" s="2533"/>
      <c r="R35" s="2533"/>
      <c r="S35" s="2533"/>
      <c r="T35" s="2561"/>
      <c r="U35" s="2561"/>
      <c r="V35" s="2533"/>
      <c r="W35" s="2533"/>
      <c r="X35" s="2533"/>
      <c r="Y35" s="2533"/>
      <c r="Z35" s="2533"/>
      <c r="AA35" s="2533"/>
      <c r="AB35" s="2533"/>
      <c r="AC35" s="2533"/>
      <c r="AD35" s="2533"/>
      <c r="AE35" s="2533"/>
      <c r="AF35" s="2533"/>
      <c r="AG35" s="2533"/>
      <c r="AH35" s="2533"/>
      <c r="AI35" s="2533"/>
      <c r="AJ35" s="2533"/>
      <c r="AK35" s="2561"/>
      <c r="AL35" s="2533"/>
      <c r="AM35" s="2533"/>
      <c r="AN35" s="2533"/>
      <c r="AO35" s="2533"/>
      <c r="AP35" s="2533"/>
      <c r="AQ35" s="2533"/>
      <c r="AR35" s="2533"/>
      <c r="AS35" s="2533"/>
      <c r="AT35" s="2533"/>
      <c r="AU35" s="2533"/>
      <c r="AV35" s="2533"/>
      <c r="AW35" s="2533"/>
      <c r="AX35" s="2533"/>
      <c r="AY35" s="2533"/>
      <c r="AZ35" s="2533"/>
      <c r="BA35" s="2533"/>
      <c r="BB35" s="2533"/>
      <c r="BC35" s="2533"/>
      <c r="BD35" s="2533"/>
      <c r="BE35" s="2533"/>
      <c r="BF35" s="2533"/>
      <c r="BG35" s="2533"/>
      <c r="BH35" s="2533"/>
      <c r="BI35" s="2533"/>
      <c r="BJ35" s="2533"/>
      <c r="BK35" s="2533"/>
      <c r="BL35" s="2533"/>
      <c r="BM35" s="2533"/>
      <c r="BN35" s="2533"/>
      <c r="BO35" s="2533"/>
      <c r="BP35" s="2533"/>
      <c r="BQ35" s="2533"/>
      <c r="BR35" s="2533"/>
      <c r="BS35" s="2533"/>
      <c r="BT35" s="2533"/>
      <c r="BU35" s="2533"/>
      <c r="BV35" s="2533"/>
      <c r="BW35" s="2533"/>
      <c r="BX35" s="2533"/>
      <c r="BY35" s="2533"/>
      <c r="BZ35" s="2533"/>
      <c r="CA35" s="2533"/>
      <c r="CB35" s="2533"/>
      <c r="CC35" s="2533"/>
      <c r="CD35" s="2533"/>
      <c r="CE35" s="2533"/>
      <c r="CF35" s="2533"/>
      <c r="CG35" s="2533"/>
      <c r="CH35" s="2533"/>
      <c r="CI35" s="2533"/>
      <c r="CJ35" s="2533"/>
      <c r="CK35" s="2533"/>
      <c r="CL35" s="2533"/>
      <c r="CM35" s="2533"/>
      <c r="CN35" s="2533"/>
      <c r="CO35" s="2533"/>
      <c r="CP35" s="2533"/>
      <c r="CQ35" s="2533"/>
      <c r="CR35" s="2533"/>
      <c r="CS35" s="2533"/>
      <c r="CT35" s="2533"/>
      <c r="CU35" s="2533"/>
      <c r="CV35" s="2533"/>
      <c r="CW35" s="2533"/>
      <c r="CX35" s="2533"/>
      <c r="CY35" s="2533"/>
      <c r="CZ35" s="2533"/>
      <c r="DA35" s="2533"/>
      <c r="DB35" s="2533"/>
      <c r="DC35" s="2533"/>
      <c r="DD35" s="2533"/>
      <c r="DE35" s="2533"/>
    </row>
    <row r="36" spans="1:109" ht="6.75" customHeight="1">
      <c r="A36" s="2533"/>
      <c r="B36" s="2533"/>
      <c r="C36" s="2533"/>
      <c r="D36" s="2545"/>
      <c r="E36" s="2545"/>
      <c r="F36" s="2545"/>
      <c r="G36" s="2545"/>
      <c r="H36" s="2545"/>
      <c r="I36" s="2545"/>
      <c r="J36" s="2545"/>
      <c r="K36" s="2545"/>
      <c r="L36" s="2545"/>
      <c r="M36" s="2545"/>
      <c r="N36" s="2545"/>
      <c r="O36" s="2545"/>
      <c r="P36" s="2533"/>
      <c r="Q36" s="2533"/>
      <c r="R36" s="2533"/>
      <c r="S36" s="2533"/>
      <c r="T36" s="2561"/>
      <c r="U36" s="2563"/>
      <c r="V36" s="2533"/>
      <c r="W36" s="3021" t="s">
        <v>237</v>
      </c>
      <c r="X36" s="3021"/>
      <c r="Y36" s="3021"/>
      <c r="Z36" s="3021"/>
      <c r="AA36" s="3021"/>
      <c r="AB36" s="3021"/>
      <c r="AC36" s="3021"/>
      <c r="AD36" s="3021"/>
      <c r="AE36" s="3021"/>
      <c r="AF36" s="3021"/>
      <c r="AG36" s="3021"/>
      <c r="AH36" s="2533"/>
      <c r="AI36" s="2533"/>
      <c r="AJ36" s="2533"/>
      <c r="AK36" s="2561"/>
      <c r="AL36" s="2533"/>
      <c r="AM36" s="2533"/>
      <c r="AN36" s="3022" t="s">
        <v>238</v>
      </c>
      <c r="AO36" s="3022"/>
      <c r="AP36" s="3022"/>
      <c r="AQ36" s="3022"/>
      <c r="AR36" s="3022"/>
      <c r="AS36" s="3022"/>
      <c r="AT36" s="3022"/>
      <c r="AU36" s="3022"/>
      <c r="AV36" s="3022"/>
      <c r="AW36" s="3022"/>
      <c r="AX36" s="3022"/>
      <c r="AY36" s="3022"/>
      <c r="AZ36" s="3022"/>
      <c r="BA36" s="3022"/>
      <c r="BB36" s="3022"/>
      <c r="BC36" s="3022"/>
      <c r="BD36" s="3022"/>
      <c r="BE36" s="3022"/>
      <c r="BF36" s="3022"/>
      <c r="BG36" s="3022"/>
      <c r="BH36" s="3022"/>
      <c r="BI36" s="3022"/>
      <c r="BJ36" s="3022"/>
      <c r="BK36" s="2534"/>
      <c r="BL36" s="2534"/>
      <c r="BM36" s="2534"/>
      <c r="BN36" s="2534"/>
      <c r="BO36" s="2534"/>
      <c r="BP36" s="2534"/>
      <c r="BQ36" s="2534"/>
      <c r="BR36" s="2534"/>
      <c r="BS36" s="2534"/>
      <c r="BT36" s="2534"/>
      <c r="BU36" s="2534"/>
      <c r="BV36" s="2534"/>
      <c r="BW36" s="2534"/>
      <c r="BX36" s="2534"/>
      <c r="BY36" s="2534"/>
      <c r="BZ36" s="2534"/>
      <c r="CA36" s="2534"/>
      <c r="CB36" s="2534"/>
      <c r="CC36" s="2534"/>
      <c r="CD36" s="2534"/>
      <c r="CE36" s="2534"/>
      <c r="CF36" s="2534"/>
      <c r="CG36" s="2534"/>
      <c r="CH36" s="2534"/>
      <c r="CI36" s="2534"/>
      <c r="CJ36" s="2534"/>
      <c r="CK36" s="2534"/>
      <c r="CL36" s="2534"/>
      <c r="CM36" s="2534"/>
      <c r="CN36" s="2534"/>
      <c r="CO36" s="2534"/>
      <c r="CP36" s="2534"/>
      <c r="CQ36" s="2534"/>
      <c r="CR36" s="2534"/>
      <c r="CS36" s="2534"/>
      <c r="CT36" s="2534"/>
      <c r="CU36" s="2534"/>
      <c r="CV36" s="2534"/>
      <c r="CW36" s="2534"/>
      <c r="CX36" s="2534"/>
      <c r="CY36" s="2534"/>
      <c r="CZ36" s="2534"/>
      <c r="DA36" s="2534"/>
      <c r="DB36" s="2534"/>
      <c r="DC36" s="2533"/>
      <c r="DD36" s="2533"/>
      <c r="DE36" s="2533"/>
    </row>
    <row r="37" spans="1:109" ht="6.75" customHeight="1">
      <c r="A37" s="2533"/>
      <c r="B37" s="2533"/>
      <c r="C37" s="2533"/>
      <c r="D37" s="2533"/>
      <c r="E37" s="2533"/>
      <c r="F37" s="2533"/>
      <c r="G37" s="2533"/>
      <c r="H37" s="2533"/>
      <c r="I37" s="2533"/>
      <c r="J37" s="2533"/>
      <c r="K37" s="2533"/>
      <c r="L37" s="2533"/>
      <c r="M37" s="2533"/>
      <c r="N37" s="2533"/>
      <c r="O37" s="2533"/>
      <c r="P37" s="2533"/>
      <c r="Q37" s="2533"/>
      <c r="R37" s="2533"/>
      <c r="S37" s="2533"/>
      <c r="T37" s="2561"/>
      <c r="U37" s="2535"/>
      <c r="V37" s="2533"/>
      <c r="W37" s="3021"/>
      <c r="X37" s="3021"/>
      <c r="Y37" s="3021"/>
      <c r="Z37" s="3021"/>
      <c r="AA37" s="3021"/>
      <c r="AB37" s="3021"/>
      <c r="AC37" s="3021"/>
      <c r="AD37" s="3021"/>
      <c r="AE37" s="3021"/>
      <c r="AF37" s="3021"/>
      <c r="AG37" s="3021"/>
      <c r="AH37" s="2533"/>
      <c r="AI37" s="2533"/>
      <c r="AJ37" s="2533"/>
      <c r="AK37" s="2562"/>
      <c r="AL37" s="2535"/>
      <c r="AM37" s="2533"/>
      <c r="AN37" s="3022"/>
      <c r="AO37" s="3022"/>
      <c r="AP37" s="3022"/>
      <c r="AQ37" s="3022"/>
      <c r="AR37" s="3022"/>
      <c r="AS37" s="3022"/>
      <c r="AT37" s="3022"/>
      <c r="AU37" s="3022"/>
      <c r="AV37" s="3022"/>
      <c r="AW37" s="3022"/>
      <c r="AX37" s="3022"/>
      <c r="AY37" s="3022"/>
      <c r="AZ37" s="3022"/>
      <c r="BA37" s="3022"/>
      <c r="BB37" s="3022"/>
      <c r="BC37" s="3022"/>
      <c r="BD37" s="3022"/>
      <c r="BE37" s="3022"/>
      <c r="BF37" s="3022"/>
      <c r="BG37" s="3022"/>
      <c r="BH37" s="3022"/>
      <c r="BI37" s="3022"/>
      <c r="BJ37" s="3022"/>
      <c r="BK37" s="2534"/>
      <c r="BL37" s="2534"/>
      <c r="BM37" s="2534"/>
      <c r="BN37" s="2534"/>
      <c r="BO37" s="2534"/>
      <c r="BP37" s="2534"/>
      <c r="BQ37" s="2534"/>
      <c r="BR37" s="2534"/>
      <c r="BS37" s="2534"/>
      <c r="BT37" s="2534"/>
      <c r="BU37" s="2534"/>
      <c r="BV37" s="2534"/>
      <c r="BW37" s="2534"/>
      <c r="BX37" s="2534"/>
      <c r="BY37" s="2534"/>
      <c r="BZ37" s="2534"/>
      <c r="CA37" s="2534"/>
      <c r="CB37" s="2534"/>
      <c r="CC37" s="2534"/>
      <c r="CD37" s="2534"/>
      <c r="CE37" s="2534"/>
      <c r="CF37" s="2534"/>
      <c r="CG37" s="2534"/>
      <c r="CH37" s="2534"/>
      <c r="CI37" s="2534"/>
      <c r="CJ37" s="2534"/>
      <c r="CK37" s="2534"/>
      <c r="CL37" s="2534"/>
      <c r="CM37" s="2534"/>
      <c r="CN37" s="2534"/>
      <c r="CO37" s="2534"/>
      <c r="CP37" s="2534"/>
      <c r="CQ37" s="2534"/>
      <c r="CR37" s="2534"/>
      <c r="CS37" s="2534"/>
      <c r="CT37" s="2534"/>
      <c r="CU37" s="2534"/>
      <c r="CV37" s="2534"/>
      <c r="CW37" s="2534"/>
      <c r="CX37" s="2534"/>
      <c r="CY37" s="2534"/>
      <c r="CZ37" s="2534"/>
      <c r="DA37" s="2534"/>
      <c r="DB37" s="2534"/>
      <c r="DC37" s="2533"/>
      <c r="DD37" s="2533"/>
      <c r="DE37" s="2533"/>
    </row>
    <row r="38" spans="1:109" ht="6.75" customHeight="1">
      <c r="A38" s="2533"/>
      <c r="B38" s="2533"/>
      <c r="C38" s="2533"/>
      <c r="D38" s="2533"/>
      <c r="E38" s="2533"/>
      <c r="F38" s="2533"/>
      <c r="G38" s="2533"/>
      <c r="H38" s="2533"/>
      <c r="I38" s="2533"/>
      <c r="J38" s="2533"/>
      <c r="K38" s="2533"/>
      <c r="L38" s="2533"/>
      <c r="M38" s="2533"/>
      <c r="N38" s="2533"/>
      <c r="O38" s="2533"/>
      <c r="P38" s="2533"/>
      <c r="Q38" s="2533"/>
      <c r="R38" s="2533"/>
      <c r="S38" s="2533"/>
      <c r="T38" s="2561"/>
      <c r="U38" s="2533"/>
      <c r="V38" s="2533"/>
      <c r="W38" s="3021"/>
      <c r="X38" s="3021"/>
      <c r="Y38" s="3021"/>
      <c r="Z38" s="3021"/>
      <c r="AA38" s="3021"/>
      <c r="AB38" s="3021"/>
      <c r="AC38" s="3021"/>
      <c r="AD38" s="3021"/>
      <c r="AE38" s="3021"/>
      <c r="AF38" s="3021"/>
      <c r="AG38" s="3021"/>
      <c r="AH38" s="2533"/>
      <c r="AI38" s="2533"/>
      <c r="AJ38" s="2533"/>
      <c r="AK38" s="2561"/>
      <c r="AL38" s="2533"/>
      <c r="AM38" s="2533"/>
      <c r="AN38" s="2555"/>
      <c r="AO38" s="2555"/>
      <c r="AP38" s="2555"/>
      <c r="AQ38" s="2555"/>
      <c r="AR38" s="2555"/>
      <c r="AS38" s="2555"/>
      <c r="AT38" s="2555"/>
      <c r="AU38" s="2555"/>
      <c r="AV38" s="2555"/>
      <c r="AW38" s="2555"/>
      <c r="AX38" s="2555"/>
      <c r="AY38" s="2555"/>
      <c r="AZ38" s="2555"/>
      <c r="BA38" s="2555"/>
      <c r="BB38" s="2555"/>
      <c r="BC38" s="2555"/>
      <c r="BD38" s="2555"/>
      <c r="BE38" s="2555"/>
      <c r="BF38" s="2555"/>
      <c r="BG38" s="2555"/>
      <c r="BH38" s="2534"/>
      <c r="BI38" s="2534"/>
      <c r="BJ38" s="2534"/>
      <c r="BK38" s="2534"/>
      <c r="BL38" s="2534"/>
      <c r="BM38" s="2534"/>
      <c r="BN38" s="2534"/>
      <c r="BO38" s="2534"/>
      <c r="BP38" s="2534"/>
      <c r="BQ38" s="2534"/>
      <c r="BR38" s="2534"/>
      <c r="BS38" s="2534"/>
      <c r="BT38" s="2534"/>
      <c r="BU38" s="2534"/>
      <c r="BV38" s="2534"/>
      <c r="BW38" s="2534"/>
      <c r="BX38" s="2534"/>
      <c r="BY38" s="2534"/>
      <c r="BZ38" s="2534"/>
      <c r="CA38" s="2534"/>
      <c r="CB38" s="2534"/>
      <c r="CC38" s="2534"/>
      <c r="CD38" s="2534"/>
      <c r="CE38" s="2534"/>
      <c r="CF38" s="2534"/>
      <c r="CG38" s="2534"/>
      <c r="CH38" s="2534"/>
      <c r="CI38" s="2534"/>
      <c r="CJ38" s="2534"/>
      <c r="CK38" s="2534"/>
      <c r="CL38" s="2534"/>
      <c r="CM38" s="2534"/>
      <c r="CN38" s="2534"/>
      <c r="CO38" s="2534"/>
      <c r="CP38" s="2534"/>
      <c r="CQ38" s="2534"/>
      <c r="CR38" s="2534"/>
      <c r="CS38" s="2534"/>
      <c r="CT38" s="2534"/>
      <c r="CU38" s="2534"/>
      <c r="CV38" s="2534"/>
      <c r="CW38" s="2534"/>
      <c r="CX38" s="2534"/>
      <c r="CY38" s="2534"/>
      <c r="CZ38" s="2534"/>
      <c r="DA38" s="2534"/>
      <c r="DB38" s="2534"/>
      <c r="DC38" s="2533"/>
      <c r="DD38" s="2533"/>
      <c r="DE38" s="2533"/>
    </row>
    <row r="39" spans="1:109" ht="6.75" customHeight="1">
      <c r="A39" s="2533"/>
      <c r="B39" s="2533"/>
      <c r="C39" s="2533"/>
      <c r="D39" s="2533"/>
      <c r="E39" s="2533"/>
      <c r="F39" s="2533"/>
      <c r="G39" s="2533"/>
      <c r="H39" s="2533"/>
      <c r="I39" s="2533"/>
      <c r="J39" s="2533"/>
      <c r="K39" s="2533"/>
      <c r="L39" s="2533"/>
      <c r="M39" s="2533"/>
      <c r="N39" s="2533"/>
      <c r="O39" s="2533"/>
      <c r="P39" s="2533"/>
      <c r="Q39" s="2533"/>
      <c r="R39" s="2533"/>
      <c r="S39" s="2533"/>
      <c r="T39" s="2561"/>
      <c r="U39" s="2533"/>
      <c r="V39" s="2533"/>
      <c r="W39" s="3021"/>
      <c r="X39" s="3021"/>
      <c r="Y39" s="3021"/>
      <c r="Z39" s="3021"/>
      <c r="AA39" s="3021"/>
      <c r="AB39" s="3021"/>
      <c r="AC39" s="3021"/>
      <c r="AD39" s="3021"/>
      <c r="AE39" s="3021"/>
      <c r="AF39" s="3021"/>
      <c r="AG39" s="3021"/>
      <c r="AH39" s="2533"/>
      <c r="AI39" s="2533"/>
      <c r="AJ39" s="2533"/>
      <c r="AK39" s="2561"/>
      <c r="AL39" s="2533"/>
      <c r="AM39" s="2533"/>
      <c r="AN39" s="3022" t="s">
        <v>239</v>
      </c>
      <c r="AO39" s="3022"/>
      <c r="AP39" s="3022"/>
      <c r="AQ39" s="3022"/>
      <c r="AR39" s="3022"/>
      <c r="AS39" s="3022"/>
      <c r="AT39" s="3022"/>
      <c r="AU39" s="3022"/>
      <c r="AV39" s="3022"/>
      <c r="AW39" s="3022"/>
      <c r="AX39" s="3022"/>
      <c r="AY39" s="3022"/>
      <c r="AZ39" s="3022"/>
      <c r="BA39" s="3022"/>
      <c r="BB39" s="3022"/>
      <c r="BC39" s="3022"/>
      <c r="BD39" s="3022"/>
      <c r="BE39" s="3022"/>
      <c r="BF39" s="3022"/>
      <c r="BG39" s="3022"/>
      <c r="BH39" s="3022"/>
      <c r="BI39" s="3022"/>
      <c r="BJ39" s="3022"/>
      <c r="BK39" s="2534"/>
      <c r="BL39" s="2534"/>
      <c r="BM39" s="2534"/>
      <c r="BN39" s="2534"/>
      <c r="BO39" s="2534"/>
      <c r="BP39" s="2534"/>
      <c r="BQ39" s="2534"/>
      <c r="BR39" s="2534"/>
      <c r="BS39" s="2534"/>
      <c r="BT39" s="2534"/>
      <c r="BU39" s="2534"/>
      <c r="BV39" s="2534"/>
      <c r="BW39" s="2534"/>
      <c r="BX39" s="2534"/>
      <c r="BY39" s="2534"/>
      <c r="BZ39" s="2534"/>
      <c r="CA39" s="2534"/>
      <c r="CB39" s="2534"/>
      <c r="CC39" s="2534"/>
      <c r="CD39" s="2534"/>
      <c r="CE39" s="2534"/>
      <c r="CF39" s="2534"/>
      <c r="CG39" s="2534"/>
      <c r="CH39" s="2534"/>
      <c r="CI39" s="2534"/>
      <c r="CJ39" s="2534"/>
      <c r="CK39" s="2534"/>
      <c r="CL39" s="2534"/>
      <c r="CM39" s="2534"/>
      <c r="CN39" s="2534"/>
      <c r="CO39" s="2534"/>
      <c r="CP39" s="2534"/>
      <c r="CQ39" s="2534"/>
      <c r="CR39" s="2534"/>
      <c r="CS39" s="2534"/>
      <c r="CT39" s="2534"/>
      <c r="CU39" s="2534"/>
      <c r="CV39" s="2534"/>
      <c r="CW39" s="2534"/>
      <c r="CX39" s="2534"/>
      <c r="CY39" s="2534"/>
      <c r="CZ39" s="2534"/>
      <c r="DA39" s="2534"/>
      <c r="DB39" s="2534"/>
      <c r="DC39" s="2533"/>
      <c r="DD39" s="2533"/>
      <c r="DE39" s="2533"/>
    </row>
    <row r="40" spans="1:109" ht="6.75" customHeight="1">
      <c r="A40" s="2533"/>
      <c r="B40" s="2533"/>
      <c r="C40" s="2533"/>
      <c r="D40" s="2533"/>
      <c r="E40" s="2533"/>
      <c r="F40" s="2533"/>
      <c r="G40" s="2533"/>
      <c r="H40" s="2533"/>
      <c r="I40" s="2533"/>
      <c r="J40" s="2533"/>
      <c r="K40" s="2533"/>
      <c r="L40" s="2533"/>
      <c r="M40" s="2533"/>
      <c r="N40" s="2533"/>
      <c r="O40" s="2533"/>
      <c r="P40" s="2533"/>
      <c r="Q40" s="2533"/>
      <c r="R40" s="2533"/>
      <c r="S40" s="2533"/>
      <c r="T40" s="2561"/>
      <c r="U40" s="2533"/>
      <c r="V40" s="2533"/>
      <c r="W40" s="3021"/>
      <c r="X40" s="3021"/>
      <c r="Y40" s="3021"/>
      <c r="Z40" s="3021"/>
      <c r="AA40" s="3021"/>
      <c r="AB40" s="3021"/>
      <c r="AC40" s="3021"/>
      <c r="AD40" s="3021"/>
      <c r="AE40" s="3021"/>
      <c r="AF40" s="3021"/>
      <c r="AG40" s="3021"/>
      <c r="AH40" s="2533"/>
      <c r="AI40" s="2533"/>
      <c r="AJ40" s="2533"/>
      <c r="AK40" s="2562"/>
      <c r="AL40" s="2535"/>
      <c r="AM40" s="2533"/>
      <c r="AN40" s="3022"/>
      <c r="AO40" s="3022"/>
      <c r="AP40" s="3022"/>
      <c r="AQ40" s="3022"/>
      <c r="AR40" s="3022"/>
      <c r="AS40" s="3022"/>
      <c r="AT40" s="3022"/>
      <c r="AU40" s="3022"/>
      <c r="AV40" s="3022"/>
      <c r="AW40" s="3022"/>
      <c r="AX40" s="3022"/>
      <c r="AY40" s="3022"/>
      <c r="AZ40" s="3022"/>
      <c r="BA40" s="3022"/>
      <c r="BB40" s="3022"/>
      <c r="BC40" s="3022"/>
      <c r="BD40" s="3022"/>
      <c r="BE40" s="3022"/>
      <c r="BF40" s="3022"/>
      <c r="BG40" s="3022"/>
      <c r="BH40" s="3022"/>
      <c r="BI40" s="3022"/>
      <c r="BJ40" s="3022"/>
      <c r="BK40" s="2534"/>
      <c r="BL40" s="2534"/>
      <c r="BM40" s="2534"/>
      <c r="BN40" s="2534"/>
      <c r="BO40" s="2534"/>
      <c r="BP40" s="2534"/>
      <c r="BQ40" s="2534"/>
      <c r="BR40" s="2534"/>
      <c r="BS40" s="2534"/>
      <c r="BT40" s="2534"/>
      <c r="BU40" s="2534"/>
      <c r="BV40" s="2534"/>
      <c r="BW40" s="2534"/>
      <c r="BX40" s="2534"/>
      <c r="BY40" s="2534"/>
      <c r="BZ40" s="2534"/>
      <c r="CA40" s="2534"/>
      <c r="CB40" s="2534"/>
      <c r="CC40" s="2534"/>
      <c r="CD40" s="2534"/>
      <c r="CE40" s="2534"/>
      <c r="CF40" s="2534"/>
      <c r="CG40" s="2534"/>
      <c r="CH40" s="2534"/>
      <c r="CI40" s="2534"/>
      <c r="CJ40" s="2534"/>
      <c r="CK40" s="2534"/>
      <c r="CL40" s="2534"/>
      <c r="CM40" s="2534"/>
      <c r="CN40" s="2534"/>
      <c r="CO40" s="2534"/>
      <c r="CP40" s="2534"/>
      <c r="CQ40" s="2534"/>
      <c r="CR40" s="2534"/>
      <c r="CS40" s="2534"/>
      <c r="CT40" s="2534"/>
      <c r="CU40" s="2534"/>
      <c r="CV40" s="2534"/>
      <c r="CW40" s="2534"/>
      <c r="CX40" s="2534"/>
      <c r="CY40" s="2534"/>
      <c r="CZ40" s="2534"/>
      <c r="DA40" s="2534"/>
      <c r="DB40" s="2534"/>
      <c r="DC40" s="2533"/>
      <c r="DD40" s="2533"/>
      <c r="DE40" s="2533"/>
    </row>
    <row r="41" spans="1:109" ht="6.75" customHeight="1">
      <c r="A41" s="2533"/>
      <c r="B41" s="2533"/>
      <c r="C41" s="2533"/>
      <c r="D41" s="2533"/>
      <c r="E41" s="2533"/>
      <c r="F41" s="2533"/>
      <c r="G41" s="2533"/>
      <c r="H41" s="2533"/>
      <c r="I41" s="2533"/>
      <c r="J41" s="2533"/>
      <c r="K41" s="2533"/>
      <c r="L41" s="2533"/>
      <c r="M41" s="2533"/>
      <c r="N41" s="2533"/>
      <c r="O41" s="2533"/>
      <c r="P41" s="2533"/>
      <c r="Q41" s="2533"/>
      <c r="R41" s="2533"/>
      <c r="S41" s="2533"/>
      <c r="T41" s="2561"/>
      <c r="U41" s="2533"/>
      <c r="V41" s="2533"/>
      <c r="W41" s="3023" t="s">
        <v>143</v>
      </c>
      <c r="X41" s="3023"/>
      <c r="Y41" s="3023"/>
      <c r="Z41" s="3023"/>
      <c r="AA41" s="3023"/>
      <c r="AB41" s="3023"/>
      <c r="AC41" s="3023"/>
      <c r="AD41" s="3023"/>
      <c r="AE41" s="3023"/>
      <c r="AF41" s="3023"/>
      <c r="AG41" s="3023"/>
      <c r="AH41" s="3023"/>
      <c r="AI41" s="2533"/>
      <c r="AJ41" s="2533"/>
      <c r="AK41" s="2561"/>
      <c r="AL41" s="2533"/>
      <c r="AM41" s="2533"/>
      <c r="AN41" s="2533"/>
      <c r="AO41" s="2533"/>
      <c r="AP41" s="2533"/>
      <c r="AQ41" s="2533"/>
      <c r="AR41" s="2533"/>
      <c r="AS41" s="2533"/>
      <c r="AT41" s="2533"/>
      <c r="AU41" s="2533"/>
      <c r="AV41" s="2533"/>
      <c r="AW41" s="2533"/>
      <c r="AX41" s="2533"/>
      <c r="AY41" s="2533"/>
      <c r="AZ41" s="2533"/>
      <c r="BA41" s="2533"/>
      <c r="BB41" s="2533"/>
      <c r="BC41" s="2533"/>
      <c r="BD41" s="2533"/>
      <c r="BE41" s="2533"/>
      <c r="BF41" s="2533"/>
      <c r="BG41" s="2533"/>
      <c r="BH41" s="2533"/>
      <c r="BI41" s="2533"/>
      <c r="BJ41" s="2533"/>
      <c r="BK41" s="2533"/>
      <c r="BL41" s="2533"/>
      <c r="BM41" s="2533"/>
      <c r="BN41" s="2533"/>
      <c r="BO41" s="2533"/>
      <c r="BP41" s="2533"/>
      <c r="BQ41" s="2533"/>
      <c r="BR41" s="2533"/>
      <c r="BS41" s="2533"/>
      <c r="BT41" s="2533"/>
      <c r="BU41" s="2533"/>
      <c r="BV41" s="2533"/>
      <c r="BW41" s="2533"/>
      <c r="BX41" s="2533"/>
      <c r="BY41" s="2533"/>
      <c r="BZ41" s="2533"/>
      <c r="CA41" s="2533"/>
      <c r="CB41" s="2533"/>
      <c r="CC41" s="2533"/>
      <c r="CD41" s="2533"/>
      <c r="CE41" s="2533"/>
      <c r="CF41" s="2533"/>
      <c r="CG41" s="2533"/>
      <c r="CH41" s="2533"/>
      <c r="CI41" s="2533"/>
      <c r="CJ41" s="2533"/>
      <c r="CK41" s="2533"/>
      <c r="CL41" s="2533"/>
      <c r="CM41" s="2533"/>
      <c r="CN41" s="2533"/>
      <c r="CO41" s="2533"/>
      <c r="CP41" s="2533"/>
      <c r="CQ41" s="2533"/>
      <c r="CR41" s="2533"/>
      <c r="CS41" s="2533"/>
      <c r="CT41" s="2533"/>
      <c r="CU41" s="2533"/>
      <c r="CV41" s="2533"/>
      <c r="CW41" s="2533"/>
      <c r="CX41" s="2533"/>
      <c r="CY41" s="2533"/>
      <c r="CZ41" s="2533"/>
      <c r="DA41" s="2533"/>
      <c r="DB41" s="2533"/>
      <c r="DC41" s="2533"/>
      <c r="DD41" s="2533"/>
      <c r="DE41" s="2533"/>
    </row>
    <row r="42" spans="1:109" ht="6.75" customHeight="1">
      <c r="A42" s="2533"/>
      <c r="B42" s="2533"/>
      <c r="C42" s="2533"/>
      <c r="D42" s="2533"/>
      <c r="E42" s="2533"/>
      <c r="F42" s="2533"/>
      <c r="G42" s="2533"/>
      <c r="H42" s="2533"/>
      <c r="I42" s="2533"/>
      <c r="J42" s="2533"/>
      <c r="K42" s="2533"/>
      <c r="L42" s="2533"/>
      <c r="M42" s="2533"/>
      <c r="N42" s="2533"/>
      <c r="O42" s="2533"/>
      <c r="P42" s="2533"/>
      <c r="Q42" s="2533"/>
      <c r="R42" s="2533"/>
      <c r="S42" s="2533"/>
      <c r="T42" s="2561"/>
      <c r="U42" s="2533"/>
      <c r="V42" s="2533"/>
      <c r="W42" s="3023"/>
      <c r="X42" s="3023"/>
      <c r="Y42" s="3023"/>
      <c r="Z42" s="3023"/>
      <c r="AA42" s="3023"/>
      <c r="AB42" s="3023"/>
      <c r="AC42" s="3023"/>
      <c r="AD42" s="3023"/>
      <c r="AE42" s="3023"/>
      <c r="AF42" s="3023"/>
      <c r="AG42" s="3023"/>
      <c r="AH42" s="3023"/>
      <c r="AI42" s="2533"/>
      <c r="AJ42" s="2533"/>
      <c r="AK42" s="2563"/>
      <c r="AL42" s="2532"/>
      <c r="AM42" s="2533"/>
      <c r="AN42" s="3022" t="s">
        <v>6988</v>
      </c>
      <c r="AO42" s="3022"/>
      <c r="AP42" s="3022"/>
      <c r="AQ42" s="3022"/>
      <c r="AR42" s="3022"/>
      <c r="AS42" s="3022"/>
      <c r="AT42" s="3022"/>
      <c r="AU42" s="2532"/>
      <c r="AV42" s="2533"/>
      <c r="AW42" s="2533"/>
      <c r="AX42" s="2533"/>
      <c r="AY42" s="2533"/>
      <c r="AZ42" s="2533"/>
      <c r="BA42" s="2533"/>
      <c r="BB42" s="2533"/>
      <c r="BC42" s="2533"/>
      <c r="BD42" s="3022" t="s">
        <v>240</v>
      </c>
      <c r="BE42" s="3022"/>
      <c r="BF42" s="3022"/>
      <c r="BG42" s="3022"/>
      <c r="BH42" s="3022"/>
      <c r="BI42" s="3022"/>
      <c r="BJ42" s="3022"/>
      <c r="BK42" s="3022"/>
      <c r="BL42" s="3022"/>
      <c r="BM42" s="3022"/>
      <c r="BN42" s="3022"/>
      <c r="BO42" s="3022"/>
      <c r="BP42" s="3022"/>
      <c r="BQ42" s="3022"/>
      <c r="BR42" s="3022"/>
      <c r="BS42" s="3022"/>
      <c r="BT42" s="3022"/>
      <c r="BU42" s="2533"/>
      <c r="BV42" s="2533"/>
      <c r="BW42" s="2533"/>
      <c r="BX42" s="2533"/>
      <c r="BY42" s="2533"/>
      <c r="BZ42" s="2533"/>
      <c r="CA42" s="2533"/>
      <c r="CB42" s="2533"/>
      <c r="CC42" s="2533"/>
      <c r="CD42" s="2533"/>
      <c r="CE42" s="2533"/>
      <c r="CF42" s="2533"/>
      <c r="CG42" s="2533"/>
      <c r="CH42" s="2533"/>
      <c r="CI42" s="2533"/>
      <c r="CJ42" s="2533"/>
      <c r="CK42" s="2533"/>
      <c r="CL42" s="2533"/>
      <c r="CM42" s="2533"/>
      <c r="CN42" s="2533"/>
      <c r="CO42" s="2533"/>
      <c r="CP42" s="2533"/>
      <c r="CQ42" s="2533"/>
      <c r="CR42" s="2533"/>
      <c r="CS42" s="2533"/>
      <c r="CT42" s="2533"/>
      <c r="CU42" s="2533"/>
      <c r="CV42" s="2533"/>
      <c r="CW42" s="2533"/>
      <c r="CX42" s="2533"/>
      <c r="CY42" s="2533"/>
      <c r="CZ42" s="2533"/>
      <c r="DA42" s="2533"/>
      <c r="DB42" s="2533"/>
      <c r="DC42" s="2533"/>
      <c r="DD42" s="2533"/>
      <c r="DE42" s="2533"/>
    </row>
    <row r="43" spans="1:109" ht="6.75" customHeight="1">
      <c r="A43" s="2533"/>
      <c r="B43" s="2533"/>
      <c r="C43" s="2533"/>
      <c r="D43" s="2533"/>
      <c r="E43" s="2533"/>
      <c r="F43" s="2533"/>
      <c r="G43" s="2533"/>
      <c r="H43" s="2533"/>
      <c r="I43" s="2533"/>
      <c r="J43" s="2533"/>
      <c r="K43" s="2533"/>
      <c r="L43" s="2533"/>
      <c r="M43" s="2533"/>
      <c r="N43" s="2533"/>
      <c r="O43" s="2533"/>
      <c r="P43" s="2533"/>
      <c r="Q43" s="2533"/>
      <c r="R43" s="2533"/>
      <c r="S43" s="2533"/>
      <c r="T43" s="2561"/>
      <c r="U43" s="2533"/>
      <c r="V43" s="2533"/>
      <c r="W43" s="2543"/>
      <c r="X43" s="2543"/>
      <c r="Y43" s="2543"/>
      <c r="Z43" s="2543"/>
      <c r="AA43" s="2543"/>
      <c r="AB43" s="2543"/>
      <c r="AC43" s="2543"/>
      <c r="AD43" s="2543"/>
      <c r="AE43" s="2543"/>
      <c r="AF43" s="2543"/>
      <c r="AG43" s="2543"/>
      <c r="AH43" s="2545"/>
      <c r="AI43" s="2533"/>
      <c r="AJ43" s="2533"/>
      <c r="AK43" s="2562"/>
      <c r="AL43" s="2533"/>
      <c r="AM43" s="2533"/>
      <c r="AN43" s="3022"/>
      <c r="AO43" s="3022"/>
      <c r="AP43" s="3022"/>
      <c r="AQ43" s="3022"/>
      <c r="AR43" s="3022"/>
      <c r="AS43" s="3022"/>
      <c r="AT43" s="3022"/>
      <c r="AU43" s="2533"/>
      <c r="AV43" s="2535"/>
      <c r="AW43" s="2535"/>
      <c r="AX43" s="2535"/>
      <c r="AY43" s="2535"/>
      <c r="AZ43" s="2535"/>
      <c r="BA43" s="2535"/>
      <c r="BB43" s="2535"/>
      <c r="BC43" s="2533"/>
      <c r="BD43" s="3022"/>
      <c r="BE43" s="3022"/>
      <c r="BF43" s="3022"/>
      <c r="BG43" s="3022"/>
      <c r="BH43" s="3022"/>
      <c r="BI43" s="3022"/>
      <c r="BJ43" s="3022"/>
      <c r="BK43" s="3022"/>
      <c r="BL43" s="3022"/>
      <c r="BM43" s="3022"/>
      <c r="BN43" s="3022"/>
      <c r="BO43" s="3022"/>
      <c r="BP43" s="3022"/>
      <c r="BQ43" s="3022"/>
      <c r="BR43" s="3022"/>
      <c r="BS43" s="3022"/>
      <c r="BT43" s="3022"/>
      <c r="BU43" s="2533"/>
      <c r="BV43" s="2533"/>
      <c r="BW43" s="2533"/>
      <c r="BX43" s="2533"/>
      <c r="BY43" s="2533"/>
      <c r="BZ43" s="2533"/>
      <c r="CA43" s="2533"/>
      <c r="CB43" s="2533"/>
      <c r="CC43" s="2533"/>
      <c r="CD43" s="2533"/>
      <c r="CE43" s="2533"/>
      <c r="CF43" s="2533"/>
      <c r="CG43" s="2533"/>
      <c r="CH43" s="2533"/>
      <c r="CI43" s="2533"/>
      <c r="CJ43" s="2533"/>
      <c r="CK43" s="2533"/>
      <c r="CL43" s="2533"/>
      <c r="CM43" s="2533"/>
      <c r="CN43" s="2533"/>
      <c r="CO43" s="2533"/>
      <c r="CP43" s="2533"/>
      <c r="CQ43" s="2533"/>
      <c r="CR43" s="2533"/>
      <c r="CS43" s="2533"/>
      <c r="CT43" s="2533"/>
      <c r="CU43" s="2533"/>
      <c r="CV43" s="2533"/>
      <c r="CW43" s="2533"/>
      <c r="CX43" s="2533"/>
      <c r="CY43" s="2533"/>
      <c r="CZ43" s="2533"/>
      <c r="DA43" s="2533"/>
      <c r="DB43" s="2533"/>
      <c r="DC43" s="2533"/>
      <c r="DD43" s="2533"/>
      <c r="DE43" s="2533"/>
    </row>
    <row r="44" spans="1:109" ht="6.75" customHeight="1">
      <c r="A44" s="2533"/>
      <c r="B44" s="2533"/>
      <c r="C44" s="2533"/>
      <c r="D44" s="2533"/>
      <c r="E44" s="2533"/>
      <c r="F44" s="2533"/>
      <c r="G44" s="2533"/>
      <c r="H44" s="2533"/>
      <c r="I44" s="2533"/>
      <c r="J44" s="2533"/>
      <c r="K44" s="2533"/>
      <c r="L44" s="2533"/>
      <c r="M44" s="2533"/>
      <c r="N44" s="2533"/>
      <c r="O44" s="2533"/>
      <c r="P44" s="2533"/>
      <c r="Q44" s="2533"/>
      <c r="R44" s="2533"/>
      <c r="S44" s="2533"/>
      <c r="T44" s="2561"/>
      <c r="U44" s="2533"/>
      <c r="V44" s="2533"/>
      <c r="W44" s="2565"/>
      <c r="X44" s="2565"/>
      <c r="Y44" s="2565"/>
      <c r="Z44" s="2565"/>
      <c r="AA44" s="2565"/>
      <c r="AB44" s="2565"/>
      <c r="AC44" s="2565"/>
      <c r="AD44" s="2565"/>
      <c r="AE44" s="2565"/>
      <c r="AF44" s="2565"/>
      <c r="AG44" s="2565"/>
      <c r="AH44" s="2545"/>
      <c r="AI44" s="2533"/>
      <c r="AJ44" s="2533"/>
      <c r="AK44" s="2561"/>
      <c r="AL44" s="2533"/>
      <c r="AM44" s="2533"/>
      <c r="AN44" s="2555"/>
      <c r="AO44" s="2555"/>
      <c r="AP44" s="2555"/>
      <c r="AQ44" s="2555"/>
      <c r="AR44" s="2555"/>
      <c r="AS44" s="2555"/>
      <c r="AT44" s="2555"/>
      <c r="AU44" s="2533"/>
      <c r="AV44" s="2533"/>
      <c r="AW44" s="2533"/>
      <c r="AX44" s="2533"/>
      <c r="AY44" s="2533"/>
      <c r="AZ44" s="2533"/>
      <c r="BA44" s="2533"/>
      <c r="BB44" s="2533"/>
      <c r="BC44" s="2533"/>
      <c r="BD44" s="2555"/>
      <c r="BE44" s="2555"/>
      <c r="BF44" s="2555"/>
      <c r="BG44" s="2555"/>
      <c r="BH44" s="2555"/>
      <c r="BI44" s="2555"/>
      <c r="BJ44" s="2555"/>
      <c r="BK44" s="2555"/>
      <c r="BL44" s="2555"/>
      <c r="BM44" s="2555"/>
      <c r="BN44" s="2555"/>
      <c r="BO44" s="2555"/>
      <c r="BP44" s="2555"/>
      <c r="BQ44" s="2555"/>
      <c r="BR44" s="2555"/>
      <c r="BS44" s="2555"/>
      <c r="BT44" s="2555"/>
      <c r="BU44" s="2533"/>
      <c r="BV44" s="2533"/>
      <c r="BW44" s="2533"/>
      <c r="BX44" s="2533"/>
      <c r="BY44" s="2533"/>
      <c r="BZ44" s="2533"/>
      <c r="CA44" s="2533"/>
      <c r="CB44" s="2533"/>
      <c r="CC44" s="2533"/>
      <c r="CD44" s="2533"/>
      <c r="CE44" s="2533"/>
      <c r="CF44" s="2533"/>
      <c r="CG44" s="2533"/>
      <c r="CH44" s="2533"/>
      <c r="CI44" s="2533"/>
      <c r="CJ44" s="2533"/>
      <c r="CK44" s="2533"/>
      <c r="CL44" s="2533"/>
      <c r="CM44" s="2533"/>
      <c r="CN44" s="2533"/>
      <c r="CO44" s="2533"/>
      <c r="CP44" s="2533"/>
      <c r="CQ44" s="2533"/>
      <c r="CR44" s="2533"/>
      <c r="CS44" s="2533"/>
      <c r="CT44" s="2533"/>
      <c r="CU44" s="2533"/>
      <c r="CV44" s="2533"/>
      <c r="CW44" s="2533"/>
      <c r="CX44" s="2533"/>
      <c r="CY44" s="2533"/>
      <c r="CZ44" s="2533"/>
      <c r="DA44" s="2533"/>
      <c r="DB44" s="2533"/>
      <c r="DC44" s="2533"/>
      <c r="DD44" s="2533"/>
      <c r="DE44" s="2533"/>
    </row>
    <row r="45" spans="1:109" ht="6.75" customHeight="1">
      <c r="A45" s="2533"/>
      <c r="B45" s="2533"/>
      <c r="C45" s="2533"/>
      <c r="D45" s="2533"/>
      <c r="E45" s="2533"/>
      <c r="F45" s="2533"/>
      <c r="G45" s="2533"/>
      <c r="H45" s="2533"/>
      <c r="I45" s="2533"/>
      <c r="J45" s="2533"/>
      <c r="K45" s="2533"/>
      <c r="L45" s="2533"/>
      <c r="M45" s="2533"/>
      <c r="N45" s="2533"/>
      <c r="O45" s="2533"/>
      <c r="P45" s="2533"/>
      <c r="Q45" s="2533"/>
      <c r="R45" s="2533"/>
      <c r="S45" s="2533"/>
      <c r="T45" s="2561"/>
      <c r="U45" s="2533"/>
      <c r="V45" s="2533"/>
      <c r="W45" s="2565"/>
      <c r="X45" s="2565"/>
      <c r="Y45" s="2565"/>
      <c r="Z45" s="2565"/>
      <c r="AA45" s="2565"/>
      <c r="AB45" s="2565"/>
      <c r="AC45" s="2565"/>
      <c r="AD45" s="2565"/>
      <c r="AE45" s="2565"/>
      <c r="AF45" s="2565"/>
      <c r="AG45" s="2565"/>
      <c r="AH45" s="2545"/>
      <c r="AI45" s="2533"/>
      <c r="AJ45" s="2533"/>
      <c r="AK45" s="2563"/>
      <c r="AL45" s="2532"/>
      <c r="AM45" s="2533"/>
      <c r="AN45" s="3022" t="s">
        <v>6989</v>
      </c>
      <c r="AO45" s="3022"/>
      <c r="AP45" s="3022"/>
      <c r="AQ45" s="3022"/>
      <c r="AR45" s="3022"/>
      <c r="AS45" s="3022"/>
      <c r="AT45" s="3022"/>
      <c r="AU45" s="2536"/>
      <c r="AV45" s="2536"/>
      <c r="AW45" s="2554"/>
      <c r="AX45" s="2554"/>
      <c r="AY45" s="2554"/>
      <c r="AZ45" s="2554"/>
      <c r="BA45" s="2554"/>
      <c r="BB45" s="2532"/>
      <c r="BC45" s="2533"/>
      <c r="BD45" s="3022" t="s">
        <v>218</v>
      </c>
      <c r="BE45" s="3022"/>
      <c r="BF45" s="3022"/>
      <c r="BG45" s="3022"/>
      <c r="BH45" s="3022"/>
      <c r="BI45" s="3022"/>
      <c r="BJ45" s="3022"/>
      <c r="BK45" s="3022"/>
      <c r="BL45" s="3022"/>
      <c r="BM45" s="3022"/>
      <c r="BN45" s="3022"/>
      <c r="BO45" s="3022"/>
      <c r="BP45" s="3022"/>
      <c r="BQ45" s="3022"/>
      <c r="BR45" s="3022"/>
      <c r="BS45" s="3022"/>
      <c r="BT45" s="3022"/>
      <c r="BU45" s="3022"/>
      <c r="BV45" s="3022"/>
      <c r="BW45" s="3022"/>
      <c r="BX45" s="3022"/>
      <c r="BY45" s="3022"/>
      <c r="BZ45" s="3022"/>
      <c r="CA45" s="3022"/>
      <c r="CB45" s="3022"/>
      <c r="CC45" s="3022"/>
      <c r="CD45" s="3022"/>
      <c r="CE45" s="3022"/>
      <c r="CF45" s="3022"/>
      <c r="CG45" s="3022"/>
      <c r="CH45" s="3022"/>
      <c r="CI45" s="3022"/>
      <c r="CJ45" s="3022"/>
      <c r="CK45" s="3022"/>
      <c r="CL45" s="3022"/>
      <c r="CM45" s="3022"/>
      <c r="CN45" s="3022"/>
      <c r="CO45" s="3022"/>
      <c r="CP45" s="3022"/>
      <c r="CQ45" s="3022"/>
      <c r="CR45" s="3022"/>
      <c r="CS45" s="3022"/>
      <c r="CT45" s="3022"/>
      <c r="CU45" s="3022"/>
      <c r="CV45" s="3022"/>
      <c r="CW45" s="3022"/>
      <c r="CX45" s="3022"/>
      <c r="CY45" s="3022"/>
      <c r="CZ45" s="3022"/>
      <c r="DA45" s="3022"/>
      <c r="DB45" s="3022"/>
      <c r="DC45" s="2533"/>
      <c r="DD45" s="2533"/>
      <c r="DE45" s="2533"/>
    </row>
    <row r="46" spans="1:109" ht="6.75" customHeight="1">
      <c r="A46" s="2533"/>
      <c r="B46" s="2533"/>
      <c r="C46" s="2533"/>
      <c r="D46" s="2533"/>
      <c r="E46" s="2533"/>
      <c r="F46" s="2533"/>
      <c r="G46" s="2533"/>
      <c r="H46" s="2533"/>
      <c r="I46" s="2533"/>
      <c r="J46" s="2533"/>
      <c r="K46" s="2533"/>
      <c r="L46" s="2533"/>
      <c r="M46" s="2533"/>
      <c r="N46" s="2533"/>
      <c r="O46" s="2533"/>
      <c r="P46" s="2533"/>
      <c r="Q46" s="2533"/>
      <c r="R46" s="2533"/>
      <c r="S46" s="2533"/>
      <c r="T46" s="2561"/>
      <c r="U46" s="2533"/>
      <c r="V46" s="2533"/>
      <c r="W46" s="2565"/>
      <c r="X46" s="2565"/>
      <c r="Y46" s="2565"/>
      <c r="Z46" s="2565"/>
      <c r="AA46" s="2565"/>
      <c r="AB46" s="2565"/>
      <c r="AC46" s="2565"/>
      <c r="AD46" s="2565"/>
      <c r="AE46" s="2565"/>
      <c r="AF46" s="2565"/>
      <c r="AG46" s="2565"/>
      <c r="AH46" s="2545"/>
      <c r="AI46" s="2533"/>
      <c r="AJ46" s="2533"/>
      <c r="AK46" s="2562"/>
      <c r="AL46" s="2533"/>
      <c r="AM46" s="2533"/>
      <c r="AN46" s="3022"/>
      <c r="AO46" s="3022"/>
      <c r="AP46" s="3022"/>
      <c r="AQ46" s="3022"/>
      <c r="AR46" s="3022"/>
      <c r="AS46" s="3022"/>
      <c r="AT46" s="3022"/>
      <c r="AU46" s="2534"/>
      <c r="AV46" s="2534"/>
      <c r="AW46" s="2555"/>
      <c r="AX46" s="2555"/>
      <c r="AY46" s="2555"/>
      <c r="AZ46" s="2555"/>
      <c r="BA46" s="2555"/>
      <c r="BB46" s="2533"/>
      <c r="BC46" s="2533"/>
      <c r="BD46" s="3022"/>
      <c r="BE46" s="3022"/>
      <c r="BF46" s="3022"/>
      <c r="BG46" s="3022"/>
      <c r="BH46" s="3022"/>
      <c r="BI46" s="3022"/>
      <c r="BJ46" s="3022"/>
      <c r="BK46" s="3022"/>
      <c r="BL46" s="3022"/>
      <c r="BM46" s="3022"/>
      <c r="BN46" s="3022"/>
      <c r="BO46" s="3022"/>
      <c r="BP46" s="3022"/>
      <c r="BQ46" s="3022"/>
      <c r="BR46" s="3022"/>
      <c r="BS46" s="3022"/>
      <c r="BT46" s="3022"/>
      <c r="BU46" s="3022"/>
      <c r="BV46" s="3022"/>
      <c r="BW46" s="3022"/>
      <c r="BX46" s="3022"/>
      <c r="BY46" s="3022"/>
      <c r="BZ46" s="3022"/>
      <c r="CA46" s="3022"/>
      <c r="CB46" s="3022"/>
      <c r="CC46" s="3022"/>
      <c r="CD46" s="3022"/>
      <c r="CE46" s="3022"/>
      <c r="CF46" s="3022"/>
      <c r="CG46" s="3022"/>
      <c r="CH46" s="3022"/>
      <c r="CI46" s="3022"/>
      <c r="CJ46" s="3022"/>
      <c r="CK46" s="3022"/>
      <c r="CL46" s="3022"/>
      <c r="CM46" s="3022"/>
      <c r="CN46" s="3022"/>
      <c r="CO46" s="3022"/>
      <c r="CP46" s="3022"/>
      <c r="CQ46" s="3022"/>
      <c r="CR46" s="3022"/>
      <c r="CS46" s="3022"/>
      <c r="CT46" s="3022"/>
      <c r="CU46" s="3022"/>
      <c r="CV46" s="3022"/>
      <c r="CW46" s="3022"/>
      <c r="CX46" s="3022"/>
      <c r="CY46" s="3022"/>
      <c r="CZ46" s="3022"/>
      <c r="DA46" s="3022"/>
      <c r="DB46" s="3022"/>
      <c r="DC46" s="2533"/>
      <c r="DD46" s="2533"/>
      <c r="DE46" s="2533"/>
    </row>
    <row r="47" spans="1:109" ht="6.75" customHeight="1">
      <c r="A47" s="2533"/>
      <c r="B47" s="2533"/>
      <c r="C47" s="2533"/>
      <c r="D47" s="2533"/>
      <c r="E47" s="2533"/>
      <c r="F47" s="2533"/>
      <c r="G47" s="2533"/>
      <c r="H47" s="2533"/>
      <c r="I47" s="2533"/>
      <c r="J47" s="2533"/>
      <c r="K47" s="2533"/>
      <c r="L47" s="2533"/>
      <c r="M47" s="2533"/>
      <c r="N47" s="2533"/>
      <c r="O47" s="2533"/>
      <c r="P47" s="2533"/>
      <c r="Q47" s="2533"/>
      <c r="R47" s="2533"/>
      <c r="S47" s="2533"/>
      <c r="T47" s="2561"/>
      <c r="U47" s="2533"/>
      <c r="V47" s="2533"/>
      <c r="W47" s="2565"/>
      <c r="X47" s="2565"/>
      <c r="Y47" s="2565"/>
      <c r="Z47" s="2565"/>
      <c r="AA47" s="2565"/>
      <c r="AB47" s="2565"/>
      <c r="AC47" s="2565"/>
      <c r="AD47" s="2565"/>
      <c r="AE47" s="2565"/>
      <c r="AF47" s="2565"/>
      <c r="AG47" s="2565"/>
      <c r="AH47" s="2533"/>
      <c r="AI47" s="2533"/>
      <c r="AJ47" s="2533"/>
      <c r="AK47" s="2561"/>
      <c r="AL47" s="2533"/>
      <c r="AM47" s="2533"/>
      <c r="AN47" s="2533"/>
      <c r="AO47" s="2533"/>
      <c r="AP47" s="2533"/>
      <c r="AQ47" s="2533"/>
      <c r="AR47" s="2533"/>
      <c r="AS47" s="2533"/>
      <c r="AT47" s="2533"/>
      <c r="AU47" s="2533"/>
      <c r="AV47" s="2533"/>
      <c r="AW47" s="2533"/>
      <c r="AX47" s="2533"/>
      <c r="AY47" s="2533"/>
      <c r="AZ47" s="2533"/>
      <c r="BA47" s="2533"/>
      <c r="BB47" s="2533"/>
      <c r="BC47" s="2533"/>
      <c r="BD47" s="2533"/>
      <c r="BE47" s="2533"/>
      <c r="BF47" s="2533"/>
      <c r="BG47" s="2533"/>
      <c r="BH47" s="2533"/>
      <c r="BI47" s="2533"/>
      <c r="BJ47" s="2533"/>
      <c r="BK47" s="2533"/>
      <c r="BL47" s="2533"/>
      <c r="BM47" s="2533"/>
      <c r="BN47" s="2533"/>
      <c r="BO47" s="2533"/>
      <c r="BP47" s="2533"/>
      <c r="BQ47" s="2533"/>
      <c r="BR47" s="2533"/>
      <c r="BS47" s="2533"/>
      <c r="BT47" s="2533"/>
      <c r="BU47" s="2533"/>
      <c r="BV47" s="2533"/>
      <c r="BW47" s="2533"/>
      <c r="BX47" s="2533"/>
      <c r="BY47" s="2533"/>
      <c r="BZ47" s="2533"/>
      <c r="CA47" s="2533"/>
      <c r="CB47" s="2533"/>
      <c r="CC47" s="2533"/>
      <c r="CD47" s="2533"/>
      <c r="CE47" s="2533"/>
      <c r="CF47" s="2533"/>
      <c r="CG47" s="2533"/>
      <c r="CH47" s="2533"/>
      <c r="CI47" s="2533"/>
      <c r="CJ47" s="2533"/>
      <c r="CK47" s="2533"/>
      <c r="CL47" s="2533"/>
      <c r="CM47" s="2533"/>
      <c r="CN47" s="2533"/>
      <c r="CO47" s="2533"/>
      <c r="CP47" s="2533"/>
      <c r="CQ47" s="2533"/>
      <c r="CR47" s="2533"/>
      <c r="CS47" s="2533"/>
      <c r="CT47" s="2533"/>
      <c r="CU47" s="2533"/>
      <c r="CV47" s="2533"/>
      <c r="CW47" s="2533"/>
      <c r="CX47" s="2533"/>
      <c r="CY47" s="2533"/>
      <c r="CZ47" s="2533"/>
      <c r="DA47" s="2533"/>
      <c r="DB47" s="2533"/>
      <c r="DC47" s="2533"/>
      <c r="DD47" s="2533"/>
      <c r="DE47" s="2533"/>
    </row>
    <row r="48" spans="1:109" ht="6.75" customHeight="1">
      <c r="A48" s="2533"/>
      <c r="B48" s="2533"/>
      <c r="C48" s="2533"/>
      <c r="D48" s="2533"/>
      <c r="E48" s="2533"/>
      <c r="F48" s="2533"/>
      <c r="G48" s="2533"/>
      <c r="H48" s="2533"/>
      <c r="I48" s="2533"/>
      <c r="J48" s="2533"/>
      <c r="K48" s="2533"/>
      <c r="L48" s="2533"/>
      <c r="M48" s="2533"/>
      <c r="N48" s="2533"/>
      <c r="O48" s="2533"/>
      <c r="P48" s="2533"/>
      <c r="Q48" s="2533"/>
      <c r="R48" s="2533"/>
      <c r="S48" s="2533"/>
      <c r="T48" s="2561"/>
      <c r="U48" s="2533"/>
      <c r="V48" s="2533"/>
      <c r="W48" s="2565"/>
      <c r="X48" s="2565"/>
      <c r="Y48" s="2565"/>
      <c r="Z48" s="2565"/>
      <c r="AA48" s="2565"/>
      <c r="AB48" s="2565"/>
      <c r="AC48" s="2565"/>
      <c r="AD48" s="2565"/>
      <c r="AE48" s="2565"/>
      <c r="AF48" s="2565"/>
      <c r="AG48" s="2565"/>
      <c r="AH48" s="2533"/>
      <c r="AI48" s="2533"/>
      <c r="AJ48" s="2533"/>
      <c r="AK48" s="2563"/>
      <c r="AL48" s="2532"/>
      <c r="AM48" s="2533"/>
      <c r="AN48" s="3022" t="s">
        <v>125</v>
      </c>
      <c r="AO48" s="3022"/>
      <c r="AP48" s="3022"/>
      <c r="AQ48" s="3022"/>
      <c r="AR48" s="3022"/>
      <c r="AS48" s="3022"/>
      <c r="AT48" s="3022"/>
      <c r="AU48" s="3022"/>
      <c r="AV48" s="3022"/>
      <c r="AW48" s="3022"/>
      <c r="AX48" s="2532"/>
      <c r="AY48" s="2532"/>
      <c r="AZ48" s="2532"/>
      <c r="BA48" s="2532"/>
      <c r="BB48" s="2532"/>
      <c r="BC48" s="2533"/>
      <c r="BD48" s="3020" t="s">
        <v>217</v>
      </c>
      <c r="BE48" s="3020"/>
      <c r="BF48" s="3020"/>
      <c r="BG48" s="3020"/>
      <c r="BH48" s="3020"/>
      <c r="BI48" s="3020"/>
      <c r="BJ48" s="3020"/>
      <c r="BK48" s="3020"/>
      <c r="BL48" s="3020"/>
      <c r="BM48" s="3020"/>
      <c r="BN48" s="3020"/>
      <c r="BO48" s="3020"/>
      <c r="BP48" s="3020"/>
      <c r="BQ48" s="3020"/>
      <c r="BR48" s="3020"/>
      <c r="BS48" s="3020"/>
      <c r="BT48" s="3020"/>
      <c r="BU48" s="3020"/>
      <c r="BV48" s="3020"/>
      <c r="BW48" s="3020"/>
      <c r="BX48" s="3020"/>
      <c r="BY48" s="3020"/>
      <c r="BZ48" s="3020"/>
      <c r="CA48" s="3020"/>
      <c r="CB48" s="3020"/>
      <c r="CC48" s="3020"/>
      <c r="CD48" s="3020"/>
      <c r="CE48" s="3020"/>
      <c r="CF48" s="3020"/>
      <c r="CG48" s="3020"/>
      <c r="CH48" s="3020"/>
      <c r="CI48" s="3020"/>
      <c r="CJ48" s="3020"/>
      <c r="CK48" s="3020"/>
      <c r="CL48" s="3020"/>
      <c r="CM48" s="3020"/>
      <c r="CN48" s="3020"/>
      <c r="CO48" s="3020"/>
      <c r="CP48" s="3020"/>
      <c r="CQ48" s="3020"/>
      <c r="CR48" s="3020"/>
      <c r="CS48" s="3020"/>
      <c r="CT48" s="3020"/>
      <c r="CU48" s="3020"/>
      <c r="CV48" s="3020"/>
      <c r="CW48" s="3020"/>
      <c r="CX48" s="3020"/>
      <c r="CY48" s="3020"/>
      <c r="CZ48" s="3020"/>
      <c r="DA48" s="3020"/>
      <c r="DB48" s="3020"/>
      <c r="DC48" s="2533"/>
      <c r="DD48" s="2533"/>
      <c r="DE48" s="2533"/>
    </row>
    <row r="49" spans="1:109" ht="6.75" customHeight="1">
      <c r="A49" s="2533"/>
      <c r="B49" s="2533"/>
      <c r="C49" s="2533"/>
      <c r="D49" s="2533"/>
      <c r="E49" s="2533"/>
      <c r="F49" s="2533"/>
      <c r="G49" s="2533"/>
      <c r="H49" s="2533"/>
      <c r="I49" s="2533"/>
      <c r="J49" s="2533"/>
      <c r="K49" s="2533"/>
      <c r="L49" s="2533"/>
      <c r="M49" s="2533"/>
      <c r="N49" s="2533"/>
      <c r="O49" s="2533"/>
      <c r="P49" s="2533"/>
      <c r="Q49" s="2533"/>
      <c r="R49" s="2533"/>
      <c r="S49" s="2533"/>
      <c r="T49" s="2561"/>
      <c r="U49" s="2533"/>
      <c r="V49" s="2533"/>
      <c r="W49" s="2545"/>
      <c r="X49" s="2545"/>
      <c r="Y49" s="2545"/>
      <c r="Z49" s="2545"/>
      <c r="AA49" s="2545"/>
      <c r="AB49" s="2545"/>
      <c r="AC49" s="2545"/>
      <c r="AD49" s="2545"/>
      <c r="AE49" s="2545"/>
      <c r="AF49" s="2545"/>
      <c r="AG49" s="2545"/>
      <c r="AH49" s="2545"/>
      <c r="AI49" s="2533"/>
      <c r="AJ49" s="2533"/>
      <c r="AK49" s="2562"/>
      <c r="AL49" s="2533"/>
      <c r="AM49" s="2533"/>
      <c r="AN49" s="3022"/>
      <c r="AO49" s="3022"/>
      <c r="AP49" s="3022"/>
      <c r="AQ49" s="3022"/>
      <c r="AR49" s="3022"/>
      <c r="AS49" s="3022"/>
      <c r="AT49" s="3022"/>
      <c r="AU49" s="3022"/>
      <c r="AV49" s="3022"/>
      <c r="AW49" s="3022"/>
      <c r="AX49" s="2533"/>
      <c r="AY49" s="2533"/>
      <c r="AZ49" s="2533"/>
      <c r="BA49" s="2533"/>
      <c r="BB49" s="2533"/>
      <c r="BC49" s="2533"/>
      <c r="BD49" s="3020"/>
      <c r="BE49" s="3020"/>
      <c r="BF49" s="3020"/>
      <c r="BG49" s="3020"/>
      <c r="BH49" s="3020"/>
      <c r="BI49" s="3020"/>
      <c r="BJ49" s="3020"/>
      <c r="BK49" s="3020"/>
      <c r="BL49" s="3020"/>
      <c r="BM49" s="3020"/>
      <c r="BN49" s="3020"/>
      <c r="BO49" s="3020"/>
      <c r="BP49" s="3020"/>
      <c r="BQ49" s="3020"/>
      <c r="BR49" s="3020"/>
      <c r="BS49" s="3020"/>
      <c r="BT49" s="3020"/>
      <c r="BU49" s="3020"/>
      <c r="BV49" s="3020"/>
      <c r="BW49" s="3020"/>
      <c r="BX49" s="3020"/>
      <c r="BY49" s="3020"/>
      <c r="BZ49" s="3020"/>
      <c r="CA49" s="3020"/>
      <c r="CB49" s="3020"/>
      <c r="CC49" s="3020"/>
      <c r="CD49" s="3020"/>
      <c r="CE49" s="3020"/>
      <c r="CF49" s="3020"/>
      <c r="CG49" s="3020"/>
      <c r="CH49" s="3020"/>
      <c r="CI49" s="3020"/>
      <c r="CJ49" s="3020"/>
      <c r="CK49" s="3020"/>
      <c r="CL49" s="3020"/>
      <c r="CM49" s="3020"/>
      <c r="CN49" s="3020"/>
      <c r="CO49" s="3020"/>
      <c r="CP49" s="3020"/>
      <c r="CQ49" s="3020"/>
      <c r="CR49" s="3020"/>
      <c r="CS49" s="3020"/>
      <c r="CT49" s="3020"/>
      <c r="CU49" s="3020"/>
      <c r="CV49" s="3020"/>
      <c r="CW49" s="3020"/>
      <c r="CX49" s="3020"/>
      <c r="CY49" s="3020"/>
      <c r="CZ49" s="3020"/>
      <c r="DA49" s="3020"/>
      <c r="DB49" s="3020"/>
      <c r="DC49" s="2533"/>
      <c r="DD49" s="2533"/>
      <c r="DE49" s="2533"/>
    </row>
    <row r="50" spans="1:109" ht="6.75" customHeight="1">
      <c r="A50" s="2533"/>
      <c r="B50" s="2533"/>
      <c r="C50" s="2533"/>
      <c r="D50" s="2533"/>
      <c r="E50" s="2533"/>
      <c r="F50" s="2533"/>
      <c r="G50" s="2533"/>
      <c r="H50" s="2533"/>
      <c r="I50" s="2533"/>
      <c r="J50" s="2533"/>
      <c r="K50" s="2533"/>
      <c r="L50" s="2533"/>
      <c r="M50" s="2533"/>
      <c r="N50" s="2533"/>
      <c r="O50" s="2533"/>
      <c r="P50" s="2533"/>
      <c r="Q50" s="2533"/>
      <c r="R50" s="2533"/>
      <c r="S50" s="2533"/>
      <c r="T50" s="2561"/>
      <c r="U50" s="2533"/>
      <c r="V50" s="2533"/>
      <c r="W50" s="2545"/>
      <c r="X50" s="2545"/>
      <c r="Y50" s="2545"/>
      <c r="Z50" s="2545"/>
      <c r="AA50" s="2545"/>
      <c r="AB50" s="2545"/>
      <c r="AC50" s="2545"/>
      <c r="AD50" s="2545"/>
      <c r="AE50" s="2545"/>
      <c r="AF50" s="2545"/>
      <c r="AG50" s="2545"/>
      <c r="AH50" s="2545"/>
      <c r="AI50" s="2533"/>
      <c r="AJ50" s="2533"/>
      <c r="AK50" s="2561"/>
      <c r="AL50" s="2533"/>
      <c r="AM50" s="2533"/>
      <c r="AN50" s="2533"/>
      <c r="AO50" s="2533"/>
      <c r="AP50" s="2533"/>
      <c r="AQ50" s="2533"/>
      <c r="AR50" s="2533"/>
      <c r="AS50" s="2533"/>
      <c r="AT50" s="2533"/>
      <c r="AU50" s="2533"/>
      <c r="AV50" s="2533"/>
      <c r="AW50" s="2533"/>
      <c r="AX50" s="2533"/>
      <c r="AY50" s="2533"/>
      <c r="AZ50" s="2533"/>
      <c r="BA50" s="2533"/>
      <c r="BB50" s="2533"/>
      <c r="BC50" s="2533"/>
      <c r="BD50" s="2533"/>
      <c r="BE50" s="2533"/>
      <c r="BF50" s="2533"/>
      <c r="BG50" s="2533"/>
      <c r="BH50" s="2533"/>
      <c r="BI50" s="2533"/>
      <c r="BJ50" s="2533"/>
      <c r="BK50" s="2533"/>
      <c r="BL50" s="2533"/>
      <c r="BM50" s="2533"/>
      <c r="BN50" s="2533"/>
      <c r="BO50" s="2533"/>
      <c r="BP50" s="2533"/>
      <c r="BQ50" s="2533"/>
      <c r="BR50" s="2533"/>
      <c r="BS50" s="2533"/>
      <c r="BT50" s="2533"/>
      <c r="BU50" s="2533"/>
      <c r="BV50" s="2533"/>
      <c r="BW50" s="2533"/>
      <c r="BX50" s="2533"/>
      <c r="BY50" s="2533"/>
      <c r="BZ50" s="2533"/>
      <c r="CA50" s="2533"/>
      <c r="CB50" s="2533"/>
      <c r="CC50" s="2533"/>
      <c r="CD50" s="2533"/>
      <c r="CE50" s="2533"/>
      <c r="CF50" s="2533"/>
      <c r="CG50" s="2533"/>
      <c r="CH50" s="2533"/>
      <c r="CI50" s="2533"/>
      <c r="CJ50" s="2533"/>
      <c r="CK50" s="2533"/>
      <c r="CL50" s="2533"/>
      <c r="CM50" s="2533"/>
      <c r="CN50" s="2533"/>
      <c r="CO50" s="2533"/>
      <c r="CP50" s="2533"/>
      <c r="CQ50" s="2533"/>
      <c r="CR50" s="2533"/>
      <c r="CS50" s="2533"/>
      <c r="CT50" s="2533"/>
      <c r="CU50" s="2533"/>
      <c r="CV50" s="2533"/>
      <c r="CW50" s="2533"/>
      <c r="CX50" s="2533"/>
      <c r="CY50" s="2533"/>
      <c r="CZ50" s="2533"/>
      <c r="DA50" s="2533"/>
      <c r="DB50" s="2533"/>
      <c r="DC50" s="2533"/>
      <c r="DD50" s="2533"/>
      <c r="DE50" s="2533"/>
    </row>
    <row r="51" spans="1:109" ht="6.75" customHeight="1">
      <c r="A51" s="2533"/>
      <c r="B51" s="2533"/>
      <c r="C51" s="2533"/>
      <c r="D51" s="2533"/>
      <c r="E51" s="2533"/>
      <c r="F51" s="2533"/>
      <c r="G51" s="2533"/>
      <c r="H51" s="2533"/>
      <c r="I51" s="2533"/>
      <c r="J51" s="2533"/>
      <c r="K51" s="2533"/>
      <c r="L51" s="2533"/>
      <c r="M51" s="2533"/>
      <c r="N51" s="2533"/>
      <c r="O51" s="2533"/>
      <c r="P51" s="2533"/>
      <c r="Q51" s="2533"/>
      <c r="R51" s="2533"/>
      <c r="S51" s="2533"/>
      <c r="T51" s="2561"/>
      <c r="U51" s="2533"/>
      <c r="V51" s="2533"/>
      <c r="W51" s="2543"/>
      <c r="X51" s="2543"/>
      <c r="Y51" s="2543"/>
      <c r="Z51" s="2543"/>
      <c r="AA51" s="2543"/>
      <c r="AB51" s="2543"/>
      <c r="AC51" s="2543"/>
      <c r="AD51" s="2543"/>
      <c r="AE51" s="2543"/>
      <c r="AF51" s="2543"/>
      <c r="AG51" s="2543"/>
      <c r="AH51" s="2533"/>
      <c r="AI51" s="2533"/>
      <c r="AJ51" s="2533"/>
      <c r="AK51" s="2563"/>
      <c r="AL51" s="2532"/>
      <c r="AM51" s="2533"/>
      <c r="AN51" s="3022" t="s">
        <v>241</v>
      </c>
      <c r="AO51" s="3022"/>
      <c r="AP51" s="3022"/>
      <c r="AQ51" s="3022"/>
      <c r="AR51" s="3022"/>
      <c r="AS51" s="3022"/>
      <c r="AT51" s="3022"/>
      <c r="AU51" s="3022"/>
      <c r="AV51" s="3022"/>
      <c r="AW51" s="3022"/>
      <c r="AX51" s="2533"/>
      <c r="AY51" s="2533"/>
      <c r="AZ51" s="2533"/>
      <c r="BA51" s="2533"/>
      <c r="BB51" s="2533"/>
      <c r="BC51" s="2533"/>
      <c r="BD51" s="3022" t="s">
        <v>242</v>
      </c>
      <c r="BE51" s="3022"/>
      <c r="BF51" s="3022"/>
      <c r="BG51" s="3022"/>
      <c r="BH51" s="3022"/>
      <c r="BI51" s="3022"/>
      <c r="BJ51" s="3022"/>
      <c r="BK51" s="3022"/>
      <c r="BL51" s="3022"/>
      <c r="BM51" s="3022"/>
      <c r="BN51" s="3022"/>
      <c r="BO51" s="3022"/>
      <c r="BP51" s="3022"/>
      <c r="BQ51" s="3022"/>
      <c r="BR51" s="3022"/>
      <c r="BS51" s="3022"/>
      <c r="BT51" s="3022"/>
      <c r="BU51" s="3022"/>
      <c r="BV51" s="3022"/>
      <c r="BW51" s="3022"/>
      <c r="BX51" s="3022"/>
      <c r="BY51" s="3022"/>
      <c r="BZ51" s="3022"/>
      <c r="CA51" s="3022"/>
      <c r="CB51" s="3022"/>
      <c r="CC51" s="3022"/>
      <c r="CD51" s="3022"/>
      <c r="CE51" s="3022"/>
      <c r="CF51" s="3022"/>
      <c r="CG51" s="3022"/>
      <c r="CH51" s="3022"/>
      <c r="CI51" s="3022"/>
      <c r="CJ51" s="3022"/>
      <c r="CK51" s="2533"/>
      <c r="CL51" s="2533"/>
      <c r="CM51" s="2533"/>
      <c r="CN51" s="2533"/>
      <c r="CO51" s="2533"/>
      <c r="CP51" s="2533"/>
      <c r="CQ51" s="2533"/>
      <c r="CR51" s="2533"/>
      <c r="CS51" s="2533"/>
      <c r="CT51" s="2533"/>
      <c r="CU51" s="2533"/>
      <c r="CV51" s="2533"/>
      <c r="CW51" s="2533"/>
      <c r="CX51" s="2533"/>
      <c r="CY51" s="2533"/>
      <c r="CZ51" s="2533"/>
      <c r="DA51" s="2533"/>
      <c r="DB51" s="2533"/>
      <c r="DC51" s="2533"/>
      <c r="DD51" s="2533"/>
      <c r="DE51" s="2533"/>
    </row>
    <row r="52" spans="1:109" ht="6.75" customHeight="1">
      <c r="A52" s="2533"/>
      <c r="B52" s="2533"/>
      <c r="C52" s="2533"/>
      <c r="D52" s="2533"/>
      <c r="E52" s="2533"/>
      <c r="F52" s="2533"/>
      <c r="G52" s="2533"/>
      <c r="H52" s="2533"/>
      <c r="I52" s="2533"/>
      <c r="J52" s="2533"/>
      <c r="K52" s="2533"/>
      <c r="L52" s="2533"/>
      <c r="M52" s="2533"/>
      <c r="N52" s="2533"/>
      <c r="O52" s="2533"/>
      <c r="P52" s="2533"/>
      <c r="Q52" s="2533"/>
      <c r="R52" s="2533"/>
      <c r="S52" s="2533"/>
      <c r="T52" s="2561"/>
      <c r="U52" s="2533"/>
      <c r="V52" s="2533"/>
      <c r="W52" s="2545"/>
      <c r="X52" s="2545"/>
      <c r="Y52" s="2545"/>
      <c r="Z52" s="2545"/>
      <c r="AA52" s="2545"/>
      <c r="AB52" s="2545"/>
      <c r="AC52" s="2545"/>
      <c r="AD52" s="2545"/>
      <c r="AE52" s="2545"/>
      <c r="AF52" s="2545"/>
      <c r="AG52" s="2545"/>
      <c r="AH52" s="2545"/>
      <c r="AI52" s="2533"/>
      <c r="AJ52" s="2533"/>
      <c r="AK52" s="2562"/>
      <c r="AL52" s="2533"/>
      <c r="AM52" s="2533"/>
      <c r="AN52" s="3022"/>
      <c r="AO52" s="3022"/>
      <c r="AP52" s="3022"/>
      <c r="AQ52" s="3022"/>
      <c r="AR52" s="3022"/>
      <c r="AS52" s="3022"/>
      <c r="AT52" s="3022"/>
      <c r="AU52" s="3022"/>
      <c r="AV52" s="3022"/>
      <c r="AW52" s="3022"/>
      <c r="AX52" s="2535"/>
      <c r="AY52" s="2535"/>
      <c r="AZ52" s="2535"/>
      <c r="BA52" s="2535"/>
      <c r="BB52" s="2535"/>
      <c r="BC52" s="2533"/>
      <c r="BD52" s="3022"/>
      <c r="BE52" s="3022"/>
      <c r="BF52" s="3022"/>
      <c r="BG52" s="3022"/>
      <c r="BH52" s="3022"/>
      <c r="BI52" s="3022"/>
      <c r="BJ52" s="3022"/>
      <c r="BK52" s="3022"/>
      <c r="BL52" s="3022"/>
      <c r="BM52" s="3022"/>
      <c r="BN52" s="3022"/>
      <c r="BO52" s="3022"/>
      <c r="BP52" s="3022"/>
      <c r="BQ52" s="3022"/>
      <c r="BR52" s="3022"/>
      <c r="BS52" s="3022"/>
      <c r="BT52" s="3022"/>
      <c r="BU52" s="3022"/>
      <c r="BV52" s="3022"/>
      <c r="BW52" s="3022"/>
      <c r="BX52" s="3022"/>
      <c r="BY52" s="3022"/>
      <c r="BZ52" s="3022"/>
      <c r="CA52" s="3022"/>
      <c r="CB52" s="3022"/>
      <c r="CC52" s="3022"/>
      <c r="CD52" s="3022"/>
      <c r="CE52" s="3022"/>
      <c r="CF52" s="3022"/>
      <c r="CG52" s="3022"/>
      <c r="CH52" s="3022"/>
      <c r="CI52" s="3022"/>
      <c r="CJ52" s="3022"/>
      <c r="CK52" s="2533"/>
      <c r="CL52" s="2533"/>
      <c r="CM52" s="2533"/>
      <c r="CN52" s="2533"/>
      <c r="CO52" s="2533"/>
      <c r="CP52" s="2533"/>
      <c r="CQ52" s="2533"/>
      <c r="CR52" s="2533"/>
      <c r="CS52" s="2533"/>
      <c r="CT52" s="2533"/>
      <c r="CU52" s="2533"/>
      <c r="CV52" s="2533"/>
      <c r="CW52" s="2533"/>
      <c r="CX52" s="2533"/>
      <c r="CY52" s="2533"/>
      <c r="CZ52" s="2533"/>
      <c r="DA52" s="2533"/>
      <c r="DB52" s="2533"/>
      <c r="DC52" s="2533"/>
      <c r="DD52" s="2533"/>
      <c r="DE52" s="2533"/>
    </row>
    <row r="53" spans="1:109" ht="6.75" customHeight="1">
      <c r="A53" s="2533"/>
      <c r="B53" s="2533"/>
      <c r="C53" s="2533"/>
      <c r="D53" s="2533"/>
      <c r="E53" s="2533"/>
      <c r="F53" s="2533"/>
      <c r="G53" s="2533"/>
      <c r="H53" s="2533"/>
      <c r="I53" s="2533"/>
      <c r="J53" s="2533"/>
      <c r="K53" s="2533"/>
      <c r="L53" s="2533"/>
      <c r="M53" s="2533"/>
      <c r="N53" s="2533"/>
      <c r="O53" s="2533"/>
      <c r="P53" s="2533"/>
      <c r="Q53" s="2533"/>
      <c r="R53" s="2533"/>
      <c r="S53" s="2533"/>
      <c r="T53" s="2561"/>
      <c r="U53" s="2533"/>
      <c r="V53" s="2533"/>
      <c r="W53" s="2545"/>
      <c r="X53" s="2545"/>
      <c r="Y53" s="2545"/>
      <c r="Z53" s="2545"/>
      <c r="AA53" s="2545"/>
      <c r="AB53" s="2545"/>
      <c r="AC53" s="2545"/>
      <c r="AD53" s="2545"/>
      <c r="AE53" s="2545"/>
      <c r="AF53" s="2545"/>
      <c r="AG53" s="2545"/>
      <c r="AH53" s="2545"/>
      <c r="AI53" s="2533"/>
      <c r="AJ53" s="2533"/>
      <c r="AK53" s="2561"/>
      <c r="AL53" s="2533"/>
      <c r="AM53" s="2533"/>
      <c r="AN53" s="2533"/>
      <c r="AO53" s="2533"/>
      <c r="AP53" s="2533"/>
      <c r="AQ53" s="2533"/>
      <c r="AR53" s="2533"/>
      <c r="AS53" s="2533"/>
      <c r="AT53" s="2533"/>
      <c r="AU53" s="2533"/>
      <c r="AV53" s="2533"/>
      <c r="AW53" s="2533"/>
      <c r="AX53" s="2533"/>
      <c r="AY53" s="2533"/>
      <c r="AZ53" s="2533"/>
      <c r="BA53" s="2533"/>
      <c r="BB53" s="2533"/>
      <c r="BC53" s="2533"/>
      <c r="BD53" s="2533"/>
      <c r="BE53" s="2533"/>
      <c r="BF53" s="2533"/>
      <c r="BG53" s="2533"/>
      <c r="BH53" s="2533"/>
      <c r="BI53" s="2533"/>
      <c r="BJ53" s="2533"/>
      <c r="BK53" s="2533"/>
      <c r="BL53" s="2533"/>
      <c r="BM53" s="2533"/>
      <c r="BN53" s="2533"/>
      <c r="BO53" s="2533"/>
      <c r="BP53" s="2533"/>
      <c r="BQ53" s="2533"/>
      <c r="BR53" s="2533"/>
      <c r="BS53" s="2533"/>
      <c r="BT53" s="2533"/>
      <c r="BU53" s="2533"/>
      <c r="BV53" s="2533"/>
      <c r="BW53" s="2533"/>
      <c r="BX53" s="2533"/>
      <c r="BY53" s="2533"/>
      <c r="BZ53" s="2533"/>
      <c r="CA53" s="2533"/>
      <c r="CB53" s="2533"/>
      <c r="CC53" s="2533"/>
      <c r="CD53" s="2533"/>
      <c r="CE53" s="2533"/>
      <c r="CF53" s="2533"/>
      <c r="CG53" s="2533"/>
      <c r="CH53" s="2533"/>
      <c r="CI53" s="2533"/>
      <c r="CJ53" s="2533"/>
      <c r="CK53" s="2533"/>
      <c r="CL53" s="2533"/>
      <c r="CM53" s="2533"/>
      <c r="CN53" s="2533"/>
      <c r="CO53" s="2533"/>
      <c r="CP53" s="2533"/>
      <c r="CQ53" s="2533"/>
      <c r="CR53" s="2533"/>
      <c r="CS53" s="2533"/>
      <c r="CT53" s="2533"/>
      <c r="CU53" s="2533"/>
      <c r="CV53" s="2533"/>
      <c r="CW53" s="2533"/>
      <c r="CX53" s="2533"/>
      <c r="CY53" s="2533"/>
      <c r="CZ53" s="2533"/>
      <c r="DA53" s="2533"/>
      <c r="DB53" s="2533"/>
      <c r="DC53" s="2533"/>
      <c r="DD53" s="2533"/>
      <c r="DE53" s="2533"/>
    </row>
    <row r="54" spans="1:109" ht="6.75" customHeight="1">
      <c r="A54" s="2533"/>
      <c r="B54" s="2533"/>
      <c r="C54" s="2533"/>
      <c r="D54" s="2533"/>
      <c r="E54" s="2533"/>
      <c r="F54" s="2533"/>
      <c r="G54" s="2533"/>
      <c r="H54" s="2533"/>
      <c r="I54" s="2533"/>
      <c r="J54" s="2533"/>
      <c r="K54" s="2533"/>
      <c r="L54" s="2533"/>
      <c r="M54" s="2533"/>
      <c r="N54" s="2533"/>
      <c r="O54" s="2533"/>
      <c r="P54" s="2533"/>
      <c r="Q54" s="2533"/>
      <c r="R54" s="2533"/>
      <c r="S54" s="2533"/>
      <c r="T54" s="2561"/>
      <c r="U54" s="2533"/>
      <c r="V54" s="2533"/>
      <c r="W54" s="2545"/>
      <c r="X54" s="2545"/>
      <c r="Y54" s="2545"/>
      <c r="Z54" s="2545"/>
      <c r="AA54" s="2545"/>
      <c r="AB54" s="2545"/>
      <c r="AC54" s="2545"/>
      <c r="AD54" s="2545"/>
      <c r="AE54" s="2545"/>
      <c r="AF54" s="2545"/>
      <c r="AG54" s="2545"/>
      <c r="AH54" s="2545"/>
      <c r="AI54" s="2533"/>
      <c r="AJ54" s="2533"/>
      <c r="AK54" s="2563"/>
      <c r="AL54" s="2532"/>
      <c r="AM54" s="2533"/>
      <c r="AN54" s="3022" t="s">
        <v>243</v>
      </c>
      <c r="AO54" s="3022"/>
      <c r="AP54" s="3022"/>
      <c r="AQ54" s="3022"/>
      <c r="AR54" s="3022"/>
      <c r="AS54" s="3022"/>
      <c r="AT54" s="3022"/>
      <c r="AU54" s="2533"/>
      <c r="AV54" s="2533"/>
      <c r="AW54" s="2533"/>
      <c r="AX54" s="2533"/>
      <c r="AY54" s="2533"/>
      <c r="AZ54" s="2533"/>
      <c r="BA54" s="2533"/>
      <c r="BB54" s="2533"/>
      <c r="BC54" s="2533"/>
      <c r="BD54" s="3022" t="s">
        <v>8204</v>
      </c>
      <c r="BE54" s="3022"/>
      <c r="BF54" s="3022"/>
      <c r="BG54" s="3022"/>
      <c r="BH54" s="3022"/>
      <c r="BI54" s="3022"/>
      <c r="BJ54" s="3022"/>
      <c r="BK54" s="3022"/>
      <c r="BL54" s="3022"/>
      <c r="BM54" s="3022"/>
      <c r="BN54" s="3022"/>
      <c r="BO54" s="3022"/>
      <c r="BP54" s="3022"/>
      <c r="BQ54" s="3022"/>
      <c r="BR54" s="3022"/>
      <c r="BS54" s="3022"/>
      <c r="BT54" s="3022"/>
      <c r="BU54" s="3022"/>
      <c r="BV54" s="3022"/>
      <c r="BW54" s="3022"/>
      <c r="BX54" s="3022"/>
      <c r="BY54" s="3022"/>
      <c r="BZ54" s="3022"/>
      <c r="CA54" s="3022"/>
      <c r="CB54" s="3022"/>
      <c r="CC54" s="3022"/>
      <c r="CD54" s="3022"/>
      <c r="CE54" s="3022"/>
      <c r="CF54" s="3022"/>
      <c r="CG54" s="3022"/>
      <c r="CH54" s="3022"/>
      <c r="CI54" s="3022"/>
      <c r="CJ54" s="3022"/>
      <c r="CK54" s="3022"/>
      <c r="CL54" s="3022"/>
      <c r="CM54" s="3022"/>
      <c r="CN54" s="3022"/>
      <c r="CO54" s="3022"/>
      <c r="CP54" s="3022"/>
      <c r="CQ54" s="3022"/>
      <c r="CR54" s="3022"/>
      <c r="CS54" s="3022"/>
      <c r="CT54" s="2533"/>
      <c r="CU54" s="2533"/>
      <c r="CV54" s="2533"/>
      <c r="CW54" s="2533"/>
      <c r="CX54" s="2533"/>
      <c r="CY54" s="2533"/>
      <c r="CZ54" s="2533"/>
      <c r="DA54" s="2533"/>
      <c r="DB54" s="2533"/>
      <c r="DC54" s="2533"/>
      <c r="DD54" s="2533"/>
      <c r="DE54" s="2533"/>
    </row>
    <row r="55" spans="1:109" ht="6.65" customHeight="1">
      <c r="A55" s="2533"/>
      <c r="B55" s="2533"/>
      <c r="C55" s="2533"/>
      <c r="D55" s="2533"/>
      <c r="E55" s="2533"/>
      <c r="F55" s="2533"/>
      <c r="G55" s="2533"/>
      <c r="H55" s="2533"/>
      <c r="I55" s="2533"/>
      <c r="J55" s="2533"/>
      <c r="K55" s="2533"/>
      <c r="L55" s="2533"/>
      <c r="M55" s="2533"/>
      <c r="N55" s="2533"/>
      <c r="O55" s="2533"/>
      <c r="P55" s="2533"/>
      <c r="Q55" s="2533"/>
      <c r="R55" s="2533"/>
      <c r="S55" s="2533"/>
      <c r="T55" s="2561"/>
      <c r="U55" s="2533"/>
      <c r="V55" s="2533"/>
      <c r="W55" s="2545"/>
      <c r="X55" s="2545"/>
      <c r="Y55" s="2545"/>
      <c r="Z55" s="2545"/>
      <c r="AA55" s="2545"/>
      <c r="AB55" s="2545"/>
      <c r="AC55" s="2545"/>
      <c r="AD55" s="2545"/>
      <c r="AE55" s="2545"/>
      <c r="AF55" s="2545"/>
      <c r="AG55" s="2545"/>
      <c r="AH55" s="2545"/>
      <c r="AI55" s="2533"/>
      <c r="AJ55" s="2533"/>
      <c r="AK55" s="2562"/>
      <c r="AL55" s="2533"/>
      <c r="AM55" s="2533"/>
      <c r="AN55" s="3022"/>
      <c r="AO55" s="3022"/>
      <c r="AP55" s="3022"/>
      <c r="AQ55" s="3022"/>
      <c r="AR55" s="3022"/>
      <c r="AS55" s="3022"/>
      <c r="AT55" s="3022"/>
      <c r="AU55" s="2535"/>
      <c r="AV55" s="2535"/>
      <c r="AW55" s="2535"/>
      <c r="AX55" s="2535"/>
      <c r="AY55" s="2535"/>
      <c r="AZ55" s="2535"/>
      <c r="BA55" s="2535"/>
      <c r="BB55" s="2535"/>
      <c r="BC55" s="2533"/>
      <c r="BD55" s="3022"/>
      <c r="BE55" s="3022"/>
      <c r="BF55" s="3022"/>
      <c r="BG55" s="3022"/>
      <c r="BH55" s="3022"/>
      <c r="BI55" s="3022"/>
      <c r="BJ55" s="3022"/>
      <c r="BK55" s="3022"/>
      <c r="BL55" s="3022"/>
      <c r="BM55" s="3022"/>
      <c r="BN55" s="3022"/>
      <c r="BO55" s="3022"/>
      <c r="BP55" s="3022"/>
      <c r="BQ55" s="3022"/>
      <c r="BR55" s="3022"/>
      <c r="BS55" s="3022"/>
      <c r="BT55" s="3022"/>
      <c r="BU55" s="3022"/>
      <c r="BV55" s="3022"/>
      <c r="BW55" s="3022"/>
      <c r="BX55" s="3022"/>
      <c r="BY55" s="3022"/>
      <c r="BZ55" s="3022"/>
      <c r="CA55" s="3022"/>
      <c r="CB55" s="3022"/>
      <c r="CC55" s="3022"/>
      <c r="CD55" s="3022"/>
      <c r="CE55" s="3022"/>
      <c r="CF55" s="3022"/>
      <c r="CG55" s="3022"/>
      <c r="CH55" s="3022"/>
      <c r="CI55" s="3022"/>
      <c r="CJ55" s="3022"/>
      <c r="CK55" s="3022"/>
      <c r="CL55" s="3022"/>
      <c r="CM55" s="3022"/>
      <c r="CN55" s="3022"/>
      <c r="CO55" s="3022"/>
      <c r="CP55" s="3022"/>
      <c r="CQ55" s="3022"/>
      <c r="CR55" s="3022"/>
      <c r="CS55" s="3022"/>
      <c r="CT55" s="2533"/>
      <c r="CU55" s="2533"/>
      <c r="CV55" s="2533"/>
      <c r="CW55" s="2533"/>
      <c r="CX55" s="2533"/>
      <c r="CY55" s="2533"/>
      <c r="CZ55" s="2533"/>
      <c r="DA55" s="2533"/>
      <c r="DB55" s="2533"/>
      <c r="DC55" s="2533"/>
      <c r="DD55" s="2533"/>
      <c r="DE55" s="2533"/>
    </row>
    <row r="56" spans="1:109" ht="6.75" customHeight="1">
      <c r="A56" s="2533"/>
      <c r="B56" s="2533"/>
      <c r="C56" s="2533"/>
      <c r="D56" s="2533"/>
      <c r="E56" s="2533"/>
      <c r="F56" s="2533"/>
      <c r="G56" s="2533"/>
      <c r="H56" s="2533"/>
      <c r="I56" s="2533"/>
      <c r="J56" s="2533"/>
      <c r="K56" s="2533"/>
      <c r="L56" s="2533"/>
      <c r="M56" s="2533"/>
      <c r="N56" s="2533"/>
      <c r="O56" s="2533"/>
      <c r="P56" s="2533"/>
      <c r="Q56" s="2533"/>
      <c r="R56" s="2533"/>
      <c r="S56" s="2533"/>
      <c r="T56" s="2561"/>
      <c r="U56" s="2533"/>
      <c r="V56" s="2533"/>
      <c r="W56" s="2533"/>
      <c r="X56" s="2533"/>
      <c r="Y56" s="2533"/>
      <c r="Z56" s="2533"/>
      <c r="AA56" s="2533"/>
      <c r="AB56" s="2533"/>
      <c r="AC56" s="2533"/>
      <c r="AD56" s="2533"/>
      <c r="AE56" s="2533"/>
      <c r="AF56" s="2533"/>
      <c r="AG56" s="2533"/>
      <c r="AH56" s="2533"/>
      <c r="AI56" s="2533"/>
      <c r="AJ56" s="2533"/>
      <c r="AK56" s="2561"/>
      <c r="AL56" s="2533"/>
      <c r="AM56" s="2533"/>
      <c r="AN56" s="2533"/>
      <c r="AO56" s="2533"/>
      <c r="AP56" s="2533"/>
      <c r="AQ56" s="2533"/>
      <c r="AR56" s="2533"/>
      <c r="AS56" s="2533"/>
      <c r="AT56" s="2533"/>
      <c r="AU56" s="2533"/>
      <c r="AV56" s="2533"/>
      <c r="AW56" s="2533"/>
      <c r="AX56" s="2533"/>
      <c r="AY56" s="2533"/>
      <c r="AZ56" s="2533"/>
      <c r="BA56" s="2533"/>
      <c r="BB56" s="2533"/>
      <c r="BC56" s="2533"/>
      <c r="BD56" s="3022" t="s">
        <v>7444</v>
      </c>
      <c r="BE56" s="3022"/>
      <c r="BF56" s="3022"/>
      <c r="BG56" s="3022"/>
      <c r="BH56" s="3022"/>
      <c r="BI56" s="3022"/>
      <c r="BJ56" s="3022"/>
      <c r="BK56" s="3022"/>
      <c r="BL56" s="3022"/>
      <c r="BM56" s="3022"/>
      <c r="BN56" s="3022"/>
      <c r="BO56" s="3022"/>
      <c r="BP56" s="3022"/>
      <c r="BQ56" s="3022"/>
      <c r="BR56" s="3022"/>
      <c r="BS56" s="3022"/>
      <c r="BT56" s="3022"/>
      <c r="BU56" s="3022"/>
      <c r="BV56" s="3022"/>
      <c r="BW56" s="3022"/>
      <c r="BX56" s="3022"/>
      <c r="BY56" s="3022"/>
      <c r="BZ56" s="3022"/>
      <c r="CA56" s="3022"/>
      <c r="CB56" s="3022"/>
      <c r="CC56" s="3022"/>
      <c r="CD56" s="3022"/>
      <c r="CE56" s="3022"/>
      <c r="CF56" s="3022"/>
      <c r="CG56" s="3022"/>
      <c r="CH56" s="3022"/>
      <c r="CI56" s="3022"/>
      <c r="CJ56" s="3022"/>
      <c r="CK56" s="3022"/>
      <c r="CL56" s="3022"/>
      <c r="CM56" s="3022"/>
      <c r="CN56" s="3022"/>
      <c r="CO56" s="3022"/>
      <c r="CP56" s="3022"/>
      <c r="CQ56" s="3022"/>
      <c r="CR56" s="3022"/>
      <c r="CS56" s="3022"/>
      <c r="CT56" s="3022"/>
      <c r="CU56" s="3022"/>
      <c r="CV56" s="3022"/>
      <c r="CW56" s="3022"/>
      <c r="CX56" s="3022"/>
      <c r="CY56" s="3022"/>
      <c r="CZ56" s="3022"/>
      <c r="DA56" s="3022"/>
      <c r="DB56" s="3022"/>
      <c r="DC56" s="2533"/>
      <c r="DD56" s="2533"/>
      <c r="DE56" s="2533"/>
    </row>
    <row r="57" spans="1:109" ht="6.75" customHeight="1">
      <c r="A57" s="2533"/>
      <c r="B57" s="2533"/>
      <c r="C57" s="2533"/>
      <c r="D57" s="2533"/>
      <c r="E57" s="2533"/>
      <c r="F57" s="2533"/>
      <c r="G57" s="2533"/>
      <c r="H57" s="2533"/>
      <c r="I57" s="2533"/>
      <c r="J57" s="2533"/>
      <c r="K57" s="2533"/>
      <c r="L57" s="2533"/>
      <c r="M57" s="2533"/>
      <c r="N57" s="2533"/>
      <c r="O57" s="2533"/>
      <c r="P57" s="2533"/>
      <c r="Q57" s="2533"/>
      <c r="R57" s="2533"/>
      <c r="S57" s="2533"/>
      <c r="T57" s="2561"/>
      <c r="U57" s="2533"/>
      <c r="V57" s="2533"/>
      <c r="W57" s="2533"/>
      <c r="X57" s="2533"/>
      <c r="Y57" s="2533"/>
      <c r="Z57" s="2533"/>
      <c r="AA57" s="2533"/>
      <c r="AB57" s="2533"/>
      <c r="AC57" s="2533"/>
      <c r="AD57" s="2533"/>
      <c r="AE57" s="2533"/>
      <c r="AF57" s="2533"/>
      <c r="AG57" s="2533"/>
      <c r="AH57" s="2533"/>
      <c r="AI57" s="2533"/>
      <c r="AJ57" s="2533"/>
      <c r="AK57" s="2561"/>
      <c r="AL57" s="2533"/>
      <c r="AM57" s="2533"/>
      <c r="AN57" s="2533"/>
      <c r="AO57" s="2533"/>
      <c r="AP57" s="2533"/>
      <c r="AQ57" s="2533"/>
      <c r="AR57" s="2533"/>
      <c r="AS57" s="2533"/>
      <c r="AT57" s="2533"/>
      <c r="AU57" s="2533"/>
      <c r="AV57" s="2533"/>
      <c r="AW57" s="2533"/>
      <c r="AX57" s="2533"/>
      <c r="AY57" s="2533"/>
      <c r="AZ57" s="2533"/>
      <c r="BA57" s="2533"/>
      <c r="BB57" s="2533"/>
      <c r="BC57" s="2533"/>
      <c r="BD57" s="3022"/>
      <c r="BE57" s="3022"/>
      <c r="BF57" s="3022"/>
      <c r="BG57" s="3022"/>
      <c r="BH57" s="3022"/>
      <c r="BI57" s="3022"/>
      <c r="BJ57" s="3022"/>
      <c r="BK57" s="3022"/>
      <c r="BL57" s="3022"/>
      <c r="BM57" s="3022"/>
      <c r="BN57" s="3022"/>
      <c r="BO57" s="3022"/>
      <c r="BP57" s="3022"/>
      <c r="BQ57" s="3022"/>
      <c r="BR57" s="3022"/>
      <c r="BS57" s="3022"/>
      <c r="BT57" s="3022"/>
      <c r="BU57" s="3022"/>
      <c r="BV57" s="3022"/>
      <c r="BW57" s="3022"/>
      <c r="BX57" s="3022"/>
      <c r="BY57" s="3022"/>
      <c r="BZ57" s="3022"/>
      <c r="CA57" s="3022"/>
      <c r="CB57" s="3022"/>
      <c r="CC57" s="3022"/>
      <c r="CD57" s="3022"/>
      <c r="CE57" s="3022"/>
      <c r="CF57" s="3022"/>
      <c r="CG57" s="3022"/>
      <c r="CH57" s="3022"/>
      <c r="CI57" s="3022"/>
      <c r="CJ57" s="3022"/>
      <c r="CK57" s="3022"/>
      <c r="CL57" s="3022"/>
      <c r="CM57" s="3022"/>
      <c r="CN57" s="3022"/>
      <c r="CO57" s="3022"/>
      <c r="CP57" s="3022"/>
      <c r="CQ57" s="3022"/>
      <c r="CR57" s="3022"/>
      <c r="CS57" s="3022"/>
      <c r="CT57" s="3022"/>
      <c r="CU57" s="3022"/>
      <c r="CV57" s="3022"/>
      <c r="CW57" s="3022"/>
      <c r="CX57" s="3022"/>
      <c r="CY57" s="3022"/>
      <c r="CZ57" s="3022"/>
      <c r="DA57" s="3022"/>
      <c r="DB57" s="3022"/>
      <c r="DC57" s="2533"/>
      <c r="DD57" s="2533"/>
      <c r="DE57" s="2533"/>
    </row>
    <row r="58" spans="1:109" ht="6.75" customHeight="1">
      <c r="A58" s="2533"/>
      <c r="B58" s="2533"/>
      <c r="C58" s="2533"/>
      <c r="D58" s="2533"/>
      <c r="E58" s="2533"/>
      <c r="F58" s="2533"/>
      <c r="G58" s="2533"/>
      <c r="H58" s="2533"/>
      <c r="I58" s="2533"/>
      <c r="J58" s="2533"/>
      <c r="K58" s="2533"/>
      <c r="L58" s="2533"/>
      <c r="M58" s="2533"/>
      <c r="N58" s="2533"/>
      <c r="O58" s="2533"/>
      <c r="P58" s="2533"/>
      <c r="Q58" s="2533"/>
      <c r="R58" s="2533"/>
      <c r="S58" s="2533"/>
      <c r="T58" s="2561"/>
      <c r="U58" s="2533"/>
      <c r="V58" s="2533"/>
      <c r="W58" s="2533"/>
      <c r="X58" s="2533"/>
      <c r="Y58" s="2533"/>
      <c r="Z58" s="2533"/>
      <c r="AA58" s="2533"/>
      <c r="AB58" s="2533"/>
      <c r="AC58" s="2533"/>
      <c r="AD58" s="2533"/>
      <c r="AE58" s="2533"/>
      <c r="AF58" s="2533"/>
      <c r="AG58" s="2533"/>
      <c r="AH58" s="2533"/>
      <c r="AI58" s="2533"/>
      <c r="AJ58" s="2533"/>
      <c r="AK58" s="2561"/>
      <c r="AL58" s="2533"/>
      <c r="AM58" s="2533"/>
      <c r="AN58" s="2533"/>
      <c r="AO58" s="2533"/>
      <c r="AP58" s="2533"/>
      <c r="AQ58" s="2533"/>
      <c r="AR58" s="2533"/>
      <c r="AS58" s="2533"/>
      <c r="AT58" s="2533"/>
      <c r="AU58" s="2533"/>
      <c r="AV58" s="2533"/>
      <c r="AW58" s="2533"/>
      <c r="AX58" s="2533"/>
      <c r="AY58" s="2533"/>
      <c r="AZ58" s="2533"/>
      <c r="BA58" s="2533"/>
      <c r="BB58" s="2533"/>
      <c r="BC58" s="2533"/>
      <c r="BD58" s="2533"/>
      <c r="BE58" s="2533"/>
      <c r="BF58" s="2533"/>
      <c r="BG58" s="2533"/>
      <c r="BH58" s="2533"/>
      <c r="BI58" s="2533"/>
      <c r="BJ58" s="2533"/>
      <c r="BK58" s="2533"/>
      <c r="BL58" s="2533"/>
      <c r="BM58" s="2533"/>
      <c r="BN58" s="2533"/>
      <c r="BO58" s="2533"/>
      <c r="BP58" s="2533"/>
      <c r="BQ58" s="2533"/>
      <c r="BR58" s="2533"/>
      <c r="BS58" s="2533"/>
      <c r="BT58" s="2533"/>
      <c r="BU58" s="2533"/>
      <c r="BV58" s="2533"/>
      <c r="BW58" s="2533"/>
      <c r="BX58" s="2533"/>
      <c r="BY58" s="2533"/>
      <c r="BZ58" s="2533"/>
      <c r="CA58" s="2533"/>
      <c r="CB58" s="2533"/>
      <c r="CC58" s="2533"/>
      <c r="CD58" s="2533"/>
      <c r="CE58" s="2533"/>
      <c r="CF58" s="2533"/>
      <c r="CG58" s="2533"/>
      <c r="CH58" s="2533"/>
      <c r="CI58" s="2533"/>
      <c r="CJ58" s="2533"/>
      <c r="CK58" s="2533"/>
      <c r="CL58" s="2533"/>
      <c r="CM58" s="2533"/>
      <c r="CN58" s="2533"/>
      <c r="CO58" s="2533"/>
      <c r="CP58" s="2533"/>
      <c r="CQ58" s="2533"/>
      <c r="CR58" s="2533"/>
      <c r="CS58" s="2533"/>
      <c r="CT58" s="2533"/>
      <c r="CU58" s="2533"/>
      <c r="CV58" s="2533"/>
      <c r="CW58" s="2533"/>
      <c r="CX58" s="2533"/>
      <c r="CY58" s="2533"/>
      <c r="CZ58" s="2533"/>
      <c r="DA58" s="2533"/>
      <c r="DB58" s="2533"/>
      <c r="DC58" s="2533"/>
      <c r="DD58" s="2533"/>
      <c r="DE58" s="2533"/>
    </row>
    <row r="59" spans="1:109" ht="6.75" customHeight="1">
      <c r="A59" s="2533"/>
      <c r="B59" s="2533"/>
      <c r="C59" s="2533"/>
      <c r="D59" s="2533"/>
      <c r="E59" s="2533"/>
      <c r="F59" s="2533"/>
      <c r="G59" s="2533"/>
      <c r="H59" s="2533"/>
      <c r="I59" s="2533"/>
      <c r="J59" s="2533"/>
      <c r="K59" s="2533"/>
      <c r="L59" s="2533"/>
      <c r="M59" s="2533"/>
      <c r="N59" s="2533"/>
      <c r="O59" s="2533"/>
      <c r="P59" s="2533"/>
      <c r="Q59" s="2533"/>
      <c r="R59" s="2533"/>
      <c r="S59" s="2533"/>
      <c r="T59" s="2561"/>
      <c r="U59" s="2533"/>
      <c r="V59" s="2533"/>
      <c r="W59" s="2533"/>
      <c r="X59" s="2533"/>
      <c r="Y59" s="2533"/>
      <c r="Z59" s="2533"/>
      <c r="AA59" s="2533"/>
      <c r="AB59" s="2533"/>
      <c r="AC59" s="2533"/>
      <c r="AD59" s="2533"/>
      <c r="AE59" s="2533"/>
      <c r="AF59" s="2533"/>
      <c r="AG59" s="2533"/>
      <c r="AH59" s="2533"/>
      <c r="AI59" s="2533"/>
      <c r="AJ59" s="2533"/>
      <c r="AK59" s="2563"/>
      <c r="AL59" s="2532"/>
      <c r="AM59" s="2533"/>
      <c r="AN59" s="3020" t="s">
        <v>216</v>
      </c>
      <c r="AO59" s="3020"/>
      <c r="AP59" s="3020"/>
      <c r="AQ59" s="3020"/>
      <c r="AR59" s="3020"/>
      <c r="AS59" s="3020"/>
      <c r="AT59" s="3020"/>
      <c r="AU59" s="3020"/>
      <c r="AV59" s="3020"/>
      <c r="AW59" s="3020"/>
      <c r="AX59" s="2533"/>
      <c r="AY59" s="2532"/>
      <c r="AZ59" s="2533"/>
      <c r="BA59" s="2533"/>
      <c r="BB59" s="2533"/>
      <c r="BC59" s="2533"/>
      <c r="BD59" s="3020" t="s">
        <v>215</v>
      </c>
      <c r="BE59" s="3020"/>
      <c r="BF59" s="3020"/>
      <c r="BG59" s="3020"/>
      <c r="BH59" s="3020"/>
      <c r="BI59" s="3020"/>
      <c r="BJ59" s="3020"/>
      <c r="BK59" s="3020"/>
      <c r="BL59" s="3020"/>
      <c r="BM59" s="3020"/>
      <c r="BN59" s="3020"/>
      <c r="BO59" s="3020"/>
      <c r="BP59" s="3020"/>
      <c r="BQ59" s="3020"/>
      <c r="BR59" s="3020"/>
      <c r="BS59" s="3020"/>
      <c r="BT59" s="3020"/>
      <c r="BU59" s="3020"/>
      <c r="BV59" s="3020"/>
      <c r="BW59" s="3020"/>
      <c r="BX59" s="3020"/>
      <c r="BY59" s="3020"/>
      <c r="BZ59" s="3020"/>
      <c r="CA59" s="3020"/>
      <c r="CB59" s="3020"/>
      <c r="CC59" s="3020"/>
      <c r="CD59" s="3020"/>
      <c r="CE59" s="3020"/>
      <c r="CF59" s="3020"/>
      <c r="CG59" s="3020"/>
      <c r="CH59" s="3020"/>
      <c r="CI59" s="3020"/>
      <c r="CJ59" s="3020"/>
      <c r="CK59" s="3020"/>
      <c r="CL59" s="3020"/>
      <c r="CM59" s="3020"/>
      <c r="CN59" s="3020"/>
      <c r="CO59" s="3020"/>
      <c r="CP59" s="3020"/>
      <c r="CQ59" s="3020"/>
      <c r="CR59" s="3020"/>
      <c r="CS59" s="3020"/>
      <c r="CT59" s="3020"/>
      <c r="CU59" s="3020"/>
      <c r="CV59" s="3020"/>
      <c r="CW59" s="3020"/>
      <c r="CX59" s="3020"/>
      <c r="CY59" s="3020"/>
      <c r="CZ59" s="3020"/>
      <c r="DA59" s="3020"/>
      <c r="DB59" s="3020"/>
      <c r="DC59" s="2533"/>
      <c r="DD59" s="2533"/>
      <c r="DE59" s="2533"/>
    </row>
    <row r="60" spans="1:109" ht="6.75" customHeight="1">
      <c r="A60" s="2533"/>
      <c r="B60" s="2533"/>
      <c r="C60" s="2533"/>
      <c r="D60" s="2533"/>
      <c r="E60" s="2533"/>
      <c r="F60" s="2533"/>
      <c r="G60" s="2533"/>
      <c r="H60" s="2533"/>
      <c r="I60" s="2533"/>
      <c r="J60" s="2533"/>
      <c r="K60" s="2533"/>
      <c r="L60" s="2533"/>
      <c r="M60" s="2533"/>
      <c r="N60" s="2533"/>
      <c r="O60" s="2533"/>
      <c r="P60" s="2533"/>
      <c r="Q60" s="2533"/>
      <c r="R60" s="2533"/>
      <c r="S60" s="2533"/>
      <c r="T60" s="2561"/>
      <c r="U60" s="2533"/>
      <c r="V60" s="2533"/>
      <c r="W60" s="2533"/>
      <c r="X60" s="2533"/>
      <c r="Y60" s="2533"/>
      <c r="Z60" s="2533"/>
      <c r="AA60" s="2533"/>
      <c r="AB60" s="2533"/>
      <c r="AC60" s="2533"/>
      <c r="AD60" s="2533"/>
      <c r="AE60" s="2533"/>
      <c r="AF60" s="2533"/>
      <c r="AG60" s="2533"/>
      <c r="AH60" s="2533"/>
      <c r="AI60" s="2533"/>
      <c r="AJ60" s="2533"/>
      <c r="AK60" s="2562"/>
      <c r="AL60" s="2533"/>
      <c r="AM60" s="2533"/>
      <c r="AN60" s="3020"/>
      <c r="AO60" s="3020"/>
      <c r="AP60" s="3020"/>
      <c r="AQ60" s="3020"/>
      <c r="AR60" s="3020"/>
      <c r="AS60" s="3020"/>
      <c r="AT60" s="3020"/>
      <c r="AU60" s="3020"/>
      <c r="AV60" s="3020"/>
      <c r="AW60" s="3020"/>
      <c r="AX60" s="2535"/>
      <c r="AY60" s="2533"/>
      <c r="AZ60" s="2535"/>
      <c r="BA60" s="2535"/>
      <c r="BB60" s="2535"/>
      <c r="BC60" s="2533"/>
      <c r="BD60" s="3020"/>
      <c r="BE60" s="3020"/>
      <c r="BF60" s="3020"/>
      <c r="BG60" s="3020"/>
      <c r="BH60" s="3020"/>
      <c r="BI60" s="3020"/>
      <c r="BJ60" s="3020"/>
      <c r="BK60" s="3020"/>
      <c r="BL60" s="3020"/>
      <c r="BM60" s="3020"/>
      <c r="BN60" s="3020"/>
      <c r="BO60" s="3020"/>
      <c r="BP60" s="3020"/>
      <c r="BQ60" s="3020"/>
      <c r="BR60" s="3020"/>
      <c r="BS60" s="3020"/>
      <c r="BT60" s="3020"/>
      <c r="BU60" s="3020"/>
      <c r="BV60" s="3020"/>
      <c r="BW60" s="3020"/>
      <c r="BX60" s="3020"/>
      <c r="BY60" s="3020"/>
      <c r="BZ60" s="3020"/>
      <c r="CA60" s="3020"/>
      <c r="CB60" s="3020"/>
      <c r="CC60" s="3020"/>
      <c r="CD60" s="3020"/>
      <c r="CE60" s="3020"/>
      <c r="CF60" s="3020"/>
      <c r="CG60" s="3020"/>
      <c r="CH60" s="3020"/>
      <c r="CI60" s="3020"/>
      <c r="CJ60" s="3020"/>
      <c r="CK60" s="3020"/>
      <c r="CL60" s="3020"/>
      <c r="CM60" s="3020"/>
      <c r="CN60" s="3020"/>
      <c r="CO60" s="3020"/>
      <c r="CP60" s="3020"/>
      <c r="CQ60" s="3020"/>
      <c r="CR60" s="3020"/>
      <c r="CS60" s="3020"/>
      <c r="CT60" s="3020"/>
      <c r="CU60" s="3020"/>
      <c r="CV60" s="3020"/>
      <c r="CW60" s="3020"/>
      <c r="CX60" s="3020"/>
      <c r="CY60" s="3020"/>
      <c r="CZ60" s="3020"/>
      <c r="DA60" s="3020"/>
      <c r="DB60" s="3020"/>
      <c r="DC60" s="2533"/>
      <c r="DD60" s="2533"/>
      <c r="DE60" s="2533"/>
    </row>
    <row r="61" spans="1:109" ht="6.75" customHeight="1">
      <c r="A61" s="2533"/>
      <c r="B61" s="2533"/>
      <c r="C61" s="2533"/>
      <c r="D61" s="2533"/>
      <c r="E61" s="2533"/>
      <c r="F61" s="2533"/>
      <c r="G61" s="2533"/>
      <c r="H61" s="2533"/>
      <c r="I61" s="2533"/>
      <c r="J61" s="2533"/>
      <c r="K61" s="2533"/>
      <c r="L61" s="2533"/>
      <c r="M61" s="2533"/>
      <c r="N61" s="2533"/>
      <c r="O61" s="2533"/>
      <c r="P61" s="2533"/>
      <c r="Q61" s="2533"/>
      <c r="R61" s="2533"/>
      <c r="S61" s="2533"/>
      <c r="T61" s="2561"/>
      <c r="U61" s="2533"/>
      <c r="V61" s="2533"/>
      <c r="W61" s="2533"/>
      <c r="X61" s="2533"/>
      <c r="Y61" s="2533"/>
      <c r="Z61" s="2533"/>
      <c r="AA61" s="2533"/>
      <c r="AB61" s="2533"/>
      <c r="AC61" s="2533"/>
      <c r="AD61" s="2533"/>
      <c r="AE61" s="2533"/>
      <c r="AF61" s="2533"/>
      <c r="AG61" s="2533"/>
      <c r="AH61" s="2533"/>
      <c r="AI61" s="2533"/>
      <c r="AJ61" s="2533"/>
      <c r="AK61" s="2561"/>
      <c r="AL61" s="2533"/>
      <c r="AM61" s="2533"/>
      <c r="AN61" s="2533"/>
      <c r="AO61" s="2533"/>
      <c r="AP61" s="2533"/>
      <c r="AQ61" s="2533"/>
      <c r="AR61" s="2533"/>
      <c r="AS61" s="2533"/>
      <c r="AT61" s="2533"/>
      <c r="AU61" s="2533"/>
      <c r="AV61" s="2533"/>
      <c r="AW61" s="2533"/>
      <c r="AX61" s="2533"/>
      <c r="AY61" s="2533"/>
      <c r="AZ61" s="2533"/>
      <c r="BA61" s="2533"/>
      <c r="BB61" s="2533"/>
      <c r="BC61" s="2533"/>
      <c r="BD61" s="2533"/>
      <c r="BE61" s="2533"/>
      <c r="BF61" s="2533"/>
      <c r="BG61" s="2533"/>
      <c r="BH61" s="2533"/>
      <c r="BI61" s="2533"/>
      <c r="BJ61" s="2533"/>
      <c r="BK61" s="2533"/>
      <c r="BL61" s="2533"/>
      <c r="BM61" s="2533"/>
      <c r="BN61" s="2533"/>
      <c r="BO61" s="2533"/>
      <c r="BP61" s="2533"/>
      <c r="BQ61" s="2533"/>
      <c r="BR61" s="2533"/>
      <c r="BS61" s="2533"/>
      <c r="BT61" s="2533"/>
      <c r="BU61" s="2533"/>
      <c r="BV61" s="2533"/>
      <c r="BW61" s="2533"/>
      <c r="BX61" s="2533"/>
      <c r="BY61" s="2533"/>
      <c r="BZ61" s="2533"/>
      <c r="CA61" s="2533"/>
      <c r="CB61" s="2533"/>
      <c r="CC61" s="2533"/>
      <c r="CD61" s="2533"/>
      <c r="CE61" s="2533"/>
      <c r="CF61" s="2533"/>
      <c r="CG61" s="2533"/>
      <c r="CH61" s="2533"/>
      <c r="CI61" s="2533"/>
      <c r="CJ61" s="2533"/>
      <c r="CK61" s="2533"/>
      <c r="CL61" s="2533"/>
      <c r="CM61" s="2533"/>
      <c r="CN61" s="2533"/>
      <c r="CO61" s="2533"/>
      <c r="CP61" s="2533"/>
      <c r="CQ61" s="2533"/>
      <c r="CR61" s="2533"/>
      <c r="CS61" s="2533"/>
      <c r="CT61" s="2533"/>
      <c r="CU61" s="2533"/>
      <c r="CV61" s="2533"/>
      <c r="CW61" s="2533"/>
      <c r="CX61" s="2533"/>
      <c r="CY61" s="2533"/>
      <c r="CZ61" s="2533"/>
      <c r="DA61" s="2533"/>
      <c r="DB61" s="2533"/>
      <c r="DC61" s="2533"/>
      <c r="DD61" s="2533"/>
      <c r="DE61" s="2533"/>
    </row>
    <row r="62" spans="1:109" ht="6.75" customHeight="1">
      <c r="A62" s="2533"/>
      <c r="B62" s="2533"/>
      <c r="C62" s="2533"/>
      <c r="D62" s="2533"/>
      <c r="E62" s="2533"/>
      <c r="F62" s="2533"/>
      <c r="G62" s="2533"/>
      <c r="H62" s="2533"/>
      <c r="I62" s="2533"/>
      <c r="J62" s="2533"/>
      <c r="K62" s="2533"/>
      <c r="L62" s="2533"/>
      <c r="M62" s="2533"/>
      <c r="N62" s="2533"/>
      <c r="O62" s="2533"/>
      <c r="P62" s="2533"/>
      <c r="Q62" s="2533"/>
      <c r="R62" s="2533"/>
      <c r="S62" s="2533"/>
      <c r="T62" s="2561"/>
      <c r="U62" s="2533"/>
      <c r="V62" s="2533"/>
      <c r="W62" s="2533"/>
      <c r="X62" s="2533"/>
      <c r="Y62" s="2533"/>
      <c r="Z62" s="2533"/>
      <c r="AA62" s="2533"/>
      <c r="AB62" s="2533"/>
      <c r="AC62" s="2533"/>
      <c r="AD62" s="2533"/>
      <c r="AE62" s="2533"/>
      <c r="AF62" s="2533"/>
      <c r="AG62" s="2533"/>
      <c r="AH62" s="2533"/>
      <c r="AI62" s="2533"/>
      <c r="AJ62" s="2533"/>
      <c r="AK62" s="2563"/>
      <c r="AL62" s="2532"/>
      <c r="AM62" s="2533"/>
      <c r="AN62" s="3020" t="s">
        <v>214</v>
      </c>
      <c r="AO62" s="3020"/>
      <c r="AP62" s="3020"/>
      <c r="AQ62" s="3020"/>
      <c r="AR62" s="3020"/>
      <c r="AS62" s="3020"/>
      <c r="AT62" s="3020"/>
      <c r="AU62" s="3020"/>
      <c r="AV62" s="3020"/>
      <c r="AW62" s="3020"/>
      <c r="AX62" s="2533"/>
      <c r="AY62" s="2532"/>
      <c r="AZ62" s="2533"/>
      <c r="BA62" s="2533"/>
      <c r="BB62" s="2533"/>
      <c r="BC62" s="2533"/>
      <c r="BD62" s="3020" t="s">
        <v>6990</v>
      </c>
      <c r="BE62" s="3020"/>
      <c r="BF62" s="3020"/>
      <c r="BG62" s="3020"/>
      <c r="BH62" s="3020"/>
      <c r="BI62" s="3020"/>
      <c r="BJ62" s="3020"/>
      <c r="BK62" s="3020"/>
      <c r="BL62" s="3020"/>
      <c r="BM62" s="3020"/>
      <c r="BN62" s="3020"/>
      <c r="BO62" s="3020"/>
      <c r="BP62" s="3020"/>
      <c r="BQ62" s="3020"/>
      <c r="BR62" s="3020"/>
      <c r="BS62" s="3020"/>
      <c r="BT62" s="3020"/>
      <c r="BU62" s="3020"/>
      <c r="BV62" s="3020"/>
      <c r="BW62" s="3020"/>
      <c r="BX62" s="3020"/>
      <c r="BY62" s="3020"/>
      <c r="BZ62" s="3020"/>
      <c r="CA62" s="3020"/>
      <c r="CB62" s="3020"/>
      <c r="CC62" s="3020"/>
      <c r="CD62" s="3020"/>
      <c r="CE62" s="3020"/>
      <c r="CF62" s="3020"/>
      <c r="CG62" s="3020"/>
      <c r="CH62" s="3020"/>
      <c r="CI62" s="3020"/>
      <c r="CJ62" s="3020"/>
      <c r="CK62" s="3020"/>
      <c r="CL62" s="3020"/>
      <c r="CM62" s="3020"/>
      <c r="CN62" s="3020"/>
      <c r="CO62" s="3020"/>
      <c r="CP62" s="3020"/>
      <c r="CQ62" s="3020"/>
      <c r="CR62" s="3020"/>
      <c r="CS62" s="3020"/>
      <c r="CT62" s="3020"/>
      <c r="CU62" s="3020"/>
      <c r="CV62" s="3020"/>
      <c r="CW62" s="3020"/>
      <c r="CX62" s="3020"/>
      <c r="CY62" s="3020"/>
      <c r="CZ62" s="3020"/>
      <c r="DA62" s="3020"/>
      <c r="DB62" s="3020"/>
      <c r="DC62" s="2533"/>
      <c r="DD62" s="2533"/>
      <c r="DE62" s="2533"/>
    </row>
    <row r="63" spans="1:109" ht="6.75" customHeight="1">
      <c r="A63" s="2533"/>
      <c r="B63" s="2533"/>
      <c r="C63" s="2533"/>
      <c r="D63" s="2533"/>
      <c r="E63" s="2533"/>
      <c r="F63" s="2533"/>
      <c r="G63" s="2533"/>
      <c r="H63" s="2533"/>
      <c r="I63" s="2533"/>
      <c r="J63" s="2533"/>
      <c r="K63" s="2533"/>
      <c r="L63" s="2533"/>
      <c r="M63" s="2533"/>
      <c r="N63" s="2533"/>
      <c r="O63" s="2533"/>
      <c r="P63" s="2533"/>
      <c r="Q63" s="2533"/>
      <c r="R63" s="2533"/>
      <c r="S63" s="2533"/>
      <c r="T63" s="2561"/>
      <c r="U63" s="2533"/>
      <c r="V63" s="2533"/>
      <c r="W63" s="2533"/>
      <c r="X63" s="2533"/>
      <c r="Y63" s="2533"/>
      <c r="Z63" s="2533"/>
      <c r="AA63" s="2533"/>
      <c r="AB63" s="2533"/>
      <c r="AC63" s="2533"/>
      <c r="AD63" s="2533"/>
      <c r="AE63" s="2533"/>
      <c r="AF63" s="2533"/>
      <c r="AG63" s="2533"/>
      <c r="AH63" s="2533"/>
      <c r="AI63" s="2533"/>
      <c r="AJ63" s="2533"/>
      <c r="AK63" s="2562"/>
      <c r="AL63" s="2533"/>
      <c r="AM63" s="2533"/>
      <c r="AN63" s="3020"/>
      <c r="AO63" s="3020"/>
      <c r="AP63" s="3020"/>
      <c r="AQ63" s="3020"/>
      <c r="AR63" s="3020"/>
      <c r="AS63" s="3020"/>
      <c r="AT63" s="3020"/>
      <c r="AU63" s="3020"/>
      <c r="AV63" s="3020"/>
      <c r="AW63" s="3020"/>
      <c r="AX63" s="2535"/>
      <c r="AY63" s="2533"/>
      <c r="AZ63" s="2535"/>
      <c r="BA63" s="2535"/>
      <c r="BB63" s="2535"/>
      <c r="BC63" s="2533"/>
      <c r="BD63" s="3020"/>
      <c r="BE63" s="3020"/>
      <c r="BF63" s="3020"/>
      <c r="BG63" s="3020"/>
      <c r="BH63" s="3020"/>
      <c r="BI63" s="3020"/>
      <c r="BJ63" s="3020"/>
      <c r="BK63" s="3020"/>
      <c r="BL63" s="3020"/>
      <c r="BM63" s="3020"/>
      <c r="BN63" s="3020"/>
      <c r="BO63" s="3020"/>
      <c r="BP63" s="3020"/>
      <c r="BQ63" s="3020"/>
      <c r="BR63" s="3020"/>
      <c r="BS63" s="3020"/>
      <c r="BT63" s="3020"/>
      <c r="BU63" s="3020"/>
      <c r="BV63" s="3020"/>
      <c r="BW63" s="3020"/>
      <c r="BX63" s="3020"/>
      <c r="BY63" s="3020"/>
      <c r="BZ63" s="3020"/>
      <c r="CA63" s="3020"/>
      <c r="CB63" s="3020"/>
      <c r="CC63" s="3020"/>
      <c r="CD63" s="3020"/>
      <c r="CE63" s="3020"/>
      <c r="CF63" s="3020"/>
      <c r="CG63" s="3020"/>
      <c r="CH63" s="3020"/>
      <c r="CI63" s="3020"/>
      <c r="CJ63" s="3020"/>
      <c r="CK63" s="3020"/>
      <c r="CL63" s="3020"/>
      <c r="CM63" s="3020"/>
      <c r="CN63" s="3020"/>
      <c r="CO63" s="3020"/>
      <c r="CP63" s="3020"/>
      <c r="CQ63" s="3020"/>
      <c r="CR63" s="3020"/>
      <c r="CS63" s="3020"/>
      <c r="CT63" s="3020"/>
      <c r="CU63" s="3020"/>
      <c r="CV63" s="3020"/>
      <c r="CW63" s="3020"/>
      <c r="CX63" s="3020"/>
      <c r="CY63" s="3020"/>
      <c r="CZ63" s="3020"/>
      <c r="DA63" s="3020"/>
      <c r="DB63" s="3020"/>
      <c r="DC63" s="2533"/>
      <c r="DD63" s="2533"/>
      <c r="DE63" s="2533"/>
    </row>
    <row r="64" spans="1:109" ht="6.75" customHeight="1">
      <c r="A64" s="2533"/>
      <c r="B64" s="2533"/>
      <c r="C64" s="2533"/>
      <c r="D64" s="2533"/>
      <c r="E64" s="2533"/>
      <c r="F64" s="2533"/>
      <c r="G64" s="2533"/>
      <c r="H64" s="2533"/>
      <c r="I64" s="2533"/>
      <c r="J64" s="2533"/>
      <c r="K64" s="2533"/>
      <c r="L64" s="2533"/>
      <c r="M64" s="2533"/>
      <c r="N64" s="2533"/>
      <c r="O64" s="2533"/>
      <c r="P64" s="2533"/>
      <c r="Q64" s="2533"/>
      <c r="R64" s="2533"/>
      <c r="S64" s="2533"/>
      <c r="T64" s="2561"/>
      <c r="U64" s="2533"/>
      <c r="V64" s="2533"/>
      <c r="W64" s="2533"/>
      <c r="X64" s="2533"/>
      <c r="Y64" s="2533"/>
      <c r="Z64" s="2533"/>
      <c r="AA64" s="2533"/>
      <c r="AB64" s="2533"/>
      <c r="AC64" s="2533"/>
      <c r="AD64" s="2533"/>
      <c r="AE64" s="2533"/>
      <c r="AF64" s="2533"/>
      <c r="AG64" s="2533"/>
      <c r="AH64" s="2533"/>
      <c r="AI64" s="2533"/>
      <c r="AJ64" s="2533"/>
      <c r="AK64" s="2561"/>
      <c r="AL64" s="2533"/>
      <c r="AM64" s="2533"/>
      <c r="AN64" s="2533"/>
      <c r="AO64" s="2533"/>
      <c r="AP64" s="2533"/>
      <c r="AQ64" s="2533"/>
      <c r="AR64" s="2533"/>
      <c r="AS64" s="2533"/>
      <c r="AT64" s="2533"/>
      <c r="AU64" s="2533"/>
      <c r="AV64" s="2533"/>
      <c r="AW64" s="2533"/>
      <c r="AX64" s="2533"/>
      <c r="AY64" s="2533"/>
      <c r="AZ64" s="2533"/>
      <c r="BA64" s="2533"/>
      <c r="BB64" s="2533"/>
      <c r="BC64" s="2533"/>
      <c r="BD64" s="2533"/>
      <c r="BE64" s="2533"/>
      <c r="BF64" s="2533"/>
      <c r="BG64" s="2533"/>
      <c r="BH64" s="2533"/>
      <c r="BI64" s="2533"/>
      <c r="BJ64" s="2533"/>
      <c r="BK64" s="2533"/>
      <c r="BL64" s="2533"/>
      <c r="BM64" s="2533"/>
      <c r="BN64" s="2533"/>
      <c r="BO64" s="2533"/>
      <c r="BP64" s="2533"/>
      <c r="BQ64" s="2533"/>
      <c r="BR64" s="2533"/>
      <c r="BS64" s="2533"/>
      <c r="BT64" s="2533"/>
      <c r="BU64" s="2533"/>
      <c r="BV64" s="2533"/>
      <c r="BW64" s="2533"/>
      <c r="BX64" s="2533"/>
      <c r="BY64" s="2533"/>
      <c r="BZ64" s="2533"/>
      <c r="CA64" s="2533"/>
      <c r="CB64" s="2533"/>
      <c r="CC64" s="2533"/>
      <c r="CD64" s="2533"/>
      <c r="CE64" s="2533"/>
      <c r="CF64" s="2533"/>
      <c r="CG64" s="2533"/>
      <c r="CH64" s="2533"/>
      <c r="CI64" s="2533"/>
      <c r="CJ64" s="2533"/>
      <c r="CK64" s="2533"/>
      <c r="CL64" s="2533"/>
      <c r="CM64" s="2533"/>
      <c r="CN64" s="2533"/>
      <c r="CO64" s="2533"/>
      <c r="CP64" s="2533"/>
      <c r="CQ64" s="2533"/>
      <c r="CR64" s="2533"/>
      <c r="CS64" s="2533"/>
      <c r="CT64" s="2533"/>
      <c r="CU64" s="2533"/>
      <c r="CV64" s="2533"/>
      <c r="CW64" s="2533"/>
      <c r="CX64" s="2533"/>
      <c r="CY64" s="2533"/>
      <c r="CZ64" s="2533"/>
      <c r="DA64" s="2533"/>
      <c r="DB64" s="2533"/>
      <c r="DC64" s="2533"/>
      <c r="DD64" s="2533"/>
      <c r="DE64" s="2533"/>
    </row>
    <row r="65" spans="1:109" ht="6.75" customHeight="1">
      <c r="A65" s="2533"/>
      <c r="B65" s="2533"/>
      <c r="C65" s="2533"/>
      <c r="D65" s="2533"/>
      <c r="E65" s="2533"/>
      <c r="F65" s="2533"/>
      <c r="G65" s="2533"/>
      <c r="H65" s="2533"/>
      <c r="I65" s="2533"/>
      <c r="J65" s="2533"/>
      <c r="K65" s="2533"/>
      <c r="L65" s="2533"/>
      <c r="M65" s="2533"/>
      <c r="N65" s="2533"/>
      <c r="O65" s="2533"/>
      <c r="P65" s="2533"/>
      <c r="Q65" s="2533"/>
      <c r="R65" s="2533"/>
      <c r="S65" s="2533"/>
      <c r="T65" s="2561"/>
      <c r="U65" s="2533"/>
      <c r="V65" s="2533"/>
      <c r="W65" s="2533"/>
      <c r="X65" s="2533"/>
      <c r="Y65" s="2533"/>
      <c r="Z65" s="2533"/>
      <c r="AA65" s="2533"/>
      <c r="AB65" s="2533"/>
      <c r="AC65" s="2533"/>
      <c r="AD65" s="2533"/>
      <c r="AE65" s="2533"/>
      <c r="AF65" s="2533"/>
      <c r="AG65" s="2533"/>
      <c r="AH65" s="2533"/>
      <c r="AI65" s="2533"/>
      <c r="AJ65" s="2533"/>
      <c r="AK65" s="2563"/>
      <c r="AL65" s="2532"/>
      <c r="AM65" s="2533"/>
      <c r="AN65" s="3020" t="s">
        <v>213</v>
      </c>
      <c r="AO65" s="3020"/>
      <c r="AP65" s="3020"/>
      <c r="AQ65" s="3020"/>
      <c r="AR65" s="3020"/>
      <c r="AS65" s="3020"/>
      <c r="AT65" s="3020"/>
      <c r="AU65" s="2532"/>
      <c r="AV65" s="2532"/>
      <c r="AW65" s="2532"/>
      <c r="AX65" s="2532"/>
      <c r="AY65" s="2532"/>
      <c r="AZ65" s="2532"/>
      <c r="BA65" s="2532"/>
      <c r="BB65" s="2532"/>
      <c r="BC65" s="2533"/>
      <c r="BD65" s="3034" t="s">
        <v>8205</v>
      </c>
      <c r="BE65" s="3034"/>
      <c r="BF65" s="3034"/>
      <c r="BG65" s="3034"/>
      <c r="BH65" s="3034"/>
      <c r="BI65" s="3034"/>
      <c r="BJ65" s="3034"/>
      <c r="BK65" s="3034"/>
      <c r="BL65" s="3034"/>
      <c r="BM65" s="3034"/>
      <c r="BN65" s="3034"/>
      <c r="BO65" s="3034"/>
      <c r="BP65" s="3034"/>
      <c r="BQ65" s="3034"/>
      <c r="BR65" s="3034"/>
      <c r="BS65" s="3034"/>
      <c r="BT65" s="3034"/>
      <c r="BU65" s="3034"/>
      <c r="BV65" s="3034"/>
      <c r="BW65" s="3034"/>
      <c r="BX65" s="3034"/>
      <c r="BY65" s="3034"/>
      <c r="BZ65" s="3034"/>
      <c r="CA65" s="3034"/>
      <c r="CB65" s="3034"/>
      <c r="CC65" s="3034"/>
      <c r="CD65" s="2533"/>
      <c r="CE65" s="2533"/>
      <c r="CF65" s="2533"/>
      <c r="CG65" s="2533"/>
      <c r="CH65" s="2533"/>
      <c r="CI65" s="2533"/>
      <c r="CJ65" s="2533"/>
      <c r="CK65" s="2533"/>
      <c r="CL65" s="2533"/>
      <c r="CM65" s="2533"/>
      <c r="CN65" s="2533"/>
      <c r="CO65" s="2533"/>
      <c r="CP65" s="2533"/>
      <c r="CQ65" s="2533"/>
      <c r="CR65" s="2533"/>
      <c r="CS65" s="2533"/>
      <c r="CT65" s="2533"/>
      <c r="CU65" s="2533"/>
      <c r="CV65" s="2533"/>
      <c r="CW65" s="2533"/>
      <c r="CX65" s="2533"/>
      <c r="CY65" s="2533"/>
      <c r="CZ65" s="2533"/>
      <c r="DA65" s="2533"/>
      <c r="DB65" s="2533"/>
      <c r="DC65" s="2533"/>
      <c r="DD65" s="2533"/>
      <c r="DE65" s="2533"/>
    </row>
    <row r="66" spans="1:109" ht="6.75" customHeight="1">
      <c r="A66" s="2533"/>
      <c r="B66" s="2533"/>
      <c r="C66" s="2533"/>
      <c r="D66" s="2533"/>
      <c r="E66" s="2533"/>
      <c r="F66" s="2533"/>
      <c r="G66" s="2533"/>
      <c r="H66" s="2533"/>
      <c r="I66" s="2533"/>
      <c r="J66" s="2533"/>
      <c r="K66" s="2533"/>
      <c r="L66" s="2533"/>
      <c r="M66" s="2533"/>
      <c r="N66" s="2533"/>
      <c r="O66" s="2533"/>
      <c r="P66" s="2533"/>
      <c r="Q66" s="2533"/>
      <c r="R66" s="2533"/>
      <c r="S66" s="2533"/>
      <c r="T66" s="2561"/>
      <c r="U66" s="2533"/>
      <c r="V66" s="2533"/>
      <c r="W66" s="2533"/>
      <c r="X66" s="2533"/>
      <c r="Y66" s="2533"/>
      <c r="Z66" s="2533"/>
      <c r="AA66" s="2533"/>
      <c r="AB66" s="2533"/>
      <c r="AC66" s="2533"/>
      <c r="AD66" s="2533"/>
      <c r="AE66" s="2533"/>
      <c r="AF66" s="2533"/>
      <c r="AG66" s="2533"/>
      <c r="AH66" s="2533"/>
      <c r="AI66" s="2533"/>
      <c r="AJ66" s="2533"/>
      <c r="AK66" s="2535"/>
      <c r="AL66" s="2533"/>
      <c r="AM66" s="2533"/>
      <c r="AN66" s="3020"/>
      <c r="AO66" s="3020"/>
      <c r="AP66" s="3020"/>
      <c r="AQ66" s="3020"/>
      <c r="AR66" s="3020"/>
      <c r="AS66" s="3020"/>
      <c r="AT66" s="3020"/>
      <c r="AU66" s="2533"/>
      <c r="AV66" s="2533"/>
      <c r="AW66" s="2533"/>
      <c r="AX66" s="2533"/>
      <c r="AY66" s="2533"/>
      <c r="AZ66" s="2533"/>
      <c r="BA66" s="2533"/>
      <c r="BB66" s="2533"/>
      <c r="BC66" s="2533"/>
      <c r="BD66" s="3034"/>
      <c r="BE66" s="3034"/>
      <c r="BF66" s="3034"/>
      <c r="BG66" s="3034"/>
      <c r="BH66" s="3034"/>
      <c r="BI66" s="3034"/>
      <c r="BJ66" s="3034"/>
      <c r="BK66" s="3034"/>
      <c r="BL66" s="3034"/>
      <c r="BM66" s="3034"/>
      <c r="BN66" s="3034"/>
      <c r="BO66" s="3034"/>
      <c r="BP66" s="3034"/>
      <c r="BQ66" s="3034"/>
      <c r="BR66" s="3034"/>
      <c r="BS66" s="3034"/>
      <c r="BT66" s="3034"/>
      <c r="BU66" s="3034"/>
      <c r="BV66" s="3034"/>
      <c r="BW66" s="3034"/>
      <c r="BX66" s="3034"/>
      <c r="BY66" s="3034"/>
      <c r="BZ66" s="3034"/>
      <c r="CA66" s="3034"/>
      <c r="CB66" s="3034"/>
      <c r="CC66" s="3034"/>
      <c r="CD66" s="2533"/>
      <c r="CE66" s="2533"/>
      <c r="CF66" s="2533"/>
      <c r="CG66" s="2533"/>
      <c r="CH66" s="2533"/>
      <c r="CI66" s="2533"/>
      <c r="CJ66" s="2533"/>
      <c r="CK66" s="2533"/>
      <c r="CL66" s="2533"/>
      <c r="CM66" s="2533"/>
      <c r="CN66" s="2533"/>
      <c r="CO66" s="2533"/>
      <c r="CP66" s="2533"/>
      <c r="CQ66" s="2533"/>
      <c r="CR66" s="2533"/>
      <c r="CS66" s="2533"/>
      <c r="CT66" s="2533"/>
      <c r="CU66" s="2533"/>
      <c r="CV66" s="2533"/>
      <c r="CW66" s="2533"/>
      <c r="CX66" s="2533"/>
      <c r="CY66" s="2533"/>
      <c r="CZ66" s="2533"/>
      <c r="DA66" s="2533"/>
      <c r="DB66" s="2533"/>
      <c r="DC66" s="2533"/>
      <c r="DD66" s="2533"/>
      <c r="DE66" s="2533"/>
    </row>
    <row r="67" spans="1:109" ht="6.75" customHeight="1">
      <c r="A67" s="2533"/>
      <c r="B67" s="2533"/>
      <c r="C67" s="2533"/>
      <c r="D67" s="2533"/>
      <c r="E67" s="2533"/>
      <c r="F67" s="2533"/>
      <c r="G67" s="2533"/>
      <c r="H67" s="2533"/>
      <c r="I67" s="2533"/>
      <c r="J67" s="2533"/>
      <c r="K67" s="2533"/>
      <c r="L67" s="2533"/>
      <c r="M67" s="2533"/>
      <c r="N67" s="2533"/>
      <c r="O67" s="2533"/>
      <c r="P67" s="2533"/>
      <c r="Q67" s="2533"/>
      <c r="R67" s="2533"/>
      <c r="S67" s="2533"/>
      <c r="T67" s="2561"/>
      <c r="U67" s="2533"/>
      <c r="V67" s="2533"/>
      <c r="W67" s="2533"/>
      <c r="X67" s="2533"/>
      <c r="Y67" s="2533"/>
      <c r="Z67" s="2533"/>
      <c r="AA67" s="2533"/>
      <c r="AB67" s="2533"/>
      <c r="AC67" s="2533"/>
      <c r="AD67" s="2533"/>
      <c r="AE67" s="2533"/>
      <c r="AF67" s="2533"/>
      <c r="AG67" s="2533"/>
      <c r="AH67" s="2533"/>
      <c r="AI67" s="2533"/>
      <c r="AJ67" s="2533"/>
      <c r="AK67" s="2533"/>
      <c r="AL67" s="2533"/>
      <c r="AM67" s="2533"/>
      <c r="AN67" s="2534"/>
      <c r="AO67" s="2534"/>
      <c r="AP67" s="2534"/>
      <c r="AQ67" s="2534"/>
      <c r="AR67" s="2534"/>
      <c r="AS67" s="2534"/>
      <c r="AT67" s="2534"/>
      <c r="AU67" s="2534"/>
      <c r="AV67" s="2534"/>
      <c r="AW67" s="2534"/>
      <c r="AX67" s="2534"/>
      <c r="AY67" s="2534"/>
      <c r="AZ67" s="2533"/>
      <c r="BA67" s="2533"/>
      <c r="BB67" s="2533"/>
      <c r="BC67" s="2533"/>
      <c r="BD67" s="2534"/>
      <c r="BE67" s="2534"/>
      <c r="BF67" s="2534"/>
      <c r="BG67" s="2534"/>
      <c r="BH67" s="2534"/>
      <c r="BI67" s="2534"/>
      <c r="BJ67" s="2534"/>
      <c r="BK67" s="2534"/>
      <c r="BL67" s="2534"/>
      <c r="BM67" s="2534"/>
      <c r="BN67" s="2534"/>
      <c r="BO67" s="2534"/>
      <c r="BP67" s="2534"/>
      <c r="BQ67" s="2534"/>
      <c r="BR67" s="2534"/>
      <c r="BS67" s="2534"/>
      <c r="BT67" s="2534"/>
      <c r="BU67" s="2534"/>
      <c r="BV67" s="2534"/>
      <c r="BW67" s="2534"/>
      <c r="BX67" s="2534"/>
      <c r="BY67" s="2534"/>
      <c r="BZ67" s="2534"/>
      <c r="CA67" s="2534"/>
      <c r="CB67" s="2534"/>
      <c r="CC67" s="2534"/>
      <c r="CD67" s="2534"/>
      <c r="CE67" s="2534"/>
      <c r="CF67" s="2534"/>
      <c r="CG67" s="2534"/>
      <c r="CH67" s="2534"/>
      <c r="CI67" s="2534"/>
      <c r="CJ67" s="2534"/>
      <c r="CK67" s="2534"/>
      <c r="CL67" s="2534"/>
      <c r="CM67" s="2534"/>
      <c r="CN67" s="2534"/>
      <c r="CO67" s="2534"/>
      <c r="CP67" s="2534"/>
      <c r="CQ67" s="2534"/>
      <c r="CR67" s="2534"/>
      <c r="CS67" s="2534"/>
      <c r="CT67" s="2534"/>
      <c r="CU67" s="2534"/>
      <c r="CV67" s="2534"/>
      <c r="CW67" s="2534"/>
      <c r="CX67" s="2534"/>
      <c r="CY67" s="2534"/>
      <c r="CZ67" s="2534"/>
      <c r="DA67" s="2534"/>
      <c r="DB67" s="2534"/>
      <c r="DC67" s="2533"/>
      <c r="DD67" s="2533"/>
      <c r="DE67" s="2533"/>
    </row>
    <row r="68" spans="1:109" ht="6.75" customHeight="1">
      <c r="A68" s="2533"/>
      <c r="B68" s="2533"/>
      <c r="C68" s="2533"/>
      <c r="D68" s="2533"/>
      <c r="E68" s="2533"/>
      <c r="F68" s="2533"/>
      <c r="G68" s="2533"/>
      <c r="H68" s="2533"/>
      <c r="I68" s="2533"/>
      <c r="J68" s="2533"/>
      <c r="K68" s="2533"/>
      <c r="L68" s="2533"/>
      <c r="M68" s="2533"/>
      <c r="N68" s="2533"/>
      <c r="O68" s="2533"/>
      <c r="P68" s="2533"/>
      <c r="Q68" s="2533"/>
      <c r="R68" s="2533"/>
      <c r="S68" s="2533"/>
      <c r="T68" s="2561"/>
      <c r="U68" s="2533"/>
      <c r="V68" s="2533"/>
      <c r="W68" s="3022" t="s">
        <v>212</v>
      </c>
      <c r="X68" s="3022"/>
      <c r="Y68" s="3022"/>
      <c r="Z68" s="3022"/>
      <c r="AA68" s="3022"/>
      <c r="AB68" s="3022"/>
      <c r="AC68" s="3022"/>
      <c r="AD68" s="2533"/>
      <c r="AE68" s="2533"/>
      <c r="AF68" s="2533"/>
      <c r="AG68" s="2533"/>
      <c r="AH68" s="2533"/>
      <c r="AI68" s="2533"/>
      <c r="AJ68" s="2533"/>
      <c r="AK68" s="2533"/>
      <c r="AL68" s="2533"/>
      <c r="AM68" s="2533"/>
      <c r="AN68" s="3025" t="s">
        <v>122</v>
      </c>
      <c r="AO68" s="3025"/>
      <c r="AP68" s="3025"/>
      <c r="AQ68" s="3025"/>
      <c r="AR68" s="3025"/>
      <c r="AS68" s="3025"/>
      <c r="AT68" s="3025"/>
      <c r="AU68" s="3025"/>
      <c r="AV68" s="3025"/>
      <c r="AW68" s="3025"/>
      <c r="AX68" s="2534"/>
      <c r="AY68" s="2534"/>
      <c r="AZ68" s="2533"/>
      <c r="BA68" s="2533"/>
      <c r="BB68" s="2533"/>
      <c r="BC68" s="2533"/>
      <c r="BD68" s="3054" t="s">
        <v>7445</v>
      </c>
      <c r="BE68" s="3054"/>
      <c r="BF68" s="3054"/>
      <c r="BG68" s="3054"/>
      <c r="BH68" s="3054"/>
      <c r="BI68" s="3054"/>
      <c r="BJ68" s="3054"/>
      <c r="BK68" s="3054"/>
      <c r="BL68" s="3054"/>
      <c r="BM68" s="3054"/>
      <c r="BN68" s="3054"/>
      <c r="BO68" s="3054"/>
      <c r="BP68" s="3054"/>
      <c r="BQ68" s="3054"/>
      <c r="BR68" s="2534"/>
      <c r="BS68" s="2534"/>
      <c r="BT68" s="2534"/>
      <c r="BU68" s="2534"/>
      <c r="BV68" s="2534"/>
      <c r="BW68" s="2534"/>
      <c r="BX68" s="2534"/>
      <c r="BY68" s="2534"/>
      <c r="BZ68" s="2534"/>
      <c r="CA68" s="2534"/>
      <c r="CB68" s="2534"/>
      <c r="CC68" s="2534"/>
      <c r="CD68" s="2534"/>
      <c r="CE68" s="2534"/>
      <c r="CF68" s="2534"/>
      <c r="CG68" s="2534"/>
      <c r="CH68" s="2534"/>
      <c r="CI68" s="2534"/>
      <c r="CJ68" s="2534"/>
      <c r="CK68" s="2534"/>
      <c r="CL68" s="2534"/>
      <c r="CM68" s="2534"/>
      <c r="CN68" s="2534"/>
      <c r="CO68" s="2534"/>
      <c r="CP68" s="2534"/>
      <c r="CQ68" s="2534"/>
      <c r="CR68" s="2534"/>
      <c r="CS68" s="2534"/>
      <c r="CT68" s="2534"/>
      <c r="CU68" s="2534"/>
      <c r="CV68" s="2534"/>
      <c r="CW68" s="2534"/>
      <c r="CX68" s="2534"/>
      <c r="CY68" s="2534"/>
      <c r="CZ68" s="2534"/>
      <c r="DA68" s="2534"/>
      <c r="DB68" s="2534"/>
      <c r="DC68" s="2534"/>
      <c r="DD68" s="2534"/>
      <c r="DE68" s="2533"/>
    </row>
    <row r="69" spans="1:109" ht="6.75" customHeight="1">
      <c r="A69" s="2533"/>
      <c r="B69" s="2533"/>
      <c r="C69" s="2533"/>
      <c r="D69" s="2533"/>
      <c r="E69" s="2533"/>
      <c r="F69" s="2533"/>
      <c r="G69" s="2533"/>
      <c r="H69" s="2533"/>
      <c r="I69" s="2533"/>
      <c r="J69" s="2533"/>
      <c r="K69" s="2533"/>
      <c r="L69" s="2533"/>
      <c r="M69" s="2533"/>
      <c r="N69" s="2533"/>
      <c r="O69" s="2533"/>
      <c r="P69" s="2533"/>
      <c r="Q69" s="2533"/>
      <c r="R69" s="2533"/>
      <c r="S69" s="2533"/>
      <c r="T69" s="2562"/>
      <c r="U69" s="2535"/>
      <c r="V69" s="2535"/>
      <c r="W69" s="3022"/>
      <c r="X69" s="3022"/>
      <c r="Y69" s="3022"/>
      <c r="Z69" s="3022"/>
      <c r="AA69" s="3022"/>
      <c r="AB69" s="3022"/>
      <c r="AC69" s="3022"/>
      <c r="AD69" s="2535"/>
      <c r="AE69" s="2535"/>
      <c r="AF69" s="2535"/>
      <c r="AG69" s="2535"/>
      <c r="AH69" s="2535"/>
      <c r="AI69" s="2535"/>
      <c r="AJ69" s="2535"/>
      <c r="AK69" s="2562"/>
      <c r="AL69" s="2535"/>
      <c r="AM69" s="2533"/>
      <c r="AN69" s="3025"/>
      <c r="AO69" s="3025"/>
      <c r="AP69" s="3025"/>
      <c r="AQ69" s="3025"/>
      <c r="AR69" s="3025"/>
      <c r="AS69" s="3025"/>
      <c r="AT69" s="3025"/>
      <c r="AU69" s="3025"/>
      <c r="AV69" s="3025"/>
      <c r="AW69" s="3025"/>
      <c r="AX69" s="2537"/>
      <c r="AY69" s="2537"/>
      <c r="AZ69" s="2535"/>
      <c r="BA69" s="2535"/>
      <c r="BB69" s="2535"/>
      <c r="BC69" s="2533"/>
      <c r="BD69" s="3054"/>
      <c r="BE69" s="3054"/>
      <c r="BF69" s="3054"/>
      <c r="BG69" s="3054"/>
      <c r="BH69" s="3054"/>
      <c r="BI69" s="3054"/>
      <c r="BJ69" s="3054"/>
      <c r="BK69" s="3054"/>
      <c r="BL69" s="3054"/>
      <c r="BM69" s="3054"/>
      <c r="BN69" s="3054"/>
      <c r="BO69" s="3054"/>
      <c r="BP69" s="3054"/>
      <c r="BQ69" s="3054"/>
      <c r="BR69" s="2534"/>
      <c r="BS69" s="2534"/>
      <c r="BT69" s="2534"/>
      <c r="BU69" s="2534"/>
      <c r="BV69" s="2534"/>
      <c r="BW69" s="2534"/>
      <c r="BX69" s="2534"/>
      <c r="BY69" s="2534"/>
      <c r="BZ69" s="2534"/>
      <c r="CA69" s="2534"/>
      <c r="CB69" s="2534"/>
      <c r="CC69" s="2534"/>
      <c r="CD69" s="2534"/>
      <c r="CE69" s="2534"/>
      <c r="CF69" s="2534"/>
      <c r="CG69" s="2534"/>
      <c r="CH69" s="2534"/>
      <c r="CI69" s="2534"/>
      <c r="CJ69" s="2534"/>
      <c r="CK69" s="2534"/>
      <c r="CL69" s="2534"/>
      <c r="CM69" s="2534"/>
      <c r="CN69" s="2534"/>
      <c r="CO69" s="2534"/>
      <c r="CP69" s="2534"/>
      <c r="CQ69" s="2534"/>
      <c r="CR69" s="2534"/>
      <c r="CS69" s="2534"/>
      <c r="CT69" s="2534"/>
      <c r="CU69" s="2534"/>
      <c r="CV69" s="2534"/>
      <c r="CW69" s="2534"/>
      <c r="CX69" s="2534"/>
      <c r="CY69" s="2534"/>
      <c r="CZ69" s="2534"/>
      <c r="DA69" s="2534"/>
      <c r="DB69" s="2534"/>
      <c r="DC69" s="2534"/>
      <c r="DD69" s="2534"/>
      <c r="DE69" s="2533"/>
    </row>
    <row r="70" spans="1:109" ht="6.75" customHeight="1">
      <c r="A70" s="2533"/>
      <c r="B70" s="2533"/>
      <c r="C70" s="2533"/>
      <c r="D70" s="2533"/>
      <c r="E70" s="2533"/>
      <c r="F70" s="2533"/>
      <c r="G70" s="2533"/>
      <c r="H70" s="2533"/>
      <c r="I70" s="2533"/>
      <c r="J70" s="2533"/>
      <c r="K70" s="2533"/>
      <c r="L70" s="2533"/>
      <c r="M70" s="2533"/>
      <c r="N70" s="2533"/>
      <c r="O70" s="2533"/>
      <c r="P70" s="2533"/>
      <c r="Q70" s="2533"/>
      <c r="R70" s="2533"/>
      <c r="S70" s="2533"/>
      <c r="T70" s="2561"/>
      <c r="U70" s="2533"/>
      <c r="V70" s="2533"/>
      <c r="W70" s="2555"/>
      <c r="X70" s="2555"/>
      <c r="Y70" s="2555"/>
      <c r="Z70" s="2555"/>
      <c r="AA70" s="2555"/>
      <c r="AB70" s="2555"/>
      <c r="AC70" s="2555"/>
      <c r="AD70" s="2533"/>
      <c r="AE70" s="2533"/>
      <c r="AF70" s="2533"/>
      <c r="AG70" s="2533"/>
      <c r="AH70" s="2533"/>
      <c r="AI70" s="2533"/>
      <c r="AJ70" s="2533"/>
      <c r="AK70" s="2561"/>
      <c r="AL70" s="2533"/>
      <c r="AM70" s="2533"/>
      <c r="AN70" s="2568"/>
      <c r="AO70" s="2568"/>
      <c r="AP70" s="2568"/>
      <c r="AQ70" s="2568"/>
      <c r="AR70" s="2568"/>
      <c r="AS70" s="2568"/>
      <c r="AT70" s="2568"/>
      <c r="AU70" s="2568"/>
      <c r="AV70" s="2568"/>
      <c r="AW70" s="2568"/>
      <c r="AX70" s="2534"/>
      <c r="AY70" s="2534"/>
      <c r="AZ70" s="2533"/>
      <c r="BA70" s="2533"/>
      <c r="BB70" s="2533"/>
      <c r="BC70" s="2533"/>
      <c r="BD70" s="2568"/>
      <c r="BE70" s="2568"/>
      <c r="BF70" s="2568"/>
      <c r="BG70" s="2568"/>
      <c r="BH70" s="2568"/>
      <c r="BI70" s="2568"/>
      <c r="BJ70" s="2568"/>
      <c r="BK70" s="2568"/>
      <c r="BL70" s="2568"/>
      <c r="BM70" s="2568"/>
      <c r="BN70" s="2568"/>
      <c r="BO70" s="2568"/>
      <c r="BP70" s="2568"/>
      <c r="BQ70" s="2568"/>
      <c r="BR70" s="2568"/>
      <c r="BS70" s="2568"/>
      <c r="BT70" s="2568"/>
      <c r="BU70" s="2568"/>
      <c r="BV70" s="2568"/>
      <c r="BW70" s="2568"/>
      <c r="BX70" s="2568"/>
      <c r="BY70" s="2568"/>
      <c r="BZ70" s="2568"/>
      <c r="CA70" s="2568"/>
      <c r="CB70" s="2568"/>
      <c r="CC70" s="2568"/>
      <c r="CD70" s="2568"/>
      <c r="CE70" s="2568"/>
      <c r="CF70" s="2568"/>
      <c r="CG70" s="2568"/>
      <c r="CH70" s="2568"/>
      <c r="CI70" s="2568"/>
      <c r="CJ70" s="2568"/>
      <c r="CK70" s="2568"/>
      <c r="CL70" s="2568"/>
      <c r="CM70" s="2568"/>
      <c r="CN70" s="2568"/>
      <c r="CO70" s="2568"/>
      <c r="CP70" s="2568"/>
      <c r="CQ70" s="2568"/>
      <c r="CR70" s="2568"/>
      <c r="CS70" s="2568"/>
      <c r="CT70" s="2568"/>
      <c r="CU70" s="2568"/>
      <c r="CV70" s="2568"/>
      <c r="CW70" s="2568"/>
      <c r="CX70" s="2568"/>
      <c r="CY70" s="2568"/>
      <c r="CZ70" s="2568"/>
      <c r="DA70" s="2568"/>
      <c r="DB70" s="2568"/>
      <c r="DC70" s="2568"/>
      <c r="DD70" s="2568"/>
      <c r="DE70" s="2533"/>
    </row>
    <row r="71" spans="1:109" ht="6.75" customHeight="1">
      <c r="A71" s="2533"/>
      <c r="B71" s="2533"/>
      <c r="C71" s="2533"/>
      <c r="D71" s="2533"/>
      <c r="E71" s="2533"/>
      <c r="F71" s="2533"/>
      <c r="G71" s="2533"/>
      <c r="H71" s="2533"/>
      <c r="I71" s="2533"/>
      <c r="J71" s="2533"/>
      <c r="K71" s="2533"/>
      <c r="L71" s="2533"/>
      <c r="M71" s="2533"/>
      <c r="N71" s="2533"/>
      <c r="O71" s="2533"/>
      <c r="P71" s="2533"/>
      <c r="Q71" s="2533"/>
      <c r="R71" s="2533"/>
      <c r="S71" s="2533"/>
      <c r="T71" s="2561"/>
      <c r="U71" s="2533"/>
      <c r="V71" s="2533"/>
      <c r="W71" s="2533"/>
      <c r="X71" s="2533"/>
      <c r="Y71" s="2533"/>
      <c r="Z71" s="2533"/>
      <c r="AA71" s="2533"/>
      <c r="AB71" s="2533"/>
      <c r="AC71" s="2533"/>
      <c r="AD71" s="2533"/>
      <c r="AE71" s="2533"/>
      <c r="AF71" s="2533"/>
      <c r="AG71" s="2533"/>
      <c r="AH71" s="2533"/>
      <c r="AI71" s="2533"/>
      <c r="AJ71" s="2533"/>
      <c r="AK71" s="2561"/>
      <c r="AL71" s="2533"/>
      <c r="AM71" s="2533"/>
      <c r="AN71" s="3022" t="s">
        <v>211</v>
      </c>
      <c r="AO71" s="3022"/>
      <c r="AP71" s="3022"/>
      <c r="AQ71" s="3022"/>
      <c r="AR71" s="3022"/>
      <c r="AS71" s="3022"/>
      <c r="AT71" s="3022"/>
      <c r="AU71" s="2534"/>
      <c r="AV71" s="2534"/>
      <c r="AW71" s="2534"/>
      <c r="AX71" s="2534"/>
      <c r="AY71" s="2534"/>
      <c r="AZ71" s="2533"/>
      <c r="BA71" s="2533"/>
      <c r="BB71" s="2533"/>
      <c r="BC71" s="2533"/>
      <c r="BD71" s="3025" t="s">
        <v>210</v>
      </c>
      <c r="BE71" s="3025"/>
      <c r="BF71" s="3025"/>
      <c r="BG71" s="3025"/>
      <c r="BH71" s="3025"/>
      <c r="BI71" s="3025"/>
      <c r="BJ71" s="3025"/>
      <c r="BK71" s="3025"/>
      <c r="BL71" s="3025"/>
      <c r="BM71" s="3025"/>
      <c r="BN71" s="3025"/>
      <c r="BO71" s="3025"/>
      <c r="BP71" s="3025"/>
      <c r="BQ71" s="3025"/>
      <c r="BR71" s="3025"/>
      <c r="BS71" s="3025"/>
      <c r="BT71" s="3025"/>
      <c r="BU71" s="3025"/>
      <c r="BV71" s="3025"/>
      <c r="BW71" s="3025"/>
      <c r="BX71" s="3025"/>
      <c r="BY71" s="3025"/>
      <c r="BZ71" s="3025"/>
      <c r="CA71" s="3025"/>
      <c r="CB71" s="3025"/>
      <c r="CC71" s="3025"/>
      <c r="CD71" s="3025"/>
      <c r="CE71" s="3025"/>
      <c r="CF71" s="3025"/>
      <c r="CG71" s="3025"/>
      <c r="CH71" s="3025"/>
      <c r="CI71" s="3025"/>
      <c r="CJ71" s="3025"/>
      <c r="CK71" s="3025"/>
      <c r="CL71" s="2534"/>
      <c r="CM71" s="2534"/>
      <c r="CN71" s="2534"/>
      <c r="CO71" s="2534"/>
      <c r="CP71" s="2534"/>
      <c r="CQ71" s="2534"/>
      <c r="CR71" s="2534"/>
      <c r="CS71" s="2534"/>
      <c r="CT71" s="2534"/>
      <c r="CU71" s="2534"/>
      <c r="CV71" s="2534"/>
      <c r="CW71" s="2534"/>
      <c r="CX71" s="2534"/>
      <c r="CY71" s="2534"/>
      <c r="CZ71" s="2534"/>
      <c r="DA71" s="2534"/>
      <c r="DB71" s="2534"/>
      <c r="DC71" s="2534"/>
      <c r="DD71" s="2534"/>
      <c r="DE71" s="2533"/>
    </row>
    <row r="72" spans="1:109" ht="6.75" customHeight="1">
      <c r="A72" s="2533"/>
      <c r="B72" s="2533"/>
      <c r="C72" s="2533"/>
      <c r="D72" s="2533"/>
      <c r="E72" s="2533"/>
      <c r="F72" s="2533"/>
      <c r="G72" s="2533"/>
      <c r="H72" s="2533"/>
      <c r="I72" s="2533"/>
      <c r="J72" s="2533"/>
      <c r="K72" s="2533"/>
      <c r="L72" s="2533"/>
      <c r="M72" s="2533"/>
      <c r="N72" s="2533"/>
      <c r="O72" s="2533"/>
      <c r="P72" s="2533"/>
      <c r="Q72" s="2533"/>
      <c r="R72" s="2533"/>
      <c r="S72" s="2533"/>
      <c r="T72" s="2561"/>
      <c r="U72" s="2533"/>
      <c r="V72" s="2533"/>
      <c r="W72" s="2533"/>
      <c r="X72" s="2533"/>
      <c r="Y72" s="2533"/>
      <c r="Z72" s="2533"/>
      <c r="AA72" s="2533"/>
      <c r="AB72" s="2533"/>
      <c r="AC72" s="2533"/>
      <c r="AD72" s="2533"/>
      <c r="AE72" s="2533"/>
      <c r="AF72" s="2533"/>
      <c r="AG72" s="2533"/>
      <c r="AH72" s="2533"/>
      <c r="AI72" s="2533"/>
      <c r="AJ72" s="2533"/>
      <c r="AK72" s="2562"/>
      <c r="AL72" s="2535"/>
      <c r="AM72" s="2533"/>
      <c r="AN72" s="3022"/>
      <c r="AO72" s="3022"/>
      <c r="AP72" s="3022"/>
      <c r="AQ72" s="3022"/>
      <c r="AR72" s="3022"/>
      <c r="AS72" s="3022"/>
      <c r="AT72" s="3022"/>
      <c r="AU72" s="2537"/>
      <c r="AV72" s="2537"/>
      <c r="AW72" s="2537"/>
      <c r="AX72" s="2537"/>
      <c r="AY72" s="2537"/>
      <c r="AZ72" s="2535"/>
      <c r="BA72" s="2535"/>
      <c r="BB72" s="2535"/>
      <c r="BC72" s="2533"/>
      <c r="BD72" s="3025"/>
      <c r="BE72" s="3025"/>
      <c r="BF72" s="3025"/>
      <c r="BG72" s="3025"/>
      <c r="BH72" s="3025"/>
      <c r="BI72" s="3025"/>
      <c r="BJ72" s="3025"/>
      <c r="BK72" s="3025"/>
      <c r="BL72" s="3025"/>
      <c r="BM72" s="3025"/>
      <c r="BN72" s="3025"/>
      <c r="BO72" s="3025"/>
      <c r="BP72" s="3025"/>
      <c r="BQ72" s="3025"/>
      <c r="BR72" s="3025"/>
      <c r="BS72" s="3025"/>
      <c r="BT72" s="3025"/>
      <c r="BU72" s="3025"/>
      <c r="BV72" s="3025"/>
      <c r="BW72" s="3025"/>
      <c r="BX72" s="3025"/>
      <c r="BY72" s="3025"/>
      <c r="BZ72" s="3025"/>
      <c r="CA72" s="3025"/>
      <c r="CB72" s="3025"/>
      <c r="CC72" s="3025"/>
      <c r="CD72" s="3025"/>
      <c r="CE72" s="3025"/>
      <c r="CF72" s="3025"/>
      <c r="CG72" s="3025"/>
      <c r="CH72" s="3025"/>
      <c r="CI72" s="3025"/>
      <c r="CJ72" s="3025"/>
      <c r="CK72" s="3025"/>
      <c r="CL72" s="2534"/>
      <c r="CM72" s="2534"/>
      <c r="CN72" s="2534"/>
      <c r="CO72" s="2534"/>
      <c r="CP72" s="2534"/>
      <c r="CQ72" s="2534"/>
      <c r="CR72" s="2534"/>
      <c r="CS72" s="2534"/>
      <c r="CT72" s="2534"/>
      <c r="CU72" s="2534"/>
      <c r="CV72" s="2534"/>
      <c r="CW72" s="2534"/>
      <c r="CX72" s="2534"/>
      <c r="CY72" s="2534"/>
      <c r="CZ72" s="2534"/>
      <c r="DA72" s="2534"/>
      <c r="DB72" s="2534"/>
      <c r="DC72" s="2534"/>
      <c r="DD72" s="2534"/>
      <c r="DE72" s="2533"/>
    </row>
    <row r="73" spans="1:109" ht="6.75" customHeight="1">
      <c r="A73" s="2533"/>
      <c r="B73" s="2533"/>
      <c r="C73" s="2533"/>
      <c r="D73" s="2533"/>
      <c r="E73" s="2533"/>
      <c r="F73" s="2533"/>
      <c r="G73" s="2533"/>
      <c r="H73" s="2533"/>
      <c r="I73" s="2533"/>
      <c r="J73" s="2533"/>
      <c r="K73" s="2533"/>
      <c r="L73" s="2533"/>
      <c r="M73" s="2533"/>
      <c r="N73" s="2533"/>
      <c r="O73" s="2533"/>
      <c r="P73" s="2533"/>
      <c r="Q73" s="2533"/>
      <c r="R73" s="2533"/>
      <c r="S73" s="2533"/>
      <c r="T73" s="2561"/>
      <c r="U73" s="2533"/>
      <c r="V73" s="2533"/>
      <c r="W73" s="2533"/>
      <c r="X73" s="2533"/>
      <c r="Y73" s="2533"/>
      <c r="Z73" s="2533"/>
      <c r="AA73" s="2533"/>
      <c r="AB73" s="2533"/>
      <c r="AC73" s="2533"/>
      <c r="AD73" s="2533"/>
      <c r="AE73" s="2533"/>
      <c r="AF73" s="2533"/>
      <c r="AG73" s="2533"/>
      <c r="AH73" s="2533"/>
      <c r="AI73" s="2533"/>
      <c r="AJ73" s="2533"/>
      <c r="AK73" s="2561"/>
      <c r="AL73" s="2533"/>
      <c r="AM73" s="2533"/>
      <c r="AN73" s="2555"/>
      <c r="AO73" s="2555"/>
      <c r="AP73" s="2555"/>
      <c r="AQ73" s="2555"/>
      <c r="AR73" s="2555"/>
      <c r="AS73" s="2555"/>
      <c r="AT73" s="2555"/>
      <c r="AU73" s="2534"/>
      <c r="AV73" s="2534"/>
      <c r="AW73" s="2534"/>
      <c r="AX73" s="2534"/>
      <c r="AY73" s="2534"/>
      <c r="AZ73" s="2533"/>
      <c r="BA73" s="2533"/>
      <c r="BB73" s="2533"/>
      <c r="BC73" s="2533"/>
      <c r="BD73" s="3025" t="s">
        <v>209</v>
      </c>
      <c r="BE73" s="3025"/>
      <c r="BF73" s="3025"/>
      <c r="BG73" s="3025"/>
      <c r="BH73" s="3025"/>
      <c r="BI73" s="3025"/>
      <c r="BJ73" s="3025"/>
      <c r="BK73" s="3025"/>
      <c r="BL73" s="3025"/>
      <c r="BM73" s="3025"/>
      <c r="BN73" s="3025"/>
      <c r="BO73" s="3025"/>
      <c r="BP73" s="3025"/>
      <c r="BQ73" s="3025"/>
      <c r="BR73" s="2534"/>
      <c r="BS73" s="2534"/>
      <c r="BT73" s="2534"/>
      <c r="BU73" s="2534"/>
      <c r="BV73" s="2534"/>
      <c r="BW73" s="2534"/>
      <c r="BX73" s="2534"/>
      <c r="BY73" s="2534"/>
      <c r="BZ73" s="2534"/>
      <c r="CA73" s="2534"/>
      <c r="CB73" s="2534"/>
      <c r="CC73" s="2534"/>
      <c r="CD73" s="2534"/>
      <c r="CE73" s="2534"/>
      <c r="CF73" s="2534"/>
      <c r="CG73" s="2534"/>
      <c r="CH73" s="2534"/>
      <c r="CI73" s="2534"/>
      <c r="CJ73" s="2534"/>
      <c r="CK73" s="2534"/>
      <c r="CL73" s="2534"/>
      <c r="CM73" s="2534"/>
      <c r="CN73" s="2534"/>
      <c r="CO73" s="2534"/>
      <c r="CP73" s="2534"/>
      <c r="CQ73" s="2534"/>
      <c r="CR73" s="2534"/>
      <c r="CS73" s="2534"/>
      <c r="CT73" s="2534"/>
      <c r="CU73" s="2534"/>
      <c r="CV73" s="2534"/>
      <c r="CW73" s="2534"/>
      <c r="CX73" s="2534"/>
      <c r="CY73" s="2534"/>
      <c r="CZ73" s="2534"/>
      <c r="DA73" s="2534"/>
      <c r="DB73" s="2534"/>
      <c r="DC73" s="2534"/>
      <c r="DD73" s="2534"/>
      <c r="DE73" s="2533"/>
    </row>
    <row r="74" spans="1:109" ht="6.75" customHeight="1">
      <c r="A74" s="2533"/>
      <c r="B74" s="2533"/>
      <c r="C74" s="2533"/>
      <c r="D74" s="2533"/>
      <c r="E74" s="2533"/>
      <c r="F74" s="2533"/>
      <c r="G74" s="2533"/>
      <c r="H74" s="2533"/>
      <c r="I74" s="2533"/>
      <c r="J74" s="2533"/>
      <c r="K74" s="2533"/>
      <c r="L74" s="2533"/>
      <c r="M74" s="2533"/>
      <c r="N74" s="2533"/>
      <c r="O74" s="2533"/>
      <c r="P74" s="2533"/>
      <c r="Q74" s="2533"/>
      <c r="R74" s="2533"/>
      <c r="S74" s="2533"/>
      <c r="T74" s="2561"/>
      <c r="U74" s="2533"/>
      <c r="V74" s="2533"/>
      <c r="W74" s="2533"/>
      <c r="X74" s="2533"/>
      <c r="Y74" s="2533"/>
      <c r="Z74" s="2533"/>
      <c r="AA74" s="2533"/>
      <c r="AB74" s="2533"/>
      <c r="AC74" s="2533"/>
      <c r="AD74" s="2533"/>
      <c r="AE74" s="2533"/>
      <c r="AF74" s="2533"/>
      <c r="AG74" s="2533"/>
      <c r="AH74" s="2533"/>
      <c r="AI74" s="2533"/>
      <c r="AJ74" s="2533"/>
      <c r="AK74" s="2561"/>
      <c r="AL74" s="2533"/>
      <c r="AM74" s="2533"/>
      <c r="AN74" s="2555"/>
      <c r="AO74" s="2555"/>
      <c r="AP74" s="2555"/>
      <c r="AQ74" s="2555"/>
      <c r="AR74" s="2555"/>
      <c r="AS74" s="2555"/>
      <c r="AT74" s="2555"/>
      <c r="AU74" s="2534"/>
      <c r="AV74" s="2534"/>
      <c r="AW74" s="2534"/>
      <c r="AX74" s="2534"/>
      <c r="AY74" s="2534"/>
      <c r="AZ74" s="2533"/>
      <c r="BA74" s="2533"/>
      <c r="BB74" s="2533"/>
      <c r="BC74" s="2533"/>
      <c r="BD74" s="3025"/>
      <c r="BE74" s="3025"/>
      <c r="BF74" s="3025"/>
      <c r="BG74" s="3025"/>
      <c r="BH74" s="3025"/>
      <c r="BI74" s="3025"/>
      <c r="BJ74" s="3025"/>
      <c r="BK74" s="3025"/>
      <c r="BL74" s="3025"/>
      <c r="BM74" s="3025"/>
      <c r="BN74" s="3025"/>
      <c r="BO74" s="3025"/>
      <c r="BP74" s="3025"/>
      <c r="BQ74" s="3025"/>
      <c r="BR74" s="2534"/>
      <c r="BS74" s="2534"/>
      <c r="BT74" s="2534"/>
      <c r="BU74" s="2534"/>
      <c r="BV74" s="2534"/>
      <c r="BW74" s="2534"/>
      <c r="BX74" s="2534"/>
      <c r="BY74" s="2534"/>
      <c r="BZ74" s="2534"/>
      <c r="CA74" s="2534"/>
      <c r="CB74" s="2534"/>
      <c r="CC74" s="2534"/>
      <c r="CD74" s="2534"/>
      <c r="CE74" s="2534"/>
      <c r="CF74" s="2534"/>
      <c r="CG74" s="2534"/>
      <c r="CH74" s="2534"/>
      <c r="CI74" s="2534"/>
      <c r="CJ74" s="2534"/>
      <c r="CK74" s="2534"/>
      <c r="CL74" s="2534"/>
      <c r="CM74" s="2534"/>
      <c r="CN74" s="2534"/>
      <c r="CO74" s="2534"/>
      <c r="CP74" s="2534"/>
      <c r="CQ74" s="2534"/>
      <c r="CR74" s="2534"/>
      <c r="CS74" s="2534"/>
      <c r="CT74" s="2534"/>
      <c r="CU74" s="2534"/>
      <c r="CV74" s="2534"/>
      <c r="CW74" s="2534"/>
      <c r="CX74" s="2534"/>
      <c r="CY74" s="2534"/>
      <c r="CZ74" s="2534"/>
      <c r="DA74" s="2534"/>
      <c r="DB74" s="2534"/>
      <c r="DC74" s="2534"/>
      <c r="DD74" s="2534"/>
      <c r="DE74" s="2533"/>
    </row>
    <row r="75" spans="1:109" ht="6.75" customHeight="1">
      <c r="A75" s="2533"/>
      <c r="B75" s="2533"/>
      <c r="C75" s="2533"/>
      <c r="D75" s="2533"/>
      <c r="E75" s="2533"/>
      <c r="F75" s="2533"/>
      <c r="G75" s="2533"/>
      <c r="H75" s="2533"/>
      <c r="I75" s="2533"/>
      <c r="J75" s="2533"/>
      <c r="K75" s="2533"/>
      <c r="L75" s="2533"/>
      <c r="M75" s="2533"/>
      <c r="N75" s="2533"/>
      <c r="O75" s="2533"/>
      <c r="P75" s="2533"/>
      <c r="Q75" s="2533"/>
      <c r="R75" s="2533"/>
      <c r="S75" s="2533"/>
      <c r="T75" s="2561"/>
      <c r="U75" s="2533"/>
      <c r="V75" s="2533"/>
      <c r="W75" s="2533"/>
      <c r="X75" s="2533"/>
      <c r="Y75" s="2533"/>
      <c r="Z75" s="2533"/>
      <c r="AA75" s="2533"/>
      <c r="AB75" s="2533"/>
      <c r="AC75" s="2533"/>
      <c r="AD75" s="2533"/>
      <c r="AE75" s="2533"/>
      <c r="AF75" s="2533"/>
      <c r="AG75" s="2533"/>
      <c r="AH75" s="2533"/>
      <c r="AI75" s="2533"/>
      <c r="AJ75" s="2533"/>
      <c r="AK75" s="2561"/>
      <c r="AL75" s="2533"/>
      <c r="AM75" s="2533"/>
      <c r="AN75" s="2555"/>
      <c r="AO75" s="2555"/>
      <c r="AP75" s="2555"/>
      <c r="AQ75" s="2555"/>
      <c r="AR75" s="2555"/>
      <c r="AS75" s="2555"/>
      <c r="AT75" s="2555"/>
      <c r="AU75" s="2534"/>
      <c r="AV75" s="2534"/>
      <c r="AW75" s="2534"/>
      <c r="AX75" s="2534"/>
      <c r="AY75" s="2534"/>
      <c r="AZ75" s="2533"/>
      <c r="BA75" s="2533"/>
      <c r="BB75" s="2533"/>
      <c r="BC75" s="2533"/>
      <c r="BD75" s="2568"/>
      <c r="BE75" s="2568"/>
      <c r="BF75" s="2568"/>
      <c r="BG75" s="2568"/>
      <c r="BH75" s="2568"/>
      <c r="BI75" s="2568"/>
      <c r="BJ75" s="2568"/>
      <c r="BK75" s="2568"/>
      <c r="BL75" s="2568"/>
      <c r="BM75" s="2568"/>
      <c r="BN75" s="2568"/>
      <c r="BO75" s="2568"/>
      <c r="BP75" s="2568"/>
      <c r="BQ75" s="2568"/>
      <c r="BR75" s="2568"/>
      <c r="BS75" s="2568"/>
      <c r="BT75" s="2568"/>
      <c r="BU75" s="2568"/>
      <c r="BV75" s="2568"/>
      <c r="BW75" s="2568"/>
      <c r="BX75" s="2568"/>
      <c r="BY75" s="2568"/>
      <c r="BZ75" s="2568"/>
      <c r="CA75" s="2568"/>
      <c r="CB75" s="2568"/>
      <c r="CC75" s="2568"/>
      <c r="CD75" s="2568"/>
      <c r="CE75" s="2568"/>
      <c r="CF75" s="2568"/>
      <c r="CG75" s="2568"/>
      <c r="CH75" s="2568"/>
      <c r="CI75" s="2568"/>
      <c r="CJ75" s="2568"/>
      <c r="CK75" s="2568"/>
      <c r="CL75" s="2568"/>
      <c r="CM75" s="2568"/>
      <c r="CN75" s="2568"/>
      <c r="CO75" s="2568"/>
      <c r="CP75" s="2568"/>
      <c r="CQ75" s="2568"/>
      <c r="CR75" s="2568"/>
      <c r="CS75" s="2568"/>
      <c r="CT75" s="2568"/>
      <c r="CU75" s="2568"/>
      <c r="CV75" s="2568"/>
      <c r="CW75" s="2568"/>
      <c r="CX75" s="2568"/>
      <c r="CY75" s="2568"/>
      <c r="CZ75" s="2568"/>
      <c r="DA75" s="2568"/>
      <c r="DB75" s="2568"/>
      <c r="DC75" s="2568"/>
      <c r="DD75" s="2568"/>
      <c r="DE75" s="2533"/>
    </row>
    <row r="76" spans="1:109" ht="6.75" customHeight="1">
      <c r="A76" s="2533"/>
      <c r="B76" s="2533"/>
      <c r="C76" s="2533"/>
      <c r="D76" s="2533"/>
      <c r="E76" s="2533"/>
      <c r="F76" s="2533"/>
      <c r="G76" s="2533"/>
      <c r="H76" s="2533"/>
      <c r="I76" s="2533"/>
      <c r="J76" s="2533"/>
      <c r="K76" s="2533"/>
      <c r="L76" s="2533"/>
      <c r="M76" s="2533"/>
      <c r="N76" s="2533"/>
      <c r="O76" s="2533"/>
      <c r="P76" s="2533"/>
      <c r="Q76" s="2533"/>
      <c r="R76" s="2533"/>
      <c r="S76" s="2533"/>
      <c r="T76" s="2561"/>
      <c r="U76" s="2533"/>
      <c r="V76" s="2533"/>
      <c r="W76" s="2533"/>
      <c r="X76" s="2533"/>
      <c r="Y76" s="2533"/>
      <c r="Z76" s="2533"/>
      <c r="AA76" s="2533"/>
      <c r="AB76" s="2533"/>
      <c r="AC76" s="2533"/>
      <c r="AD76" s="2533"/>
      <c r="AE76" s="2533"/>
      <c r="AF76" s="2533"/>
      <c r="AG76" s="2533"/>
      <c r="AH76" s="2533"/>
      <c r="AI76" s="2533"/>
      <c r="AJ76" s="2533"/>
      <c r="AK76" s="2561"/>
      <c r="AL76" s="2533"/>
      <c r="AM76" s="2533"/>
      <c r="AN76" s="3025" t="s">
        <v>208</v>
      </c>
      <c r="AO76" s="3025"/>
      <c r="AP76" s="3025"/>
      <c r="AQ76" s="3025"/>
      <c r="AR76" s="3025"/>
      <c r="AS76" s="3025"/>
      <c r="AT76" s="3025"/>
      <c r="AU76" s="3025"/>
      <c r="AV76" s="3025"/>
      <c r="AW76" s="3025"/>
      <c r="AX76" s="3025"/>
      <c r="AY76" s="3025"/>
      <c r="AZ76" s="3025"/>
      <c r="BA76" s="3025"/>
      <c r="BB76" s="3025"/>
      <c r="BC76" s="3025"/>
      <c r="BD76" s="2568"/>
      <c r="BE76" s="2568"/>
      <c r="BF76" s="2568"/>
      <c r="BG76" s="2568"/>
      <c r="BH76" s="2568"/>
      <c r="BI76" s="2568"/>
      <c r="BJ76" s="2568"/>
      <c r="BK76" s="2568"/>
      <c r="BL76" s="2568"/>
      <c r="BM76" s="2568"/>
      <c r="BN76" s="2568"/>
      <c r="BO76" s="2568"/>
      <c r="BP76" s="2568"/>
      <c r="BQ76" s="2568"/>
      <c r="BR76" s="2568"/>
      <c r="BS76" s="2568"/>
      <c r="BT76" s="2568"/>
      <c r="BU76" s="2568"/>
      <c r="BV76" s="2568"/>
      <c r="BW76" s="2568"/>
      <c r="BX76" s="2568"/>
      <c r="BY76" s="2568"/>
      <c r="BZ76" s="2568"/>
      <c r="CA76" s="2568"/>
      <c r="CB76" s="2568"/>
      <c r="CC76" s="2568"/>
      <c r="CD76" s="2568"/>
      <c r="CE76" s="2568"/>
      <c r="CF76" s="2568"/>
      <c r="CG76" s="2568"/>
      <c r="CH76" s="2568"/>
      <c r="CI76" s="2568"/>
      <c r="CJ76" s="2568"/>
      <c r="CK76" s="2568"/>
      <c r="CL76" s="2568"/>
      <c r="CM76" s="2568"/>
      <c r="CN76" s="2568"/>
      <c r="CO76" s="2568"/>
      <c r="CP76" s="2568"/>
      <c r="CQ76" s="2568"/>
      <c r="CR76" s="2568"/>
      <c r="CS76" s="2568"/>
      <c r="CT76" s="2568"/>
      <c r="CU76" s="2568"/>
      <c r="CV76" s="2568"/>
      <c r="CW76" s="2568"/>
      <c r="CX76" s="2568"/>
      <c r="CY76" s="2568"/>
      <c r="CZ76" s="2568"/>
      <c r="DA76" s="2568"/>
      <c r="DB76" s="2568"/>
      <c r="DC76" s="2568"/>
      <c r="DD76" s="2568"/>
      <c r="DE76" s="2533"/>
    </row>
    <row r="77" spans="1:109" ht="6.75" customHeight="1">
      <c r="A77" s="2533"/>
      <c r="B77" s="2533"/>
      <c r="C77" s="2533"/>
      <c r="D77" s="2533"/>
      <c r="E77" s="2533"/>
      <c r="F77" s="2533"/>
      <c r="G77" s="2533"/>
      <c r="H77" s="2533"/>
      <c r="I77" s="2533"/>
      <c r="J77" s="2533"/>
      <c r="K77" s="2533"/>
      <c r="L77" s="2533"/>
      <c r="M77" s="2533"/>
      <c r="N77" s="2533"/>
      <c r="O77" s="2533"/>
      <c r="P77" s="2533"/>
      <c r="Q77" s="2533"/>
      <c r="R77" s="2533"/>
      <c r="S77" s="2533"/>
      <c r="T77" s="2561"/>
      <c r="U77" s="2533"/>
      <c r="V77" s="2533"/>
      <c r="W77" s="2533"/>
      <c r="X77" s="2533"/>
      <c r="Y77" s="2533"/>
      <c r="Z77" s="2533"/>
      <c r="AA77" s="2533"/>
      <c r="AB77" s="2533"/>
      <c r="AC77" s="2533"/>
      <c r="AD77" s="2533"/>
      <c r="AE77" s="2533"/>
      <c r="AF77" s="2533"/>
      <c r="AG77" s="2533"/>
      <c r="AH77" s="2533"/>
      <c r="AI77" s="2533"/>
      <c r="AJ77" s="2533"/>
      <c r="AK77" s="2562"/>
      <c r="AL77" s="2535"/>
      <c r="AM77" s="2533"/>
      <c r="AN77" s="3025"/>
      <c r="AO77" s="3025"/>
      <c r="AP77" s="3025"/>
      <c r="AQ77" s="3025"/>
      <c r="AR77" s="3025"/>
      <c r="AS77" s="3025"/>
      <c r="AT77" s="3025"/>
      <c r="AU77" s="3025"/>
      <c r="AV77" s="3025"/>
      <c r="AW77" s="3025"/>
      <c r="AX77" s="3025"/>
      <c r="AY77" s="3025"/>
      <c r="AZ77" s="3025"/>
      <c r="BA77" s="3025"/>
      <c r="BB77" s="3025"/>
      <c r="BC77" s="3025"/>
      <c r="BD77" s="2568"/>
      <c r="BE77" s="2568"/>
      <c r="BF77" s="2568"/>
      <c r="BG77" s="2568"/>
      <c r="BH77" s="2568"/>
      <c r="BI77" s="2568"/>
      <c r="BJ77" s="2568"/>
      <c r="BK77" s="2568"/>
      <c r="BL77" s="2568"/>
      <c r="BM77" s="2568"/>
      <c r="BN77" s="2568"/>
      <c r="BO77" s="2568"/>
      <c r="BP77" s="2568"/>
      <c r="BQ77" s="2568"/>
      <c r="BR77" s="2568"/>
      <c r="BS77" s="2568"/>
      <c r="BT77" s="2568"/>
      <c r="BU77" s="2568"/>
      <c r="BV77" s="2568"/>
      <c r="BW77" s="2568"/>
      <c r="BX77" s="2568"/>
      <c r="BY77" s="2568"/>
      <c r="BZ77" s="2568"/>
      <c r="CA77" s="2568"/>
      <c r="CB77" s="2568"/>
      <c r="CC77" s="2568"/>
      <c r="CD77" s="2568"/>
      <c r="CE77" s="2568"/>
      <c r="CF77" s="2568"/>
      <c r="CG77" s="2568"/>
      <c r="CH77" s="2568"/>
      <c r="CI77" s="2568"/>
      <c r="CJ77" s="2568"/>
      <c r="CK77" s="2568"/>
      <c r="CL77" s="2568"/>
      <c r="CM77" s="2568"/>
      <c r="CN77" s="2568"/>
      <c r="CO77" s="2568"/>
      <c r="CP77" s="2568"/>
      <c r="CQ77" s="2568"/>
      <c r="CR77" s="2568"/>
      <c r="CS77" s="2568"/>
      <c r="CT77" s="2568"/>
      <c r="CU77" s="2568"/>
      <c r="CV77" s="2568"/>
      <c r="CW77" s="2568"/>
      <c r="CX77" s="2568"/>
      <c r="CY77" s="2568"/>
      <c r="CZ77" s="2568"/>
      <c r="DA77" s="2568"/>
      <c r="DB77" s="2568"/>
      <c r="DC77" s="2568"/>
      <c r="DD77" s="2568"/>
      <c r="DE77" s="2533"/>
    </row>
    <row r="78" spans="1:109" ht="6.75" customHeight="1">
      <c r="A78" s="2533"/>
      <c r="B78" s="2533"/>
      <c r="C78" s="2533"/>
      <c r="D78" s="2533"/>
      <c r="E78" s="2533"/>
      <c r="F78" s="2533"/>
      <c r="G78" s="2533"/>
      <c r="H78" s="2533"/>
      <c r="I78" s="2533"/>
      <c r="J78" s="2533"/>
      <c r="K78" s="2533"/>
      <c r="L78" s="2533"/>
      <c r="M78" s="2533"/>
      <c r="N78" s="2533"/>
      <c r="O78" s="2533"/>
      <c r="P78" s="2533"/>
      <c r="Q78" s="2533"/>
      <c r="R78" s="2533"/>
      <c r="S78" s="2533"/>
      <c r="T78" s="2561"/>
      <c r="U78" s="2533"/>
      <c r="V78" s="2533"/>
      <c r="W78" s="2533"/>
      <c r="X78" s="2533"/>
      <c r="Y78" s="2533"/>
      <c r="Z78" s="2533"/>
      <c r="AA78" s="2533"/>
      <c r="AB78" s="2533"/>
      <c r="AC78" s="2533"/>
      <c r="AD78" s="2533"/>
      <c r="AE78" s="2533"/>
      <c r="AF78" s="2533"/>
      <c r="AG78" s="2533"/>
      <c r="AH78" s="2533"/>
      <c r="AI78" s="2533"/>
      <c r="AJ78" s="2533"/>
      <c r="AK78" s="2561"/>
      <c r="AL78" s="2533"/>
      <c r="AM78" s="2533"/>
      <c r="AN78" s="2534"/>
      <c r="AO78" s="2534"/>
      <c r="AP78" s="2534"/>
      <c r="AQ78" s="2534"/>
      <c r="AR78" s="2534"/>
      <c r="AS78" s="2534"/>
      <c r="AT78" s="2534"/>
      <c r="AU78" s="2534"/>
      <c r="AV78" s="2534"/>
      <c r="AW78" s="2534"/>
      <c r="AX78" s="2534"/>
      <c r="AY78" s="2534"/>
      <c r="AZ78" s="2533"/>
      <c r="BA78" s="2533"/>
      <c r="BB78" s="2533"/>
      <c r="BC78" s="2533"/>
      <c r="BD78" s="2534"/>
      <c r="BE78" s="2534"/>
      <c r="BF78" s="2534"/>
      <c r="BG78" s="2534"/>
      <c r="BH78" s="2534"/>
      <c r="BI78" s="2534"/>
      <c r="BJ78" s="2534"/>
      <c r="BK78" s="2534"/>
      <c r="BL78" s="2534"/>
      <c r="BM78" s="2534"/>
      <c r="BN78" s="2534"/>
      <c r="BO78" s="2534"/>
      <c r="BP78" s="2534"/>
      <c r="BQ78" s="2534"/>
      <c r="BR78" s="2534"/>
      <c r="BS78" s="2534"/>
      <c r="BT78" s="2534"/>
      <c r="BU78" s="2534"/>
      <c r="BV78" s="2534"/>
      <c r="BW78" s="2534"/>
      <c r="BX78" s="2534"/>
      <c r="BY78" s="2534"/>
      <c r="BZ78" s="2534"/>
      <c r="CA78" s="2534"/>
      <c r="CB78" s="2534"/>
      <c r="CC78" s="2534"/>
      <c r="CD78" s="2534"/>
      <c r="CE78" s="2534"/>
      <c r="CF78" s="2534"/>
      <c r="CG78" s="2534"/>
      <c r="CH78" s="2534"/>
      <c r="CI78" s="2534"/>
      <c r="CJ78" s="2534"/>
      <c r="CK78" s="2534"/>
      <c r="CL78" s="2534"/>
      <c r="CM78" s="2534"/>
      <c r="CN78" s="2534"/>
      <c r="CO78" s="2534"/>
      <c r="CP78" s="2534"/>
      <c r="CQ78" s="2534"/>
      <c r="CR78" s="2534"/>
      <c r="CS78" s="2534"/>
      <c r="CT78" s="2534"/>
      <c r="CU78" s="2534"/>
      <c r="CV78" s="2534"/>
      <c r="CW78" s="2534"/>
      <c r="CX78" s="2534"/>
      <c r="CY78" s="2534"/>
      <c r="CZ78" s="2534"/>
      <c r="DA78" s="2534"/>
      <c r="DB78" s="2534"/>
      <c r="DC78" s="2533"/>
      <c r="DD78" s="2533"/>
      <c r="DE78" s="2533"/>
    </row>
    <row r="79" spans="1:109" ht="6.75" customHeight="1">
      <c r="A79" s="2533"/>
      <c r="B79" s="2533"/>
      <c r="C79" s="2533"/>
      <c r="D79" s="2533"/>
      <c r="E79" s="2533"/>
      <c r="F79" s="2533"/>
      <c r="G79" s="2533"/>
      <c r="H79" s="2533"/>
      <c r="I79" s="2533"/>
      <c r="J79" s="2533"/>
      <c r="K79" s="2533"/>
      <c r="L79" s="2533"/>
      <c r="M79" s="2533"/>
      <c r="N79" s="2533"/>
      <c r="O79" s="2533"/>
      <c r="P79" s="2533"/>
      <c r="Q79" s="2533"/>
      <c r="R79" s="2533"/>
      <c r="S79" s="2533"/>
      <c r="T79" s="2561"/>
      <c r="U79" s="2533"/>
      <c r="V79" s="2533"/>
      <c r="W79" s="2533"/>
      <c r="X79" s="2533"/>
      <c r="Y79" s="2533"/>
      <c r="Z79" s="2533"/>
      <c r="AA79" s="2533"/>
      <c r="AB79" s="2533"/>
      <c r="AC79" s="2533"/>
      <c r="AD79" s="2533"/>
      <c r="AE79" s="2533"/>
      <c r="AF79" s="2533"/>
      <c r="AG79" s="2533"/>
      <c r="AH79" s="2533"/>
      <c r="AI79" s="2533"/>
      <c r="AJ79" s="2533"/>
      <c r="AK79" s="2563"/>
      <c r="AL79" s="2532"/>
      <c r="AM79" s="2533"/>
      <c r="AN79" s="3025" t="s">
        <v>114</v>
      </c>
      <c r="AO79" s="3025"/>
      <c r="AP79" s="3025"/>
      <c r="AQ79" s="3025"/>
      <c r="AR79" s="3025"/>
      <c r="AS79" s="3025"/>
      <c r="AT79" s="3025"/>
      <c r="AU79" s="3025"/>
      <c r="AV79" s="3025"/>
      <c r="AW79" s="3025"/>
      <c r="AX79" s="2534"/>
      <c r="AY79" s="2534"/>
      <c r="AZ79" s="2533"/>
      <c r="BA79" s="2533"/>
      <c r="BB79" s="2533"/>
      <c r="BC79" s="2533"/>
      <c r="BD79" s="3025" t="s">
        <v>207</v>
      </c>
      <c r="BE79" s="3025"/>
      <c r="BF79" s="3025"/>
      <c r="BG79" s="3025"/>
      <c r="BH79" s="3025"/>
      <c r="BI79" s="3025"/>
      <c r="BJ79" s="3025"/>
      <c r="BK79" s="3025"/>
      <c r="BL79" s="3025"/>
      <c r="BM79" s="3025"/>
      <c r="BN79" s="3025"/>
      <c r="BO79" s="3025"/>
      <c r="BP79" s="3025"/>
      <c r="BQ79" s="3025"/>
      <c r="BR79" s="3025"/>
      <c r="BS79" s="3025"/>
      <c r="BT79" s="3025"/>
      <c r="BU79" s="3025"/>
      <c r="BV79" s="3025"/>
      <c r="BW79" s="2568"/>
      <c r="BX79" s="2568"/>
      <c r="BY79" s="2568"/>
      <c r="BZ79" s="2568"/>
      <c r="CA79" s="2568"/>
      <c r="CB79" s="2568"/>
      <c r="CC79" s="2568"/>
      <c r="CD79" s="2568"/>
      <c r="CE79" s="2568"/>
      <c r="CF79" s="2568"/>
      <c r="CG79" s="2568"/>
      <c r="CH79" s="2568"/>
      <c r="CI79" s="2568"/>
      <c r="CJ79" s="2568"/>
      <c r="CK79" s="2568"/>
      <c r="CL79" s="2568"/>
      <c r="CM79" s="2568"/>
      <c r="CN79" s="2568"/>
      <c r="CO79" s="2568"/>
      <c r="CP79" s="2568"/>
      <c r="CQ79" s="2534"/>
      <c r="CR79" s="2534"/>
      <c r="CS79" s="2534"/>
      <c r="CT79" s="2534"/>
      <c r="CU79" s="2534"/>
      <c r="CV79" s="2534"/>
      <c r="CW79" s="2534"/>
      <c r="CX79" s="2534"/>
      <c r="CY79" s="2534"/>
      <c r="CZ79" s="2534"/>
      <c r="DA79" s="2534"/>
      <c r="DB79" s="2534"/>
      <c r="DC79" s="2534"/>
      <c r="DD79" s="2534"/>
      <c r="DE79" s="2533"/>
    </row>
    <row r="80" spans="1:109" ht="6.75" customHeight="1">
      <c r="A80" s="2533"/>
      <c r="B80" s="2533"/>
      <c r="C80" s="2533"/>
      <c r="D80" s="2533"/>
      <c r="E80" s="2533"/>
      <c r="F80" s="2533"/>
      <c r="G80" s="2533"/>
      <c r="H80" s="2533"/>
      <c r="I80" s="2533"/>
      <c r="J80" s="2533"/>
      <c r="K80" s="2533"/>
      <c r="L80" s="2533"/>
      <c r="M80" s="2533"/>
      <c r="N80" s="2533"/>
      <c r="O80" s="2533"/>
      <c r="P80" s="2533"/>
      <c r="Q80" s="2533"/>
      <c r="R80" s="2533"/>
      <c r="S80" s="2533"/>
      <c r="T80" s="2561"/>
      <c r="U80" s="2533"/>
      <c r="V80" s="2533"/>
      <c r="W80" s="2533"/>
      <c r="X80" s="2533"/>
      <c r="Y80" s="2533"/>
      <c r="Z80" s="2533"/>
      <c r="AA80" s="2533"/>
      <c r="AB80" s="2533"/>
      <c r="AC80" s="2533"/>
      <c r="AD80" s="2533"/>
      <c r="AE80" s="2533"/>
      <c r="AF80" s="2533"/>
      <c r="AG80" s="2533"/>
      <c r="AH80" s="2533"/>
      <c r="AI80" s="2533"/>
      <c r="AJ80" s="2533"/>
      <c r="AK80" s="2533"/>
      <c r="AL80" s="2533"/>
      <c r="AM80" s="2533"/>
      <c r="AN80" s="3025"/>
      <c r="AO80" s="3025"/>
      <c r="AP80" s="3025"/>
      <c r="AQ80" s="3025"/>
      <c r="AR80" s="3025"/>
      <c r="AS80" s="3025"/>
      <c r="AT80" s="3025"/>
      <c r="AU80" s="3025"/>
      <c r="AV80" s="3025"/>
      <c r="AW80" s="3025"/>
      <c r="AX80" s="2537"/>
      <c r="AY80" s="2537"/>
      <c r="AZ80" s="2535"/>
      <c r="BA80" s="2535"/>
      <c r="BB80" s="2535"/>
      <c r="BC80" s="2533"/>
      <c r="BD80" s="3025"/>
      <c r="BE80" s="3025"/>
      <c r="BF80" s="3025"/>
      <c r="BG80" s="3025"/>
      <c r="BH80" s="3025"/>
      <c r="BI80" s="3025"/>
      <c r="BJ80" s="3025"/>
      <c r="BK80" s="3025"/>
      <c r="BL80" s="3025"/>
      <c r="BM80" s="3025"/>
      <c r="BN80" s="3025"/>
      <c r="BO80" s="3025"/>
      <c r="BP80" s="3025"/>
      <c r="BQ80" s="3025"/>
      <c r="BR80" s="3025"/>
      <c r="BS80" s="3025"/>
      <c r="BT80" s="3025"/>
      <c r="BU80" s="3025"/>
      <c r="BV80" s="3025"/>
      <c r="BW80" s="2568"/>
      <c r="BX80" s="2568"/>
      <c r="BY80" s="2568"/>
      <c r="BZ80" s="2568"/>
      <c r="CA80" s="2568"/>
      <c r="CB80" s="2568"/>
      <c r="CC80" s="2568"/>
      <c r="CD80" s="2568"/>
      <c r="CE80" s="2568"/>
      <c r="CF80" s="2568"/>
      <c r="CG80" s="2568"/>
      <c r="CH80" s="2568"/>
      <c r="CI80" s="2568"/>
      <c r="CJ80" s="2568"/>
      <c r="CK80" s="2568"/>
      <c r="CL80" s="2568"/>
      <c r="CM80" s="2568"/>
      <c r="CN80" s="2568"/>
      <c r="CO80" s="2568"/>
      <c r="CP80" s="2568"/>
      <c r="CQ80" s="2534"/>
      <c r="CR80" s="2534"/>
      <c r="CS80" s="2534"/>
      <c r="CT80" s="2534"/>
      <c r="CU80" s="2534"/>
      <c r="CV80" s="2534"/>
      <c r="CW80" s="2534"/>
      <c r="CX80" s="2534"/>
      <c r="CY80" s="2534"/>
      <c r="CZ80" s="2534"/>
      <c r="DA80" s="2534"/>
      <c r="DB80" s="2534"/>
      <c r="DC80" s="2534"/>
      <c r="DD80" s="2534"/>
      <c r="DE80" s="2533"/>
    </row>
    <row r="81" spans="1:109" ht="6.75" customHeight="1">
      <c r="A81" s="2533"/>
      <c r="B81" s="2533"/>
      <c r="C81" s="2533"/>
      <c r="D81" s="2533"/>
      <c r="E81" s="2533"/>
      <c r="F81" s="2533"/>
      <c r="G81" s="2533"/>
      <c r="H81" s="2533"/>
      <c r="I81" s="2533"/>
      <c r="J81" s="2533"/>
      <c r="K81" s="2533"/>
      <c r="L81" s="2533"/>
      <c r="M81" s="2533"/>
      <c r="N81" s="2533"/>
      <c r="O81" s="2533"/>
      <c r="P81" s="2533"/>
      <c r="Q81" s="2533"/>
      <c r="R81" s="2533"/>
      <c r="S81" s="2533"/>
      <c r="T81" s="2561"/>
      <c r="U81" s="2533"/>
      <c r="V81" s="2533"/>
      <c r="W81" s="2533"/>
      <c r="X81" s="2533"/>
      <c r="Y81" s="2533"/>
      <c r="Z81" s="2533"/>
      <c r="AA81" s="2533"/>
      <c r="AB81" s="2533"/>
      <c r="AC81" s="2533"/>
      <c r="AD81" s="2533"/>
      <c r="AE81" s="2533"/>
      <c r="AF81" s="2533"/>
      <c r="AG81" s="2533"/>
      <c r="AH81" s="2533"/>
      <c r="AI81" s="2533"/>
      <c r="AJ81" s="2533"/>
      <c r="AK81" s="2533"/>
      <c r="AL81" s="2533"/>
      <c r="AM81" s="2533"/>
      <c r="AN81" s="2533"/>
      <c r="AO81" s="2533"/>
      <c r="AP81" s="2533"/>
      <c r="AQ81" s="2533"/>
      <c r="AR81" s="2533"/>
      <c r="AS81" s="2533"/>
      <c r="AT81" s="2533"/>
      <c r="AU81" s="2533"/>
      <c r="AV81" s="2533"/>
      <c r="AW81" s="2533"/>
      <c r="AX81" s="2533"/>
      <c r="AY81" s="2533"/>
      <c r="AZ81" s="2533"/>
      <c r="BA81" s="2533"/>
      <c r="BB81" s="2533"/>
      <c r="BC81" s="2533"/>
      <c r="BD81" s="2555"/>
      <c r="BE81" s="2555"/>
      <c r="BF81" s="2555"/>
      <c r="BG81" s="2555"/>
      <c r="BH81" s="2555"/>
      <c r="BI81" s="2555"/>
      <c r="BJ81" s="2555"/>
      <c r="BK81" s="2555"/>
      <c r="BL81" s="2555"/>
      <c r="BM81" s="2555"/>
      <c r="BN81" s="2555"/>
      <c r="BO81" s="2555"/>
      <c r="BP81" s="2555"/>
      <c r="BQ81" s="2555"/>
      <c r="BR81" s="2555"/>
      <c r="BS81" s="2555"/>
      <c r="BT81" s="2555"/>
      <c r="BU81" s="2555"/>
      <c r="BV81" s="2555"/>
      <c r="BW81" s="2555"/>
      <c r="BX81" s="2555"/>
      <c r="BY81" s="2555"/>
      <c r="BZ81" s="2555"/>
      <c r="CA81" s="2555"/>
      <c r="CB81" s="2555"/>
      <c r="CC81" s="2555"/>
      <c r="CD81" s="2555"/>
      <c r="CE81" s="2555"/>
      <c r="CF81" s="2555"/>
      <c r="CG81" s="2555"/>
      <c r="CH81" s="2555"/>
      <c r="CI81" s="2555"/>
      <c r="CJ81" s="2555"/>
      <c r="CK81" s="2555"/>
      <c r="CL81" s="2555"/>
      <c r="CM81" s="2555"/>
      <c r="CN81" s="2555"/>
      <c r="CO81" s="2555"/>
      <c r="CP81" s="2555"/>
      <c r="CQ81" s="2533"/>
      <c r="CR81" s="2533"/>
      <c r="CS81" s="2533"/>
      <c r="CT81" s="2533"/>
      <c r="CU81" s="2533"/>
      <c r="CV81" s="2533"/>
      <c r="CW81" s="2533"/>
      <c r="CX81" s="2533"/>
      <c r="CY81" s="2533"/>
      <c r="CZ81" s="2533"/>
      <c r="DA81" s="2533"/>
      <c r="DB81" s="2533"/>
      <c r="DC81" s="2533"/>
      <c r="DD81" s="2533"/>
      <c r="DE81" s="2533"/>
    </row>
    <row r="82" spans="1:109" ht="6.75" customHeight="1">
      <c r="A82" s="2533"/>
      <c r="B82" s="2533"/>
      <c r="C82" s="2533"/>
      <c r="D82" s="2533"/>
      <c r="E82" s="2533"/>
      <c r="F82" s="2533"/>
      <c r="G82" s="2533"/>
      <c r="H82" s="2533"/>
      <c r="I82" s="2533"/>
      <c r="J82" s="2533"/>
      <c r="K82" s="2533"/>
      <c r="L82" s="2533"/>
      <c r="M82" s="2533"/>
      <c r="N82" s="2533"/>
      <c r="O82" s="2533"/>
      <c r="P82" s="2533"/>
      <c r="Q82" s="2533"/>
      <c r="R82" s="2533"/>
      <c r="S82" s="2533"/>
      <c r="T82" s="2563"/>
      <c r="U82" s="2532"/>
      <c r="V82" s="2533"/>
      <c r="W82" s="3020" t="s">
        <v>206</v>
      </c>
      <c r="X82" s="3020"/>
      <c r="Y82" s="3020"/>
      <c r="Z82" s="3020"/>
      <c r="AA82" s="3020"/>
      <c r="AB82" s="3020"/>
      <c r="AC82" s="3020"/>
      <c r="AD82" s="3020"/>
      <c r="AE82" s="3020"/>
      <c r="AF82" s="3020"/>
      <c r="AG82" s="2532"/>
      <c r="AH82" s="2532"/>
      <c r="AI82" s="2532"/>
      <c r="AJ82" s="2532"/>
      <c r="AK82" s="2532"/>
      <c r="AL82" s="2532"/>
      <c r="AM82" s="2533"/>
      <c r="AN82" s="3020" t="s">
        <v>205</v>
      </c>
      <c r="AO82" s="3020"/>
      <c r="AP82" s="3020"/>
      <c r="AQ82" s="3020"/>
      <c r="AR82" s="3020"/>
      <c r="AS82" s="3020"/>
      <c r="AT82" s="3020"/>
      <c r="AU82" s="3020"/>
      <c r="AV82" s="3020"/>
      <c r="AW82" s="3020"/>
      <c r="AX82" s="2533"/>
      <c r="AY82" s="2532"/>
      <c r="AZ82" s="2532"/>
      <c r="BA82" s="2532"/>
      <c r="BB82" s="2532"/>
      <c r="BC82" s="2533"/>
      <c r="BD82" s="3022" t="s">
        <v>7446</v>
      </c>
      <c r="BE82" s="3022"/>
      <c r="BF82" s="3022"/>
      <c r="BG82" s="3022"/>
      <c r="BH82" s="3022"/>
      <c r="BI82" s="3022"/>
      <c r="BJ82" s="3022"/>
      <c r="BK82" s="3022"/>
      <c r="BL82" s="3022"/>
      <c r="BM82" s="3022"/>
      <c r="BN82" s="3022"/>
      <c r="BO82" s="3022"/>
      <c r="BP82" s="3022"/>
      <c r="BQ82" s="3022"/>
      <c r="BR82" s="3022"/>
      <c r="BS82" s="3022"/>
      <c r="BT82" s="3022"/>
      <c r="BU82" s="3022"/>
      <c r="BV82" s="3022"/>
      <c r="BW82" s="3022"/>
      <c r="BX82" s="3022"/>
      <c r="BY82" s="3022"/>
      <c r="BZ82" s="3022"/>
      <c r="CA82" s="3022"/>
      <c r="CB82" s="3022"/>
      <c r="CC82" s="3022"/>
      <c r="CD82" s="3022"/>
      <c r="CE82" s="3022"/>
      <c r="CF82" s="3022"/>
      <c r="CG82" s="3022"/>
      <c r="CH82" s="3022"/>
      <c r="CI82" s="3022"/>
      <c r="CJ82" s="3022"/>
      <c r="CK82" s="3022"/>
      <c r="CL82" s="3022"/>
      <c r="CM82" s="3022"/>
      <c r="CN82" s="3022"/>
      <c r="CO82" s="3022"/>
      <c r="CP82" s="3022"/>
      <c r="CQ82" s="2533"/>
      <c r="CR82" s="2533"/>
      <c r="CS82" s="2533"/>
      <c r="CT82" s="2533"/>
      <c r="CU82" s="2533"/>
      <c r="CV82" s="2533"/>
      <c r="CW82" s="2533"/>
      <c r="CX82" s="2533"/>
      <c r="CY82" s="2533"/>
      <c r="CZ82" s="2533"/>
      <c r="DA82" s="2533"/>
      <c r="DB82" s="2533"/>
      <c r="DC82" s="2533"/>
      <c r="DD82" s="2533"/>
      <c r="DE82" s="2533"/>
    </row>
    <row r="83" spans="1:109" ht="6.75" customHeight="1">
      <c r="A83" s="2533"/>
      <c r="B83" s="2533"/>
      <c r="C83" s="2533"/>
      <c r="D83" s="2533"/>
      <c r="E83" s="2533"/>
      <c r="F83" s="2533"/>
      <c r="G83" s="2533"/>
      <c r="H83" s="2533"/>
      <c r="I83" s="2533"/>
      <c r="J83" s="2533"/>
      <c r="K83" s="2533"/>
      <c r="L83" s="2533"/>
      <c r="M83" s="2533"/>
      <c r="N83" s="2533"/>
      <c r="O83" s="2533"/>
      <c r="P83" s="2533"/>
      <c r="Q83" s="2533"/>
      <c r="R83" s="2533"/>
      <c r="S83" s="2533"/>
      <c r="T83" s="2569"/>
      <c r="U83" s="2533"/>
      <c r="V83" s="2533"/>
      <c r="W83" s="3020"/>
      <c r="X83" s="3020"/>
      <c r="Y83" s="3020"/>
      <c r="Z83" s="3020"/>
      <c r="AA83" s="3020"/>
      <c r="AB83" s="3020"/>
      <c r="AC83" s="3020"/>
      <c r="AD83" s="3020"/>
      <c r="AE83" s="3020"/>
      <c r="AF83" s="3020"/>
      <c r="AG83" s="2533"/>
      <c r="AH83" s="2533"/>
      <c r="AI83" s="2533"/>
      <c r="AJ83" s="2533"/>
      <c r="AK83" s="2562"/>
      <c r="AL83" s="2533"/>
      <c r="AM83" s="2533"/>
      <c r="AN83" s="3020"/>
      <c r="AO83" s="3020"/>
      <c r="AP83" s="3020"/>
      <c r="AQ83" s="3020"/>
      <c r="AR83" s="3020"/>
      <c r="AS83" s="3020"/>
      <c r="AT83" s="3020"/>
      <c r="AU83" s="3020"/>
      <c r="AV83" s="3020"/>
      <c r="AW83" s="3020"/>
      <c r="AX83" s="2535"/>
      <c r="AY83" s="2533"/>
      <c r="AZ83" s="2533"/>
      <c r="BA83" s="2533"/>
      <c r="BB83" s="2533"/>
      <c r="BC83" s="2533"/>
      <c r="BD83" s="3022"/>
      <c r="BE83" s="3022"/>
      <c r="BF83" s="3022"/>
      <c r="BG83" s="3022"/>
      <c r="BH83" s="3022"/>
      <c r="BI83" s="3022"/>
      <c r="BJ83" s="3022"/>
      <c r="BK83" s="3022"/>
      <c r="BL83" s="3022"/>
      <c r="BM83" s="3022"/>
      <c r="BN83" s="3022"/>
      <c r="BO83" s="3022"/>
      <c r="BP83" s="3022"/>
      <c r="BQ83" s="3022"/>
      <c r="BR83" s="3022"/>
      <c r="BS83" s="3022"/>
      <c r="BT83" s="3022"/>
      <c r="BU83" s="3022"/>
      <c r="BV83" s="3022"/>
      <c r="BW83" s="3022"/>
      <c r="BX83" s="3022"/>
      <c r="BY83" s="3022"/>
      <c r="BZ83" s="3022"/>
      <c r="CA83" s="3022"/>
      <c r="CB83" s="3022"/>
      <c r="CC83" s="3022"/>
      <c r="CD83" s="3022"/>
      <c r="CE83" s="3022"/>
      <c r="CF83" s="3022"/>
      <c r="CG83" s="3022"/>
      <c r="CH83" s="3022"/>
      <c r="CI83" s="3022"/>
      <c r="CJ83" s="3022"/>
      <c r="CK83" s="3022"/>
      <c r="CL83" s="3022"/>
      <c r="CM83" s="3022"/>
      <c r="CN83" s="3022"/>
      <c r="CO83" s="3022"/>
      <c r="CP83" s="3022"/>
      <c r="CQ83" s="2533"/>
      <c r="CR83" s="2533"/>
      <c r="CS83" s="2533"/>
      <c r="CT83" s="2533"/>
      <c r="CU83" s="2533"/>
      <c r="CV83" s="2533"/>
      <c r="CW83" s="2533"/>
      <c r="CX83" s="2533"/>
      <c r="CY83" s="2533"/>
      <c r="CZ83" s="2533"/>
      <c r="DA83" s="2533"/>
      <c r="DB83" s="2533"/>
      <c r="DC83" s="2533"/>
      <c r="DD83" s="2533"/>
      <c r="DE83" s="2533"/>
    </row>
    <row r="84" spans="1:109" ht="6.75" customHeight="1">
      <c r="A84" s="2533"/>
      <c r="B84" s="2533"/>
      <c r="C84" s="2533"/>
      <c r="D84" s="2533"/>
      <c r="E84" s="2533"/>
      <c r="F84" s="2533"/>
      <c r="G84" s="2533"/>
      <c r="H84" s="2533"/>
      <c r="I84" s="2533"/>
      <c r="J84" s="2533"/>
      <c r="K84" s="2533"/>
      <c r="L84" s="2533"/>
      <c r="M84" s="2533"/>
      <c r="N84" s="2533"/>
      <c r="O84" s="2533"/>
      <c r="P84" s="2533"/>
      <c r="Q84" s="2533"/>
      <c r="R84" s="2533"/>
      <c r="S84" s="2570"/>
      <c r="T84" s="2533"/>
      <c r="U84" s="2561"/>
      <c r="V84" s="2533"/>
      <c r="W84" s="2533"/>
      <c r="X84" s="2533"/>
      <c r="Y84" s="2533"/>
      <c r="Z84" s="2533"/>
      <c r="AA84" s="2533"/>
      <c r="AB84" s="2533"/>
      <c r="AC84" s="2533"/>
      <c r="AD84" s="2533"/>
      <c r="AE84" s="2533"/>
      <c r="AF84" s="2533"/>
      <c r="AG84" s="2533"/>
      <c r="AH84" s="2533"/>
      <c r="AI84" s="2533"/>
      <c r="AJ84" s="2533"/>
      <c r="AK84" s="2561"/>
      <c r="AL84" s="2533"/>
      <c r="AM84" s="2533"/>
      <c r="AN84" s="2533"/>
      <c r="AO84" s="2533"/>
      <c r="AP84" s="2533"/>
      <c r="AQ84" s="2533"/>
      <c r="AR84" s="2533"/>
      <c r="AS84" s="2533"/>
      <c r="AT84" s="2533"/>
      <c r="AU84" s="2533"/>
      <c r="AV84" s="2533"/>
      <c r="AW84" s="2533"/>
      <c r="AX84" s="2533"/>
      <c r="AY84" s="2533"/>
      <c r="AZ84" s="2533"/>
      <c r="BA84" s="2533"/>
      <c r="BB84" s="2533"/>
      <c r="BC84" s="2533"/>
      <c r="BD84" s="2559"/>
      <c r="BE84" s="2559"/>
      <c r="BF84" s="2559"/>
      <c r="BG84" s="2559"/>
      <c r="BH84" s="2559"/>
      <c r="BI84" s="2559"/>
      <c r="BJ84" s="2559"/>
      <c r="BK84" s="2559"/>
      <c r="BL84" s="2559"/>
      <c r="BM84" s="2559"/>
      <c r="BN84" s="2559"/>
      <c r="BO84" s="2559"/>
      <c r="BP84" s="2559"/>
      <c r="BQ84" s="2559"/>
      <c r="BR84" s="2559"/>
      <c r="BS84" s="2559"/>
      <c r="BT84" s="2559"/>
      <c r="BU84" s="2559"/>
      <c r="BV84" s="2559"/>
      <c r="BW84" s="2559"/>
      <c r="BX84" s="2559"/>
      <c r="BY84" s="2559"/>
      <c r="BZ84" s="2559"/>
      <c r="CA84" s="2559"/>
      <c r="CB84" s="2559"/>
      <c r="CC84" s="2559"/>
      <c r="CD84" s="2559"/>
      <c r="CE84" s="2559"/>
      <c r="CF84" s="2559"/>
      <c r="CG84" s="2559"/>
      <c r="CH84" s="2559"/>
      <c r="CI84" s="2559"/>
      <c r="CJ84" s="2559"/>
      <c r="CK84" s="2559"/>
      <c r="CL84" s="2559"/>
      <c r="CM84" s="2559"/>
      <c r="CN84" s="2559"/>
      <c r="CO84" s="2559"/>
      <c r="CP84" s="2559"/>
      <c r="CQ84" s="2559"/>
      <c r="CR84" s="2559"/>
      <c r="CS84" s="2559"/>
      <c r="CT84" s="2559"/>
      <c r="CU84" s="2559"/>
      <c r="CV84" s="2559"/>
      <c r="CW84" s="2559"/>
      <c r="CX84" s="2559"/>
      <c r="CY84" s="2559"/>
      <c r="CZ84" s="2559"/>
      <c r="DA84" s="2559"/>
      <c r="DB84" s="2559"/>
      <c r="DC84" s="2559"/>
      <c r="DD84" s="2559"/>
      <c r="DE84" s="2559"/>
    </row>
    <row r="85" spans="1:109" ht="6.75" customHeight="1">
      <c r="A85" s="2533"/>
      <c r="B85" s="2533"/>
      <c r="C85" s="2533"/>
      <c r="D85" s="2533"/>
      <c r="E85" s="2533"/>
      <c r="F85" s="2533"/>
      <c r="G85" s="2533"/>
      <c r="H85" s="2533"/>
      <c r="I85" s="2533"/>
      <c r="J85" s="2533"/>
      <c r="K85" s="2533"/>
      <c r="L85" s="2533"/>
      <c r="M85" s="2533"/>
      <c r="N85" s="2533"/>
      <c r="O85" s="2533"/>
      <c r="P85" s="2533"/>
      <c r="Q85" s="2533"/>
      <c r="R85" s="2533"/>
      <c r="S85" s="2570"/>
      <c r="T85" s="2533"/>
      <c r="U85" s="2561"/>
      <c r="V85" s="2533"/>
      <c r="W85" s="3021" t="s">
        <v>8236</v>
      </c>
      <c r="X85" s="3021"/>
      <c r="Y85" s="3021"/>
      <c r="Z85" s="3021"/>
      <c r="AA85" s="3021"/>
      <c r="AB85" s="3021"/>
      <c r="AC85" s="3021"/>
      <c r="AD85" s="3021"/>
      <c r="AE85" s="3021"/>
      <c r="AF85" s="3021"/>
      <c r="AG85" s="3021"/>
      <c r="AH85" s="3021"/>
      <c r="AI85" s="3021"/>
      <c r="AJ85" s="2533"/>
      <c r="AK85" s="2563"/>
      <c r="AL85" s="2532"/>
      <c r="AM85" s="2533"/>
      <c r="AN85" s="3020" t="s">
        <v>204</v>
      </c>
      <c r="AO85" s="3020"/>
      <c r="AP85" s="3020"/>
      <c r="AQ85" s="3020"/>
      <c r="AR85" s="3020"/>
      <c r="AS85" s="3020"/>
      <c r="AT85" s="3020"/>
      <c r="AU85" s="3020"/>
      <c r="AV85" s="3020"/>
      <c r="AW85" s="3020"/>
      <c r="AX85" s="2533"/>
      <c r="AY85" s="2532"/>
      <c r="AZ85" s="2533"/>
      <c r="BA85" s="2533"/>
      <c r="BB85" s="2533"/>
      <c r="BC85" s="2533"/>
      <c r="BD85" s="3022" t="s">
        <v>3420</v>
      </c>
      <c r="BE85" s="3022"/>
      <c r="BF85" s="3022"/>
      <c r="BG85" s="3022"/>
      <c r="BH85" s="3022"/>
      <c r="BI85" s="3022"/>
      <c r="BJ85" s="3022"/>
      <c r="BK85" s="3022"/>
      <c r="BL85" s="3022"/>
      <c r="BM85" s="3022"/>
      <c r="BN85" s="3022"/>
      <c r="BO85" s="3022"/>
      <c r="BP85" s="3022"/>
      <c r="BQ85" s="3022"/>
      <c r="BR85" s="3022"/>
      <c r="BS85" s="3022"/>
      <c r="BT85" s="3022"/>
      <c r="BU85" s="3022"/>
      <c r="BV85" s="3022"/>
      <c r="BW85" s="3022"/>
      <c r="BX85" s="3022"/>
      <c r="BY85" s="3022"/>
      <c r="BZ85" s="3022"/>
      <c r="CA85" s="3022"/>
      <c r="CB85" s="3022"/>
      <c r="CC85" s="3022"/>
      <c r="CD85" s="3022"/>
      <c r="CE85" s="3022"/>
      <c r="CF85" s="3022"/>
      <c r="CG85" s="3022"/>
      <c r="CH85" s="3022"/>
      <c r="CI85" s="3022"/>
      <c r="CJ85" s="3022"/>
      <c r="CK85" s="3022"/>
      <c r="CL85" s="2533"/>
      <c r="CM85" s="2533"/>
      <c r="CN85" s="2533"/>
      <c r="CO85" s="2533"/>
      <c r="CP85" s="2533"/>
      <c r="CQ85" s="2533"/>
      <c r="CR85" s="2533"/>
      <c r="CS85" s="2533"/>
      <c r="CT85" s="2533"/>
      <c r="CU85" s="2533"/>
      <c r="CV85" s="2533"/>
      <c r="CW85" s="2533"/>
      <c r="CX85" s="2533"/>
      <c r="CY85" s="2533"/>
      <c r="CZ85" s="2533"/>
      <c r="DA85" s="2533"/>
      <c r="DB85" s="2533"/>
      <c r="DC85" s="2533"/>
      <c r="DD85" s="2533"/>
      <c r="DE85" s="2533"/>
    </row>
    <row r="86" spans="1:109" ht="6.75" customHeight="1">
      <c r="A86" s="2533"/>
      <c r="B86" s="2533"/>
      <c r="C86" s="2533"/>
      <c r="D86" s="2533"/>
      <c r="E86" s="2533"/>
      <c r="F86" s="2533"/>
      <c r="G86" s="2533"/>
      <c r="H86" s="2533"/>
      <c r="I86" s="2533"/>
      <c r="J86" s="2533"/>
      <c r="K86" s="2533"/>
      <c r="L86" s="2533"/>
      <c r="M86" s="2533"/>
      <c r="N86" s="2533"/>
      <c r="O86" s="2533"/>
      <c r="P86" s="2533"/>
      <c r="Q86" s="2533"/>
      <c r="R86" s="2533"/>
      <c r="S86" s="2570"/>
      <c r="T86" s="2533"/>
      <c r="U86" s="2535"/>
      <c r="V86" s="2533"/>
      <c r="W86" s="3021"/>
      <c r="X86" s="3021"/>
      <c r="Y86" s="3021"/>
      <c r="Z86" s="3021"/>
      <c r="AA86" s="3021"/>
      <c r="AB86" s="3021"/>
      <c r="AC86" s="3021"/>
      <c r="AD86" s="3021"/>
      <c r="AE86" s="3021"/>
      <c r="AF86" s="3021"/>
      <c r="AG86" s="3021"/>
      <c r="AH86" s="3021"/>
      <c r="AI86" s="3021"/>
      <c r="AJ86" s="2533"/>
      <c r="AK86" s="2562"/>
      <c r="AL86" s="2533"/>
      <c r="AM86" s="2533"/>
      <c r="AN86" s="3020"/>
      <c r="AO86" s="3020"/>
      <c r="AP86" s="3020"/>
      <c r="AQ86" s="3020"/>
      <c r="AR86" s="3020"/>
      <c r="AS86" s="3020"/>
      <c r="AT86" s="3020"/>
      <c r="AU86" s="3020"/>
      <c r="AV86" s="3020"/>
      <c r="AW86" s="3020"/>
      <c r="AX86" s="2535"/>
      <c r="AY86" s="2533"/>
      <c r="AZ86" s="2535"/>
      <c r="BA86" s="2535"/>
      <c r="BB86" s="2535"/>
      <c r="BC86" s="2533"/>
      <c r="BD86" s="3022"/>
      <c r="BE86" s="3022"/>
      <c r="BF86" s="3022"/>
      <c r="BG86" s="3022"/>
      <c r="BH86" s="3022"/>
      <c r="BI86" s="3022"/>
      <c r="BJ86" s="3022"/>
      <c r="BK86" s="3022"/>
      <c r="BL86" s="3022"/>
      <c r="BM86" s="3022"/>
      <c r="BN86" s="3022"/>
      <c r="BO86" s="3022"/>
      <c r="BP86" s="3022"/>
      <c r="BQ86" s="3022"/>
      <c r="BR86" s="3022"/>
      <c r="BS86" s="3022"/>
      <c r="BT86" s="3022"/>
      <c r="BU86" s="3022"/>
      <c r="BV86" s="3022"/>
      <c r="BW86" s="3022"/>
      <c r="BX86" s="3022"/>
      <c r="BY86" s="3022"/>
      <c r="BZ86" s="3022"/>
      <c r="CA86" s="3022"/>
      <c r="CB86" s="3022"/>
      <c r="CC86" s="3022"/>
      <c r="CD86" s="3022"/>
      <c r="CE86" s="3022"/>
      <c r="CF86" s="3022"/>
      <c r="CG86" s="3022"/>
      <c r="CH86" s="3022"/>
      <c r="CI86" s="3022"/>
      <c r="CJ86" s="3022"/>
      <c r="CK86" s="3022"/>
      <c r="CL86" s="2533"/>
      <c r="CM86" s="2533"/>
      <c r="CN86" s="2533"/>
      <c r="CO86" s="2533"/>
      <c r="CP86" s="2533"/>
      <c r="CQ86" s="2533"/>
      <c r="CR86" s="2533"/>
      <c r="CS86" s="2533"/>
      <c r="CT86" s="2533"/>
      <c r="CU86" s="2533"/>
      <c r="CV86" s="2533"/>
      <c r="CW86" s="2533"/>
      <c r="CX86" s="2533"/>
      <c r="CY86" s="2533"/>
      <c r="CZ86" s="2533"/>
      <c r="DA86" s="2533"/>
      <c r="DB86" s="2533"/>
      <c r="DC86" s="2533"/>
      <c r="DD86" s="2533"/>
      <c r="DE86" s="2533"/>
    </row>
    <row r="87" spans="1:109" ht="6.75" customHeight="1">
      <c r="A87" s="2533"/>
      <c r="B87" s="2533"/>
      <c r="C87" s="2533"/>
      <c r="D87" s="2533"/>
      <c r="E87" s="2533"/>
      <c r="F87" s="2533"/>
      <c r="G87" s="2533"/>
      <c r="H87" s="2533"/>
      <c r="I87" s="2533"/>
      <c r="J87" s="2533"/>
      <c r="K87" s="2533"/>
      <c r="L87" s="2533"/>
      <c r="M87" s="2533"/>
      <c r="N87" s="2533"/>
      <c r="O87" s="2533"/>
      <c r="P87" s="2533"/>
      <c r="Q87" s="2533"/>
      <c r="R87" s="2533"/>
      <c r="S87" s="2570"/>
      <c r="T87" s="2533"/>
      <c r="U87" s="2533"/>
      <c r="V87" s="2533"/>
      <c r="W87" s="3021"/>
      <c r="X87" s="3021"/>
      <c r="Y87" s="3021"/>
      <c r="Z87" s="3021"/>
      <c r="AA87" s="3021"/>
      <c r="AB87" s="3021"/>
      <c r="AC87" s="3021"/>
      <c r="AD87" s="3021"/>
      <c r="AE87" s="3021"/>
      <c r="AF87" s="3021"/>
      <c r="AG87" s="3021"/>
      <c r="AH87" s="3021"/>
      <c r="AI87" s="3021"/>
      <c r="AJ87" s="2533"/>
      <c r="AK87" s="2561"/>
      <c r="AL87" s="2533"/>
      <c r="AM87" s="2533"/>
      <c r="AN87" s="2533"/>
      <c r="AO87" s="2533"/>
      <c r="AP87" s="2533"/>
      <c r="AQ87" s="2533"/>
      <c r="AR87" s="2533"/>
      <c r="AS87" s="2533"/>
      <c r="AT87" s="2533"/>
      <c r="AU87" s="2533"/>
      <c r="AV87" s="2533"/>
      <c r="AW87" s="2533"/>
      <c r="AX87" s="2533"/>
      <c r="AY87" s="2533"/>
      <c r="AZ87" s="2533"/>
      <c r="BA87" s="2533"/>
      <c r="BB87" s="2533"/>
      <c r="BC87" s="2533"/>
      <c r="BD87" s="3022" t="s">
        <v>3421</v>
      </c>
      <c r="BE87" s="3022"/>
      <c r="BF87" s="3022"/>
      <c r="BG87" s="3022"/>
      <c r="BH87" s="3022"/>
      <c r="BI87" s="3022"/>
      <c r="BJ87" s="3022"/>
      <c r="BK87" s="3022"/>
      <c r="BL87" s="3022"/>
      <c r="BM87" s="3022"/>
      <c r="BN87" s="2555"/>
      <c r="BO87" s="2555"/>
      <c r="BP87" s="2555"/>
      <c r="BQ87" s="2555"/>
      <c r="BR87" s="2555"/>
      <c r="BS87" s="2555"/>
      <c r="BT87" s="2555"/>
      <c r="BU87" s="2555"/>
      <c r="BV87" s="2555"/>
      <c r="BW87" s="2555"/>
      <c r="BX87" s="2555"/>
      <c r="BY87" s="2555"/>
      <c r="BZ87" s="2555"/>
      <c r="CA87" s="2555"/>
      <c r="CB87" s="2555"/>
      <c r="CC87" s="2555"/>
      <c r="CD87" s="2555"/>
      <c r="CE87" s="2555"/>
      <c r="CF87" s="2555"/>
      <c r="CG87" s="2555"/>
      <c r="CH87" s="2555"/>
      <c r="CI87" s="2555"/>
      <c r="CJ87" s="2555"/>
      <c r="CK87" s="2555"/>
      <c r="CL87" s="2533"/>
      <c r="CM87" s="2533"/>
      <c r="CN87" s="2533"/>
      <c r="CO87" s="2533"/>
      <c r="CP87" s="2533"/>
      <c r="CQ87" s="2533"/>
      <c r="CR87" s="2533"/>
      <c r="CS87" s="2533"/>
      <c r="CT87" s="2533"/>
      <c r="CU87" s="2533"/>
      <c r="CV87" s="2533"/>
      <c r="CW87" s="2533"/>
      <c r="CX87" s="2533"/>
      <c r="CY87" s="2533"/>
      <c r="CZ87" s="2533"/>
      <c r="DA87" s="2533"/>
      <c r="DB87" s="2533"/>
      <c r="DC87" s="2533"/>
      <c r="DD87" s="2533"/>
      <c r="DE87" s="2533"/>
    </row>
    <row r="88" spans="1:109" ht="6.75" customHeight="1">
      <c r="A88" s="2533"/>
      <c r="B88" s="2533"/>
      <c r="C88" s="2533"/>
      <c r="D88" s="2533"/>
      <c r="E88" s="2533"/>
      <c r="F88" s="2533"/>
      <c r="G88" s="2533"/>
      <c r="H88" s="2533"/>
      <c r="I88" s="2533"/>
      <c r="J88" s="2533"/>
      <c r="K88" s="2533"/>
      <c r="L88" s="2533"/>
      <c r="M88" s="2533"/>
      <c r="N88" s="2533"/>
      <c r="O88" s="2533"/>
      <c r="P88" s="2533"/>
      <c r="Q88" s="2533"/>
      <c r="R88" s="2533"/>
      <c r="S88" s="2570"/>
      <c r="T88" s="2533"/>
      <c r="U88" s="2533"/>
      <c r="V88" s="2533"/>
      <c r="W88" s="3021"/>
      <c r="X88" s="3021"/>
      <c r="Y88" s="3021"/>
      <c r="Z88" s="3021"/>
      <c r="AA88" s="3021"/>
      <c r="AB88" s="3021"/>
      <c r="AC88" s="3021"/>
      <c r="AD88" s="3021"/>
      <c r="AE88" s="3021"/>
      <c r="AF88" s="3021"/>
      <c r="AG88" s="3021"/>
      <c r="AH88" s="3021"/>
      <c r="AI88" s="3021"/>
      <c r="AJ88" s="2533"/>
      <c r="AK88" s="2561"/>
      <c r="AL88" s="2533"/>
      <c r="AM88" s="2533"/>
      <c r="AN88" s="2533"/>
      <c r="AO88" s="2533"/>
      <c r="AP88" s="2533"/>
      <c r="AQ88" s="2533"/>
      <c r="AR88" s="2533"/>
      <c r="AS88" s="2533"/>
      <c r="AT88" s="2533"/>
      <c r="AU88" s="2533"/>
      <c r="AV88" s="2533"/>
      <c r="AW88" s="2533"/>
      <c r="AX88" s="2533"/>
      <c r="AY88" s="2533"/>
      <c r="AZ88" s="2533"/>
      <c r="BA88" s="2533"/>
      <c r="BB88" s="2533"/>
      <c r="BC88" s="2533"/>
      <c r="BD88" s="3022"/>
      <c r="BE88" s="3022"/>
      <c r="BF88" s="3022"/>
      <c r="BG88" s="3022"/>
      <c r="BH88" s="3022"/>
      <c r="BI88" s="3022"/>
      <c r="BJ88" s="3022"/>
      <c r="BK88" s="3022"/>
      <c r="BL88" s="3022"/>
      <c r="BM88" s="3022"/>
      <c r="BN88" s="2555"/>
      <c r="BO88" s="2555"/>
      <c r="BP88" s="2555"/>
      <c r="BQ88" s="2555"/>
      <c r="BR88" s="2555"/>
      <c r="BS88" s="2555"/>
      <c r="BT88" s="2555"/>
      <c r="BU88" s="2555"/>
      <c r="BV88" s="2555"/>
      <c r="BW88" s="2555"/>
      <c r="BX88" s="2555"/>
      <c r="BY88" s="2555"/>
      <c r="BZ88" s="2555"/>
      <c r="CA88" s="2555"/>
      <c r="CB88" s="2555"/>
      <c r="CC88" s="2555"/>
      <c r="CD88" s="2555"/>
      <c r="CE88" s="2555"/>
      <c r="CF88" s="2555"/>
      <c r="CG88" s="2555"/>
      <c r="CH88" s="2555"/>
      <c r="CI88" s="2555"/>
      <c r="CJ88" s="2555"/>
      <c r="CK88" s="2555"/>
      <c r="CL88" s="2533"/>
      <c r="CM88" s="2533"/>
      <c r="CN88" s="2533"/>
      <c r="CO88" s="2533"/>
      <c r="CP88" s="2533"/>
      <c r="CQ88" s="2533"/>
      <c r="CR88" s="2533"/>
      <c r="CS88" s="2533"/>
      <c r="CT88" s="2533"/>
      <c r="CU88" s="2533"/>
      <c r="CV88" s="2533"/>
      <c r="CW88" s="2533"/>
      <c r="CX88" s="2533"/>
      <c r="CY88" s="2533"/>
      <c r="CZ88" s="2533"/>
      <c r="DA88" s="2533"/>
      <c r="DB88" s="2533"/>
      <c r="DC88" s="2533"/>
      <c r="DD88" s="2533"/>
      <c r="DE88" s="2533"/>
    </row>
    <row r="89" spans="1:109" ht="6.75" customHeight="1">
      <c r="A89" s="2533"/>
      <c r="B89" s="2533"/>
      <c r="C89" s="2533"/>
      <c r="D89" s="2533"/>
      <c r="E89" s="2533"/>
      <c r="F89" s="2533"/>
      <c r="G89" s="2533"/>
      <c r="H89" s="2533"/>
      <c r="I89" s="2533"/>
      <c r="J89" s="2533"/>
      <c r="K89" s="2533"/>
      <c r="L89" s="2533"/>
      <c r="M89" s="2533"/>
      <c r="N89" s="2533"/>
      <c r="O89" s="2533"/>
      <c r="P89" s="2533"/>
      <c r="Q89" s="2533"/>
      <c r="R89" s="2533"/>
      <c r="S89" s="2570"/>
      <c r="T89" s="2533"/>
      <c r="U89" s="2533"/>
      <c r="V89" s="2533"/>
      <c r="W89" s="3021"/>
      <c r="X89" s="3021"/>
      <c r="Y89" s="3021"/>
      <c r="Z89" s="3021"/>
      <c r="AA89" s="3021"/>
      <c r="AB89" s="3021"/>
      <c r="AC89" s="3021"/>
      <c r="AD89" s="3021"/>
      <c r="AE89" s="3021"/>
      <c r="AF89" s="3021"/>
      <c r="AG89" s="3021"/>
      <c r="AH89" s="3021"/>
      <c r="AI89" s="3021"/>
      <c r="AJ89" s="2533"/>
      <c r="AK89" s="2561"/>
      <c r="AL89" s="2533"/>
      <c r="AM89" s="2533"/>
      <c r="AN89" s="2533"/>
      <c r="AO89" s="2533"/>
      <c r="AP89" s="2533"/>
      <c r="AQ89" s="2533"/>
      <c r="AR89" s="2533"/>
      <c r="AS89" s="2533"/>
      <c r="AT89" s="2533"/>
      <c r="AU89" s="2533"/>
      <c r="AV89" s="2533"/>
      <c r="AW89" s="2533"/>
      <c r="AX89" s="2533"/>
      <c r="AY89" s="2533"/>
      <c r="AZ89" s="2533"/>
      <c r="BA89" s="2533"/>
      <c r="BB89" s="2533"/>
      <c r="BC89" s="2533"/>
      <c r="BD89" s="2555"/>
      <c r="BE89" s="2555"/>
      <c r="BF89" s="2555"/>
      <c r="BG89" s="2555"/>
      <c r="BH89" s="2555"/>
      <c r="BI89" s="2555"/>
      <c r="BJ89" s="2555"/>
      <c r="BK89" s="2555"/>
      <c r="BL89" s="2555"/>
      <c r="BM89" s="2555"/>
      <c r="BN89" s="2555"/>
      <c r="BO89" s="2555"/>
      <c r="BP89" s="2555"/>
      <c r="BQ89" s="2555"/>
      <c r="BR89" s="2555"/>
      <c r="BS89" s="2555"/>
      <c r="BT89" s="2555"/>
      <c r="BU89" s="2555"/>
      <c r="BV89" s="2555"/>
      <c r="BW89" s="2555"/>
      <c r="BX89" s="2555"/>
      <c r="BY89" s="2555"/>
      <c r="BZ89" s="2555"/>
      <c r="CA89" s="2555"/>
      <c r="CB89" s="2555"/>
      <c r="CC89" s="2555"/>
      <c r="CD89" s="2555"/>
      <c r="CE89" s="2555"/>
      <c r="CF89" s="2555"/>
      <c r="CG89" s="2555"/>
      <c r="CH89" s="2555"/>
      <c r="CI89" s="2555"/>
      <c r="CJ89" s="2555"/>
      <c r="CK89" s="2555"/>
      <c r="CL89" s="2555"/>
      <c r="CM89" s="2555"/>
      <c r="CN89" s="2555"/>
      <c r="CO89" s="2555"/>
      <c r="CP89" s="2555"/>
      <c r="CQ89" s="2555"/>
      <c r="CR89" s="2555"/>
      <c r="CS89" s="2555"/>
      <c r="CT89" s="2555"/>
      <c r="CU89" s="2555"/>
      <c r="CV89" s="2555"/>
      <c r="CW89" s="2555"/>
      <c r="CX89" s="2555"/>
      <c r="CY89" s="2555"/>
      <c r="CZ89" s="2555"/>
      <c r="DA89" s="2555"/>
      <c r="DB89" s="2555"/>
      <c r="DC89" s="2555"/>
      <c r="DD89" s="2555"/>
      <c r="DE89" s="2555"/>
    </row>
    <row r="90" spans="1:109" ht="6.75" customHeight="1">
      <c r="A90" s="2533"/>
      <c r="B90" s="2533"/>
      <c r="C90" s="2533"/>
      <c r="D90" s="2533"/>
      <c r="E90" s="2533"/>
      <c r="F90" s="2533"/>
      <c r="G90" s="2533"/>
      <c r="H90" s="2533"/>
      <c r="I90" s="2533"/>
      <c r="J90" s="2533"/>
      <c r="K90" s="2533"/>
      <c r="L90" s="2533"/>
      <c r="M90" s="2533"/>
      <c r="N90" s="2533"/>
      <c r="O90" s="2533"/>
      <c r="P90" s="2533"/>
      <c r="Q90" s="2533"/>
      <c r="R90" s="2533"/>
      <c r="S90" s="2570"/>
      <c r="T90" s="2533"/>
      <c r="U90" s="2533"/>
      <c r="V90" s="2533"/>
      <c r="W90" s="3021"/>
      <c r="X90" s="3021"/>
      <c r="Y90" s="3021"/>
      <c r="Z90" s="3021"/>
      <c r="AA90" s="3021"/>
      <c r="AB90" s="3021"/>
      <c r="AC90" s="3021"/>
      <c r="AD90" s="3021"/>
      <c r="AE90" s="3021"/>
      <c r="AF90" s="3021"/>
      <c r="AG90" s="3021"/>
      <c r="AH90" s="3021"/>
      <c r="AI90" s="3021"/>
      <c r="AJ90" s="2533"/>
      <c r="AK90" s="2561"/>
      <c r="AL90" s="2533"/>
      <c r="AM90" s="2533"/>
      <c r="AN90" s="3022" t="s">
        <v>203</v>
      </c>
      <c r="AO90" s="3022"/>
      <c r="AP90" s="3022"/>
      <c r="AQ90" s="3022"/>
      <c r="AR90" s="3022"/>
      <c r="AS90" s="3022"/>
      <c r="AT90" s="3022"/>
      <c r="AU90" s="3022"/>
      <c r="AV90" s="3022"/>
      <c r="AW90" s="3022"/>
      <c r="AX90" s="3022"/>
      <c r="AY90" s="3022"/>
      <c r="AZ90" s="2533"/>
      <c r="BA90" s="2533"/>
      <c r="BB90" s="2533"/>
      <c r="BC90" s="2533"/>
      <c r="BD90" s="3022" t="s">
        <v>6991</v>
      </c>
      <c r="BE90" s="3022"/>
      <c r="BF90" s="3022"/>
      <c r="BG90" s="3022"/>
      <c r="BH90" s="3022"/>
      <c r="BI90" s="3022"/>
      <c r="BJ90" s="3022"/>
      <c r="BK90" s="3022"/>
      <c r="BL90" s="3022"/>
      <c r="BM90" s="3022"/>
      <c r="BN90" s="3022"/>
      <c r="BO90" s="3022"/>
      <c r="BP90" s="3022"/>
      <c r="BQ90" s="3022"/>
      <c r="BR90" s="3022"/>
      <c r="BS90" s="3022"/>
      <c r="BT90" s="3022"/>
      <c r="BU90" s="3022"/>
      <c r="BV90" s="3022"/>
      <c r="BW90" s="3022"/>
      <c r="BX90" s="3022"/>
      <c r="BY90" s="3022"/>
      <c r="BZ90" s="3022"/>
      <c r="CA90" s="3022"/>
      <c r="CB90" s="3022"/>
      <c r="CC90" s="3022"/>
      <c r="CD90" s="3022"/>
      <c r="CE90" s="3022"/>
      <c r="CF90" s="3022"/>
      <c r="CG90" s="3022"/>
      <c r="CH90" s="3022"/>
      <c r="CI90" s="3022"/>
      <c r="CJ90" s="2533"/>
      <c r="CK90" s="2533"/>
      <c r="CL90" s="2533"/>
      <c r="CM90" s="2533"/>
      <c r="CN90" s="2533"/>
      <c r="CO90" s="2533"/>
      <c r="CP90" s="2533"/>
      <c r="CQ90" s="2533"/>
      <c r="CR90" s="2533"/>
      <c r="CS90" s="2533"/>
      <c r="CT90" s="2533"/>
      <c r="CU90" s="2533"/>
      <c r="CV90" s="2533"/>
      <c r="CW90" s="2533"/>
      <c r="CX90" s="2533"/>
      <c r="CY90" s="2533"/>
      <c r="CZ90" s="2533"/>
      <c r="DA90" s="2533"/>
      <c r="DB90" s="2533"/>
      <c r="DC90" s="2533"/>
      <c r="DD90" s="2533"/>
      <c r="DE90" s="2533"/>
    </row>
    <row r="91" spans="1:109" ht="6.75" customHeight="1">
      <c r="A91" s="2533"/>
      <c r="B91" s="2533"/>
      <c r="C91" s="2533"/>
      <c r="D91" s="2533"/>
      <c r="E91" s="2533"/>
      <c r="F91" s="2533"/>
      <c r="G91" s="2533"/>
      <c r="H91" s="2533"/>
      <c r="I91" s="2533"/>
      <c r="J91" s="2533"/>
      <c r="K91" s="2533"/>
      <c r="L91" s="2533"/>
      <c r="M91" s="2533"/>
      <c r="N91" s="2533"/>
      <c r="O91" s="2533"/>
      <c r="P91" s="2533"/>
      <c r="Q91" s="2533"/>
      <c r="R91" s="2533"/>
      <c r="S91" s="2570"/>
      <c r="T91" s="2533"/>
      <c r="U91" s="2533"/>
      <c r="V91" s="2533"/>
      <c r="W91" s="3021"/>
      <c r="X91" s="3021"/>
      <c r="Y91" s="3021"/>
      <c r="Z91" s="3021"/>
      <c r="AA91" s="3021"/>
      <c r="AB91" s="3021"/>
      <c r="AC91" s="3021"/>
      <c r="AD91" s="3021"/>
      <c r="AE91" s="3021"/>
      <c r="AF91" s="3021"/>
      <c r="AG91" s="3021"/>
      <c r="AH91" s="3021"/>
      <c r="AI91" s="3021"/>
      <c r="AJ91" s="2533"/>
      <c r="AK91" s="2562"/>
      <c r="AL91" s="2535"/>
      <c r="AM91" s="2533"/>
      <c r="AN91" s="3022"/>
      <c r="AO91" s="3022"/>
      <c r="AP91" s="3022"/>
      <c r="AQ91" s="3022"/>
      <c r="AR91" s="3022"/>
      <c r="AS91" s="3022"/>
      <c r="AT91" s="3022"/>
      <c r="AU91" s="3022"/>
      <c r="AV91" s="3022"/>
      <c r="AW91" s="3022"/>
      <c r="AX91" s="3022"/>
      <c r="AY91" s="3022"/>
      <c r="AZ91" s="2535"/>
      <c r="BA91" s="2535"/>
      <c r="BB91" s="2535"/>
      <c r="BC91" s="2533"/>
      <c r="BD91" s="3022"/>
      <c r="BE91" s="3022"/>
      <c r="BF91" s="3022"/>
      <c r="BG91" s="3022"/>
      <c r="BH91" s="3022"/>
      <c r="BI91" s="3022"/>
      <c r="BJ91" s="3022"/>
      <c r="BK91" s="3022"/>
      <c r="BL91" s="3022"/>
      <c r="BM91" s="3022"/>
      <c r="BN91" s="3022"/>
      <c r="BO91" s="3022"/>
      <c r="BP91" s="3022"/>
      <c r="BQ91" s="3022"/>
      <c r="BR91" s="3022"/>
      <c r="BS91" s="3022"/>
      <c r="BT91" s="3022"/>
      <c r="BU91" s="3022"/>
      <c r="BV91" s="3022"/>
      <c r="BW91" s="3022"/>
      <c r="BX91" s="3022"/>
      <c r="BY91" s="3022"/>
      <c r="BZ91" s="3022"/>
      <c r="CA91" s="3022"/>
      <c r="CB91" s="3022"/>
      <c r="CC91" s="3022"/>
      <c r="CD91" s="3022"/>
      <c r="CE91" s="3022"/>
      <c r="CF91" s="3022"/>
      <c r="CG91" s="3022"/>
      <c r="CH91" s="3022"/>
      <c r="CI91" s="3022"/>
      <c r="CJ91" s="2533"/>
      <c r="CK91" s="2533"/>
      <c r="CL91" s="2533"/>
      <c r="CM91" s="2533"/>
      <c r="CN91" s="2533"/>
      <c r="CO91" s="2533"/>
      <c r="CP91" s="2533"/>
      <c r="CQ91" s="2533"/>
      <c r="CR91" s="2533"/>
      <c r="CS91" s="2533"/>
      <c r="CT91" s="2533"/>
      <c r="CU91" s="2533"/>
      <c r="CV91" s="2533"/>
      <c r="CW91" s="2533"/>
      <c r="CX91" s="2533"/>
      <c r="CY91" s="2533"/>
      <c r="CZ91" s="2533"/>
      <c r="DA91" s="2533"/>
      <c r="DB91" s="2533"/>
      <c r="DC91" s="2533"/>
      <c r="DD91" s="2533"/>
      <c r="DE91" s="2533"/>
    </row>
    <row r="92" spans="1:109" ht="6.75" customHeight="1">
      <c r="A92" s="2533"/>
      <c r="B92" s="2533"/>
      <c r="C92" s="2533"/>
      <c r="D92" s="2564"/>
      <c r="E92" s="2564"/>
      <c r="F92" s="2564"/>
      <c r="G92" s="2564"/>
      <c r="H92" s="2564"/>
      <c r="I92" s="2564"/>
      <c r="J92" s="2564"/>
      <c r="K92" s="2564"/>
      <c r="L92" s="2564"/>
      <c r="M92" s="2533"/>
      <c r="N92" s="2533"/>
      <c r="O92" s="2533"/>
      <c r="P92" s="2533"/>
      <c r="Q92" s="2533"/>
      <c r="R92" s="2533"/>
      <c r="S92" s="2533"/>
      <c r="T92" s="2561"/>
      <c r="U92" s="2533"/>
      <c r="V92" s="2533"/>
      <c r="AI92" s="2571"/>
      <c r="AJ92" s="2533"/>
      <c r="AK92" s="2561"/>
      <c r="AL92" s="2533"/>
      <c r="AM92" s="2533"/>
      <c r="AN92" s="2533"/>
      <c r="AO92" s="2533"/>
      <c r="AP92" s="2533"/>
      <c r="AQ92" s="2533"/>
      <c r="AR92" s="2533"/>
      <c r="AS92" s="2533"/>
      <c r="AT92" s="2533"/>
      <c r="AU92" s="2533"/>
      <c r="AV92" s="2533"/>
      <c r="AW92" s="2533"/>
      <c r="AX92" s="2533"/>
      <c r="AY92" s="2533"/>
      <c r="AZ92" s="2533"/>
      <c r="BA92" s="2533"/>
      <c r="BB92" s="2533"/>
      <c r="BC92" s="2533"/>
      <c r="BD92" s="3022" t="s">
        <v>7447</v>
      </c>
      <c r="BE92" s="3022"/>
      <c r="BF92" s="3022"/>
      <c r="BG92" s="3022"/>
      <c r="BH92" s="3022"/>
      <c r="BI92" s="3022"/>
      <c r="BJ92" s="3022"/>
      <c r="BK92" s="3022"/>
      <c r="BL92" s="3022"/>
      <c r="BM92" s="3022"/>
      <c r="BN92" s="3022"/>
      <c r="BO92" s="3022"/>
      <c r="BP92" s="3022"/>
      <c r="BQ92" s="3022"/>
      <c r="BR92" s="3022"/>
      <c r="BS92" s="2533"/>
      <c r="BT92" s="2533"/>
      <c r="BU92" s="2533"/>
      <c r="BV92" s="2533"/>
      <c r="BW92" s="2533"/>
      <c r="BX92" s="2533"/>
      <c r="BY92" s="2533"/>
      <c r="BZ92" s="2533"/>
      <c r="CA92" s="2533"/>
      <c r="CB92" s="2533"/>
      <c r="CC92" s="2533"/>
      <c r="CD92" s="2533"/>
      <c r="CE92" s="2533"/>
      <c r="CF92" s="2533"/>
      <c r="CG92" s="2533"/>
      <c r="CH92" s="2533"/>
      <c r="CI92" s="2533"/>
      <c r="CJ92" s="2533"/>
      <c r="CK92" s="2533"/>
      <c r="CL92" s="2533"/>
      <c r="CM92" s="2533"/>
      <c r="CN92" s="2533"/>
      <c r="CO92" s="2533"/>
      <c r="CP92" s="2533"/>
      <c r="CQ92" s="2533"/>
      <c r="CR92" s="2533"/>
      <c r="CS92" s="2533"/>
      <c r="CT92" s="2533"/>
      <c r="CU92" s="2533"/>
      <c r="CV92" s="2533"/>
      <c r="CW92" s="2533"/>
      <c r="CX92" s="2533"/>
      <c r="CY92" s="2533"/>
      <c r="CZ92" s="2533"/>
      <c r="DA92" s="2533"/>
      <c r="DB92" s="2533"/>
      <c r="DC92" s="2533"/>
      <c r="DD92" s="2533"/>
      <c r="DE92" s="2533"/>
    </row>
    <row r="93" spans="1:109" ht="6.75" customHeight="1">
      <c r="A93" s="2533"/>
      <c r="B93" s="2533"/>
      <c r="C93" s="2533"/>
      <c r="D93" s="2564"/>
      <c r="E93" s="2564"/>
      <c r="F93" s="2564"/>
      <c r="G93" s="2564"/>
      <c r="H93" s="2564"/>
      <c r="I93" s="2564"/>
      <c r="J93" s="2564"/>
      <c r="K93" s="2564"/>
      <c r="L93" s="2564"/>
      <c r="M93" s="2533"/>
      <c r="N93" s="2533"/>
      <c r="O93" s="2533"/>
      <c r="P93" s="2533"/>
      <c r="Q93" s="2533"/>
      <c r="R93" s="2533"/>
      <c r="S93" s="2533"/>
      <c r="T93" s="2561"/>
      <c r="U93" s="2533"/>
      <c r="V93" s="2533"/>
      <c r="W93" s="3024" t="s">
        <v>170</v>
      </c>
      <c r="X93" s="3024"/>
      <c r="Y93" s="3024"/>
      <c r="Z93" s="3024"/>
      <c r="AA93" s="3024"/>
      <c r="AB93" s="3024"/>
      <c r="AC93" s="3024"/>
      <c r="AD93" s="3024"/>
      <c r="AE93" s="3024"/>
      <c r="AF93" s="3024"/>
      <c r="AG93" s="3024"/>
      <c r="AH93" s="3024"/>
      <c r="AI93" s="2571"/>
      <c r="AJ93" s="2533"/>
      <c r="AK93" s="2561"/>
      <c r="AL93" s="2533"/>
      <c r="AM93" s="2533"/>
      <c r="AN93" s="2533"/>
      <c r="AO93" s="2533"/>
      <c r="AP93" s="2533"/>
      <c r="AQ93" s="2533"/>
      <c r="AR93" s="2533"/>
      <c r="AS93" s="2533"/>
      <c r="AT93" s="2533"/>
      <c r="AU93" s="2533"/>
      <c r="AV93" s="2533"/>
      <c r="AW93" s="2533"/>
      <c r="AX93" s="2533"/>
      <c r="AY93" s="2533"/>
      <c r="AZ93" s="2533"/>
      <c r="BA93" s="2533"/>
      <c r="BB93" s="2533"/>
      <c r="BC93" s="2533"/>
      <c r="BD93" s="3022"/>
      <c r="BE93" s="3022"/>
      <c r="BF93" s="3022"/>
      <c r="BG93" s="3022"/>
      <c r="BH93" s="3022"/>
      <c r="BI93" s="3022"/>
      <c r="BJ93" s="3022"/>
      <c r="BK93" s="3022"/>
      <c r="BL93" s="3022"/>
      <c r="BM93" s="3022"/>
      <c r="BN93" s="3022"/>
      <c r="BO93" s="3022"/>
      <c r="BP93" s="3022"/>
      <c r="BQ93" s="3022"/>
      <c r="BR93" s="3022"/>
      <c r="BS93" s="2533"/>
      <c r="BT93" s="2533"/>
      <c r="BU93" s="2533"/>
      <c r="BV93" s="2533"/>
      <c r="BW93" s="2533"/>
      <c r="BX93" s="2533"/>
      <c r="BY93" s="2533"/>
      <c r="BZ93" s="2533"/>
      <c r="CA93" s="2533"/>
      <c r="CB93" s="2533"/>
      <c r="CC93" s="2533"/>
      <c r="CD93" s="2533"/>
      <c r="CE93" s="2533"/>
      <c r="CF93" s="2533"/>
      <c r="CG93" s="2533"/>
      <c r="CH93" s="2533"/>
      <c r="CI93" s="2533"/>
      <c r="CJ93" s="2533"/>
      <c r="CK93" s="2533"/>
      <c r="CL93" s="2533"/>
      <c r="CM93" s="2533"/>
      <c r="CN93" s="2533"/>
      <c r="CO93" s="2533"/>
      <c r="CP93" s="2533"/>
      <c r="CQ93" s="2533"/>
      <c r="CR93" s="2533"/>
      <c r="CS93" s="2533"/>
      <c r="CT93" s="2533"/>
      <c r="CU93" s="2533"/>
      <c r="CV93" s="2533"/>
      <c r="CW93" s="2533"/>
      <c r="CX93" s="2533"/>
      <c r="CY93" s="2533"/>
      <c r="CZ93" s="2533"/>
      <c r="DA93" s="2533"/>
      <c r="DB93" s="2533"/>
      <c r="DC93" s="2533"/>
      <c r="DD93" s="2533"/>
      <c r="DE93" s="2533"/>
    </row>
    <row r="94" spans="1:109" ht="6.75" customHeight="1">
      <c r="A94" s="2533"/>
      <c r="B94" s="2533"/>
      <c r="C94" s="2533"/>
      <c r="D94" s="2564"/>
      <c r="E94" s="2564"/>
      <c r="F94" s="2564"/>
      <c r="G94" s="2564"/>
      <c r="H94" s="2564"/>
      <c r="I94" s="2564"/>
      <c r="J94" s="2564"/>
      <c r="K94" s="2564"/>
      <c r="L94" s="2564"/>
      <c r="M94" s="2533"/>
      <c r="N94" s="2533"/>
      <c r="O94" s="2533"/>
      <c r="P94" s="2533"/>
      <c r="Q94" s="2533"/>
      <c r="R94" s="2533"/>
      <c r="S94" s="2533"/>
      <c r="T94" s="2561"/>
      <c r="U94" s="2533"/>
      <c r="V94" s="2533"/>
      <c r="W94" s="3024"/>
      <c r="X94" s="3024"/>
      <c r="Y94" s="3024"/>
      <c r="Z94" s="3024"/>
      <c r="AA94" s="3024"/>
      <c r="AB94" s="3024"/>
      <c r="AC94" s="3024"/>
      <c r="AD94" s="3024"/>
      <c r="AE94" s="3024"/>
      <c r="AF94" s="3024"/>
      <c r="AG94" s="3024"/>
      <c r="AH94" s="3024"/>
      <c r="AI94" s="2533"/>
      <c r="AJ94" s="2533"/>
      <c r="AK94" s="2561"/>
      <c r="AL94" s="2533"/>
      <c r="AM94" s="2533"/>
      <c r="AN94" s="2555"/>
      <c r="AO94" s="2555"/>
      <c r="AP94" s="2555"/>
      <c r="AQ94" s="2555"/>
      <c r="AR94" s="2555"/>
      <c r="AS94" s="2555"/>
      <c r="AT94" s="2555"/>
      <c r="AU94" s="2555"/>
      <c r="AV94" s="2555"/>
      <c r="AW94" s="2533"/>
      <c r="AX94" s="2533"/>
      <c r="AY94" s="2534"/>
      <c r="AZ94" s="2533"/>
      <c r="BA94" s="2533"/>
      <c r="BB94" s="2533"/>
      <c r="BC94" s="2533"/>
      <c r="BD94" s="2555"/>
      <c r="BE94" s="2555"/>
      <c r="BF94" s="2555"/>
      <c r="BG94" s="2555"/>
      <c r="BH94" s="2555"/>
      <c r="BI94" s="2555"/>
      <c r="BJ94" s="2555"/>
      <c r="BK94" s="2555"/>
      <c r="BL94" s="2555"/>
      <c r="BM94" s="2555"/>
      <c r="BN94" s="2555"/>
      <c r="BO94" s="2555"/>
      <c r="BP94" s="2555"/>
      <c r="BQ94" s="2555"/>
      <c r="BR94" s="2555"/>
      <c r="BS94" s="2555"/>
      <c r="BT94" s="2555"/>
      <c r="BU94" s="2555"/>
      <c r="BV94" s="2555"/>
      <c r="BW94" s="2555"/>
      <c r="BX94" s="2555"/>
      <c r="BY94" s="2555"/>
      <c r="BZ94" s="2555"/>
      <c r="CA94" s="2555"/>
      <c r="CB94" s="2555"/>
      <c r="CC94" s="2555"/>
      <c r="CD94" s="2555"/>
      <c r="CE94" s="2555"/>
      <c r="CF94" s="2555"/>
      <c r="CG94" s="2555"/>
      <c r="CH94" s="2555"/>
      <c r="CI94" s="2555"/>
      <c r="CJ94" s="2555"/>
      <c r="CK94" s="2555"/>
      <c r="CL94" s="2555"/>
      <c r="CM94" s="2555"/>
      <c r="CN94" s="2555"/>
      <c r="CO94" s="2555"/>
      <c r="CP94" s="2555"/>
      <c r="CQ94" s="2555"/>
      <c r="CR94" s="2555"/>
      <c r="CS94" s="2555"/>
      <c r="CT94" s="2555"/>
      <c r="CU94" s="2555"/>
      <c r="CV94" s="2555"/>
      <c r="CW94" s="2555"/>
      <c r="CX94" s="2555"/>
      <c r="CY94" s="2555"/>
      <c r="CZ94" s="2555"/>
      <c r="DA94" s="2555"/>
      <c r="DB94" s="2555"/>
      <c r="DC94" s="2555"/>
      <c r="DD94" s="2555"/>
      <c r="DE94" s="2555"/>
    </row>
    <row r="95" spans="1:109" ht="6.75" customHeight="1">
      <c r="A95" s="2533"/>
      <c r="B95" s="2533"/>
      <c r="C95" s="2533"/>
      <c r="D95" s="2564"/>
      <c r="E95" s="2564"/>
      <c r="F95" s="2564"/>
      <c r="G95" s="2564"/>
      <c r="H95" s="2564"/>
      <c r="I95" s="2564"/>
      <c r="J95" s="2564"/>
      <c r="K95" s="2564"/>
      <c r="L95" s="2564"/>
      <c r="M95" s="2533"/>
      <c r="N95" s="2533"/>
      <c r="O95" s="2533"/>
      <c r="P95" s="2533"/>
      <c r="Q95" s="2533"/>
      <c r="R95" s="2533"/>
      <c r="S95" s="2533"/>
      <c r="T95" s="2561"/>
      <c r="U95" s="2533"/>
      <c r="V95" s="2533"/>
      <c r="W95" s="2543"/>
      <c r="X95" s="2543"/>
      <c r="Y95" s="2543"/>
      <c r="Z95" s="2543"/>
      <c r="AA95" s="2543"/>
      <c r="AB95" s="2543"/>
      <c r="AC95" s="2543"/>
      <c r="AD95" s="2543"/>
      <c r="AE95" s="2543"/>
      <c r="AF95" s="2543"/>
      <c r="AG95" s="2533"/>
      <c r="AH95" s="2533"/>
      <c r="AI95" s="2533"/>
      <c r="AJ95" s="2533"/>
      <c r="AK95" s="2561"/>
      <c r="AL95" s="2533"/>
      <c r="AM95" s="2533"/>
      <c r="AN95" s="3022" t="s">
        <v>6992</v>
      </c>
      <c r="AO95" s="3022"/>
      <c r="AP95" s="3022"/>
      <c r="AQ95" s="3022"/>
      <c r="AR95" s="3022"/>
      <c r="AS95" s="3022"/>
      <c r="AT95" s="3022"/>
      <c r="AU95" s="3022"/>
      <c r="AV95" s="3022"/>
      <c r="AW95" s="3022"/>
      <c r="AX95" s="3022"/>
      <c r="AY95" s="3022"/>
      <c r="AZ95" s="3022"/>
      <c r="BA95" s="3022"/>
      <c r="BB95" s="3022"/>
      <c r="BC95" s="3022"/>
      <c r="BD95" s="3022"/>
      <c r="BE95" s="3022"/>
      <c r="BF95" s="2533"/>
      <c r="BG95" s="2533"/>
      <c r="BH95" s="2533"/>
      <c r="BI95" s="2533"/>
      <c r="BJ95" s="2533"/>
      <c r="BK95" s="2533"/>
      <c r="BL95" s="2533"/>
      <c r="BM95" s="2533"/>
      <c r="BN95" s="2533"/>
      <c r="BO95" s="2533"/>
      <c r="BP95" s="2533"/>
      <c r="BQ95" s="2533"/>
      <c r="BR95" s="2533"/>
      <c r="BS95" s="2533"/>
      <c r="BT95" s="2533"/>
      <c r="BU95" s="2533"/>
      <c r="BV95" s="2533"/>
      <c r="BW95" s="2533"/>
      <c r="BX95" s="2533"/>
      <c r="BY95" s="2533"/>
      <c r="BZ95" s="2533"/>
      <c r="CA95" s="2533"/>
      <c r="CB95" s="2533"/>
      <c r="CC95" s="2533"/>
      <c r="CD95" s="2533"/>
      <c r="CE95" s="2533"/>
      <c r="CF95" s="2533"/>
      <c r="CG95" s="2533"/>
      <c r="CH95" s="2533"/>
      <c r="CI95" s="2533"/>
      <c r="CJ95" s="2533"/>
      <c r="CK95" s="2533"/>
      <c r="CL95" s="2533"/>
      <c r="CM95" s="2533"/>
      <c r="CN95" s="2533"/>
      <c r="CO95" s="2533"/>
      <c r="CP95" s="2533"/>
      <c r="CQ95" s="2533"/>
      <c r="CR95" s="2533"/>
      <c r="CS95" s="2533"/>
      <c r="CT95" s="2533"/>
      <c r="CU95" s="2533"/>
      <c r="CV95" s="2533"/>
      <c r="CW95" s="2533"/>
      <c r="CX95" s="2533"/>
      <c r="CY95" s="2533"/>
      <c r="CZ95" s="2533"/>
      <c r="DA95" s="2533"/>
      <c r="DB95" s="2533"/>
      <c r="DC95" s="2533"/>
      <c r="DD95" s="2533"/>
      <c r="DE95" s="2533"/>
    </row>
    <row r="96" spans="1:109" ht="6.75" customHeight="1">
      <c r="A96" s="2533"/>
      <c r="B96" s="2533"/>
      <c r="C96" s="2533"/>
      <c r="D96" s="2564"/>
      <c r="E96" s="2564"/>
      <c r="F96" s="2564"/>
      <c r="G96" s="2564"/>
      <c r="H96" s="2564"/>
      <c r="I96" s="2564"/>
      <c r="J96" s="2564"/>
      <c r="K96" s="2564"/>
      <c r="L96" s="2564"/>
      <c r="M96" s="2533"/>
      <c r="N96" s="2533"/>
      <c r="O96" s="2533"/>
      <c r="P96" s="2533"/>
      <c r="Q96" s="2533"/>
      <c r="R96" s="2533"/>
      <c r="S96" s="2533"/>
      <c r="T96" s="2561"/>
      <c r="U96" s="2533"/>
      <c r="V96" s="2533"/>
      <c r="W96" s="2543"/>
      <c r="X96" s="2543"/>
      <c r="Y96" s="2543"/>
      <c r="Z96" s="2543"/>
      <c r="AA96" s="2543"/>
      <c r="AB96" s="2543"/>
      <c r="AC96" s="2543"/>
      <c r="AD96" s="2543"/>
      <c r="AE96" s="2543"/>
      <c r="AF96" s="2543"/>
      <c r="AG96" s="2533"/>
      <c r="AH96" s="2533"/>
      <c r="AI96" s="2533"/>
      <c r="AJ96" s="2533"/>
      <c r="AK96" s="2562"/>
      <c r="AL96" s="2535"/>
      <c r="AM96" s="2533"/>
      <c r="AN96" s="3022"/>
      <c r="AO96" s="3022"/>
      <c r="AP96" s="3022"/>
      <c r="AQ96" s="3022"/>
      <c r="AR96" s="3022"/>
      <c r="AS96" s="3022"/>
      <c r="AT96" s="3022"/>
      <c r="AU96" s="3022"/>
      <c r="AV96" s="3022"/>
      <c r="AW96" s="3022"/>
      <c r="AX96" s="3022"/>
      <c r="AY96" s="3022"/>
      <c r="AZ96" s="3022"/>
      <c r="BA96" s="3022"/>
      <c r="BB96" s="3022"/>
      <c r="BC96" s="3022"/>
      <c r="BD96" s="3022"/>
      <c r="BE96" s="3022"/>
      <c r="BF96" s="2533"/>
      <c r="BG96" s="2533"/>
      <c r="BH96" s="2533"/>
      <c r="BI96" s="2533"/>
      <c r="BJ96" s="2533"/>
      <c r="BK96" s="2533"/>
      <c r="BL96" s="2533"/>
      <c r="BM96" s="2533"/>
      <c r="BN96" s="2533"/>
      <c r="BO96" s="2533"/>
      <c r="BP96" s="2533"/>
      <c r="BQ96" s="2533"/>
      <c r="BR96" s="2533"/>
      <c r="BS96" s="2533"/>
      <c r="BT96" s="2533"/>
      <c r="BU96" s="2533"/>
      <c r="BV96" s="2533"/>
      <c r="BW96" s="2533"/>
      <c r="BX96" s="2533"/>
      <c r="BY96" s="2533"/>
      <c r="BZ96" s="2533"/>
      <c r="CA96" s="2533"/>
      <c r="CB96" s="2533"/>
      <c r="CC96" s="2533"/>
      <c r="CD96" s="2533"/>
      <c r="CE96" s="2533"/>
      <c r="CF96" s="2533"/>
      <c r="CG96" s="2533"/>
      <c r="CH96" s="2533"/>
      <c r="CI96" s="2533"/>
      <c r="CJ96" s="2533"/>
      <c r="CK96" s="2533"/>
      <c r="CL96" s="2533"/>
      <c r="CM96" s="2533"/>
      <c r="CN96" s="2533"/>
      <c r="CO96" s="2533"/>
      <c r="CP96" s="2533"/>
      <c r="CQ96" s="2533"/>
      <c r="CR96" s="2533"/>
      <c r="CS96" s="2533"/>
      <c r="CT96" s="2533"/>
      <c r="CU96" s="2533"/>
      <c r="CV96" s="2533"/>
      <c r="CW96" s="2533"/>
      <c r="CX96" s="2533"/>
      <c r="CY96" s="2533"/>
      <c r="CZ96" s="2533"/>
      <c r="DA96" s="2533"/>
      <c r="DB96" s="2533"/>
      <c r="DC96" s="2533"/>
      <c r="DD96" s="2533"/>
      <c r="DE96" s="2533"/>
    </row>
    <row r="97" spans="1:109" ht="6.75" customHeight="1">
      <c r="A97" s="2533"/>
      <c r="B97" s="2533"/>
      <c r="C97" s="2533"/>
      <c r="D97" s="2564"/>
      <c r="E97" s="2564"/>
      <c r="F97" s="2564"/>
      <c r="G97" s="2564"/>
      <c r="H97" s="2564"/>
      <c r="I97" s="2564"/>
      <c r="J97" s="2564"/>
      <c r="K97" s="2564"/>
      <c r="L97" s="2564"/>
      <c r="M97" s="2533"/>
      <c r="N97" s="2533"/>
      <c r="O97" s="2533"/>
      <c r="P97" s="2533"/>
      <c r="Q97" s="2533"/>
      <c r="R97" s="2533"/>
      <c r="S97" s="2533"/>
      <c r="T97" s="2561"/>
      <c r="U97" s="2533"/>
      <c r="V97" s="2533"/>
      <c r="W97" s="2565"/>
      <c r="X97" s="2565"/>
      <c r="Y97" s="2565"/>
      <c r="Z97" s="2565"/>
      <c r="AA97" s="2565"/>
      <c r="AB97" s="2565"/>
      <c r="AC97" s="2565"/>
      <c r="AD97" s="2565"/>
      <c r="AE97" s="2565"/>
      <c r="AF97" s="2565"/>
      <c r="AG97" s="2565"/>
      <c r="AH97" s="2565"/>
      <c r="AI97" s="2533"/>
      <c r="AJ97" s="2533"/>
      <c r="AK97" s="2561"/>
      <c r="AL97" s="2533"/>
      <c r="AM97" s="2533"/>
      <c r="AN97" s="2555"/>
      <c r="AO97" s="2555"/>
      <c r="AP97" s="2555"/>
      <c r="AQ97" s="2555"/>
      <c r="AR97" s="2555"/>
      <c r="AS97" s="2555"/>
      <c r="AT97" s="2555"/>
      <c r="AU97" s="2555"/>
      <c r="AV97" s="2555"/>
      <c r="AW97" s="2533"/>
      <c r="AX97" s="2533"/>
      <c r="AY97" s="2534"/>
      <c r="AZ97" s="2533"/>
      <c r="BA97" s="2533"/>
      <c r="BB97" s="2533"/>
      <c r="BC97" s="2533"/>
      <c r="BD97" s="2555"/>
      <c r="BE97" s="2555"/>
      <c r="BF97" s="2555"/>
      <c r="BG97" s="2555"/>
      <c r="BH97" s="2555"/>
      <c r="BI97" s="2555"/>
      <c r="BJ97" s="2555"/>
      <c r="BK97" s="2555"/>
      <c r="BL97" s="2555"/>
      <c r="BM97" s="2555"/>
      <c r="BN97" s="2555"/>
      <c r="BO97" s="2555"/>
      <c r="BP97" s="2555"/>
      <c r="BQ97" s="2555"/>
      <c r="BR97" s="2555"/>
      <c r="BS97" s="2555"/>
      <c r="BT97" s="2555"/>
      <c r="BU97" s="2555"/>
      <c r="BV97" s="2555"/>
      <c r="BW97" s="2555"/>
      <c r="BX97" s="2555"/>
      <c r="BY97" s="2555"/>
      <c r="BZ97" s="2555"/>
      <c r="CA97" s="2555"/>
      <c r="CB97" s="2555"/>
      <c r="CC97" s="2555"/>
      <c r="CD97" s="2555"/>
      <c r="CE97" s="2555"/>
      <c r="CF97" s="2555"/>
      <c r="CG97" s="2555"/>
      <c r="CH97" s="2555"/>
      <c r="CI97" s="2555"/>
      <c r="CJ97" s="2555"/>
      <c r="CK97" s="2555"/>
      <c r="CL97" s="2555"/>
      <c r="CM97" s="2555"/>
      <c r="CN97" s="2555"/>
      <c r="CO97" s="2555"/>
      <c r="CP97" s="2555"/>
      <c r="CQ97" s="2555"/>
      <c r="CR97" s="2555"/>
      <c r="CS97" s="2555"/>
      <c r="CT97" s="2555"/>
      <c r="CU97" s="2555"/>
      <c r="CV97" s="2555"/>
      <c r="CW97" s="2555"/>
      <c r="CX97" s="2555"/>
      <c r="CY97" s="2555"/>
      <c r="CZ97" s="2555"/>
      <c r="DA97" s="2555"/>
      <c r="DB97" s="2555"/>
      <c r="DC97" s="2555"/>
      <c r="DD97" s="2555"/>
      <c r="DE97" s="2555"/>
    </row>
    <row r="98" spans="1:109" ht="6.75" customHeight="1">
      <c r="A98" s="2533"/>
      <c r="B98" s="2533"/>
      <c r="C98" s="2533"/>
      <c r="D98" s="2564"/>
      <c r="E98" s="2564"/>
      <c r="F98" s="2564"/>
      <c r="G98" s="2564"/>
      <c r="H98" s="2564"/>
      <c r="I98" s="2564"/>
      <c r="J98" s="2564"/>
      <c r="K98" s="2564"/>
      <c r="L98" s="2564"/>
      <c r="M98" s="2533"/>
      <c r="N98" s="2533"/>
      <c r="O98" s="2533"/>
      <c r="P98" s="2533"/>
      <c r="Q98" s="2533"/>
      <c r="R98" s="2533"/>
      <c r="S98" s="2533"/>
      <c r="T98" s="2561"/>
      <c r="U98" s="2533"/>
      <c r="V98" s="2533"/>
      <c r="W98" s="2543"/>
      <c r="X98" s="2543"/>
      <c r="Y98" s="2543"/>
      <c r="Z98" s="2543"/>
      <c r="AA98" s="2543"/>
      <c r="AB98" s="2543"/>
      <c r="AC98" s="2543"/>
      <c r="AD98" s="2543"/>
      <c r="AE98" s="2543"/>
      <c r="AF98" s="2543"/>
      <c r="AG98" s="2533"/>
      <c r="AH98" s="2533"/>
      <c r="AI98" s="2533"/>
      <c r="AJ98" s="2533"/>
      <c r="AK98" s="2561"/>
      <c r="AL98" s="2533"/>
      <c r="AM98" s="2533"/>
      <c r="AN98" s="3022" t="s">
        <v>6993</v>
      </c>
      <c r="AO98" s="3022"/>
      <c r="AP98" s="3022"/>
      <c r="AQ98" s="3022"/>
      <c r="AR98" s="3022"/>
      <c r="AS98" s="3022"/>
      <c r="AT98" s="3022"/>
      <c r="AU98" s="3022"/>
      <c r="AV98" s="3022"/>
      <c r="AW98" s="3022"/>
      <c r="AX98" s="3022"/>
      <c r="AY98" s="3022"/>
      <c r="AZ98" s="3022"/>
      <c r="BA98" s="3022"/>
      <c r="BB98" s="3022"/>
      <c r="BC98" s="3022"/>
      <c r="BD98" s="3022"/>
      <c r="BE98" s="3022"/>
      <c r="BF98" s="2533"/>
      <c r="BG98" s="2533"/>
      <c r="BH98" s="2533"/>
      <c r="BI98" s="2533"/>
      <c r="BJ98" s="2533"/>
      <c r="BK98" s="2533"/>
      <c r="BL98" s="2533"/>
      <c r="BM98" s="2533"/>
      <c r="BN98" s="2533"/>
      <c r="BO98" s="2533"/>
      <c r="BP98" s="2533"/>
      <c r="BQ98" s="2533"/>
      <c r="BR98" s="2533"/>
      <c r="BS98" s="2533"/>
      <c r="BT98" s="2533"/>
      <c r="BU98" s="2533"/>
      <c r="BV98" s="2533"/>
      <c r="BW98" s="2533"/>
      <c r="BX98" s="2533"/>
      <c r="BY98" s="2533"/>
      <c r="BZ98" s="2533"/>
      <c r="CA98" s="2533"/>
      <c r="CB98" s="2533"/>
      <c r="CC98" s="2533"/>
      <c r="CD98" s="2533"/>
      <c r="CE98" s="2533"/>
      <c r="CF98" s="2533"/>
      <c r="CG98" s="2533"/>
      <c r="CH98" s="2533"/>
      <c r="CI98" s="2533"/>
      <c r="CJ98" s="2533"/>
      <c r="CK98" s="2533"/>
      <c r="CL98" s="2533"/>
      <c r="CM98" s="2533"/>
      <c r="CN98" s="2533"/>
      <c r="CO98" s="2533"/>
      <c r="CP98" s="2533"/>
      <c r="CQ98" s="2533"/>
      <c r="CR98" s="2533"/>
      <c r="CS98" s="2533"/>
      <c r="CT98" s="2533"/>
      <c r="CU98" s="2533"/>
      <c r="CV98" s="2533"/>
      <c r="CW98" s="2533"/>
      <c r="CX98" s="2533"/>
      <c r="CY98" s="2533"/>
      <c r="CZ98" s="2533"/>
      <c r="DA98" s="2533"/>
      <c r="DB98" s="2533"/>
      <c r="DC98" s="2533"/>
      <c r="DD98" s="2533"/>
      <c r="DE98" s="2533"/>
    </row>
    <row r="99" spans="1:109" ht="6.75" customHeight="1">
      <c r="A99" s="2533"/>
      <c r="B99" s="2533"/>
      <c r="C99" s="2533"/>
      <c r="D99" s="2564"/>
      <c r="E99" s="2564"/>
      <c r="F99" s="2564"/>
      <c r="G99" s="2564"/>
      <c r="H99" s="2564"/>
      <c r="I99" s="2564"/>
      <c r="J99" s="2564"/>
      <c r="K99" s="2564"/>
      <c r="L99" s="2564"/>
      <c r="M99" s="2533"/>
      <c r="N99" s="2533"/>
      <c r="O99" s="2533"/>
      <c r="P99" s="2533"/>
      <c r="Q99" s="2533"/>
      <c r="R99" s="2533"/>
      <c r="S99" s="2533"/>
      <c r="T99" s="2561"/>
      <c r="U99" s="2533"/>
      <c r="V99" s="2533"/>
      <c r="W99" s="2543"/>
      <c r="X99" s="2543"/>
      <c r="Y99" s="2543"/>
      <c r="Z99" s="2543"/>
      <c r="AA99" s="2543"/>
      <c r="AB99" s="2543"/>
      <c r="AC99" s="2543"/>
      <c r="AD99" s="2543"/>
      <c r="AE99" s="2543"/>
      <c r="AF99" s="2543"/>
      <c r="AG99" s="2533"/>
      <c r="AH99" s="2533"/>
      <c r="AI99" s="2533"/>
      <c r="AJ99" s="2533"/>
      <c r="AK99" s="2562"/>
      <c r="AL99" s="2535"/>
      <c r="AM99" s="2533"/>
      <c r="AN99" s="3022"/>
      <c r="AO99" s="3022"/>
      <c r="AP99" s="3022"/>
      <c r="AQ99" s="3022"/>
      <c r="AR99" s="3022"/>
      <c r="AS99" s="3022"/>
      <c r="AT99" s="3022"/>
      <c r="AU99" s="3022"/>
      <c r="AV99" s="3022"/>
      <c r="AW99" s="3022"/>
      <c r="AX99" s="3022"/>
      <c r="AY99" s="3022"/>
      <c r="AZ99" s="3022"/>
      <c r="BA99" s="3022"/>
      <c r="BB99" s="3022"/>
      <c r="BC99" s="3022"/>
      <c r="BD99" s="3022"/>
      <c r="BE99" s="3022"/>
      <c r="BF99" s="2533"/>
      <c r="BG99" s="2533"/>
      <c r="BH99" s="2533"/>
      <c r="BI99" s="2533"/>
      <c r="BJ99" s="2533"/>
      <c r="BK99" s="2533"/>
      <c r="BL99" s="2533"/>
      <c r="BM99" s="2533"/>
      <c r="BN99" s="2533"/>
      <c r="BO99" s="2533"/>
      <c r="BP99" s="2533"/>
      <c r="BQ99" s="2533"/>
      <c r="BR99" s="2533"/>
      <c r="BS99" s="2533"/>
      <c r="BT99" s="2533"/>
      <c r="BU99" s="2533"/>
      <c r="BV99" s="2533"/>
      <c r="BW99" s="2533"/>
      <c r="BX99" s="2533"/>
      <c r="BY99" s="2533"/>
      <c r="BZ99" s="2533"/>
      <c r="CA99" s="2533"/>
      <c r="CB99" s="2533"/>
      <c r="CC99" s="2533"/>
      <c r="CD99" s="2533"/>
      <c r="CE99" s="2533"/>
      <c r="CF99" s="2533"/>
      <c r="CG99" s="2533"/>
      <c r="CH99" s="2533"/>
      <c r="CI99" s="2533"/>
      <c r="CJ99" s="2533"/>
      <c r="CK99" s="2533"/>
      <c r="CL99" s="2533"/>
      <c r="CM99" s="2533"/>
      <c r="CN99" s="2533"/>
      <c r="CO99" s="2533"/>
      <c r="CP99" s="2533"/>
      <c r="CQ99" s="2533"/>
      <c r="CR99" s="2533"/>
      <c r="CS99" s="2533"/>
      <c r="CT99" s="2533"/>
      <c r="CU99" s="2533"/>
      <c r="CV99" s="2533"/>
      <c r="CW99" s="2533"/>
      <c r="CX99" s="2533"/>
      <c r="CY99" s="2533"/>
      <c r="CZ99" s="2533"/>
      <c r="DA99" s="2533"/>
      <c r="DB99" s="2533"/>
      <c r="DC99" s="2533"/>
      <c r="DD99" s="2533"/>
      <c r="DE99" s="2533"/>
    </row>
    <row r="100" spans="1:109" ht="6.75" customHeight="1">
      <c r="A100" s="2533"/>
      <c r="B100" s="2533"/>
      <c r="C100" s="2533"/>
      <c r="D100" s="2564"/>
      <c r="E100" s="2564"/>
      <c r="F100" s="2564"/>
      <c r="G100" s="2564"/>
      <c r="H100" s="2564"/>
      <c r="I100" s="2564"/>
      <c r="J100" s="2564"/>
      <c r="K100" s="2564"/>
      <c r="L100" s="2564"/>
      <c r="M100" s="2533"/>
      <c r="N100" s="2533"/>
      <c r="O100" s="2533"/>
      <c r="P100" s="2533"/>
      <c r="Q100" s="2533"/>
      <c r="R100" s="2533"/>
      <c r="S100" s="2533"/>
      <c r="T100" s="2561"/>
      <c r="U100" s="2533"/>
      <c r="V100" s="2533"/>
      <c r="W100" s="2565"/>
      <c r="X100" s="2565"/>
      <c r="Y100" s="2565"/>
      <c r="Z100" s="2565"/>
      <c r="AA100" s="2565"/>
      <c r="AB100" s="2565"/>
      <c r="AC100" s="2565"/>
      <c r="AD100" s="2565"/>
      <c r="AE100" s="2565"/>
      <c r="AF100" s="2565"/>
      <c r="AG100" s="2565"/>
      <c r="AH100" s="2565"/>
      <c r="AI100" s="2533"/>
      <c r="AJ100" s="2533"/>
      <c r="AK100" s="2561"/>
      <c r="AL100" s="2533"/>
      <c r="AM100" s="2533"/>
      <c r="AN100" s="2555"/>
      <c r="AO100" s="2555"/>
      <c r="AP100" s="2555"/>
      <c r="AQ100" s="2555"/>
      <c r="AR100" s="2555"/>
      <c r="AS100" s="2555"/>
      <c r="AT100" s="2555"/>
      <c r="AU100" s="2555"/>
      <c r="AV100" s="2555"/>
      <c r="AW100" s="2533"/>
      <c r="AX100" s="2533"/>
      <c r="AY100" s="2534"/>
      <c r="AZ100" s="2533"/>
      <c r="BA100" s="2533"/>
      <c r="BB100" s="2533"/>
      <c r="BC100" s="2533"/>
      <c r="BD100" s="2555"/>
      <c r="BE100" s="2555"/>
      <c r="BF100" s="2555"/>
      <c r="BG100" s="2555"/>
      <c r="BH100" s="2555"/>
      <c r="BI100" s="2555"/>
      <c r="BJ100" s="2555"/>
      <c r="BK100" s="2555"/>
      <c r="BL100" s="2555"/>
      <c r="BM100" s="2555"/>
      <c r="BN100" s="2555"/>
      <c r="BO100" s="2555"/>
      <c r="BP100" s="2555"/>
      <c r="BQ100" s="2555"/>
      <c r="BR100" s="2555"/>
      <c r="BS100" s="2555"/>
      <c r="BT100" s="2555"/>
      <c r="BU100" s="2555"/>
      <c r="BV100" s="2555"/>
      <c r="BW100" s="2555"/>
      <c r="BX100" s="2555"/>
      <c r="BY100" s="2555"/>
      <c r="BZ100" s="2555"/>
      <c r="CA100" s="2555"/>
      <c r="CB100" s="2555"/>
      <c r="CC100" s="2555"/>
      <c r="CD100" s="2555"/>
      <c r="CE100" s="2555"/>
      <c r="CF100" s="2555"/>
      <c r="CG100" s="2555"/>
      <c r="CH100" s="2555"/>
      <c r="CI100" s="2555"/>
      <c r="CJ100" s="2555"/>
      <c r="CK100" s="2555"/>
      <c r="CL100" s="2555"/>
      <c r="CM100" s="2555"/>
      <c r="CN100" s="2555"/>
      <c r="CO100" s="2555"/>
      <c r="CP100" s="2555"/>
      <c r="CQ100" s="2555"/>
      <c r="CR100" s="2555"/>
      <c r="CS100" s="2555"/>
      <c r="CT100" s="2555"/>
      <c r="CU100" s="2555"/>
      <c r="CV100" s="2555"/>
      <c r="CW100" s="2555"/>
      <c r="CX100" s="2555"/>
      <c r="CY100" s="2555"/>
      <c r="CZ100" s="2555"/>
      <c r="DA100" s="2555"/>
      <c r="DB100" s="2555"/>
      <c r="DC100" s="2555"/>
      <c r="DD100" s="2555"/>
      <c r="DE100" s="2555"/>
    </row>
    <row r="101" spans="1:109" ht="6.75" customHeight="1">
      <c r="A101" s="2533"/>
      <c r="B101" s="2533"/>
      <c r="C101" s="2533"/>
      <c r="D101" s="2564"/>
      <c r="E101" s="2564"/>
      <c r="F101" s="2564"/>
      <c r="G101" s="2564"/>
      <c r="H101" s="2564"/>
      <c r="I101" s="2564"/>
      <c r="J101" s="2564"/>
      <c r="K101" s="2564"/>
      <c r="L101" s="2564"/>
      <c r="M101" s="2533"/>
      <c r="N101" s="2533"/>
      <c r="O101" s="2533"/>
      <c r="P101" s="2533"/>
      <c r="Q101" s="2533"/>
      <c r="R101" s="2533"/>
      <c r="S101" s="2533"/>
      <c r="T101" s="2561"/>
      <c r="U101" s="2533"/>
      <c r="V101" s="2533"/>
      <c r="W101" s="2543"/>
      <c r="X101" s="2543"/>
      <c r="Y101" s="2543"/>
      <c r="Z101" s="2543"/>
      <c r="AA101" s="2543"/>
      <c r="AB101" s="2543"/>
      <c r="AC101" s="2543"/>
      <c r="AD101" s="2543"/>
      <c r="AE101" s="2543"/>
      <c r="AF101" s="2543"/>
      <c r="AG101" s="2533"/>
      <c r="AH101" s="2533"/>
      <c r="AI101" s="2533"/>
      <c r="AJ101" s="2533"/>
      <c r="AK101" s="2561"/>
      <c r="AL101" s="2533"/>
      <c r="AM101" s="2533"/>
      <c r="AN101" s="3022" t="s">
        <v>6994</v>
      </c>
      <c r="AO101" s="3022"/>
      <c r="AP101" s="3022"/>
      <c r="AQ101" s="3022"/>
      <c r="AR101" s="3022"/>
      <c r="AS101" s="3022"/>
      <c r="AT101" s="3022"/>
      <c r="AU101" s="3022"/>
      <c r="AV101" s="3022"/>
      <c r="AW101" s="3022"/>
      <c r="AX101" s="3022"/>
      <c r="AY101" s="3022"/>
      <c r="AZ101" s="3022"/>
      <c r="BA101" s="3022"/>
      <c r="BB101" s="3022"/>
      <c r="BC101" s="3022"/>
      <c r="BD101" s="3022"/>
      <c r="BE101" s="3022"/>
      <c r="BF101" s="2533"/>
      <c r="BG101" s="2533"/>
      <c r="BH101" s="2533"/>
      <c r="BI101" s="2533"/>
      <c r="BJ101" s="2533"/>
      <c r="BK101" s="2533"/>
      <c r="BL101" s="2533"/>
      <c r="BM101" s="2533"/>
      <c r="BN101" s="2533"/>
      <c r="BO101" s="2533"/>
      <c r="BP101" s="2533"/>
      <c r="BQ101" s="2533"/>
      <c r="BR101" s="2533"/>
      <c r="BS101" s="2533"/>
      <c r="BT101" s="2533"/>
      <c r="BU101" s="2533"/>
      <c r="BV101" s="2533"/>
      <c r="BW101" s="2533"/>
      <c r="BX101" s="2533"/>
      <c r="BY101" s="2533"/>
      <c r="BZ101" s="2533"/>
      <c r="CA101" s="2533"/>
      <c r="CB101" s="2533"/>
      <c r="CC101" s="2533"/>
      <c r="CD101" s="2533"/>
      <c r="CE101" s="2533"/>
      <c r="CF101" s="2533"/>
      <c r="CG101" s="2533"/>
      <c r="CH101" s="2533"/>
      <c r="CI101" s="2533"/>
      <c r="CJ101" s="2533"/>
      <c r="CK101" s="2533"/>
      <c r="CL101" s="2533"/>
      <c r="CM101" s="2533"/>
      <c r="CN101" s="2533"/>
      <c r="CO101" s="2533"/>
      <c r="CP101" s="2533"/>
      <c r="CQ101" s="2533"/>
      <c r="CR101" s="2533"/>
      <c r="CS101" s="2533"/>
      <c r="CT101" s="2533"/>
      <c r="CU101" s="2533"/>
      <c r="CV101" s="2533"/>
      <c r="CW101" s="2533"/>
      <c r="CX101" s="2533"/>
      <c r="CY101" s="2533"/>
      <c r="CZ101" s="2533"/>
      <c r="DA101" s="2533"/>
      <c r="DB101" s="2533"/>
      <c r="DC101" s="2533"/>
      <c r="DD101" s="2533"/>
      <c r="DE101" s="2533"/>
    </row>
    <row r="102" spans="1:109" ht="6.75" customHeight="1">
      <c r="A102" s="2533"/>
      <c r="B102" s="2533"/>
      <c r="C102" s="2533"/>
      <c r="D102" s="2564"/>
      <c r="E102" s="2564"/>
      <c r="F102" s="2564"/>
      <c r="G102" s="2564"/>
      <c r="H102" s="2564"/>
      <c r="I102" s="2564"/>
      <c r="J102" s="2564"/>
      <c r="K102" s="2564"/>
      <c r="L102" s="2564"/>
      <c r="M102" s="2533"/>
      <c r="N102" s="2533"/>
      <c r="O102" s="2533"/>
      <c r="P102" s="2533"/>
      <c r="Q102" s="2533"/>
      <c r="R102" s="2533"/>
      <c r="S102" s="2533"/>
      <c r="T102" s="2561"/>
      <c r="U102" s="2533"/>
      <c r="V102" s="2533"/>
      <c r="W102" s="2543"/>
      <c r="X102" s="2543"/>
      <c r="Y102" s="2543"/>
      <c r="Z102" s="2543"/>
      <c r="AA102" s="2543"/>
      <c r="AB102" s="2543"/>
      <c r="AC102" s="2543"/>
      <c r="AD102" s="2543"/>
      <c r="AE102" s="2543"/>
      <c r="AF102" s="2543"/>
      <c r="AG102" s="2533"/>
      <c r="AH102" s="2533"/>
      <c r="AI102" s="2533"/>
      <c r="AJ102" s="2533"/>
      <c r="AK102" s="2562"/>
      <c r="AL102" s="2535"/>
      <c r="AM102" s="2533"/>
      <c r="AN102" s="3022"/>
      <c r="AO102" s="3022"/>
      <c r="AP102" s="3022"/>
      <c r="AQ102" s="3022"/>
      <c r="AR102" s="3022"/>
      <c r="AS102" s="3022"/>
      <c r="AT102" s="3022"/>
      <c r="AU102" s="3022"/>
      <c r="AV102" s="3022"/>
      <c r="AW102" s="3022"/>
      <c r="AX102" s="3022"/>
      <c r="AY102" s="3022"/>
      <c r="AZ102" s="3022"/>
      <c r="BA102" s="3022"/>
      <c r="BB102" s="3022"/>
      <c r="BC102" s="3022"/>
      <c r="BD102" s="3022"/>
      <c r="BE102" s="3022"/>
      <c r="BF102" s="2533"/>
      <c r="BG102" s="2533"/>
      <c r="BH102" s="2533"/>
      <c r="BI102" s="2533"/>
      <c r="BJ102" s="2533"/>
      <c r="BK102" s="2533"/>
      <c r="BL102" s="2533"/>
      <c r="BM102" s="2533"/>
      <c r="BN102" s="2533"/>
      <c r="BO102" s="2533"/>
      <c r="BP102" s="2533"/>
      <c r="BQ102" s="2533"/>
      <c r="BR102" s="2533"/>
      <c r="BS102" s="2533"/>
      <c r="BT102" s="2533"/>
      <c r="BU102" s="2533"/>
      <c r="BV102" s="2533"/>
      <c r="BW102" s="2533"/>
      <c r="BX102" s="2533"/>
      <c r="BY102" s="2533"/>
      <c r="BZ102" s="2533"/>
      <c r="CA102" s="2533"/>
      <c r="CB102" s="2533"/>
      <c r="CC102" s="2533"/>
      <c r="CD102" s="2533"/>
      <c r="CE102" s="2533"/>
      <c r="CF102" s="2533"/>
      <c r="CG102" s="2533"/>
      <c r="CH102" s="2533"/>
      <c r="CI102" s="2533"/>
      <c r="CJ102" s="2533"/>
      <c r="CK102" s="2533"/>
      <c r="CL102" s="2533"/>
      <c r="CM102" s="2533"/>
      <c r="CN102" s="2533"/>
      <c r="CO102" s="2533"/>
      <c r="CP102" s="2533"/>
      <c r="CQ102" s="2533"/>
      <c r="CR102" s="2533"/>
      <c r="CS102" s="2533"/>
      <c r="CT102" s="2533"/>
      <c r="CU102" s="2533"/>
      <c r="CV102" s="2533"/>
      <c r="CW102" s="2533"/>
      <c r="CX102" s="2533"/>
      <c r="CY102" s="2533"/>
      <c r="CZ102" s="2533"/>
      <c r="DA102" s="2533"/>
      <c r="DB102" s="2533"/>
      <c r="DC102" s="2533"/>
      <c r="DD102" s="2533"/>
      <c r="DE102" s="2533"/>
    </row>
    <row r="103" spans="1:109" ht="6.75" customHeight="1">
      <c r="A103" s="2533"/>
      <c r="B103" s="2533"/>
      <c r="C103" s="2533"/>
      <c r="D103" s="2564"/>
      <c r="E103" s="2564"/>
      <c r="F103" s="2564"/>
      <c r="G103" s="2564"/>
      <c r="H103" s="2564"/>
      <c r="I103" s="2564"/>
      <c r="J103" s="2564"/>
      <c r="K103" s="2564"/>
      <c r="L103" s="2564"/>
      <c r="M103" s="2533"/>
      <c r="N103" s="2533"/>
      <c r="O103" s="2533"/>
      <c r="P103" s="2533"/>
      <c r="Q103" s="2533"/>
      <c r="R103" s="2533"/>
      <c r="S103" s="2533"/>
      <c r="T103" s="2561"/>
      <c r="U103" s="2533"/>
      <c r="V103" s="2533"/>
      <c r="W103" s="2543"/>
      <c r="X103" s="2543"/>
      <c r="Y103" s="2543"/>
      <c r="Z103" s="2543"/>
      <c r="AA103" s="2543"/>
      <c r="AB103" s="2543"/>
      <c r="AC103" s="2543"/>
      <c r="AD103" s="2543"/>
      <c r="AE103" s="2543"/>
      <c r="AF103" s="2543"/>
      <c r="AG103" s="2533"/>
      <c r="AH103" s="2533"/>
      <c r="AI103" s="2533"/>
      <c r="AJ103" s="2533"/>
      <c r="AK103" s="2561"/>
      <c r="AL103" s="2533"/>
      <c r="AM103" s="2533"/>
      <c r="AN103" s="2555"/>
      <c r="AO103" s="2555"/>
      <c r="AP103" s="2555"/>
      <c r="AQ103" s="2555"/>
      <c r="AR103" s="2555"/>
      <c r="AS103" s="2555"/>
      <c r="AT103" s="2555"/>
      <c r="AU103" s="2555"/>
      <c r="AV103" s="2555"/>
      <c r="AW103" s="2533"/>
      <c r="AX103" s="2533"/>
      <c r="AY103" s="2534"/>
      <c r="AZ103" s="2533"/>
      <c r="BA103" s="2533"/>
      <c r="BB103" s="2533"/>
      <c r="BC103" s="2533"/>
      <c r="BD103" s="2555"/>
      <c r="BE103" s="2555"/>
      <c r="BF103" s="2555"/>
      <c r="BG103" s="2555"/>
      <c r="BH103" s="2555"/>
      <c r="BI103" s="2555"/>
      <c r="BJ103" s="2555"/>
      <c r="BK103" s="2555"/>
      <c r="BL103" s="2555"/>
      <c r="BM103" s="2555"/>
      <c r="BN103" s="2555"/>
      <c r="BO103" s="2555"/>
      <c r="BP103" s="2555"/>
      <c r="BQ103" s="2555"/>
      <c r="BR103" s="2555"/>
      <c r="BS103" s="2555"/>
      <c r="BT103" s="2555"/>
      <c r="BU103" s="2555"/>
      <c r="BV103" s="2555"/>
      <c r="BW103" s="2555"/>
      <c r="BX103" s="2555"/>
      <c r="BY103" s="2555"/>
      <c r="BZ103" s="2555"/>
      <c r="CA103" s="2555"/>
      <c r="CB103" s="2555"/>
      <c r="CC103" s="2555"/>
      <c r="CD103" s="2555"/>
      <c r="CE103" s="2555"/>
      <c r="CF103" s="2555"/>
      <c r="CG103" s="2555"/>
      <c r="CH103" s="2555"/>
      <c r="CI103" s="2555"/>
      <c r="CJ103" s="2555"/>
      <c r="CK103" s="2555"/>
      <c r="CL103" s="2555"/>
      <c r="CM103" s="2555"/>
      <c r="CN103" s="2555"/>
      <c r="CO103" s="2555"/>
      <c r="CP103" s="2555"/>
      <c r="CQ103" s="2555"/>
      <c r="CR103" s="2555"/>
      <c r="CS103" s="2555"/>
      <c r="CT103" s="2555"/>
      <c r="CU103" s="2555"/>
      <c r="CV103" s="2555"/>
      <c r="CW103" s="2555"/>
      <c r="CX103" s="2555"/>
      <c r="CY103" s="2555"/>
      <c r="CZ103" s="2555"/>
      <c r="DA103" s="2555"/>
      <c r="DB103" s="2555"/>
      <c r="DC103" s="2555"/>
      <c r="DD103" s="2555"/>
      <c r="DE103" s="2555"/>
    </row>
    <row r="104" spans="1:109" ht="6.75" customHeight="1">
      <c r="A104" s="2533"/>
      <c r="B104" s="2533"/>
      <c r="C104" s="2533"/>
      <c r="D104" s="2564"/>
      <c r="E104" s="2564"/>
      <c r="F104" s="2564"/>
      <c r="G104" s="2564"/>
      <c r="H104" s="2564"/>
      <c r="I104" s="2564"/>
      <c r="J104" s="2564"/>
      <c r="K104" s="2564"/>
      <c r="L104" s="2564"/>
      <c r="M104" s="2533"/>
      <c r="N104" s="2533"/>
      <c r="O104" s="2533"/>
      <c r="P104" s="2533"/>
      <c r="Q104" s="2533"/>
      <c r="R104" s="2533"/>
      <c r="S104" s="2533"/>
      <c r="T104" s="2561"/>
      <c r="U104" s="2533"/>
      <c r="V104" s="2533"/>
      <c r="W104" s="2533"/>
      <c r="X104" s="2533"/>
      <c r="Y104" s="2533"/>
      <c r="Z104" s="2533"/>
      <c r="AA104" s="2533"/>
      <c r="AB104" s="2533"/>
      <c r="AC104" s="2533"/>
      <c r="AD104" s="2533"/>
      <c r="AE104" s="2533"/>
      <c r="AF104" s="2533"/>
      <c r="AG104" s="2533"/>
      <c r="AH104" s="2533"/>
      <c r="AI104" s="2533"/>
      <c r="AJ104" s="2533"/>
      <c r="AK104" s="2561"/>
      <c r="AL104" s="2533"/>
      <c r="AM104" s="2533"/>
      <c r="AN104" s="3022" t="s">
        <v>202</v>
      </c>
      <c r="AO104" s="3022"/>
      <c r="AP104" s="3022"/>
      <c r="AQ104" s="3022"/>
      <c r="AR104" s="3022"/>
      <c r="AS104" s="3022"/>
      <c r="AT104" s="3022"/>
      <c r="AU104" s="3022"/>
      <c r="AV104" s="3022"/>
      <c r="AW104" s="3022"/>
      <c r="AX104" s="3022"/>
      <c r="AY104" s="2533"/>
      <c r="AZ104" s="2533"/>
      <c r="BA104" s="2533"/>
      <c r="BB104" s="2533"/>
      <c r="BC104" s="2533"/>
      <c r="BD104" s="3022" t="s">
        <v>244</v>
      </c>
      <c r="BE104" s="3022"/>
      <c r="BF104" s="3022"/>
      <c r="BG104" s="3022"/>
      <c r="BH104" s="3022"/>
      <c r="BI104" s="3022"/>
      <c r="BJ104" s="3022"/>
      <c r="BK104" s="3022"/>
      <c r="BL104" s="3022"/>
      <c r="BM104" s="3022"/>
      <c r="BN104" s="3022"/>
      <c r="BO104" s="3022"/>
      <c r="BP104" s="3022"/>
      <c r="BQ104" s="3022"/>
      <c r="BR104" s="3022"/>
      <c r="BS104" s="3022"/>
      <c r="BT104" s="3022"/>
      <c r="BU104" s="3022"/>
      <c r="BV104" s="3022"/>
      <c r="BW104" s="3022"/>
      <c r="BX104" s="3022"/>
      <c r="BY104" s="3022"/>
      <c r="BZ104" s="3022"/>
      <c r="CA104" s="3022"/>
      <c r="CB104" s="3022"/>
      <c r="CC104" s="3022"/>
      <c r="CD104" s="3022"/>
      <c r="CE104" s="3022"/>
      <c r="CF104" s="3022"/>
      <c r="CG104" s="3022"/>
      <c r="CH104" s="2533"/>
      <c r="CI104" s="2533"/>
      <c r="CJ104" s="2533"/>
      <c r="CK104" s="2533"/>
      <c r="CL104" s="2533"/>
      <c r="CM104" s="2533"/>
      <c r="CN104" s="2533"/>
      <c r="CO104" s="2533"/>
      <c r="CP104" s="2533"/>
      <c r="CQ104" s="2533"/>
      <c r="CR104" s="2533"/>
      <c r="CS104" s="2533"/>
      <c r="CT104" s="2533"/>
      <c r="CU104" s="2533"/>
      <c r="CV104" s="2533"/>
      <c r="CW104" s="2533"/>
      <c r="CX104" s="2533"/>
      <c r="CY104" s="2533"/>
      <c r="CZ104" s="2533"/>
      <c r="DA104" s="2533"/>
      <c r="DB104" s="2533"/>
      <c r="DC104" s="2533"/>
      <c r="DD104" s="2533"/>
      <c r="DE104" s="2533"/>
    </row>
    <row r="105" spans="1:109" ht="6.75" customHeight="1">
      <c r="A105" s="2533"/>
      <c r="B105" s="2533"/>
      <c r="C105" s="2533"/>
      <c r="D105" s="2564"/>
      <c r="E105" s="2564"/>
      <c r="F105" s="2564"/>
      <c r="G105" s="2564"/>
      <c r="H105" s="2564"/>
      <c r="I105" s="2564"/>
      <c r="J105" s="2564"/>
      <c r="K105" s="2564"/>
      <c r="L105" s="2564"/>
      <c r="M105" s="2533"/>
      <c r="N105" s="2533"/>
      <c r="O105" s="2533"/>
      <c r="P105" s="2533"/>
      <c r="Q105" s="2533"/>
      <c r="R105" s="2533"/>
      <c r="S105" s="2533"/>
      <c r="T105" s="2561"/>
      <c r="U105" s="2533"/>
      <c r="V105" s="2533"/>
      <c r="W105" s="2565"/>
      <c r="X105" s="2565"/>
      <c r="Y105" s="2565"/>
      <c r="Z105" s="2565"/>
      <c r="AA105" s="2565"/>
      <c r="AB105" s="2565"/>
      <c r="AC105" s="2565"/>
      <c r="AD105" s="2565"/>
      <c r="AE105" s="2565"/>
      <c r="AF105" s="2533"/>
      <c r="AG105" s="2533"/>
      <c r="AH105" s="2533"/>
      <c r="AI105" s="2533"/>
      <c r="AJ105" s="2533"/>
      <c r="AK105" s="2535"/>
      <c r="AL105" s="2535"/>
      <c r="AM105" s="2533"/>
      <c r="AN105" s="3022"/>
      <c r="AO105" s="3022"/>
      <c r="AP105" s="3022"/>
      <c r="AQ105" s="3022"/>
      <c r="AR105" s="3022"/>
      <c r="AS105" s="3022"/>
      <c r="AT105" s="3022"/>
      <c r="AU105" s="3022"/>
      <c r="AV105" s="3022"/>
      <c r="AW105" s="3022"/>
      <c r="AX105" s="3022"/>
      <c r="AY105" s="2535"/>
      <c r="AZ105" s="2535"/>
      <c r="BA105" s="2535"/>
      <c r="BB105" s="2535"/>
      <c r="BC105" s="2533"/>
      <c r="BD105" s="3022"/>
      <c r="BE105" s="3022"/>
      <c r="BF105" s="3022"/>
      <c r="BG105" s="3022"/>
      <c r="BH105" s="3022"/>
      <c r="BI105" s="3022"/>
      <c r="BJ105" s="3022"/>
      <c r="BK105" s="3022"/>
      <c r="BL105" s="3022"/>
      <c r="BM105" s="3022"/>
      <c r="BN105" s="3022"/>
      <c r="BO105" s="3022"/>
      <c r="BP105" s="3022"/>
      <c r="BQ105" s="3022"/>
      <c r="BR105" s="3022"/>
      <c r="BS105" s="3022"/>
      <c r="BT105" s="3022"/>
      <c r="BU105" s="3022"/>
      <c r="BV105" s="3022"/>
      <c r="BW105" s="3022"/>
      <c r="BX105" s="3022"/>
      <c r="BY105" s="3022"/>
      <c r="BZ105" s="3022"/>
      <c r="CA105" s="3022"/>
      <c r="CB105" s="3022"/>
      <c r="CC105" s="3022"/>
      <c r="CD105" s="3022"/>
      <c r="CE105" s="3022"/>
      <c r="CF105" s="3022"/>
      <c r="CG105" s="3022"/>
      <c r="CH105" s="2533"/>
      <c r="CI105" s="2533"/>
      <c r="CJ105" s="2533"/>
      <c r="CK105" s="2533"/>
      <c r="CL105" s="2533"/>
      <c r="CM105" s="2533"/>
      <c r="CN105" s="2533"/>
      <c r="CO105" s="2533"/>
      <c r="CP105" s="2533"/>
      <c r="CQ105" s="2533"/>
      <c r="CR105" s="2533"/>
      <c r="CS105" s="2533"/>
      <c r="CT105" s="2533"/>
      <c r="CU105" s="2533"/>
      <c r="CV105" s="2533"/>
      <c r="CW105" s="2533"/>
      <c r="CX105" s="2533"/>
      <c r="CY105" s="2533"/>
      <c r="CZ105" s="2533"/>
      <c r="DA105" s="2533"/>
      <c r="DB105" s="2533"/>
      <c r="DC105" s="2533"/>
      <c r="DD105" s="2533"/>
      <c r="DE105" s="2533"/>
    </row>
    <row r="106" spans="1:109" ht="6.75" customHeight="1">
      <c r="A106" s="2533"/>
      <c r="B106" s="2533"/>
      <c r="C106" s="2533"/>
      <c r="D106" s="2533"/>
      <c r="E106" s="2533"/>
      <c r="F106" s="2533"/>
      <c r="G106" s="2533"/>
      <c r="H106" s="2533"/>
      <c r="I106" s="2533"/>
      <c r="J106" s="2533"/>
      <c r="K106" s="2533"/>
      <c r="L106" s="2533"/>
      <c r="M106" s="2533"/>
      <c r="N106" s="2533"/>
      <c r="O106" s="2533"/>
      <c r="P106" s="2533"/>
      <c r="Q106" s="2533"/>
      <c r="R106" s="2533"/>
      <c r="S106" s="2533"/>
      <c r="T106" s="2561"/>
      <c r="U106" s="2533"/>
      <c r="V106" s="2533"/>
      <c r="W106" s="2565"/>
      <c r="X106" s="2565"/>
      <c r="Y106" s="2565"/>
      <c r="Z106" s="2565"/>
      <c r="AA106" s="2565"/>
      <c r="AB106" s="2565"/>
      <c r="AC106" s="2565"/>
      <c r="AD106" s="2565"/>
      <c r="AE106" s="2565"/>
      <c r="AF106" s="2533"/>
      <c r="AG106" s="2533"/>
      <c r="AH106" s="2533"/>
      <c r="AI106" s="2533"/>
      <c r="AJ106" s="2533"/>
      <c r="AK106" s="2533"/>
      <c r="AL106" s="2533"/>
      <c r="AM106" s="2533"/>
      <c r="AN106" s="2533"/>
      <c r="AO106" s="2534"/>
      <c r="AP106" s="2534"/>
      <c r="AQ106" s="2534"/>
      <c r="AR106" s="2534"/>
      <c r="AS106" s="2534"/>
      <c r="AT106" s="2534"/>
      <c r="AU106" s="2534"/>
      <c r="AV106" s="2533"/>
      <c r="AW106" s="2533"/>
      <c r="AX106" s="2533"/>
      <c r="AY106" s="2533"/>
      <c r="AZ106" s="2533"/>
      <c r="BA106" s="2533"/>
      <c r="BB106" s="2533"/>
      <c r="BC106" s="2533"/>
      <c r="BD106" s="2533"/>
      <c r="BE106" s="2533"/>
      <c r="BF106" s="2533"/>
      <c r="BG106" s="2533"/>
      <c r="BH106" s="2533"/>
      <c r="BI106" s="2533"/>
      <c r="BJ106" s="2533"/>
      <c r="BK106" s="2533"/>
      <c r="BL106" s="2533"/>
      <c r="BM106" s="2533"/>
      <c r="BN106" s="2533"/>
      <c r="BO106" s="2533"/>
      <c r="BP106" s="2533"/>
      <c r="BQ106" s="2533"/>
      <c r="BR106" s="2533"/>
      <c r="BS106" s="2533"/>
      <c r="BT106" s="2533"/>
      <c r="BU106" s="2533"/>
      <c r="BV106" s="2533"/>
      <c r="BW106" s="2533"/>
      <c r="BX106" s="2533"/>
      <c r="BY106" s="2533"/>
      <c r="BZ106" s="2533"/>
      <c r="CA106" s="2533"/>
      <c r="CB106" s="2533"/>
      <c r="CC106" s="2533"/>
      <c r="CD106" s="2533"/>
      <c r="CE106" s="2533"/>
      <c r="CF106" s="2533"/>
      <c r="CG106" s="2533"/>
      <c r="CH106" s="2533"/>
      <c r="CI106" s="2533"/>
      <c r="CJ106" s="2533"/>
      <c r="CK106" s="2533"/>
      <c r="CL106" s="2533"/>
      <c r="CM106" s="2533"/>
      <c r="CN106" s="2533"/>
      <c r="CO106" s="2533"/>
      <c r="CP106" s="2533"/>
      <c r="CQ106" s="2533"/>
      <c r="CR106" s="2533"/>
      <c r="CS106" s="2533"/>
      <c r="CT106" s="2533"/>
      <c r="CU106" s="2533"/>
      <c r="CV106" s="2533"/>
      <c r="CW106" s="2533"/>
      <c r="CX106" s="2533"/>
      <c r="CY106" s="2533"/>
      <c r="CZ106" s="2533"/>
      <c r="DA106" s="2533"/>
      <c r="DB106" s="2533"/>
      <c r="DC106" s="2533"/>
      <c r="DD106" s="2533"/>
      <c r="DE106" s="2533"/>
    </row>
    <row r="107" spans="1:109" ht="6.75" customHeight="1">
      <c r="A107" s="2533"/>
      <c r="B107" s="2533"/>
      <c r="C107" s="2533"/>
      <c r="D107" s="2533"/>
      <c r="E107" s="2533"/>
      <c r="F107" s="2533"/>
      <c r="G107" s="2533"/>
      <c r="H107" s="2533"/>
      <c r="I107" s="2533"/>
      <c r="J107" s="2533"/>
      <c r="K107" s="2533"/>
      <c r="L107" s="2533"/>
      <c r="M107" s="2533"/>
      <c r="N107" s="2533"/>
      <c r="O107" s="2533"/>
      <c r="P107" s="2533"/>
      <c r="Q107" s="2533"/>
      <c r="R107" s="2533"/>
      <c r="S107" s="2533"/>
      <c r="T107" s="2561"/>
      <c r="U107" s="2533"/>
      <c r="V107" s="2533"/>
      <c r="W107" s="3022" t="s">
        <v>201</v>
      </c>
      <c r="X107" s="3022"/>
      <c r="Y107" s="3022"/>
      <c r="Z107" s="3022"/>
      <c r="AA107" s="3022"/>
      <c r="AB107" s="3022"/>
      <c r="AC107" s="3022"/>
      <c r="AD107" s="3022"/>
      <c r="AE107" s="3022"/>
      <c r="AF107" s="3022"/>
      <c r="AG107" s="2533"/>
      <c r="AH107" s="2533"/>
      <c r="AI107" s="2533"/>
      <c r="AJ107" s="2533"/>
      <c r="AK107" s="2533"/>
      <c r="AL107" s="2533"/>
      <c r="AM107" s="2533"/>
      <c r="AN107" s="3022" t="s">
        <v>245</v>
      </c>
      <c r="AO107" s="3022"/>
      <c r="AP107" s="3022"/>
      <c r="AQ107" s="3022"/>
      <c r="AR107" s="3022"/>
      <c r="AS107" s="3022"/>
      <c r="AT107" s="3022"/>
      <c r="AU107" s="3022"/>
      <c r="AV107" s="3022"/>
      <c r="AW107" s="3022"/>
      <c r="AX107" s="2533"/>
      <c r="AY107" s="2533"/>
      <c r="AZ107" s="2534"/>
      <c r="BA107" s="2534"/>
      <c r="BB107" s="2534"/>
      <c r="BC107" s="2534"/>
      <c r="BD107" s="3025" t="s">
        <v>200</v>
      </c>
      <c r="BE107" s="3025"/>
      <c r="BF107" s="3025"/>
      <c r="BG107" s="3025"/>
      <c r="BH107" s="3025"/>
      <c r="BI107" s="3025"/>
      <c r="BJ107" s="3025"/>
      <c r="BK107" s="3025"/>
      <c r="BL107" s="3025"/>
      <c r="BM107" s="3025"/>
      <c r="BN107" s="3025"/>
      <c r="BO107" s="3025"/>
      <c r="BP107" s="3025"/>
      <c r="BQ107" s="3025"/>
      <c r="BR107" s="3025"/>
      <c r="BS107" s="3025"/>
      <c r="BT107" s="3025"/>
      <c r="BU107" s="3025"/>
      <c r="BV107" s="3025"/>
      <c r="BW107" s="3025"/>
      <c r="BX107" s="3025"/>
      <c r="BY107" s="3025"/>
      <c r="BZ107" s="3025"/>
      <c r="CA107" s="3025"/>
      <c r="CB107" s="3025"/>
      <c r="CC107" s="3025"/>
      <c r="CD107" s="3025"/>
      <c r="CE107" s="3025"/>
      <c r="CF107" s="3025"/>
      <c r="CG107" s="3025"/>
      <c r="CH107" s="3025"/>
      <c r="CI107" s="3025"/>
      <c r="CJ107" s="3025"/>
      <c r="CK107" s="3025"/>
      <c r="CL107" s="3025"/>
      <c r="CM107" s="3025"/>
      <c r="CN107" s="3025"/>
      <c r="CO107" s="3025"/>
      <c r="CP107" s="3025"/>
      <c r="CQ107" s="3025"/>
      <c r="CR107" s="3025"/>
      <c r="CS107" s="3025"/>
      <c r="CT107" s="3025"/>
      <c r="CU107" s="3025"/>
      <c r="CV107" s="3025"/>
      <c r="CW107" s="3025"/>
      <c r="CX107" s="3025"/>
      <c r="CY107" s="3025"/>
      <c r="CZ107" s="3025"/>
      <c r="DA107" s="3025"/>
      <c r="DB107" s="3025"/>
      <c r="DC107" s="2533"/>
      <c r="DD107" s="2533"/>
      <c r="DE107" s="2533"/>
    </row>
    <row r="108" spans="1:109" ht="6.75" customHeight="1">
      <c r="A108" s="2533"/>
      <c r="B108" s="2533"/>
      <c r="C108" s="2533"/>
      <c r="D108" s="2533"/>
      <c r="E108" s="2533"/>
      <c r="F108" s="2533"/>
      <c r="G108" s="2533"/>
      <c r="H108" s="2533"/>
      <c r="I108" s="2533"/>
      <c r="J108" s="2533"/>
      <c r="K108" s="2533"/>
      <c r="L108" s="2533"/>
      <c r="M108" s="2533"/>
      <c r="N108" s="2533"/>
      <c r="O108" s="2533"/>
      <c r="P108" s="2533"/>
      <c r="Q108" s="2533"/>
      <c r="R108" s="2533"/>
      <c r="S108" s="2533"/>
      <c r="T108" s="2562"/>
      <c r="U108" s="2535"/>
      <c r="V108" s="2533"/>
      <c r="W108" s="3022"/>
      <c r="X108" s="3022"/>
      <c r="Y108" s="3022"/>
      <c r="Z108" s="3022"/>
      <c r="AA108" s="3022"/>
      <c r="AB108" s="3022"/>
      <c r="AC108" s="3022"/>
      <c r="AD108" s="3022"/>
      <c r="AE108" s="3022"/>
      <c r="AF108" s="3022"/>
      <c r="AG108" s="2535"/>
      <c r="AH108" s="2535"/>
      <c r="AI108" s="2535"/>
      <c r="AJ108" s="2535"/>
      <c r="AK108" s="2562"/>
      <c r="AL108" s="2535"/>
      <c r="AM108" s="2533"/>
      <c r="AN108" s="3022"/>
      <c r="AO108" s="3022"/>
      <c r="AP108" s="3022"/>
      <c r="AQ108" s="3022"/>
      <c r="AR108" s="3022"/>
      <c r="AS108" s="3022"/>
      <c r="AT108" s="3022"/>
      <c r="AU108" s="3022"/>
      <c r="AV108" s="3022"/>
      <c r="AW108" s="3022"/>
      <c r="AX108" s="2533"/>
      <c r="AY108" s="2535"/>
      <c r="AZ108" s="2537"/>
      <c r="BA108" s="2537"/>
      <c r="BB108" s="2537"/>
      <c r="BC108" s="2534"/>
      <c r="BD108" s="3025"/>
      <c r="BE108" s="3025"/>
      <c r="BF108" s="3025"/>
      <c r="BG108" s="3025"/>
      <c r="BH108" s="3025"/>
      <c r="BI108" s="3025"/>
      <c r="BJ108" s="3025"/>
      <c r="BK108" s="3025"/>
      <c r="BL108" s="3025"/>
      <c r="BM108" s="3025"/>
      <c r="BN108" s="3025"/>
      <c r="BO108" s="3025"/>
      <c r="BP108" s="3025"/>
      <c r="BQ108" s="3025"/>
      <c r="BR108" s="3025"/>
      <c r="BS108" s="3025"/>
      <c r="BT108" s="3025"/>
      <c r="BU108" s="3025"/>
      <c r="BV108" s="3025"/>
      <c r="BW108" s="3025"/>
      <c r="BX108" s="3025"/>
      <c r="BY108" s="3025"/>
      <c r="BZ108" s="3025"/>
      <c r="CA108" s="3025"/>
      <c r="CB108" s="3025"/>
      <c r="CC108" s="3025"/>
      <c r="CD108" s="3025"/>
      <c r="CE108" s="3025"/>
      <c r="CF108" s="3025"/>
      <c r="CG108" s="3025"/>
      <c r="CH108" s="3025"/>
      <c r="CI108" s="3025"/>
      <c r="CJ108" s="3025"/>
      <c r="CK108" s="3025"/>
      <c r="CL108" s="3025"/>
      <c r="CM108" s="3025"/>
      <c r="CN108" s="3025"/>
      <c r="CO108" s="3025"/>
      <c r="CP108" s="3025"/>
      <c r="CQ108" s="3025"/>
      <c r="CR108" s="3025"/>
      <c r="CS108" s="3025"/>
      <c r="CT108" s="3025"/>
      <c r="CU108" s="3025"/>
      <c r="CV108" s="3025"/>
      <c r="CW108" s="3025"/>
      <c r="CX108" s="3025"/>
      <c r="CY108" s="3025"/>
      <c r="CZ108" s="3025"/>
      <c r="DA108" s="3025"/>
      <c r="DB108" s="3025"/>
      <c r="DC108" s="2533"/>
      <c r="DD108" s="2533"/>
      <c r="DE108" s="2533"/>
    </row>
    <row r="109" spans="1:109" ht="6.75" customHeight="1">
      <c r="A109" s="2533"/>
      <c r="B109" s="2533"/>
      <c r="C109" s="2533"/>
      <c r="D109" s="2533"/>
      <c r="E109" s="2533"/>
      <c r="F109" s="2533"/>
      <c r="G109" s="2533"/>
      <c r="H109" s="2533"/>
      <c r="I109" s="2533"/>
      <c r="J109" s="2533"/>
      <c r="K109" s="2533"/>
      <c r="L109" s="2533"/>
      <c r="M109" s="2533"/>
      <c r="N109" s="2533"/>
      <c r="O109" s="2533"/>
      <c r="P109" s="2533"/>
      <c r="Q109" s="2533"/>
      <c r="R109" s="2533"/>
      <c r="S109" s="2533"/>
      <c r="T109" s="2561"/>
      <c r="U109" s="2533"/>
      <c r="V109" s="2533"/>
      <c r="W109" s="2533"/>
      <c r="X109" s="2533"/>
      <c r="Y109" s="2533"/>
      <c r="Z109" s="2533"/>
      <c r="AA109" s="2533"/>
      <c r="AB109" s="2533"/>
      <c r="AC109" s="2533"/>
      <c r="AD109" s="2533"/>
      <c r="AE109" s="2533"/>
      <c r="AF109" s="2533"/>
      <c r="AG109" s="2533"/>
      <c r="AH109" s="2533"/>
      <c r="AI109" s="2533"/>
      <c r="AJ109" s="2533"/>
      <c r="AK109" s="2561"/>
      <c r="AL109" s="2533"/>
      <c r="AM109" s="2533"/>
      <c r="AN109" s="2555"/>
      <c r="AO109" s="2555"/>
      <c r="AP109" s="2555"/>
      <c r="AQ109" s="2555"/>
      <c r="AR109" s="2555"/>
      <c r="AS109" s="2555"/>
      <c r="AT109" s="2555"/>
      <c r="AU109" s="2555"/>
      <c r="AV109" s="2555"/>
      <c r="AW109" s="2555"/>
      <c r="AX109" s="2534"/>
      <c r="AY109" s="2534"/>
      <c r="AZ109" s="2534"/>
      <c r="BA109" s="2534"/>
      <c r="BB109" s="2534"/>
      <c r="BC109" s="2534"/>
      <c r="BD109" s="2568"/>
      <c r="BE109" s="2568"/>
      <c r="BF109" s="2568"/>
      <c r="BG109" s="2568"/>
      <c r="BH109" s="2568"/>
      <c r="BI109" s="2568"/>
      <c r="BJ109" s="2568"/>
      <c r="BK109" s="2568"/>
      <c r="BL109" s="2568"/>
      <c r="BM109" s="2568"/>
      <c r="BN109" s="2568"/>
      <c r="BO109" s="2568"/>
      <c r="BP109" s="2568"/>
      <c r="BQ109" s="2568"/>
      <c r="BR109" s="2568"/>
      <c r="BS109" s="2568"/>
      <c r="BT109" s="2568"/>
      <c r="BU109" s="2568"/>
      <c r="BV109" s="2568"/>
      <c r="BW109" s="2568"/>
      <c r="BX109" s="2568"/>
      <c r="BY109" s="2568"/>
      <c r="BZ109" s="2568"/>
      <c r="CA109" s="2568"/>
      <c r="CB109" s="2568"/>
      <c r="CC109" s="2568"/>
      <c r="CD109" s="2568"/>
      <c r="CE109" s="2568"/>
      <c r="CF109" s="2568"/>
      <c r="CG109" s="2568"/>
      <c r="CH109" s="2568"/>
      <c r="CI109" s="2568"/>
      <c r="CJ109" s="2568"/>
      <c r="CK109" s="2568"/>
      <c r="CL109" s="2568"/>
      <c r="CM109" s="2568"/>
      <c r="CN109" s="2568"/>
      <c r="CO109" s="2568"/>
      <c r="CP109" s="2568"/>
      <c r="CQ109" s="2568"/>
      <c r="CR109" s="2568"/>
      <c r="CS109" s="2568"/>
      <c r="CT109" s="2568"/>
      <c r="CU109" s="2568"/>
      <c r="CV109" s="2568"/>
      <c r="CW109" s="2568"/>
      <c r="CX109" s="2568"/>
      <c r="CY109" s="2568"/>
      <c r="CZ109" s="2568"/>
      <c r="DA109" s="2568"/>
      <c r="DB109" s="2568"/>
      <c r="DC109" s="2533"/>
      <c r="DD109" s="2533"/>
      <c r="DE109" s="2533"/>
    </row>
    <row r="110" spans="1:109" ht="6.75" customHeight="1">
      <c r="A110" s="2533"/>
      <c r="B110" s="2533"/>
      <c r="C110" s="2533"/>
      <c r="D110" s="2533"/>
      <c r="E110" s="2533"/>
      <c r="F110" s="2533"/>
      <c r="G110" s="2533"/>
      <c r="H110" s="2533"/>
      <c r="I110" s="2533"/>
      <c r="J110" s="2533"/>
      <c r="K110" s="2533"/>
      <c r="L110" s="2533"/>
      <c r="M110" s="2533"/>
      <c r="N110" s="2533"/>
      <c r="O110" s="2533"/>
      <c r="P110" s="2533"/>
      <c r="Q110" s="2533"/>
      <c r="R110" s="2533"/>
      <c r="S110" s="2533"/>
      <c r="T110" s="2561"/>
      <c r="U110" s="2533"/>
      <c r="V110" s="2533"/>
      <c r="W110" s="2533"/>
      <c r="X110" s="2533"/>
      <c r="Y110" s="2533"/>
      <c r="Z110" s="2533"/>
      <c r="AA110" s="2533"/>
      <c r="AB110" s="2533"/>
      <c r="AC110" s="2533"/>
      <c r="AD110" s="2533"/>
      <c r="AE110" s="2533"/>
      <c r="AF110" s="2533"/>
      <c r="AG110" s="2533"/>
      <c r="AH110" s="2533"/>
      <c r="AI110" s="2533"/>
      <c r="AJ110" s="2533"/>
      <c r="AK110" s="2561"/>
      <c r="AL110" s="2533"/>
      <c r="AM110" s="2533"/>
      <c r="AN110" s="3022" t="s">
        <v>246</v>
      </c>
      <c r="AO110" s="3022"/>
      <c r="AP110" s="3022"/>
      <c r="AQ110" s="3022"/>
      <c r="AR110" s="3022"/>
      <c r="AS110" s="3022"/>
      <c r="AT110" s="3022"/>
      <c r="AU110" s="3022"/>
      <c r="AV110" s="3022"/>
      <c r="AW110" s="3022"/>
      <c r="AX110" s="2533"/>
      <c r="AY110" s="2533"/>
      <c r="AZ110" s="2534"/>
      <c r="BA110" s="2534"/>
      <c r="BB110" s="2534"/>
      <c r="BC110" s="2534"/>
      <c r="BD110" s="3025" t="s">
        <v>247</v>
      </c>
      <c r="BE110" s="3025"/>
      <c r="BF110" s="3025"/>
      <c r="BG110" s="3025"/>
      <c r="BH110" s="3025"/>
      <c r="BI110" s="3025"/>
      <c r="BJ110" s="3025"/>
      <c r="BK110" s="3025"/>
      <c r="BL110" s="3025"/>
      <c r="BM110" s="3025"/>
      <c r="BN110" s="3025"/>
      <c r="BO110" s="3025"/>
      <c r="BP110" s="3025"/>
      <c r="BQ110" s="3025"/>
      <c r="BR110" s="3025"/>
      <c r="BS110" s="3025"/>
      <c r="BT110" s="3025"/>
      <c r="BU110" s="3025"/>
      <c r="BV110" s="3025"/>
      <c r="BW110" s="3025"/>
      <c r="BX110" s="3025"/>
      <c r="BY110" s="3025"/>
      <c r="BZ110" s="3025"/>
      <c r="CA110" s="3025"/>
      <c r="CB110" s="3025"/>
      <c r="CC110" s="3025"/>
      <c r="CD110" s="3025"/>
      <c r="CE110" s="3025"/>
      <c r="CF110" s="3025"/>
      <c r="CG110" s="3025"/>
      <c r="CH110" s="3025"/>
      <c r="CI110" s="3025"/>
      <c r="CJ110" s="3025"/>
      <c r="CK110" s="3025"/>
      <c r="CL110" s="3025"/>
      <c r="CM110" s="3025"/>
      <c r="CN110" s="3025"/>
      <c r="CO110" s="3025"/>
      <c r="CP110" s="3025"/>
      <c r="CQ110" s="3025"/>
      <c r="CR110" s="3025"/>
      <c r="CS110" s="3025"/>
      <c r="CT110" s="3025"/>
      <c r="CU110" s="3025"/>
      <c r="CV110" s="3025"/>
      <c r="CW110" s="3025"/>
      <c r="CX110" s="3025"/>
      <c r="CY110" s="3025"/>
      <c r="CZ110" s="3025"/>
      <c r="DA110" s="3025"/>
      <c r="DB110" s="3025"/>
      <c r="DC110" s="2533"/>
      <c r="DD110" s="2533"/>
      <c r="DE110" s="2533"/>
    </row>
    <row r="111" spans="1:109" ht="6.75" customHeight="1">
      <c r="A111" s="2533"/>
      <c r="B111" s="2533"/>
      <c r="C111" s="2533"/>
      <c r="D111" s="2533"/>
      <c r="E111" s="2533"/>
      <c r="F111" s="2533"/>
      <c r="G111" s="2533"/>
      <c r="H111" s="2533"/>
      <c r="I111" s="2533"/>
      <c r="J111" s="2533"/>
      <c r="K111" s="2533"/>
      <c r="L111" s="2533"/>
      <c r="M111" s="2533"/>
      <c r="N111" s="2533"/>
      <c r="O111" s="2533"/>
      <c r="P111" s="2533"/>
      <c r="Q111" s="2533"/>
      <c r="R111" s="2533"/>
      <c r="S111" s="2533"/>
      <c r="T111" s="2561"/>
      <c r="U111" s="2533"/>
      <c r="V111" s="2533"/>
      <c r="W111" s="2533"/>
      <c r="X111" s="2533"/>
      <c r="Y111" s="2533"/>
      <c r="Z111" s="2533"/>
      <c r="AA111" s="2533"/>
      <c r="AB111" s="2533"/>
      <c r="AC111" s="2533"/>
      <c r="AD111" s="2533"/>
      <c r="AE111" s="2533"/>
      <c r="AF111" s="2533"/>
      <c r="AG111" s="2533"/>
      <c r="AH111" s="2533"/>
      <c r="AI111" s="2533"/>
      <c r="AJ111" s="2533"/>
      <c r="AK111" s="2562"/>
      <c r="AL111" s="2535"/>
      <c r="AM111" s="2533"/>
      <c r="AN111" s="3022"/>
      <c r="AO111" s="3022"/>
      <c r="AP111" s="3022"/>
      <c r="AQ111" s="3022"/>
      <c r="AR111" s="3022"/>
      <c r="AS111" s="3022"/>
      <c r="AT111" s="3022"/>
      <c r="AU111" s="3022"/>
      <c r="AV111" s="3022"/>
      <c r="AW111" s="3022"/>
      <c r="AX111" s="2535"/>
      <c r="AY111" s="2535"/>
      <c r="AZ111" s="2537"/>
      <c r="BA111" s="2537"/>
      <c r="BB111" s="2537"/>
      <c r="BC111" s="2534"/>
      <c r="BD111" s="3025"/>
      <c r="BE111" s="3025"/>
      <c r="BF111" s="3025"/>
      <c r="BG111" s="3025"/>
      <c r="BH111" s="3025"/>
      <c r="BI111" s="3025"/>
      <c r="BJ111" s="3025"/>
      <c r="BK111" s="3025"/>
      <c r="BL111" s="3025"/>
      <c r="BM111" s="3025"/>
      <c r="BN111" s="3025"/>
      <c r="BO111" s="3025"/>
      <c r="BP111" s="3025"/>
      <c r="BQ111" s="3025"/>
      <c r="BR111" s="3025"/>
      <c r="BS111" s="3025"/>
      <c r="BT111" s="3025"/>
      <c r="BU111" s="3025"/>
      <c r="BV111" s="3025"/>
      <c r="BW111" s="3025"/>
      <c r="BX111" s="3025"/>
      <c r="BY111" s="3025"/>
      <c r="BZ111" s="3025"/>
      <c r="CA111" s="3025"/>
      <c r="CB111" s="3025"/>
      <c r="CC111" s="3025"/>
      <c r="CD111" s="3025"/>
      <c r="CE111" s="3025"/>
      <c r="CF111" s="3025"/>
      <c r="CG111" s="3025"/>
      <c r="CH111" s="3025"/>
      <c r="CI111" s="3025"/>
      <c r="CJ111" s="3025"/>
      <c r="CK111" s="3025"/>
      <c r="CL111" s="3025"/>
      <c r="CM111" s="3025"/>
      <c r="CN111" s="3025"/>
      <c r="CO111" s="3025"/>
      <c r="CP111" s="3025"/>
      <c r="CQ111" s="3025"/>
      <c r="CR111" s="3025"/>
      <c r="CS111" s="3025"/>
      <c r="CT111" s="3025"/>
      <c r="CU111" s="3025"/>
      <c r="CV111" s="3025"/>
      <c r="CW111" s="3025"/>
      <c r="CX111" s="3025"/>
      <c r="CY111" s="3025"/>
      <c r="CZ111" s="3025"/>
      <c r="DA111" s="3025"/>
      <c r="DB111" s="3025"/>
      <c r="DC111" s="2533"/>
      <c r="DD111" s="2533"/>
      <c r="DE111" s="2533"/>
    </row>
    <row r="112" spans="1:109" ht="6.75" customHeight="1">
      <c r="A112" s="2533"/>
      <c r="B112" s="2533"/>
      <c r="C112" s="2533"/>
      <c r="D112" s="2533"/>
      <c r="E112" s="2533"/>
      <c r="F112" s="2533"/>
      <c r="G112" s="2533"/>
      <c r="H112" s="2533"/>
      <c r="I112" s="2533"/>
      <c r="J112" s="2533"/>
      <c r="K112" s="2533"/>
      <c r="L112" s="2533"/>
      <c r="M112" s="2533"/>
      <c r="N112" s="2533"/>
      <c r="O112" s="2533"/>
      <c r="P112" s="2533"/>
      <c r="Q112" s="2533"/>
      <c r="R112" s="2533"/>
      <c r="S112" s="2533"/>
      <c r="T112" s="2561"/>
      <c r="U112" s="2533"/>
      <c r="V112" s="2533"/>
      <c r="W112" s="2533"/>
      <c r="X112" s="2533"/>
      <c r="Y112" s="2533"/>
      <c r="Z112" s="2533"/>
      <c r="AA112" s="2533"/>
      <c r="AB112" s="2533"/>
      <c r="AC112" s="2533"/>
      <c r="AD112" s="2533"/>
      <c r="AE112" s="2533"/>
      <c r="AF112" s="2533"/>
      <c r="AG112" s="2533"/>
      <c r="AH112" s="2533"/>
      <c r="AI112" s="2533"/>
      <c r="AJ112" s="2533"/>
      <c r="AK112" s="2561"/>
      <c r="AL112" s="2533"/>
      <c r="AM112" s="2533"/>
      <c r="AN112" s="2533"/>
      <c r="AO112" s="2533"/>
      <c r="AP112" s="2533"/>
      <c r="AQ112" s="2533"/>
      <c r="AR112" s="2533"/>
      <c r="AS112" s="2533"/>
      <c r="AT112" s="2533"/>
      <c r="AU112" s="2533"/>
      <c r="AV112" s="2533"/>
      <c r="AW112" s="2533"/>
      <c r="AX112" s="2533"/>
      <c r="AY112" s="2533"/>
      <c r="AZ112" s="2533"/>
      <c r="BA112" s="2533"/>
      <c r="BB112" s="2533"/>
      <c r="BC112" s="2533"/>
      <c r="BD112" s="2533"/>
      <c r="BE112" s="2533"/>
      <c r="BF112" s="2533"/>
      <c r="BG112" s="2533"/>
      <c r="BH112" s="2533"/>
      <c r="BI112" s="2533"/>
      <c r="BJ112" s="2533"/>
      <c r="BK112" s="2533"/>
      <c r="BL112" s="2533"/>
      <c r="BM112" s="2533"/>
      <c r="BN112" s="2533"/>
      <c r="BO112" s="2533"/>
      <c r="BP112" s="2533"/>
      <c r="BQ112" s="2533"/>
      <c r="BR112" s="2533"/>
      <c r="BS112" s="2533"/>
      <c r="BT112" s="2533"/>
      <c r="BU112" s="2533"/>
      <c r="BV112" s="2533"/>
      <c r="BW112" s="2533"/>
      <c r="BX112" s="2533"/>
      <c r="BY112" s="2533"/>
      <c r="BZ112" s="2533"/>
      <c r="CA112" s="2533"/>
      <c r="CB112" s="2533"/>
      <c r="CC112" s="2533"/>
      <c r="CD112" s="2533"/>
      <c r="CE112" s="2533"/>
      <c r="CF112" s="2533"/>
      <c r="CG112" s="2533"/>
      <c r="CH112" s="2533"/>
      <c r="CI112" s="2533"/>
      <c r="CJ112" s="2533"/>
      <c r="CK112" s="2533"/>
      <c r="CL112" s="2533"/>
      <c r="CM112" s="2533"/>
      <c r="CN112" s="2533"/>
      <c r="CO112" s="2533"/>
      <c r="CP112" s="2533"/>
      <c r="CQ112" s="2533"/>
      <c r="CR112" s="2533"/>
      <c r="CS112" s="2533"/>
      <c r="CT112" s="2533"/>
      <c r="CU112" s="2533"/>
      <c r="CV112" s="2533"/>
      <c r="CW112" s="2533"/>
      <c r="CX112" s="2533"/>
      <c r="CY112" s="2533"/>
      <c r="CZ112" s="2533"/>
      <c r="DA112" s="2533"/>
      <c r="DB112" s="2533"/>
      <c r="DC112" s="2533"/>
      <c r="DD112" s="2533"/>
      <c r="DE112" s="2533"/>
    </row>
    <row r="113" spans="1:109" ht="6.75" customHeight="1">
      <c r="A113" s="2533"/>
      <c r="B113" s="2533"/>
      <c r="C113" s="2533"/>
      <c r="D113" s="2533"/>
      <c r="E113" s="2533"/>
      <c r="F113" s="2533"/>
      <c r="G113" s="2533"/>
      <c r="H113" s="2533"/>
      <c r="I113" s="2533"/>
      <c r="J113" s="2533"/>
      <c r="K113" s="2533"/>
      <c r="L113" s="2533"/>
      <c r="M113" s="2533"/>
      <c r="N113" s="2533"/>
      <c r="O113" s="2533"/>
      <c r="P113" s="2533"/>
      <c r="Q113" s="2533"/>
      <c r="R113" s="2533"/>
      <c r="S113" s="2533"/>
      <c r="T113" s="2561"/>
      <c r="U113" s="2533"/>
      <c r="V113" s="2533"/>
      <c r="W113" s="2533"/>
      <c r="X113" s="2533"/>
      <c r="Y113" s="2533"/>
      <c r="Z113" s="2533"/>
      <c r="AA113" s="2533"/>
      <c r="AB113" s="2533"/>
      <c r="AC113" s="2533"/>
      <c r="AD113" s="2533"/>
      <c r="AE113" s="2533"/>
      <c r="AF113" s="2533"/>
      <c r="AG113" s="2533"/>
      <c r="AH113" s="2533"/>
      <c r="AI113" s="2533"/>
      <c r="AJ113" s="2533"/>
      <c r="AK113" s="2561"/>
      <c r="AL113" s="2533"/>
      <c r="AM113" s="2533"/>
      <c r="AN113" s="3022" t="s">
        <v>248</v>
      </c>
      <c r="AO113" s="3022"/>
      <c r="AP113" s="3022"/>
      <c r="AQ113" s="3022"/>
      <c r="AR113" s="3022"/>
      <c r="AS113" s="3022"/>
      <c r="AT113" s="3022"/>
      <c r="AU113" s="2533"/>
      <c r="AV113" s="2533"/>
      <c r="AW113" s="2533"/>
      <c r="AX113" s="2533"/>
      <c r="AY113" s="2533"/>
      <c r="AZ113" s="2533"/>
      <c r="BA113" s="2533"/>
      <c r="BB113" s="2533"/>
      <c r="BC113" s="2533"/>
      <c r="BD113" s="3022" t="s">
        <v>199</v>
      </c>
      <c r="BE113" s="3022"/>
      <c r="BF113" s="3022"/>
      <c r="BG113" s="3022"/>
      <c r="BH113" s="3022"/>
      <c r="BI113" s="3022"/>
      <c r="BJ113" s="3022"/>
      <c r="BK113" s="3022"/>
      <c r="BL113" s="3022"/>
      <c r="BM113" s="3022"/>
      <c r="BN113" s="3022"/>
      <c r="BO113" s="3022"/>
      <c r="BP113" s="3022"/>
      <c r="BQ113" s="3022"/>
      <c r="BR113" s="3022"/>
      <c r="BS113" s="3022"/>
      <c r="BT113" s="3022"/>
      <c r="BU113" s="3022"/>
      <c r="BV113" s="3022"/>
      <c r="BW113" s="3022"/>
      <c r="BX113" s="3022"/>
      <c r="BY113" s="3022"/>
      <c r="BZ113" s="3022"/>
      <c r="CA113" s="3022"/>
      <c r="CB113" s="3022"/>
      <c r="CC113" s="3022"/>
      <c r="CD113" s="3022"/>
      <c r="CE113" s="3022"/>
      <c r="CF113" s="3022"/>
      <c r="CG113" s="3022"/>
      <c r="CH113" s="3022"/>
      <c r="CI113" s="3022"/>
      <c r="CJ113" s="3022"/>
      <c r="CK113" s="3022"/>
      <c r="CL113" s="3022"/>
      <c r="CM113" s="3022"/>
      <c r="CN113" s="3022"/>
      <c r="CO113" s="3022"/>
      <c r="CP113" s="3022"/>
      <c r="CQ113" s="3022"/>
      <c r="CR113" s="3022"/>
      <c r="CS113" s="3022"/>
      <c r="CT113" s="3022"/>
      <c r="CU113" s="3022"/>
      <c r="CV113" s="3022"/>
      <c r="CW113" s="3022"/>
      <c r="CX113" s="3022"/>
      <c r="CY113" s="3022"/>
      <c r="CZ113" s="3022"/>
      <c r="DA113" s="3022"/>
      <c r="DB113" s="3022"/>
      <c r="DC113" s="2533"/>
      <c r="DD113" s="2533"/>
      <c r="DE113" s="2533"/>
    </row>
    <row r="114" spans="1:109" ht="6.75" customHeight="1">
      <c r="A114" s="2533"/>
      <c r="B114" s="2533"/>
      <c r="C114" s="2533"/>
      <c r="D114" s="2533"/>
      <c r="E114" s="2533"/>
      <c r="F114" s="2533"/>
      <c r="G114" s="2533"/>
      <c r="H114" s="2533"/>
      <c r="I114" s="2533"/>
      <c r="J114" s="2533"/>
      <c r="K114" s="2533"/>
      <c r="L114" s="2533"/>
      <c r="M114" s="2533"/>
      <c r="N114" s="2533"/>
      <c r="O114" s="2533"/>
      <c r="P114" s="2533"/>
      <c r="Q114" s="2533"/>
      <c r="R114" s="2533"/>
      <c r="S114" s="2533"/>
      <c r="T114" s="2561"/>
      <c r="U114" s="2533"/>
      <c r="V114" s="2533"/>
      <c r="W114" s="2533"/>
      <c r="X114" s="2533"/>
      <c r="Y114" s="2533"/>
      <c r="Z114" s="2533"/>
      <c r="AA114" s="2533"/>
      <c r="AB114" s="2533"/>
      <c r="AC114" s="2533"/>
      <c r="AD114" s="2533"/>
      <c r="AE114" s="2533"/>
      <c r="AF114" s="2533"/>
      <c r="AG114" s="2533"/>
      <c r="AH114" s="2533"/>
      <c r="AI114" s="2533"/>
      <c r="AJ114" s="2533"/>
      <c r="AK114" s="2535"/>
      <c r="AL114" s="2535"/>
      <c r="AM114" s="2533"/>
      <c r="AN114" s="3022"/>
      <c r="AO114" s="3022"/>
      <c r="AP114" s="3022"/>
      <c r="AQ114" s="3022"/>
      <c r="AR114" s="3022"/>
      <c r="AS114" s="3022"/>
      <c r="AT114" s="3022"/>
      <c r="AU114" s="2535"/>
      <c r="AV114" s="2535"/>
      <c r="AW114" s="2535"/>
      <c r="AX114" s="2535"/>
      <c r="AY114" s="2535"/>
      <c r="AZ114" s="2535"/>
      <c r="BA114" s="2535"/>
      <c r="BB114" s="2535"/>
      <c r="BC114" s="2533"/>
      <c r="BD114" s="3022"/>
      <c r="BE114" s="3022"/>
      <c r="BF114" s="3022"/>
      <c r="BG114" s="3022"/>
      <c r="BH114" s="3022"/>
      <c r="BI114" s="3022"/>
      <c r="BJ114" s="3022"/>
      <c r="BK114" s="3022"/>
      <c r="BL114" s="3022"/>
      <c r="BM114" s="3022"/>
      <c r="BN114" s="3022"/>
      <c r="BO114" s="3022"/>
      <c r="BP114" s="3022"/>
      <c r="BQ114" s="3022"/>
      <c r="BR114" s="3022"/>
      <c r="BS114" s="3022"/>
      <c r="BT114" s="3022"/>
      <c r="BU114" s="3022"/>
      <c r="BV114" s="3022"/>
      <c r="BW114" s="3022"/>
      <c r="BX114" s="3022"/>
      <c r="BY114" s="3022"/>
      <c r="BZ114" s="3022"/>
      <c r="CA114" s="3022"/>
      <c r="CB114" s="3022"/>
      <c r="CC114" s="3022"/>
      <c r="CD114" s="3022"/>
      <c r="CE114" s="3022"/>
      <c r="CF114" s="3022"/>
      <c r="CG114" s="3022"/>
      <c r="CH114" s="3022"/>
      <c r="CI114" s="3022"/>
      <c r="CJ114" s="3022"/>
      <c r="CK114" s="3022"/>
      <c r="CL114" s="3022"/>
      <c r="CM114" s="3022"/>
      <c r="CN114" s="3022"/>
      <c r="CO114" s="3022"/>
      <c r="CP114" s="3022"/>
      <c r="CQ114" s="3022"/>
      <c r="CR114" s="3022"/>
      <c r="CS114" s="3022"/>
      <c r="CT114" s="3022"/>
      <c r="CU114" s="3022"/>
      <c r="CV114" s="3022"/>
      <c r="CW114" s="3022"/>
      <c r="CX114" s="3022"/>
      <c r="CY114" s="3022"/>
      <c r="CZ114" s="3022"/>
      <c r="DA114" s="3022"/>
      <c r="DB114" s="3022"/>
      <c r="DC114" s="2533"/>
      <c r="DD114" s="2533"/>
      <c r="DE114" s="2533"/>
    </row>
    <row r="115" spans="1:109" ht="6.75" customHeight="1">
      <c r="A115" s="2533"/>
      <c r="B115" s="2533"/>
      <c r="C115" s="2533"/>
      <c r="D115" s="2533"/>
      <c r="E115" s="2533"/>
      <c r="F115" s="2533"/>
      <c r="G115" s="2533"/>
      <c r="H115" s="2533"/>
      <c r="I115" s="2533"/>
      <c r="J115" s="2533"/>
      <c r="K115" s="2533"/>
      <c r="L115" s="2533"/>
      <c r="M115" s="2533"/>
      <c r="N115" s="2533"/>
      <c r="O115" s="2533"/>
      <c r="P115" s="2533"/>
      <c r="Q115" s="2533"/>
      <c r="R115" s="2533"/>
      <c r="S115" s="2533"/>
      <c r="T115" s="2561"/>
      <c r="U115" s="2533"/>
      <c r="V115" s="2533"/>
      <c r="W115" s="2533"/>
      <c r="X115" s="2533"/>
      <c r="Y115" s="2533"/>
      <c r="Z115" s="2533"/>
      <c r="AA115" s="2533"/>
      <c r="AB115" s="2533"/>
      <c r="AC115" s="2533"/>
      <c r="AD115" s="2533"/>
      <c r="AE115" s="2533"/>
      <c r="AF115" s="2533"/>
      <c r="AG115" s="2533"/>
      <c r="AH115" s="2533"/>
      <c r="AI115" s="2533"/>
      <c r="AJ115" s="2533"/>
      <c r="AK115" s="2533"/>
      <c r="AL115" s="2533"/>
      <c r="AM115" s="2533"/>
      <c r="AN115" s="2533"/>
      <c r="AO115" s="2533"/>
      <c r="AP115" s="2533"/>
      <c r="AQ115" s="2533"/>
      <c r="AR115" s="2533"/>
      <c r="AS115" s="2533"/>
      <c r="AT115" s="2533"/>
      <c r="AU115" s="2533"/>
      <c r="AV115" s="2533"/>
      <c r="AW115" s="2533"/>
      <c r="AX115" s="2533"/>
      <c r="AY115" s="2533"/>
      <c r="AZ115" s="2533"/>
      <c r="BA115" s="2533"/>
      <c r="BB115" s="2533"/>
      <c r="BC115" s="2533"/>
      <c r="BD115" s="2533"/>
      <c r="BE115" s="2533"/>
      <c r="BF115" s="2533"/>
      <c r="BG115" s="2533"/>
      <c r="BH115" s="2533"/>
      <c r="BI115" s="2533"/>
      <c r="BJ115" s="2533"/>
      <c r="BK115" s="2533"/>
      <c r="BL115" s="2533"/>
      <c r="BM115" s="2533"/>
      <c r="BN115" s="2533"/>
      <c r="BO115" s="2533"/>
      <c r="BP115" s="2533"/>
      <c r="BQ115" s="2533"/>
      <c r="BR115" s="2533"/>
      <c r="BS115" s="2533"/>
      <c r="BT115" s="2533"/>
      <c r="BU115" s="2533"/>
      <c r="BV115" s="2533"/>
      <c r="BW115" s="2533"/>
      <c r="BX115" s="2533"/>
      <c r="BY115" s="2533"/>
      <c r="BZ115" s="2533"/>
      <c r="CA115" s="2533"/>
      <c r="CB115" s="2533"/>
      <c r="CC115" s="2533"/>
      <c r="CD115" s="2533"/>
      <c r="CE115" s="2533"/>
      <c r="CF115" s="2533"/>
      <c r="CG115" s="2533"/>
      <c r="CH115" s="2533"/>
      <c r="CI115" s="2533"/>
      <c r="CJ115" s="2533"/>
      <c r="CK115" s="2533"/>
      <c r="CL115" s="2533"/>
      <c r="CM115" s="2533"/>
      <c r="CN115" s="2533"/>
      <c r="CO115" s="2533"/>
      <c r="CP115" s="2533"/>
      <c r="CQ115" s="2533"/>
      <c r="CR115" s="2533"/>
      <c r="CS115" s="2533"/>
      <c r="CT115" s="2533"/>
      <c r="CU115" s="2533"/>
      <c r="CV115" s="2533"/>
      <c r="CW115" s="2533"/>
      <c r="CX115" s="2533"/>
      <c r="CY115" s="2533"/>
      <c r="CZ115" s="2533"/>
      <c r="DA115" s="2533"/>
      <c r="DB115" s="2533"/>
      <c r="DC115" s="2533"/>
      <c r="DD115" s="2533"/>
      <c r="DE115" s="2533"/>
    </row>
    <row r="116" spans="1:109" ht="6.75" customHeight="1">
      <c r="A116" s="2533"/>
      <c r="B116" s="2533"/>
      <c r="C116" s="2533"/>
      <c r="D116" s="2533"/>
      <c r="E116" s="2533"/>
      <c r="F116" s="2533"/>
      <c r="G116" s="2533"/>
      <c r="H116" s="2533"/>
      <c r="I116" s="2533"/>
      <c r="J116" s="2533"/>
      <c r="K116" s="2533"/>
      <c r="L116" s="2533"/>
      <c r="M116" s="2533"/>
      <c r="N116" s="2533"/>
      <c r="O116" s="2533"/>
      <c r="P116" s="2533"/>
      <c r="Q116" s="2533"/>
      <c r="R116" s="2533"/>
      <c r="S116" s="2533"/>
      <c r="T116" s="2563"/>
      <c r="U116" s="2532"/>
      <c r="V116" s="2533"/>
      <c r="W116" s="3020" t="s">
        <v>198</v>
      </c>
      <c r="X116" s="3020"/>
      <c r="Y116" s="3020"/>
      <c r="Z116" s="3020"/>
      <c r="AA116" s="3020"/>
      <c r="AB116" s="3020"/>
      <c r="AC116" s="3020"/>
      <c r="AD116" s="2532"/>
      <c r="AE116" s="2532"/>
      <c r="AF116" s="2532"/>
      <c r="AG116" s="2532"/>
      <c r="AH116" s="2532"/>
      <c r="AI116" s="2532"/>
      <c r="AJ116" s="2532"/>
      <c r="AK116" s="2532"/>
      <c r="AL116" s="2532"/>
      <c r="AM116" s="2533"/>
      <c r="AN116" s="3020" t="s">
        <v>197</v>
      </c>
      <c r="AO116" s="3020"/>
      <c r="AP116" s="3020"/>
      <c r="AQ116" s="3020"/>
      <c r="AR116" s="3020"/>
      <c r="AS116" s="3020"/>
      <c r="AT116" s="2533"/>
      <c r="AU116" s="2532"/>
      <c r="AV116" s="2532"/>
      <c r="AW116" s="2532"/>
      <c r="AX116" s="2532"/>
      <c r="AY116" s="2532"/>
      <c r="AZ116" s="2533"/>
      <c r="BA116" s="2533"/>
      <c r="BB116" s="2533"/>
      <c r="BC116" s="2533"/>
      <c r="BD116" s="3022" t="s">
        <v>7448</v>
      </c>
      <c r="BE116" s="3022"/>
      <c r="BF116" s="3022"/>
      <c r="BG116" s="3022"/>
      <c r="BH116" s="3022"/>
      <c r="BI116" s="3022"/>
      <c r="BJ116" s="3022"/>
      <c r="BK116" s="3022"/>
      <c r="BL116" s="3022"/>
      <c r="BM116" s="3022"/>
      <c r="BN116" s="3022"/>
      <c r="BO116" s="3022"/>
      <c r="BP116" s="3022"/>
      <c r="BQ116" s="3022"/>
      <c r="BR116" s="3022"/>
      <c r="BS116" s="3022"/>
      <c r="BT116" s="3022"/>
      <c r="BU116" s="3022"/>
      <c r="BV116" s="3022"/>
      <c r="BW116" s="3022"/>
      <c r="BX116" s="3022"/>
      <c r="BY116" s="3022"/>
      <c r="BZ116" s="3022"/>
      <c r="CA116" s="3022"/>
      <c r="CB116" s="3022"/>
      <c r="CC116" s="3022"/>
      <c r="CD116" s="3022"/>
      <c r="CE116" s="3022"/>
      <c r="CF116" s="3022"/>
      <c r="CG116" s="3022"/>
      <c r="CH116" s="3022"/>
      <c r="CI116" s="3022"/>
      <c r="CJ116" s="3022"/>
      <c r="CK116" s="3022"/>
      <c r="CL116" s="3022"/>
      <c r="CM116" s="3022"/>
      <c r="CN116" s="3022"/>
      <c r="CO116" s="3022"/>
      <c r="CP116" s="3022"/>
      <c r="CQ116" s="2533"/>
      <c r="CR116" s="2533"/>
      <c r="CS116" s="2533"/>
      <c r="CT116" s="2533"/>
      <c r="CU116" s="2533"/>
      <c r="CV116" s="2533"/>
      <c r="CW116" s="2533"/>
      <c r="CX116" s="2533"/>
      <c r="CY116" s="2533"/>
      <c r="CZ116" s="2533"/>
      <c r="DA116" s="2533"/>
      <c r="DB116" s="2533"/>
      <c r="DC116" s="2533"/>
      <c r="DD116" s="2533"/>
      <c r="DE116" s="2533"/>
    </row>
    <row r="117" spans="1:109" ht="6.75" customHeight="1">
      <c r="A117" s="2533"/>
      <c r="B117" s="2533"/>
      <c r="C117" s="2533"/>
      <c r="D117" s="2533"/>
      <c r="E117" s="2533"/>
      <c r="F117" s="2533"/>
      <c r="G117" s="2533"/>
      <c r="H117" s="2533"/>
      <c r="I117" s="2533"/>
      <c r="J117" s="2533"/>
      <c r="K117" s="2533"/>
      <c r="L117" s="2533"/>
      <c r="M117" s="2533"/>
      <c r="N117" s="2533"/>
      <c r="O117" s="2533"/>
      <c r="P117" s="2533"/>
      <c r="Q117" s="2533"/>
      <c r="R117" s="2533"/>
      <c r="S117" s="2533"/>
      <c r="T117" s="2561"/>
      <c r="U117" s="2533"/>
      <c r="V117" s="2533"/>
      <c r="W117" s="3020"/>
      <c r="X117" s="3020"/>
      <c r="Y117" s="3020"/>
      <c r="Z117" s="3020"/>
      <c r="AA117" s="3020"/>
      <c r="AB117" s="3020"/>
      <c r="AC117" s="3020"/>
      <c r="AD117" s="2533"/>
      <c r="AE117" s="2533"/>
      <c r="AF117" s="2533"/>
      <c r="AG117" s="2533"/>
      <c r="AH117" s="2533"/>
      <c r="AI117" s="2533"/>
      <c r="AJ117" s="2533"/>
      <c r="AK117" s="2562"/>
      <c r="AL117" s="2533"/>
      <c r="AM117" s="2533"/>
      <c r="AN117" s="3020"/>
      <c r="AO117" s="3020"/>
      <c r="AP117" s="3020"/>
      <c r="AQ117" s="3020"/>
      <c r="AR117" s="3020"/>
      <c r="AS117" s="3020"/>
      <c r="AT117" s="2535"/>
      <c r="AU117" s="2533"/>
      <c r="AV117" s="2533"/>
      <c r="AW117" s="2533"/>
      <c r="AX117" s="2533"/>
      <c r="AY117" s="2533"/>
      <c r="AZ117" s="2535"/>
      <c r="BA117" s="2535"/>
      <c r="BB117" s="2535"/>
      <c r="BC117" s="2533"/>
      <c r="BD117" s="3022"/>
      <c r="BE117" s="3022"/>
      <c r="BF117" s="3022"/>
      <c r="BG117" s="3022"/>
      <c r="BH117" s="3022"/>
      <c r="BI117" s="3022"/>
      <c r="BJ117" s="3022"/>
      <c r="BK117" s="3022"/>
      <c r="BL117" s="3022"/>
      <c r="BM117" s="3022"/>
      <c r="BN117" s="3022"/>
      <c r="BO117" s="3022"/>
      <c r="BP117" s="3022"/>
      <c r="BQ117" s="3022"/>
      <c r="BR117" s="3022"/>
      <c r="BS117" s="3022"/>
      <c r="BT117" s="3022"/>
      <c r="BU117" s="3022"/>
      <c r="BV117" s="3022"/>
      <c r="BW117" s="3022"/>
      <c r="BX117" s="3022"/>
      <c r="BY117" s="3022"/>
      <c r="BZ117" s="3022"/>
      <c r="CA117" s="3022"/>
      <c r="CB117" s="3022"/>
      <c r="CC117" s="3022"/>
      <c r="CD117" s="3022"/>
      <c r="CE117" s="3022"/>
      <c r="CF117" s="3022"/>
      <c r="CG117" s="3022"/>
      <c r="CH117" s="3022"/>
      <c r="CI117" s="3022"/>
      <c r="CJ117" s="3022"/>
      <c r="CK117" s="3022"/>
      <c r="CL117" s="3022"/>
      <c r="CM117" s="3022"/>
      <c r="CN117" s="3022"/>
      <c r="CO117" s="3022"/>
      <c r="CP117" s="3022"/>
      <c r="CQ117" s="2533"/>
      <c r="CR117" s="2533"/>
      <c r="CS117" s="2533"/>
      <c r="CT117" s="2533"/>
      <c r="CU117" s="2533"/>
      <c r="CV117" s="2533"/>
      <c r="CW117" s="2533"/>
      <c r="CX117" s="2533"/>
      <c r="CY117" s="2533"/>
      <c r="CZ117" s="2533"/>
      <c r="DA117" s="2533"/>
      <c r="DB117" s="2533"/>
      <c r="DC117" s="2533"/>
      <c r="DD117" s="2533"/>
      <c r="DE117" s="2533"/>
    </row>
    <row r="118" spans="1:109" ht="6.75" customHeight="1">
      <c r="A118" s="2533"/>
      <c r="B118" s="2533"/>
      <c r="C118" s="2533"/>
      <c r="D118" s="2564"/>
      <c r="E118" s="2564"/>
      <c r="F118" s="2564"/>
      <c r="G118" s="2564"/>
      <c r="H118" s="2564"/>
      <c r="I118" s="2564"/>
      <c r="J118" s="2564"/>
      <c r="K118" s="2564"/>
      <c r="L118" s="2564"/>
      <c r="M118" s="2533"/>
      <c r="N118" s="2533"/>
      <c r="O118" s="2533"/>
      <c r="P118" s="2533"/>
      <c r="Q118" s="2533"/>
      <c r="R118" s="2533"/>
      <c r="S118" s="2533"/>
      <c r="T118" s="2561"/>
      <c r="U118" s="2533"/>
      <c r="V118" s="2533"/>
      <c r="W118" s="2565"/>
      <c r="X118" s="2565"/>
      <c r="Y118" s="2565"/>
      <c r="Z118" s="2565"/>
      <c r="AA118" s="2565"/>
      <c r="AB118" s="2565"/>
      <c r="AC118" s="2565"/>
      <c r="AD118" s="2565"/>
      <c r="AE118" s="2565"/>
      <c r="AF118" s="2565"/>
      <c r="AG118" s="2565"/>
      <c r="AH118" s="2565"/>
      <c r="AI118" s="2533"/>
      <c r="AJ118" s="2533"/>
      <c r="AK118" s="2561"/>
      <c r="AL118" s="2533"/>
      <c r="AM118" s="2533"/>
      <c r="AN118" s="2555"/>
      <c r="AO118" s="2555"/>
      <c r="AP118" s="2555"/>
      <c r="AQ118" s="2555"/>
      <c r="AR118" s="2555"/>
      <c r="AS118" s="2555"/>
      <c r="AT118" s="2555"/>
      <c r="AU118" s="2555"/>
      <c r="AV118" s="2555"/>
      <c r="AW118" s="2533"/>
      <c r="AX118" s="2533"/>
      <c r="AY118" s="2534"/>
      <c r="AZ118" s="2533"/>
      <c r="BA118" s="2533"/>
      <c r="BB118" s="2533"/>
      <c r="BC118" s="2533"/>
      <c r="BD118" s="3022" t="s">
        <v>7449</v>
      </c>
      <c r="BE118" s="3022"/>
      <c r="BF118" s="3022"/>
      <c r="BG118" s="3022"/>
      <c r="BH118" s="3022"/>
      <c r="BI118" s="3022"/>
      <c r="BJ118" s="3022"/>
      <c r="BK118" s="3022"/>
      <c r="BL118" s="3022"/>
      <c r="BM118" s="3022"/>
      <c r="BN118" s="3022"/>
      <c r="BO118" s="3022"/>
      <c r="BP118" s="3022"/>
      <c r="BQ118" s="3022"/>
      <c r="BR118" s="3022"/>
      <c r="BS118" s="3022"/>
      <c r="BT118" s="3022"/>
      <c r="BU118" s="3022"/>
      <c r="BV118" s="3022"/>
      <c r="BW118" s="3022"/>
      <c r="BX118" s="3022"/>
      <c r="BY118" s="3022"/>
      <c r="BZ118" s="3022"/>
      <c r="CA118" s="3022"/>
      <c r="CB118" s="3022"/>
      <c r="CC118" s="3022"/>
      <c r="CD118" s="3022"/>
      <c r="CE118" s="3022"/>
      <c r="CF118" s="3022"/>
      <c r="CG118" s="3022"/>
      <c r="CH118" s="2555"/>
      <c r="CI118" s="2555"/>
      <c r="CJ118" s="2555"/>
      <c r="CK118" s="2555"/>
      <c r="CL118" s="2555"/>
      <c r="CM118" s="2555"/>
      <c r="CN118" s="2555"/>
      <c r="CO118" s="2555"/>
      <c r="CP118" s="2555"/>
      <c r="CQ118" s="2555"/>
      <c r="CR118" s="2555"/>
      <c r="CS118" s="2555"/>
      <c r="CT118" s="2555"/>
      <c r="CU118" s="2555"/>
      <c r="CV118" s="2555"/>
      <c r="CW118" s="2555"/>
      <c r="CX118" s="2555"/>
      <c r="CY118" s="2555"/>
      <c r="CZ118" s="2555"/>
      <c r="DA118" s="2555"/>
      <c r="DB118" s="2555"/>
      <c r="DC118" s="2555"/>
      <c r="DD118" s="2555"/>
      <c r="DE118" s="2555"/>
    </row>
    <row r="119" spans="1:109" ht="6.75" customHeight="1">
      <c r="A119" s="2533"/>
      <c r="B119" s="2533"/>
      <c r="C119" s="2533"/>
      <c r="D119" s="2564"/>
      <c r="E119" s="2564"/>
      <c r="F119" s="2564"/>
      <c r="G119" s="2564"/>
      <c r="H119" s="2564"/>
      <c r="I119" s="2564"/>
      <c r="J119" s="2564"/>
      <c r="K119" s="2564"/>
      <c r="L119" s="2564"/>
      <c r="M119" s="2533"/>
      <c r="N119" s="2533"/>
      <c r="O119" s="2533"/>
      <c r="P119" s="2533"/>
      <c r="Q119" s="2533"/>
      <c r="R119" s="2533"/>
      <c r="S119" s="2533"/>
      <c r="T119" s="2561"/>
      <c r="U119" s="2533"/>
      <c r="V119" s="2533"/>
      <c r="W119" s="2565"/>
      <c r="X119" s="2565"/>
      <c r="Y119" s="2565"/>
      <c r="Z119" s="2565"/>
      <c r="AA119" s="2565"/>
      <c r="AB119" s="2565"/>
      <c r="AC119" s="2565"/>
      <c r="AD119" s="2565"/>
      <c r="AE119" s="2565"/>
      <c r="AF119" s="2565"/>
      <c r="AG119" s="2565"/>
      <c r="AH119" s="2565"/>
      <c r="AI119" s="2533"/>
      <c r="AJ119" s="2533"/>
      <c r="AK119" s="2561"/>
      <c r="AL119" s="2533"/>
      <c r="AM119" s="2533"/>
      <c r="AN119" s="2555"/>
      <c r="AO119" s="2555"/>
      <c r="AP119" s="2555"/>
      <c r="AQ119" s="2555"/>
      <c r="AR119" s="2555"/>
      <c r="AS119" s="2555"/>
      <c r="AT119" s="2555"/>
      <c r="AU119" s="2555"/>
      <c r="AV119" s="2555"/>
      <c r="AW119" s="2533"/>
      <c r="AX119" s="2533"/>
      <c r="AY119" s="2534"/>
      <c r="AZ119" s="2533"/>
      <c r="BA119" s="2533"/>
      <c r="BB119" s="2533"/>
      <c r="BC119" s="2533"/>
      <c r="BD119" s="3022"/>
      <c r="BE119" s="3022"/>
      <c r="BF119" s="3022"/>
      <c r="BG119" s="3022"/>
      <c r="BH119" s="3022"/>
      <c r="BI119" s="3022"/>
      <c r="BJ119" s="3022"/>
      <c r="BK119" s="3022"/>
      <c r="BL119" s="3022"/>
      <c r="BM119" s="3022"/>
      <c r="BN119" s="3022"/>
      <c r="BO119" s="3022"/>
      <c r="BP119" s="3022"/>
      <c r="BQ119" s="3022"/>
      <c r="BR119" s="3022"/>
      <c r="BS119" s="3022"/>
      <c r="BT119" s="3022"/>
      <c r="BU119" s="3022"/>
      <c r="BV119" s="3022"/>
      <c r="BW119" s="3022"/>
      <c r="BX119" s="3022"/>
      <c r="BY119" s="3022"/>
      <c r="BZ119" s="3022"/>
      <c r="CA119" s="3022"/>
      <c r="CB119" s="3022"/>
      <c r="CC119" s="3022"/>
      <c r="CD119" s="3022"/>
      <c r="CE119" s="3022"/>
      <c r="CF119" s="3022"/>
      <c r="CG119" s="3022"/>
      <c r="CH119" s="2555"/>
      <c r="CI119" s="2555"/>
      <c r="CJ119" s="2555"/>
      <c r="CK119" s="2555"/>
      <c r="CL119" s="2555"/>
      <c r="CM119" s="2555"/>
      <c r="CN119" s="2555"/>
      <c r="CO119" s="2555"/>
      <c r="CP119" s="2555"/>
      <c r="CQ119" s="2555"/>
      <c r="CR119" s="2555"/>
      <c r="CS119" s="2555"/>
      <c r="CT119" s="2555"/>
      <c r="CU119" s="2555"/>
      <c r="CV119" s="2555"/>
      <c r="CW119" s="2555"/>
      <c r="CX119" s="2555"/>
      <c r="CY119" s="2555"/>
      <c r="CZ119" s="2555"/>
      <c r="DA119" s="2555"/>
      <c r="DB119" s="2555"/>
      <c r="DC119" s="2555"/>
      <c r="DD119" s="2555"/>
      <c r="DE119" s="2555"/>
    </row>
    <row r="120" spans="1:109" ht="6.75" customHeight="1">
      <c r="A120" s="2533"/>
      <c r="B120" s="2533"/>
      <c r="C120" s="2533"/>
      <c r="D120" s="2564"/>
      <c r="E120" s="2564"/>
      <c r="F120" s="2564"/>
      <c r="G120" s="2564"/>
      <c r="H120" s="2564"/>
      <c r="I120" s="2564"/>
      <c r="J120" s="2564"/>
      <c r="K120" s="2564"/>
      <c r="L120" s="2564"/>
      <c r="M120" s="2533"/>
      <c r="N120" s="2533"/>
      <c r="O120" s="2533"/>
      <c r="P120" s="2533"/>
      <c r="Q120" s="2533"/>
      <c r="R120" s="2533"/>
      <c r="S120" s="2533"/>
      <c r="T120" s="2561"/>
      <c r="U120" s="2533"/>
      <c r="V120" s="2533"/>
      <c r="W120" s="2565"/>
      <c r="X120" s="2565"/>
      <c r="Y120" s="2565"/>
      <c r="Z120" s="2565"/>
      <c r="AA120" s="2565"/>
      <c r="AB120" s="2565"/>
      <c r="AC120" s="2565"/>
      <c r="AD120" s="2565"/>
      <c r="AE120" s="2565"/>
      <c r="AF120" s="2565"/>
      <c r="AG120" s="2565"/>
      <c r="AH120" s="2565"/>
      <c r="AI120" s="2533"/>
      <c r="AJ120" s="2533"/>
      <c r="AK120" s="2561"/>
      <c r="AL120" s="2533"/>
      <c r="AM120" s="2533"/>
      <c r="AN120" s="2555"/>
      <c r="AO120" s="2555"/>
      <c r="AP120" s="2555"/>
      <c r="AQ120" s="2555"/>
      <c r="AR120" s="2555"/>
      <c r="AS120" s="2555"/>
      <c r="AT120" s="2555"/>
      <c r="AU120" s="2555"/>
      <c r="AV120" s="2555"/>
      <c r="AW120" s="2533"/>
      <c r="AX120" s="2533"/>
      <c r="AY120" s="2534"/>
      <c r="AZ120" s="2533"/>
      <c r="BA120" s="2533"/>
      <c r="BB120" s="2533"/>
      <c r="BC120" s="2533"/>
      <c r="BD120" s="2555"/>
      <c r="BE120" s="2555"/>
      <c r="BF120" s="2555"/>
      <c r="BG120" s="2555"/>
      <c r="BH120" s="2555"/>
      <c r="BI120" s="2555"/>
      <c r="BJ120" s="2555"/>
      <c r="BK120" s="2555"/>
      <c r="BL120" s="2555"/>
      <c r="BM120" s="2555"/>
      <c r="BN120" s="2555"/>
      <c r="BO120" s="2555"/>
      <c r="BP120" s="2555"/>
      <c r="BQ120" s="2555"/>
      <c r="BR120" s="2555"/>
      <c r="BS120" s="2555"/>
      <c r="BT120" s="2555"/>
      <c r="BU120" s="2555"/>
      <c r="BV120" s="2555"/>
      <c r="BW120" s="2555"/>
      <c r="BX120" s="2555"/>
      <c r="BY120" s="2555"/>
      <c r="BZ120" s="2555"/>
      <c r="CA120" s="2555"/>
      <c r="CB120" s="2555"/>
      <c r="CC120" s="2555"/>
      <c r="CD120" s="2555"/>
      <c r="CE120" s="2555"/>
      <c r="CF120" s="2555"/>
      <c r="CG120" s="2555"/>
      <c r="CH120" s="2555"/>
      <c r="CI120" s="2555"/>
      <c r="CJ120" s="2555"/>
      <c r="CK120" s="2555"/>
      <c r="CL120" s="2555"/>
      <c r="CM120" s="2555"/>
      <c r="CN120" s="2555"/>
      <c r="CO120" s="2555"/>
      <c r="CP120" s="2555"/>
      <c r="CQ120" s="2555"/>
      <c r="CR120" s="2555"/>
      <c r="CS120" s="2555"/>
      <c r="CT120" s="2555"/>
      <c r="CU120" s="2555"/>
      <c r="CV120" s="2555"/>
      <c r="CW120" s="2555"/>
      <c r="CX120" s="2555"/>
      <c r="CY120" s="2555"/>
      <c r="CZ120" s="2555"/>
      <c r="DA120" s="2555"/>
      <c r="DB120" s="2555"/>
      <c r="DC120" s="2555"/>
      <c r="DD120" s="2555"/>
      <c r="DE120" s="2555"/>
    </row>
    <row r="121" spans="1:109" ht="6.75" customHeight="1">
      <c r="A121" s="2533"/>
      <c r="B121" s="2533"/>
      <c r="C121" s="2533"/>
      <c r="D121" s="2564"/>
      <c r="E121" s="2564"/>
      <c r="F121" s="2564"/>
      <c r="G121" s="2564"/>
      <c r="H121" s="2564"/>
      <c r="I121" s="2564"/>
      <c r="J121" s="2564"/>
      <c r="K121" s="2564"/>
      <c r="L121" s="2564"/>
      <c r="M121" s="2533"/>
      <c r="N121" s="2533"/>
      <c r="O121" s="2533"/>
      <c r="P121" s="2533"/>
      <c r="Q121" s="2533"/>
      <c r="R121" s="2533"/>
      <c r="S121" s="2533"/>
      <c r="T121" s="2561"/>
      <c r="U121" s="2533"/>
      <c r="V121" s="2533"/>
      <c r="W121" s="2543"/>
      <c r="X121" s="2543"/>
      <c r="Y121" s="2543"/>
      <c r="Z121" s="2543"/>
      <c r="AA121" s="2543"/>
      <c r="AB121" s="2543"/>
      <c r="AC121" s="2543"/>
      <c r="AD121" s="2543"/>
      <c r="AE121" s="2543"/>
      <c r="AF121" s="2543"/>
      <c r="AG121" s="2533"/>
      <c r="AH121" s="2533"/>
      <c r="AI121" s="2533"/>
      <c r="AJ121" s="2533"/>
      <c r="AK121" s="2561"/>
      <c r="AL121" s="2533"/>
      <c r="AM121" s="2533"/>
      <c r="AN121" s="3022" t="s">
        <v>7419</v>
      </c>
      <c r="AO121" s="3022"/>
      <c r="AP121" s="3022"/>
      <c r="AQ121" s="3022"/>
      <c r="AR121" s="3022"/>
      <c r="AS121" s="3022"/>
      <c r="AT121" s="3022"/>
      <c r="AU121" s="3022"/>
      <c r="AV121" s="3022"/>
      <c r="AW121" s="3022"/>
      <c r="AX121" s="3022"/>
      <c r="AY121" s="3022"/>
      <c r="AZ121" s="3022"/>
      <c r="BA121" s="3022"/>
      <c r="BB121" s="3022"/>
      <c r="BC121" s="3022"/>
      <c r="BD121" s="3022"/>
      <c r="BE121" s="3022"/>
      <c r="BF121" s="3022"/>
      <c r="BG121" s="3022"/>
      <c r="BH121" s="3022"/>
      <c r="BI121" s="3022"/>
      <c r="BJ121" s="2533"/>
      <c r="BK121" s="2533"/>
      <c r="BL121" s="2533"/>
      <c r="BM121" s="2533"/>
      <c r="BN121" s="2533"/>
      <c r="BO121" s="2533"/>
      <c r="BP121" s="2533"/>
      <c r="BQ121" s="2533"/>
      <c r="BR121" s="2533"/>
      <c r="BS121" s="2533"/>
      <c r="BT121" s="2533"/>
      <c r="BU121" s="2533"/>
      <c r="BV121" s="2533"/>
      <c r="BW121" s="2533"/>
      <c r="BX121" s="2533"/>
      <c r="BY121" s="2533"/>
      <c r="BZ121" s="2533"/>
      <c r="CA121" s="2533"/>
      <c r="CB121" s="2533"/>
      <c r="CC121" s="2533"/>
      <c r="CD121" s="2533"/>
      <c r="CE121" s="2533"/>
      <c r="CF121" s="2533"/>
      <c r="CG121" s="2533"/>
      <c r="CH121" s="2533"/>
      <c r="CI121" s="2533"/>
      <c r="CJ121" s="2533"/>
      <c r="CK121" s="2533"/>
      <c r="CL121" s="2533"/>
      <c r="CM121" s="2533"/>
      <c r="CN121" s="2533"/>
      <c r="CO121" s="2533"/>
      <c r="CP121" s="2533"/>
      <c r="CQ121" s="2533"/>
      <c r="CR121" s="2533"/>
      <c r="CS121" s="2533"/>
      <c r="CT121" s="2533"/>
      <c r="CU121" s="2533"/>
      <c r="CV121" s="2533"/>
      <c r="CW121" s="2533"/>
      <c r="CX121" s="2533"/>
      <c r="CY121" s="2533"/>
      <c r="CZ121" s="2533"/>
      <c r="DA121" s="2533"/>
      <c r="DB121" s="2533"/>
      <c r="DC121" s="2533"/>
      <c r="DD121" s="2533"/>
      <c r="DE121" s="2533"/>
    </row>
    <row r="122" spans="1:109" ht="6.75" customHeight="1">
      <c r="A122" s="2533"/>
      <c r="B122" s="2533"/>
      <c r="C122" s="2533"/>
      <c r="D122" s="2564"/>
      <c r="E122" s="2564"/>
      <c r="F122" s="2564"/>
      <c r="G122" s="2564"/>
      <c r="H122" s="2564"/>
      <c r="I122" s="2564"/>
      <c r="J122" s="2564"/>
      <c r="K122" s="2564"/>
      <c r="L122" s="2564"/>
      <c r="M122" s="2533"/>
      <c r="N122" s="2533"/>
      <c r="O122" s="2533"/>
      <c r="P122" s="2533"/>
      <c r="Q122" s="2533"/>
      <c r="R122" s="2533"/>
      <c r="S122" s="2533"/>
      <c r="T122" s="2561"/>
      <c r="U122" s="2533"/>
      <c r="V122" s="2533"/>
      <c r="W122" s="2543"/>
      <c r="X122" s="2543"/>
      <c r="Y122" s="2543"/>
      <c r="Z122" s="2543"/>
      <c r="AA122" s="2543"/>
      <c r="AB122" s="2543"/>
      <c r="AC122" s="2543"/>
      <c r="AD122" s="2543"/>
      <c r="AE122" s="2543"/>
      <c r="AF122" s="2543"/>
      <c r="AG122" s="2533"/>
      <c r="AH122" s="2533"/>
      <c r="AI122" s="2533"/>
      <c r="AJ122" s="2533"/>
      <c r="AK122" s="2562"/>
      <c r="AL122" s="2535"/>
      <c r="AM122" s="2533"/>
      <c r="AN122" s="3022"/>
      <c r="AO122" s="3022"/>
      <c r="AP122" s="3022"/>
      <c r="AQ122" s="3022"/>
      <c r="AR122" s="3022"/>
      <c r="AS122" s="3022"/>
      <c r="AT122" s="3022"/>
      <c r="AU122" s="3022"/>
      <c r="AV122" s="3022"/>
      <c r="AW122" s="3022"/>
      <c r="AX122" s="3022"/>
      <c r="AY122" s="3022"/>
      <c r="AZ122" s="3022"/>
      <c r="BA122" s="3022"/>
      <c r="BB122" s="3022"/>
      <c r="BC122" s="3022"/>
      <c r="BD122" s="3022"/>
      <c r="BE122" s="3022"/>
      <c r="BF122" s="3022"/>
      <c r="BG122" s="3022"/>
      <c r="BH122" s="3022"/>
      <c r="BI122" s="3022"/>
      <c r="BJ122" s="2533"/>
      <c r="BK122" s="2533"/>
      <c r="BL122" s="2533"/>
      <c r="BM122" s="2533"/>
      <c r="BN122" s="2533"/>
      <c r="BO122" s="2533"/>
      <c r="BP122" s="2533"/>
      <c r="BQ122" s="2533"/>
      <c r="BR122" s="2533"/>
      <c r="BS122" s="2533"/>
      <c r="BT122" s="2533"/>
      <c r="BU122" s="2533"/>
      <c r="BV122" s="2533"/>
      <c r="BW122" s="2533"/>
      <c r="BX122" s="2533"/>
      <c r="BY122" s="2533"/>
      <c r="BZ122" s="2533"/>
      <c r="CA122" s="2533"/>
      <c r="CB122" s="2533"/>
      <c r="CC122" s="2533"/>
      <c r="CD122" s="2533"/>
      <c r="CE122" s="2533"/>
      <c r="CF122" s="2533"/>
      <c r="CG122" s="2533"/>
      <c r="CH122" s="2533"/>
      <c r="CI122" s="2533"/>
      <c r="CJ122" s="2533"/>
      <c r="CK122" s="2533"/>
      <c r="CL122" s="2533"/>
      <c r="CM122" s="2533"/>
      <c r="CN122" s="2533"/>
      <c r="CO122" s="2533"/>
      <c r="CP122" s="2533"/>
      <c r="CQ122" s="2533"/>
      <c r="CR122" s="2533"/>
      <c r="CS122" s="2533"/>
      <c r="CT122" s="2533"/>
      <c r="CU122" s="2533"/>
      <c r="CV122" s="2533"/>
      <c r="CW122" s="2533"/>
      <c r="CX122" s="2533"/>
      <c r="CY122" s="2533"/>
      <c r="CZ122" s="2533"/>
      <c r="DA122" s="2533"/>
      <c r="DB122" s="2533"/>
      <c r="DC122" s="2533"/>
      <c r="DD122" s="2533"/>
      <c r="DE122" s="2533"/>
    </row>
    <row r="123" spans="1:109" ht="6.75" customHeight="1">
      <c r="A123" s="2533"/>
      <c r="B123" s="2533"/>
      <c r="C123" s="2533"/>
      <c r="D123" s="2533"/>
      <c r="E123" s="2533"/>
      <c r="F123" s="2533"/>
      <c r="G123" s="2533"/>
      <c r="H123" s="2533"/>
      <c r="I123" s="2533"/>
      <c r="J123" s="2533"/>
      <c r="K123" s="2533"/>
      <c r="L123" s="2533"/>
      <c r="M123" s="2533"/>
      <c r="N123" s="2533"/>
      <c r="O123" s="2533"/>
      <c r="P123" s="2533"/>
      <c r="Q123" s="2533"/>
      <c r="R123" s="2533"/>
      <c r="S123" s="2533"/>
      <c r="T123" s="2561"/>
      <c r="U123" s="2533"/>
      <c r="V123" s="2533"/>
      <c r="W123" s="2533"/>
      <c r="X123" s="2533"/>
      <c r="Y123" s="2533"/>
      <c r="Z123" s="2533"/>
      <c r="AA123" s="2533"/>
      <c r="AB123" s="2533"/>
      <c r="AC123" s="2533"/>
      <c r="AD123" s="2533"/>
      <c r="AE123" s="2533"/>
      <c r="AF123" s="2533"/>
      <c r="AG123" s="2533"/>
      <c r="AH123" s="2533"/>
      <c r="AI123" s="2533"/>
      <c r="AJ123" s="2533"/>
      <c r="AK123" s="2561"/>
      <c r="AL123" s="2533"/>
      <c r="AM123" s="2533"/>
      <c r="AN123" s="2533"/>
      <c r="AO123" s="2533"/>
      <c r="AP123" s="2533"/>
      <c r="AQ123" s="2533"/>
      <c r="AR123" s="2533"/>
      <c r="AS123" s="2533"/>
      <c r="AT123" s="2533"/>
      <c r="AU123" s="2533"/>
      <c r="AV123" s="2533"/>
      <c r="AW123" s="2533"/>
      <c r="AX123" s="2533"/>
      <c r="AY123" s="2533"/>
      <c r="AZ123" s="2533"/>
      <c r="BA123" s="2533"/>
      <c r="BB123" s="2533"/>
      <c r="BC123" s="2533"/>
      <c r="BD123" s="2533"/>
      <c r="BE123" s="2533"/>
      <c r="BF123" s="2533"/>
      <c r="BG123" s="2533"/>
      <c r="BH123" s="2533"/>
      <c r="BI123" s="2533"/>
      <c r="BJ123" s="2533"/>
      <c r="BK123" s="2533"/>
      <c r="BL123" s="2533"/>
      <c r="BM123" s="2533"/>
      <c r="BN123" s="2533"/>
      <c r="BO123" s="2533"/>
      <c r="BP123" s="2533"/>
      <c r="BQ123" s="2533"/>
      <c r="BR123" s="2533"/>
      <c r="BS123" s="2533"/>
      <c r="BT123" s="2533"/>
      <c r="BU123" s="2533"/>
      <c r="BV123" s="2533"/>
      <c r="BW123" s="2533"/>
      <c r="BX123" s="2533"/>
      <c r="BY123" s="2533"/>
      <c r="BZ123" s="2533"/>
      <c r="CA123" s="2533"/>
      <c r="CB123" s="2533"/>
      <c r="CC123" s="2533"/>
      <c r="CD123" s="2533"/>
      <c r="CE123" s="2533"/>
      <c r="CF123" s="2533"/>
      <c r="CG123" s="2533"/>
      <c r="CH123" s="2533"/>
      <c r="CI123" s="2533"/>
      <c r="CJ123" s="2533"/>
      <c r="CK123" s="2533"/>
      <c r="CL123" s="2533"/>
      <c r="CM123" s="2533"/>
      <c r="CN123" s="2533"/>
      <c r="CO123" s="2533"/>
      <c r="CP123" s="2533"/>
      <c r="CQ123" s="2533"/>
      <c r="CR123" s="2533"/>
      <c r="CS123" s="2533"/>
      <c r="CT123" s="2533"/>
      <c r="CU123" s="2533"/>
      <c r="CV123" s="2533"/>
      <c r="CW123" s="2533"/>
      <c r="CX123" s="2533"/>
      <c r="CY123" s="2533"/>
      <c r="CZ123" s="2533"/>
      <c r="DA123" s="2533"/>
      <c r="DB123" s="2533"/>
      <c r="DC123" s="2533"/>
      <c r="DD123" s="2533"/>
      <c r="DE123" s="2533"/>
    </row>
    <row r="124" spans="1:109" ht="6.75" customHeight="1">
      <c r="A124" s="2533"/>
      <c r="B124" s="2533"/>
      <c r="C124" s="2533"/>
      <c r="D124" s="2533"/>
      <c r="E124" s="2533"/>
      <c r="F124" s="2533"/>
      <c r="G124" s="2533"/>
      <c r="H124" s="2533"/>
      <c r="I124" s="2533"/>
      <c r="J124" s="2533"/>
      <c r="K124" s="2533"/>
      <c r="L124" s="2533"/>
      <c r="M124" s="2533"/>
      <c r="N124" s="2533"/>
      <c r="O124" s="2533"/>
      <c r="P124" s="2533"/>
      <c r="Q124" s="2533"/>
      <c r="R124" s="2533"/>
      <c r="S124" s="2533"/>
      <c r="T124" s="2561"/>
      <c r="U124" s="2533"/>
      <c r="V124" s="2533"/>
      <c r="W124" s="2533"/>
      <c r="X124" s="2533"/>
      <c r="Y124" s="2533"/>
      <c r="Z124" s="2533"/>
      <c r="AA124" s="2533"/>
      <c r="AB124" s="2533"/>
      <c r="AC124" s="2533"/>
      <c r="AD124" s="2533"/>
      <c r="AE124" s="2533"/>
      <c r="AF124" s="2533"/>
      <c r="AG124" s="2533"/>
      <c r="AH124" s="2533"/>
      <c r="AI124" s="2533"/>
      <c r="AJ124" s="2533"/>
      <c r="AK124" s="2563"/>
      <c r="AL124" s="2532"/>
      <c r="AM124" s="2533"/>
      <c r="AN124" s="3020" t="s">
        <v>196</v>
      </c>
      <c r="AO124" s="3020"/>
      <c r="AP124" s="3020"/>
      <c r="AQ124" s="3020"/>
      <c r="AR124" s="3020"/>
      <c r="AS124" s="3020"/>
      <c r="AT124" s="3020"/>
      <c r="AU124" s="3020"/>
      <c r="AV124" s="3020"/>
      <c r="AW124" s="3020"/>
      <c r="AX124" s="3020"/>
      <c r="AY124" s="3020"/>
      <c r="AZ124" s="3020"/>
      <c r="BA124" s="3020"/>
      <c r="BB124" s="2533"/>
      <c r="BC124" s="2533"/>
      <c r="BD124" s="3020" t="s">
        <v>195</v>
      </c>
      <c r="BE124" s="3020"/>
      <c r="BF124" s="3020"/>
      <c r="BG124" s="3020"/>
      <c r="BH124" s="3020"/>
      <c r="BI124" s="3020"/>
      <c r="BJ124" s="3020"/>
      <c r="BK124" s="3020"/>
      <c r="BL124" s="3020"/>
      <c r="BM124" s="3020"/>
      <c r="BN124" s="3020"/>
      <c r="BO124" s="3020"/>
      <c r="BP124" s="3020"/>
      <c r="BQ124" s="3020"/>
      <c r="BR124" s="3020"/>
      <c r="BS124" s="3020"/>
      <c r="BT124" s="3020"/>
      <c r="BU124" s="3020"/>
      <c r="BV124" s="3020"/>
      <c r="BW124" s="3020"/>
      <c r="BX124" s="3020"/>
      <c r="BY124" s="3020"/>
      <c r="BZ124" s="3020"/>
      <c r="CA124" s="3020"/>
      <c r="CB124" s="3020"/>
      <c r="CC124" s="3020"/>
      <c r="CD124" s="3020"/>
      <c r="CE124" s="3020"/>
      <c r="CF124" s="3020"/>
      <c r="CG124" s="3020"/>
      <c r="CH124" s="3020"/>
      <c r="CI124" s="3020"/>
      <c r="CJ124" s="3020"/>
      <c r="CK124" s="3020"/>
      <c r="CL124" s="3020"/>
      <c r="CM124" s="3020"/>
      <c r="CN124" s="3020"/>
      <c r="CO124" s="3020"/>
      <c r="CP124" s="3020"/>
      <c r="CQ124" s="3020"/>
      <c r="CR124" s="3020"/>
      <c r="CS124" s="3020"/>
      <c r="CT124" s="3020"/>
      <c r="CU124" s="3020"/>
      <c r="CV124" s="3020"/>
      <c r="CW124" s="3020"/>
      <c r="CX124" s="3020"/>
      <c r="CY124" s="3020"/>
      <c r="CZ124" s="3020"/>
      <c r="DA124" s="3020"/>
      <c r="DB124" s="3020"/>
      <c r="DC124" s="2533"/>
      <c r="DD124" s="2533"/>
      <c r="DE124" s="2533"/>
    </row>
    <row r="125" spans="1:109" ht="6.75" customHeight="1">
      <c r="A125" s="2533"/>
      <c r="B125" s="2533"/>
      <c r="C125" s="2533"/>
      <c r="D125" s="2533"/>
      <c r="E125" s="2533"/>
      <c r="F125" s="2533"/>
      <c r="G125" s="2533"/>
      <c r="H125" s="2533"/>
      <c r="I125" s="2533"/>
      <c r="J125" s="2533"/>
      <c r="K125" s="2533"/>
      <c r="L125" s="2533"/>
      <c r="M125" s="2533"/>
      <c r="N125" s="2533"/>
      <c r="O125" s="2533"/>
      <c r="P125" s="2533"/>
      <c r="Q125" s="2533"/>
      <c r="R125" s="2533"/>
      <c r="S125" s="2533"/>
      <c r="T125" s="2561"/>
      <c r="U125" s="2533"/>
      <c r="V125" s="2533"/>
      <c r="W125" s="2533"/>
      <c r="X125" s="2533"/>
      <c r="Y125" s="2533"/>
      <c r="Z125" s="2533"/>
      <c r="AA125" s="2533"/>
      <c r="AB125" s="2533"/>
      <c r="AC125" s="2533"/>
      <c r="AD125" s="2533"/>
      <c r="AE125" s="2533"/>
      <c r="AF125" s="2533"/>
      <c r="AG125" s="2533"/>
      <c r="AH125" s="2533"/>
      <c r="AI125" s="2533"/>
      <c r="AJ125" s="2533"/>
      <c r="AK125" s="2562"/>
      <c r="AL125" s="2533"/>
      <c r="AM125" s="2533"/>
      <c r="AN125" s="3020"/>
      <c r="AO125" s="3020"/>
      <c r="AP125" s="3020"/>
      <c r="AQ125" s="3020"/>
      <c r="AR125" s="3020"/>
      <c r="AS125" s="3020"/>
      <c r="AT125" s="3020"/>
      <c r="AU125" s="3020"/>
      <c r="AV125" s="3020"/>
      <c r="AW125" s="3020"/>
      <c r="AX125" s="3020"/>
      <c r="AY125" s="3020"/>
      <c r="AZ125" s="3020"/>
      <c r="BA125" s="3020"/>
      <c r="BB125" s="2535"/>
      <c r="BC125" s="2533"/>
      <c r="BD125" s="3020"/>
      <c r="BE125" s="3020"/>
      <c r="BF125" s="3020"/>
      <c r="BG125" s="3020"/>
      <c r="BH125" s="3020"/>
      <c r="BI125" s="3020"/>
      <c r="BJ125" s="3020"/>
      <c r="BK125" s="3020"/>
      <c r="BL125" s="3020"/>
      <c r="BM125" s="3020"/>
      <c r="BN125" s="3020"/>
      <c r="BO125" s="3020"/>
      <c r="BP125" s="3020"/>
      <c r="BQ125" s="3020"/>
      <c r="BR125" s="3020"/>
      <c r="BS125" s="3020"/>
      <c r="BT125" s="3020"/>
      <c r="BU125" s="3020"/>
      <c r="BV125" s="3020"/>
      <c r="BW125" s="3020"/>
      <c r="BX125" s="3020"/>
      <c r="BY125" s="3020"/>
      <c r="BZ125" s="3020"/>
      <c r="CA125" s="3020"/>
      <c r="CB125" s="3020"/>
      <c r="CC125" s="3020"/>
      <c r="CD125" s="3020"/>
      <c r="CE125" s="3020"/>
      <c r="CF125" s="3020"/>
      <c r="CG125" s="3020"/>
      <c r="CH125" s="3020"/>
      <c r="CI125" s="3020"/>
      <c r="CJ125" s="3020"/>
      <c r="CK125" s="3020"/>
      <c r="CL125" s="3020"/>
      <c r="CM125" s="3020"/>
      <c r="CN125" s="3020"/>
      <c r="CO125" s="3020"/>
      <c r="CP125" s="3020"/>
      <c r="CQ125" s="3020"/>
      <c r="CR125" s="3020"/>
      <c r="CS125" s="3020"/>
      <c r="CT125" s="3020"/>
      <c r="CU125" s="3020"/>
      <c r="CV125" s="3020"/>
      <c r="CW125" s="3020"/>
      <c r="CX125" s="3020"/>
      <c r="CY125" s="3020"/>
      <c r="CZ125" s="3020"/>
      <c r="DA125" s="3020"/>
      <c r="DB125" s="3020"/>
      <c r="DC125" s="2533"/>
      <c r="DD125" s="2533"/>
      <c r="DE125" s="2533"/>
    </row>
    <row r="126" spans="1:109" ht="6.75" customHeight="1">
      <c r="A126" s="2533"/>
      <c r="B126" s="2533"/>
      <c r="C126" s="2533"/>
      <c r="D126" s="2533"/>
      <c r="E126" s="2533"/>
      <c r="F126" s="2533"/>
      <c r="G126" s="2533"/>
      <c r="H126" s="2533"/>
      <c r="I126" s="2533"/>
      <c r="J126" s="2533"/>
      <c r="K126" s="2533"/>
      <c r="L126" s="2533"/>
      <c r="M126" s="2533"/>
      <c r="N126" s="2533"/>
      <c r="O126" s="2533"/>
      <c r="P126" s="2533"/>
      <c r="Q126" s="2533"/>
      <c r="R126" s="2533"/>
      <c r="S126" s="2533"/>
      <c r="T126" s="2561"/>
      <c r="U126" s="2533"/>
      <c r="V126" s="2533"/>
      <c r="W126" s="2533"/>
      <c r="X126" s="2533"/>
      <c r="Y126" s="2533"/>
      <c r="Z126" s="2533"/>
      <c r="AA126" s="2533"/>
      <c r="AB126" s="2533"/>
      <c r="AC126" s="2533"/>
      <c r="AD126" s="2533"/>
      <c r="AE126" s="2533"/>
      <c r="AF126" s="2533"/>
      <c r="AG126" s="2533"/>
      <c r="AH126" s="2533"/>
      <c r="AI126" s="2533"/>
      <c r="AJ126" s="2533"/>
      <c r="AK126" s="2561"/>
      <c r="AL126" s="2533"/>
      <c r="AM126" s="2533"/>
      <c r="AN126" s="2533"/>
      <c r="AO126" s="2533"/>
      <c r="AP126" s="2533"/>
      <c r="AQ126" s="2533"/>
      <c r="AR126" s="2533"/>
      <c r="AS126" s="2533"/>
      <c r="AT126" s="2533"/>
      <c r="AU126" s="2533"/>
      <c r="AV126" s="2533"/>
      <c r="AW126" s="2533"/>
      <c r="AX126" s="2533"/>
      <c r="AY126" s="2533"/>
      <c r="AZ126" s="2533"/>
      <c r="BA126" s="2533"/>
      <c r="BB126" s="2533"/>
      <c r="BC126" s="2533"/>
      <c r="BD126" s="2533"/>
      <c r="BE126" s="2533"/>
      <c r="BF126" s="2533"/>
      <c r="BG126" s="2533"/>
      <c r="BH126" s="2533"/>
      <c r="BI126" s="2533"/>
      <c r="BJ126" s="2533"/>
      <c r="BK126" s="2533"/>
      <c r="BL126" s="2533"/>
      <c r="BM126" s="2533"/>
      <c r="BN126" s="2533"/>
      <c r="BO126" s="2533"/>
      <c r="BP126" s="2533"/>
      <c r="BQ126" s="2533"/>
      <c r="BR126" s="2533"/>
      <c r="BS126" s="2533"/>
      <c r="BT126" s="2533"/>
      <c r="BU126" s="2533"/>
      <c r="BV126" s="2533"/>
      <c r="BW126" s="2533"/>
      <c r="BX126" s="2533"/>
      <c r="BY126" s="2533"/>
      <c r="BZ126" s="2533"/>
      <c r="CA126" s="2533"/>
      <c r="CB126" s="2533"/>
      <c r="CC126" s="2533"/>
      <c r="CD126" s="2533"/>
      <c r="CE126" s="2533"/>
      <c r="CF126" s="2533"/>
      <c r="CG126" s="2533"/>
      <c r="CH126" s="2533"/>
      <c r="CI126" s="2533"/>
      <c r="CJ126" s="2533"/>
      <c r="CK126" s="2533"/>
      <c r="CL126" s="2533"/>
      <c r="CM126" s="2533"/>
      <c r="CN126" s="2533"/>
      <c r="CO126" s="2533"/>
      <c r="CP126" s="2533"/>
      <c r="CQ126" s="2533"/>
      <c r="CR126" s="2533"/>
      <c r="CS126" s="2533"/>
      <c r="CT126" s="2533"/>
      <c r="CU126" s="2533"/>
      <c r="CV126" s="2533"/>
      <c r="CW126" s="2533"/>
      <c r="CX126" s="2533"/>
      <c r="CY126" s="2533"/>
      <c r="CZ126" s="2533"/>
      <c r="DA126" s="2533"/>
      <c r="DB126" s="2533"/>
      <c r="DC126" s="2533"/>
      <c r="DD126" s="2533"/>
      <c r="DE126" s="2533"/>
    </row>
    <row r="127" spans="1:109" ht="6.75" customHeight="1">
      <c r="A127" s="2533"/>
      <c r="B127" s="2533"/>
      <c r="C127" s="2533"/>
      <c r="D127" s="2533"/>
      <c r="E127" s="2533"/>
      <c r="F127" s="2533"/>
      <c r="G127" s="2533"/>
      <c r="H127" s="2533"/>
      <c r="I127" s="2533"/>
      <c r="J127" s="2533"/>
      <c r="K127" s="2533"/>
      <c r="L127" s="2533"/>
      <c r="M127" s="2533"/>
      <c r="N127" s="2533"/>
      <c r="O127" s="2533"/>
      <c r="P127" s="2533"/>
      <c r="Q127" s="2533"/>
      <c r="R127" s="2533"/>
      <c r="S127" s="2533"/>
      <c r="T127" s="2561"/>
      <c r="U127" s="2533"/>
      <c r="V127" s="2533"/>
      <c r="W127" s="2533"/>
      <c r="X127" s="2533"/>
      <c r="Y127" s="2533"/>
      <c r="Z127" s="2533"/>
      <c r="AA127" s="2533"/>
      <c r="AB127" s="2533"/>
      <c r="AC127" s="2533"/>
      <c r="AD127" s="2533"/>
      <c r="AE127" s="2533"/>
      <c r="AF127" s="2533"/>
      <c r="AG127" s="2533"/>
      <c r="AH127" s="2533"/>
      <c r="AI127" s="2533"/>
      <c r="AJ127" s="2533"/>
      <c r="AK127" s="2563"/>
      <c r="AL127" s="2532"/>
      <c r="AM127" s="2533"/>
      <c r="AN127" s="3020" t="s">
        <v>194</v>
      </c>
      <c r="AO127" s="3020"/>
      <c r="AP127" s="3020"/>
      <c r="AQ127" s="3020"/>
      <c r="AR127" s="3020"/>
      <c r="AS127" s="3020"/>
      <c r="AT127" s="3020"/>
      <c r="AU127" s="3020"/>
      <c r="AV127" s="3020"/>
      <c r="AW127" s="3020"/>
      <c r="AX127" s="2533"/>
      <c r="AY127" s="2532"/>
      <c r="AZ127" s="2533"/>
      <c r="BA127" s="2533"/>
      <c r="BB127" s="2533"/>
      <c r="BC127" s="2533"/>
      <c r="BD127" s="3020" t="s">
        <v>193</v>
      </c>
      <c r="BE127" s="3020"/>
      <c r="BF127" s="3020"/>
      <c r="BG127" s="3020"/>
      <c r="BH127" s="3020"/>
      <c r="BI127" s="3020"/>
      <c r="BJ127" s="3020"/>
      <c r="BK127" s="3020"/>
      <c r="BL127" s="3020"/>
      <c r="BM127" s="3020"/>
      <c r="BN127" s="3020"/>
      <c r="BO127" s="3020"/>
      <c r="BP127" s="3020"/>
      <c r="BQ127" s="3020"/>
      <c r="BR127" s="3020"/>
      <c r="BS127" s="3020"/>
      <c r="BT127" s="3020"/>
      <c r="BU127" s="3020"/>
      <c r="BV127" s="3020"/>
      <c r="BW127" s="3020"/>
      <c r="BX127" s="3020"/>
      <c r="BY127" s="3020"/>
      <c r="BZ127" s="3020"/>
      <c r="CA127" s="3020"/>
      <c r="CB127" s="3020"/>
      <c r="CC127" s="3020"/>
      <c r="CD127" s="3020"/>
      <c r="CE127" s="3020"/>
      <c r="CF127" s="3020"/>
      <c r="CG127" s="3020"/>
      <c r="CH127" s="3020"/>
      <c r="CI127" s="3020"/>
      <c r="CJ127" s="3020"/>
      <c r="CK127" s="3020"/>
      <c r="CL127" s="3020"/>
      <c r="CM127" s="3020"/>
      <c r="CN127" s="3020"/>
      <c r="CO127" s="3020"/>
      <c r="CP127" s="3020"/>
      <c r="CQ127" s="3020"/>
      <c r="CR127" s="3020"/>
      <c r="CS127" s="3020"/>
      <c r="CT127" s="3020"/>
      <c r="CU127" s="3020"/>
      <c r="CV127" s="3020"/>
      <c r="CW127" s="3020"/>
      <c r="CX127" s="3020"/>
      <c r="CY127" s="3020"/>
      <c r="CZ127" s="3020"/>
      <c r="DA127" s="3020"/>
      <c r="DB127" s="3020"/>
      <c r="DC127" s="2533"/>
      <c r="DD127" s="2533"/>
      <c r="DE127" s="2533"/>
    </row>
    <row r="128" spans="1:109" ht="6.75" customHeight="1">
      <c r="A128" s="2533"/>
      <c r="B128" s="2533"/>
      <c r="C128" s="2533"/>
      <c r="D128" s="2533"/>
      <c r="E128" s="2533"/>
      <c r="F128" s="2533"/>
      <c r="G128" s="2533"/>
      <c r="H128" s="2533"/>
      <c r="I128" s="2533"/>
      <c r="J128" s="2533"/>
      <c r="K128" s="2533"/>
      <c r="L128" s="2533"/>
      <c r="M128" s="2533"/>
      <c r="N128" s="2533"/>
      <c r="O128" s="2533"/>
      <c r="P128" s="2533"/>
      <c r="Q128" s="2533"/>
      <c r="R128" s="2533"/>
      <c r="S128" s="2533"/>
      <c r="T128" s="2561"/>
      <c r="U128" s="2533"/>
      <c r="V128" s="2533"/>
      <c r="W128" s="2533"/>
      <c r="X128" s="2533"/>
      <c r="Y128" s="2533"/>
      <c r="Z128" s="2533"/>
      <c r="AA128" s="2533"/>
      <c r="AB128" s="2533"/>
      <c r="AC128" s="2533"/>
      <c r="AD128" s="2533"/>
      <c r="AE128" s="2533"/>
      <c r="AF128" s="2533"/>
      <c r="AG128" s="2533"/>
      <c r="AH128" s="2533"/>
      <c r="AI128" s="2533"/>
      <c r="AJ128" s="2533"/>
      <c r="AK128" s="2535"/>
      <c r="AL128" s="2533"/>
      <c r="AM128" s="2533"/>
      <c r="AN128" s="3020"/>
      <c r="AO128" s="3020"/>
      <c r="AP128" s="3020"/>
      <c r="AQ128" s="3020"/>
      <c r="AR128" s="3020"/>
      <c r="AS128" s="3020"/>
      <c r="AT128" s="3020"/>
      <c r="AU128" s="3020"/>
      <c r="AV128" s="3020"/>
      <c r="AW128" s="3020"/>
      <c r="AX128" s="2535"/>
      <c r="AY128" s="2533"/>
      <c r="AZ128" s="2535"/>
      <c r="BA128" s="2535"/>
      <c r="BB128" s="2535"/>
      <c r="BC128" s="2533"/>
      <c r="BD128" s="3020"/>
      <c r="BE128" s="3020"/>
      <c r="BF128" s="3020"/>
      <c r="BG128" s="3020"/>
      <c r="BH128" s="3020"/>
      <c r="BI128" s="3020"/>
      <c r="BJ128" s="3020"/>
      <c r="BK128" s="3020"/>
      <c r="BL128" s="3020"/>
      <c r="BM128" s="3020"/>
      <c r="BN128" s="3020"/>
      <c r="BO128" s="3020"/>
      <c r="BP128" s="3020"/>
      <c r="BQ128" s="3020"/>
      <c r="BR128" s="3020"/>
      <c r="BS128" s="3020"/>
      <c r="BT128" s="3020"/>
      <c r="BU128" s="3020"/>
      <c r="BV128" s="3020"/>
      <c r="BW128" s="3020"/>
      <c r="BX128" s="3020"/>
      <c r="BY128" s="3020"/>
      <c r="BZ128" s="3020"/>
      <c r="CA128" s="3020"/>
      <c r="CB128" s="3020"/>
      <c r="CC128" s="3020"/>
      <c r="CD128" s="3020"/>
      <c r="CE128" s="3020"/>
      <c r="CF128" s="3020"/>
      <c r="CG128" s="3020"/>
      <c r="CH128" s="3020"/>
      <c r="CI128" s="3020"/>
      <c r="CJ128" s="3020"/>
      <c r="CK128" s="3020"/>
      <c r="CL128" s="3020"/>
      <c r="CM128" s="3020"/>
      <c r="CN128" s="3020"/>
      <c r="CO128" s="3020"/>
      <c r="CP128" s="3020"/>
      <c r="CQ128" s="3020"/>
      <c r="CR128" s="3020"/>
      <c r="CS128" s="3020"/>
      <c r="CT128" s="3020"/>
      <c r="CU128" s="3020"/>
      <c r="CV128" s="3020"/>
      <c r="CW128" s="3020"/>
      <c r="CX128" s="3020"/>
      <c r="CY128" s="3020"/>
      <c r="CZ128" s="3020"/>
      <c r="DA128" s="3020"/>
      <c r="DB128" s="3020"/>
      <c r="DC128" s="2533"/>
      <c r="DD128" s="2533"/>
      <c r="DE128" s="2533"/>
    </row>
    <row r="129" spans="1:109" ht="6.75" customHeight="1">
      <c r="A129" s="2533"/>
      <c r="B129" s="2533"/>
      <c r="C129" s="2533"/>
      <c r="D129" s="2533"/>
      <c r="E129" s="2533"/>
      <c r="F129" s="2533"/>
      <c r="G129" s="2533"/>
      <c r="H129" s="2533"/>
      <c r="I129" s="2533"/>
      <c r="J129" s="2533"/>
      <c r="K129" s="2533"/>
      <c r="L129" s="2533"/>
      <c r="M129" s="2533"/>
      <c r="N129" s="2533"/>
      <c r="O129" s="2533"/>
      <c r="P129" s="2533"/>
      <c r="Q129" s="2533"/>
      <c r="R129" s="2533"/>
      <c r="S129" s="2533"/>
      <c r="T129" s="2561"/>
      <c r="U129" s="2533"/>
      <c r="V129" s="2533"/>
      <c r="W129" s="2533"/>
      <c r="X129" s="2533"/>
      <c r="Y129" s="2533"/>
      <c r="Z129" s="2533"/>
      <c r="AA129" s="2533"/>
      <c r="AB129" s="2533"/>
      <c r="AC129" s="2533"/>
      <c r="AD129" s="2533"/>
      <c r="AE129" s="2533"/>
      <c r="AF129" s="2533"/>
      <c r="AG129" s="2533"/>
      <c r="AH129" s="2533"/>
      <c r="AI129" s="2533"/>
      <c r="AJ129" s="2533"/>
      <c r="AK129" s="2533"/>
      <c r="AL129" s="2533"/>
      <c r="AM129" s="2533"/>
      <c r="AN129" s="2533"/>
      <c r="AO129" s="2533"/>
      <c r="AP129" s="2533"/>
      <c r="AQ129" s="2533"/>
      <c r="AR129" s="2533"/>
      <c r="AS129" s="2533"/>
      <c r="AT129" s="2533"/>
      <c r="AU129" s="2533"/>
      <c r="AV129" s="2533"/>
      <c r="AW129" s="2533"/>
      <c r="AX129" s="2533"/>
      <c r="AY129" s="2533"/>
      <c r="AZ129" s="2533"/>
      <c r="BA129" s="2533"/>
      <c r="BB129" s="2533"/>
      <c r="BC129" s="2533"/>
      <c r="BD129" s="2533"/>
      <c r="BE129" s="2533"/>
      <c r="BF129" s="2533"/>
      <c r="BG129" s="2533"/>
      <c r="BH129" s="2533"/>
      <c r="BI129" s="2533"/>
      <c r="BJ129" s="2533"/>
      <c r="BK129" s="2533"/>
      <c r="BL129" s="2533"/>
      <c r="BM129" s="2533"/>
      <c r="BN129" s="2533"/>
      <c r="BO129" s="2533"/>
      <c r="BP129" s="2533"/>
      <c r="BQ129" s="2533"/>
      <c r="BR129" s="2533"/>
      <c r="BS129" s="2533"/>
      <c r="BT129" s="2533"/>
      <c r="BU129" s="2533"/>
      <c r="BV129" s="2533"/>
      <c r="BW129" s="2533"/>
      <c r="BX129" s="2533"/>
      <c r="BY129" s="2533"/>
      <c r="BZ129" s="2533"/>
      <c r="CA129" s="2533"/>
      <c r="CB129" s="2533"/>
      <c r="CC129" s="2533"/>
      <c r="CD129" s="2533"/>
      <c r="CE129" s="2533"/>
      <c r="CF129" s="2533"/>
      <c r="CG129" s="2533"/>
      <c r="CH129" s="2533"/>
      <c r="CI129" s="2533"/>
      <c r="CJ129" s="2533"/>
      <c r="CK129" s="2533"/>
      <c r="CL129" s="2533"/>
      <c r="CM129" s="2533"/>
      <c r="CN129" s="2533"/>
      <c r="CO129" s="2533"/>
      <c r="CP129" s="2533"/>
      <c r="CQ129" s="2533"/>
      <c r="CR129" s="2533"/>
      <c r="CS129" s="2533"/>
      <c r="CT129" s="2533"/>
      <c r="CU129" s="2533"/>
      <c r="CV129" s="2533"/>
      <c r="CW129" s="2533"/>
      <c r="CX129" s="2533"/>
      <c r="CY129" s="2533"/>
      <c r="CZ129" s="2533"/>
      <c r="DA129" s="2533"/>
      <c r="DB129" s="2533"/>
      <c r="DC129" s="2533"/>
      <c r="DD129" s="2533"/>
      <c r="DE129" s="2533"/>
    </row>
    <row r="130" spans="1:109" ht="6.75" customHeight="1">
      <c r="A130" s="2533"/>
      <c r="B130" s="2533"/>
      <c r="C130" s="2533"/>
      <c r="D130" s="2533"/>
      <c r="E130" s="2533"/>
      <c r="F130" s="2533"/>
      <c r="G130" s="2533"/>
      <c r="H130" s="2533"/>
      <c r="I130" s="2533"/>
      <c r="J130" s="2533"/>
      <c r="K130" s="2533"/>
      <c r="L130" s="2533"/>
      <c r="M130" s="2533"/>
      <c r="N130" s="2533"/>
      <c r="O130" s="2533"/>
      <c r="P130" s="2533"/>
      <c r="Q130" s="2533"/>
      <c r="R130" s="2533"/>
      <c r="S130" s="2533"/>
      <c r="T130" s="2563"/>
      <c r="U130" s="2532"/>
      <c r="V130" s="2533"/>
      <c r="W130" s="3020" t="s">
        <v>192</v>
      </c>
      <c r="X130" s="3020"/>
      <c r="Y130" s="3020"/>
      <c r="Z130" s="3020"/>
      <c r="AA130" s="3020"/>
      <c r="AB130" s="3020"/>
      <c r="AC130" s="3020"/>
      <c r="AD130" s="2532"/>
      <c r="AE130" s="2532"/>
      <c r="AF130" s="2532"/>
      <c r="AG130" s="2532"/>
      <c r="AH130" s="2532"/>
      <c r="AI130" s="2532"/>
      <c r="AJ130" s="2532"/>
      <c r="AK130" s="2532"/>
      <c r="AL130" s="2532"/>
      <c r="AM130" s="2533"/>
      <c r="AN130" s="3020" t="s">
        <v>191</v>
      </c>
      <c r="AO130" s="3020"/>
      <c r="AP130" s="3020"/>
      <c r="AQ130" s="3020"/>
      <c r="AR130" s="3020"/>
      <c r="AS130" s="3020"/>
      <c r="AT130" s="3020"/>
      <c r="AU130" s="3020"/>
      <c r="AV130" s="3020"/>
      <c r="AW130" s="3020"/>
      <c r="AX130" s="2533"/>
      <c r="AY130" s="2532"/>
      <c r="AZ130" s="2532"/>
      <c r="BA130" s="2532"/>
      <c r="BB130" s="2532"/>
      <c r="BC130" s="2533"/>
      <c r="BD130" s="3028" t="s">
        <v>6995</v>
      </c>
      <c r="BE130" s="3028"/>
      <c r="BF130" s="3028"/>
      <c r="BG130" s="3028"/>
      <c r="BH130" s="3028"/>
      <c r="BI130" s="3028"/>
      <c r="BJ130" s="3028"/>
      <c r="BK130" s="3028"/>
      <c r="BL130" s="3028"/>
      <c r="BM130" s="3028"/>
      <c r="BN130" s="3028"/>
      <c r="BO130" s="3028"/>
      <c r="BP130" s="3028"/>
      <c r="BQ130" s="3028"/>
      <c r="BR130" s="3028"/>
      <c r="BS130" s="3028"/>
      <c r="BT130" s="3028"/>
      <c r="BU130" s="3028"/>
      <c r="BV130" s="3028"/>
      <c r="BW130" s="3028"/>
      <c r="BX130" s="3028"/>
      <c r="BY130" s="3028"/>
      <c r="BZ130" s="3028"/>
      <c r="CA130" s="3028"/>
      <c r="CB130" s="3028"/>
      <c r="CC130" s="3028"/>
      <c r="CD130" s="3028"/>
      <c r="CE130" s="3028"/>
      <c r="CF130" s="3028"/>
      <c r="CG130" s="3028"/>
      <c r="CH130" s="3028"/>
      <c r="CI130" s="3028"/>
      <c r="CJ130" s="3028"/>
      <c r="CK130" s="3028"/>
      <c r="CL130" s="3028"/>
      <c r="CM130" s="3028"/>
      <c r="CN130" s="3028"/>
      <c r="CO130" s="3028"/>
      <c r="CP130" s="3028"/>
      <c r="CQ130" s="3028"/>
      <c r="CR130" s="3028"/>
      <c r="CS130" s="3028"/>
      <c r="CT130" s="3028"/>
      <c r="CU130" s="2557"/>
      <c r="CV130" s="2557"/>
      <c r="CW130" s="2557"/>
      <c r="CX130" s="2557"/>
      <c r="CY130" s="2557"/>
      <c r="CZ130" s="2557"/>
      <c r="DA130" s="2557"/>
      <c r="DB130" s="2557"/>
      <c r="DC130" s="2557"/>
      <c r="DD130" s="2557"/>
      <c r="DE130" s="2557"/>
    </row>
    <row r="131" spans="1:109" ht="6.75" customHeight="1">
      <c r="A131" s="2533"/>
      <c r="B131" s="2533"/>
      <c r="C131" s="2533"/>
      <c r="D131" s="2533"/>
      <c r="E131" s="2533"/>
      <c r="F131" s="2533"/>
      <c r="G131" s="2533"/>
      <c r="H131" s="2533"/>
      <c r="I131" s="2533"/>
      <c r="J131" s="2533"/>
      <c r="K131" s="2533"/>
      <c r="L131" s="2533"/>
      <c r="M131" s="2533"/>
      <c r="N131" s="2533"/>
      <c r="O131" s="2533"/>
      <c r="P131" s="2533"/>
      <c r="Q131" s="2533"/>
      <c r="R131" s="2533"/>
      <c r="S131" s="2533"/>
      <c r="T131" s="2561"/>
      <c r="U131" s="2535"/>
      <c r="V131" s="2533"/>
      <c r="W131" s="3020"/>
      <c r="X131" s="3020"/>
      <c r="Y131" s="3020"/>
      <c r="Z131" s="3020"/>
      <c r="AA131" s="3020"/>
      <c r="AB131" s="3020"/>
      <c r="AC131" s="3020"/>
      <c r="AD131" s="2533"/>
      <c r="AE131" s="2533"/>
      <c r="AF131" s="2533"/>
      <c r="AG131" s="2533"/>
      <c r="AH131" s="2533"/>
      <c r="AI131" s="2533"/>
      <c r="AJ131" s="2533"/>
      <c r="AK131" s="2562"/>
      <c r="AL131" s="2533"/>
      <c r="AM131" s="2533"/>
      <c r="AN131" s="3020"/>
      <c r="AO131" s="3020"/>
      <c r="AP131" s="3020"/>
      <c r="AQ131" s="3020"/>
      <c r="AR131" s="3020"/>
      <c r="AS131" s="3020"/>
      <c r="AT131" s="3020"/>
      <c r="AU131" s="3020"/>
      <c r="AV131" s="3020"/>
      <c r="AW131" s="3020"/>
      <c r="AX131" s="2535"/>
      <c r="AY131" s="2533"/>
      <c r="AZ131" s="2533"/>
      <c r="BA131" s="2533"/>
      <c r="BB131" s="2533"/>
      <c r="BC131" s="2533"/>
      <c r="BD131" s="3028"/>
      <c r="BE131" s="3028"/>
      <c r="BF131" s="3028"/>
      <c r="BG131" s="3028"/>
      <c r="BH131" s="3028"/>
      <c r="BI131" s="3028"/>
      <c r="BJ131" s="3028"/>
      <c r="BK131" s="3028"/>
      <c r="BL131" s="3028"/>
      <c r="BM131" s="3028"/>
      <c r="BN131" s="3028"/>
      <c r="BO131" s="3028"/>
      <c r="BP131" s="3028"/>
      <c r="BQ131" s="3028"/>
      <c r="BR131" s="3028"/>
      <c r="BS131" s="3028"/>
      <c r="BT131" s="3028"/>
      <c r="BU131" s="3028"/>
      <c r="BV131" s="3028"/>
      <c r="BW131" s="3028"/>
      <c r="BX131" s="3028"/>
      <c r="BY131" s="3028"/>
      <c r="BZ131" s="3028"/>
      <c r="CA131" s="3028"/>
      <c r="CB131" s="3028"/>
      <c r="CC131" s="3028"/>
      <c r="CD131" s="3028"/>
      <c r="CE131" s="3028"/>
      <c r="CF131" s="3028"/>
      <c r="CG131" s="3028"/>
      <c r="CH131" s="3028"/>
      <c r="CI131" s="3028"/>
      <c r="CJ131" s="3028"/>
      <c r="CK131" s="3028"/>
      <c r="CL131" s="3028"/>
      <c r="CM131" s="3028"/>
      <c r="CN131" s="3028"/>
      <c r="CO131" s="3028"/>
      <c r="CP131" s="3028"/>
      <c r="CQ131" s="3028"/>
      <c r="CR131" s="3028"/>
      <c r="CS131" s="3028"/>
      <c r="CT131" s="3028"/>
      <c r="CU131" s="2557"/>
      <c r="CV131" s="2557"/>
      <c r="CW131" s="2557"/>
      <c r="CX131" s="2557"/>
      <c r="CY131" s="2557"/>
      <c r="CZ131" s="2557"/>
      <c r="DA131" s="2557"/>
      <c r="DB131" s="2557"/>
      <c r="DC131" s="2557"/>
      <c r="DD131" s="2557"/>
      <c r="DE131" s="2557"/>
    </row>
    <row r="132" spans="1:109" ht="6.75" customHeight="1">
      <c r="A132" s="2533"/>
      <c r="B132" s="2533"/>
      <c r="C132" s="2533"/>
      <c r="D132" s="2564"/>
      <c r="E132" s="2564"/>
      <c r="F132" s="2564"/>
      <c r="G132" s="2564"/>
      <c r="H132" s="2564"/>
      <c r="I132" s="2564"/>
      <c r="J132" s="2564"/>
      <c r="K132" s="2564"/>
      <c r="L132" s="2564"/>
      <c r="M132" s="2533"/>
      <c r="N132" s="2533"/>
      <c r="O132" s="2533"/>
      <c r="P132" s="2533"/>
      <c r="Q132" s="2533"/>
      <c r="R132" s="2533"/>
      <c r="S132" s="2533"/>
      <c r="T132" s="2561"/>
      <c r="U132" s="2533"/>
      <c r="V132" s="2533"/>
      <c r="W132" s="2533"/>
      <c r="X132" s="2533"/>
      <c r="Y132" s="2533"/>
      <c r="Z132" s="2533"/>
      <c r="AA132" s="2533"/>
      <c r="AB132" s="2533"/>
      <c r="AC132" s="2533"/>
      <c r="AD132" s="2533"/>
      <c r="AE132" s="2533"/>
      <c r="AF132" s="2533"/>
      <c r="AG132" s="2533"/>
      <c r="AH132" s="2533"/>
      <c r="AI132" s="2533"/>
      <c r="AJ132" s="2533"/>
      <c r="AK132" s="2561"/>
      <c r="AL132" s="2533"/>
      <c r="AM132" s="2533"/>
      <c r="AN132" s="2533"/>
      <c r="AO132" s="2533"/>
      <c r="AP132" s="2533"/>
      <c r="AQ132" s="2533"/>
      <c r="AR132" s="2533"/>
      <c r="AS132" s="2533"/>
      <c r="AT132" s="2533"/>
      <c r="AU132" s="2533"/>
      <c r="AV132" s="2533"/>
      <c r="AW132" s="2533"/>
      <c r="AX132" s="2533"/>
      <c r="AY132" s="2533"/>
      <c r="AZ132" s="2533"/>
      <c r="BA132" s="2533"/>
      <c r="BB132" s="2533"/>
      <c r="BC132" s="2533"/>
      <c r="BD132" s="3022" t="s">
        <v>6996</v>
      </c>
      <c r="BE132" s="3022"/>
      <c r="BF132" s="3022"/>
      <c r="BG132" s="3022"/>
      <c r="BH132" s="3022"/>
      <c r="BI132" s="3022"/>
      <c r="BJ132" s="3022"/>
      <c r="BK132" s="3022"/>
      <c r="BL132" s="3022"/>
      <c r="BM132" s="3022"/>
      <c r="BN132" s="3022"/>
      <c r="BO132" s="3022"/>
      <c r="BP132" s="3022"/>
      <c r="BQ132" s="3022"/>
      <c r="BR132" s="3022"/>
      <c r="BS132" s="3022"/>
      <c r="BT132" s="3022"/>
      <c r="BU132" s="3022"/>
      <c r="BV132" s="3022"/>
      <c r="BW132" s="3022"/>
      <c r="BX132" s="3022"/>
      <c r="BY132" s="2533"/>
      <c r="BZ132" s="2533"/>
      <c r="CA132" s="2533"/>
      <c r="CB132" s="2533"/>
      <c r="CC132" s="2533"/>
      <c r="CD132" s="2533"/>
      <c r="CE132" s="2533"/>
      <c r="CF132" s="2533"/>
      <c r="CG132" s="2533"/>
      <c r="CH132" s="2533"/>
      <c r="CI132" s="2533"/>
      <c r="CJ132" s="2533"/>
      <c r="CK132" s="2533"/>
      <c r="CL132" s="2533"/>
      <c r="CM132" s="2533"/>
      <c r="CN132" s="2533"/>
      <c r="CO132" s="2533"/>
      <c r="CP132" s="2533"/>
      <c r="CQ132" s="2533"/>
      <c r="CR132" s="2533"/>
      <c r="CS132" s="2533"/>
      <c r="CT132" s="2533"/>
      <c r="CU132" s="2533"/>
      <c r="CV132" s="2533"/>
      <c r="CW132" s="2533"/>
      <c r="CX132" s="2533"/>
      <c r="CY132" s="2533"/>
      <c r="CZ132" s="2533"/>
      <c r="DA132" s="2533"/>
      <c r="DB132" s="2533"/>
      <c r="DC132" s="2533"/>
      <c r="DD132" s="2533"/>
      <c r="DE132" s="2533"/>
    </row>
    <row r="133" spans="1:109" ht="6.75" customHeight="1">
      <c r="A133" s="2533"/>
      <c r="B133" s="2533"/>
      <c r="C133" s="2533"/>
      <c r="D133" s="2564"/>
      <c r="E133" s="2564"/>
      <c r="F133" s="2564"/>
      <c r="G133" s="2564"/>
      <c r="H133" s="2564"/>
      <c r="I133" s="2564"/>
      <c r="J133" s="2564"/>
      <c r="K133" s="2564"/>
      <c r="L133" s="2564"/>
      <c r="M133" s="2533"/>
      <c r="N133" s="2533"/>
      <c r="O133" s="2533"/>
      <c r="P133" s="2533"/>
      <c r="Q133" s="2533"/>
      <c r="R133" s="2533"/>
      <c r="S133" s="2533"/>
      <c r="T133" s="2561"/>
      <c r="U133" s="2533"/>
      <c r="V133" s="2533"/>
      <c r="W133" s="2533"/>
      <c r="X133" s="2533"/>
      <c r="Y133" s="2533"/>
      <c r="Z133" s="2533"/>
      <c r="AA133" s="2533"/>
      <c r="AB133" s="2533"/>
      <c r="AC133" s="2533"/>
      <c r="AD133" s="2533"/>
      <c r="AE133" s="2533"/>
      <c r="AF133" s="2533"/>
      <c r="AG133" s="2533"/>
      <c r="AH133" s="2533"/>
      <c r="AI133" s="2533"/>
      <c r="AJ133" s="2533"/>
      <c r="AK133" s="2561"/>
      <c r="AL133" s="2533"/>
      <c r="AM133" s="2533"/>
      <c r="AN133" s="2533"/>
      <c r="AO133" s="2533"/>
      <c r="AP133" s="2533"/>
      <c r="AQ133" s="2533"/>
      <c r="AR133" s="2533"/>
      <c r="AS133" s="2533"/>
      <c r="AT133" s="2533"/>
      <c r="AU133" s="2533"/>
      <c r="AV133" s="2533"/>
      <c r="AW133" s="2533"/>
      <c r="AX133" s="2533"/>
      <c r="AY133" s="2533"/>
      <c r="AZ133" s="2533"/>
      <c r="BA133" s="2533"/>
      <c r="BB133" s="2533"/>
      <c r="BC133" s="2533"/>
      <c r="BD133" s="3022"/>
      <c r="BE133" s="3022"/>
      <c r="BF133" s="3022"/>
      <c r="BG133" s="3022"/>
      <c r="BH133" s="3022"/>
      <c r="BI133" s="3022"/>
      <c r="BJ133" s="3022"/>
      <c r="BK133" s="3022"/>
      <c r="BL133" s="3022"/>
      <c r="BM133" s="3022"/>
      <c r="BN133" s="3022"/>
      <c r="BO133" s="3022"/>
      <c r="BP133" s="3022"/>
      <c r="BQ133" s="3022"/>
      <c r="BR133" s="3022"/>
      <c r="BS133" s="3022"/>
      <c r="BT133" s="3022"/>
      <c r="BU133" s="3022"/>
      <c r="BV133" s="3022"/>
      <c r="BW133" s="3022"/>
      <c r="BX133" s="3022"/>
      <c r="BY133" s="2533"/>
      <c r="BZ133" s="2533"/>
      <c r="CA133" s="2533"/>
      <c r="CB133" s="2533"/>
      <c r="CC133" s="2533"/>
      <c r="CD133" s="2533"/>
      <c r="CE133" s="2533"/>
      <c r="CF133" s="2533"/>
      <c r="CG133" s="2533"/>
      <c r="CH133" s="2533"/>
      <c r="CI133" s="2533"/>
      <c r="CJ133" s="2533"/>
      <c r="CK133" s="2533"/>
      <c r="CL133" s="2533"/>
      <c r="CM133" s="2533"/>
      <c r="CN133" s="2533"/>
      <c r="CO133" s="2533"/>
      <c r="CP133" s="2533"/>
      <c r="CQ133" s="2533"/>
      <c r="CR133" s="2533"/>
      <c r="CS133" s="2533"/>
      <c r="CT133" s="2533"/>
      <c r="CU133" s="2533"/>
      <c r="CV133" s="2533"/>
      <c r="CW133" s="2533"/>
      <c r="CX133" s="2533"/>
      <c r="CY133" s="2533"/>
      <c r="CZ133" s="2533"/>
      <c r="DA133" s="2533"/>
      <c r="DB133" s="2533"/>
      <c r="DC133" s="2533"/>
      <c r="DD133" s="2533"/>
      <c r="DE133" s="2533"/>
    </row>
    <row r="134" spans="1:109" ht="6.75" customHeight="1">
      <c r="A134" s="2533"/>
      <c r="B134" s="2533"/>
      <c r="C134" s="2533"/>
      <c r="D134" s="2564"/>
      <c r="E134" s="2564"/>
      <c r="F134" s="2564"/>
      <c r="G134" s="2564"/>
      <c r="H134" s="2564"/>
      <c r="I134" s="2564"/>
      <c r="J134" s="2564"/>
      <c r="K134" s="2564"/>
      <c r="L134" s="2564"/>
      <c r="M134" s="2533"/>
      <c r="N134" s="2533"/>
      <c r="O134" s="2533"/>
      <c r="P134" s="2533"/>
      <c r="Q134" s="2533"/>
      <c r="R134" s="2533"/>
      <c r="S134" s="2533"/>
      <c r="T134" s="2561"/>
      <c r="U134" s="2533"/>
      <c r="V134" s="2533"/>
      <c r="W134" s="2565"/>
      <c r="X134" s="2565"/>
      <c r="Y134" s="2565"/>
      <c r="Z134" s="2565"/>
      <c r="AA134" s="2565"/>
      <c r="AB134" s="2565"/>
      <c r="AC134" s="2565"/>
      <c r="AD134" s="2565"/>
      <c r="AE134" s="2565"/>
      <c r="AF134" s="2565"/>
      <c r="AG134" s="2565"/>
      <c r="AH134" s="2565"/>
      <c r="AI134" s="2533"/>
      <c r="AJ134" s="2533"/>
      <c r="AK134" s="2561"/>
      <c r="AL134" s="2533"/>
      <c r="AM134" s="2533"/>
      <c r="AN134" s="2555"/>
      <c r="AO134" s="2555"/>
      <c r="AP134" s="2555"/>
      <c r="AQ134" s="2555"/>
      <c r="AR134" s="2555"/>
      <c r="AS134" s="2555"/>
      <c r="AT134" s="2555"/>
      <c r="AU134" s="2555"/>
      <c r="AV134" s="2555"/>
      <c r="AW134" s="2533"/>
      <c r="AX134" s="2533"/>
      <c r="AY134" s="2534"/>
      <c r="AZ134" s="2533"/>
      <c r="BA134" s="2533"/>
      <c r="BB134" s="2533"/>
      <c r="BC134" s="2533"/>
      <c r="BD134" s="2555"/>
      <c r="BE134" s="2555"/>
      <c r="BF134" s="2555"/>
      <c r="BG134" s="2555"/>
      <c r="BH134" s="2555"/>
      <c r="BI134" s="2555"/>
      <c r="BJ134" s="2555"/>
      <c r="BK134" s="2555"/>
      <c r="BL134" s="2555"/>
      <c r="BM134" s="2555"/>
      <c r="BN134" s="2555"/>
      <c r="BO134" s="2555"/>
      <c r="BP134" s="2555"/>
      <c r="BQ134" s="2555"/>
      <c r="BR134" s="2555"/>
      <c r="BS134" s="2555"/>
      <c r="BT134" s="2555"/>
      <c r="BU134" s="2555"/>
      <c r="BV134" s="2555"/>
      <c r="BW134" s="2555"/>
      <c r="BX134" s="2555"/>
      <c r="BY134" s="2555"/>
      <c r="BZ134" s="2555"/>
      <c r="CA134" s="2555"/>
      <c r="CB134" s="2555"/>
      <c r="CC134" s="2555"/>
      <c r="CD134" s="2555"/>
      <c r="CE134" s="2555"/>
      <c r="CF134" s="2555"/>
      <c r="CG134" s="2555"/>
      <c r="CH134" s="2555"/>
      <c r="CI134" s="2555"/>
      <c r="CJ134" s="2555"/>
      <c r="CK134" s="2555"/>
      <c r="CL134" s="2555"/>
      <c r="CM134" s="2555"/>
      <c r="CN134" s="2555"/>
      <c r="CO134" s="2555"/>
      <c r="CP134" s="2555"/>
      <c r="CQ134" s="2555"/>
      <c r="CR134" s="2555"/>
      <c r="CS134" s="2555"/>
      <c r="CT134" s="2555"/>
      <c r="CU134" s="2555"/>
      <c r="CV134" s="2555"/>
      <c r="CW134" s="2555"/>
      <c r="CX134" s="2555"/>
      <c r="CY134" s="2555"/>
      <c r="CZ134" s="2555"/>
      <c r="DA134" s="2555"/>
      <c r="DB134" s="2555"/>
      <c r="DC134" s="2555"/>
      <c r="DD134" s="2555"/>
      <c r="DE134" s="2555"/>
    </row>
    <row r="135" spans="1:109" ht="6.75" customHeight="1">
      <c r="A135" s="2533"/>
      <c r="B135" s="2533"/>
      <c r="C135" s="2533"/>
      <c r="D135" s="2564"/>
      <c r="E135" s="2564"/>
      <c r="F135" s="2564"/>
      <c r="G135" s="2564"/>
      <c r="H135" s="2564"/>
      <c r="I135" s="2564"/>
      <c r="J135" s="2564"/>
      <c r="K135" s="2564"/>
      <c r="L135" s="2564"/>
      <c r="M135" s="2533"/>
      <c r="N135" s="2533"/>
      <c r="O135" s="2533"/>
      <c r="P135" s="2533"/>
      <c r="Q135" s="2533"/>
      <c r="R135" s="2533"/>
      <c r="S135" s="2533"/>
      <c r="T135" s="2561"/>
      <c r="U135" s="2533"/>
      <c r="V135" s="2533"/>
      <c r="W135" s="2543"/>
      <c r="X135" s="2543"/>
      <c r="Y135" s="2543"/>
      <c r="Z135" s="2543"/>
      <c r="AA135" s="2543"/>
      <c r="AB135" s="2543"/>
      <c r="AC135" s="2543"/>
      <c r="AD135" s="2543"/>
      <c r="AE135" s="2543"/>
      <c r="AF135" s="2543"/>
      <c r="AG135" s="2533"/>
      <c r="AH135" s="2533"/>
      <c r="AI135" s="2533"/>
      <c r="AJ135" s="2533"/>
      <c r="AK135" s="2561"/>
      <c r="AL135" s="2533"/>
      <c r="AM135" s="2533"/>
      <c r="AN135" s="3022" t="s">
        <v>6997</v>
      </c>
      <c r="AO135" s="3022"/>
      <c r="AP135" s="3022"/>
      <c r="AQ135" s="3022"/>
      <c r="AR135" s="3022"/>
      <c r="AS135" s="3022"/>
      <c r="AT135" s="3022"/>
      <c r="AU135" s="3022"/>
      <c r="AV135" s="3022"/>
      <c r="AW135" s="3022"/>
      <c r="AX135" s="3022"/>
      <c r="AY135" s="3022"/>
      <c r="AZ135" s="3022"/>
      <c r="BA135" s="3022"/>
      <c r="BB135" s="3022"/>
      <c r="BC135" s="3022"/>
      <c r="BD135" s="3022"/>
      <c r="BE135" s="3022"/>
      <c r="BF135" s="3022"/>
      <c r="BG135" s="3022"/>
      <c r="BH135" s="3022"/>
      <c r="BI135" s="3022"/>
      <c r="BJ135" s="3022"/>
      <c r="BK135" s="2533"/>
      <c r="BL135" s="2533"/>
      <c r="BM135" s="2533"/>
      <c r="BN135" s="2533"/>
      <c r="BO135" s="2533"/>
      <c r="BP135" s="2533"/>
      <c r="BQ135" s="2533"/>
      <c r="BR135" s="2533"/>
      <c r="BS135" s="2533"/>
      <c r="BT135" s="2533"/>
      <c r="BU135" s="2533"/>
      <c r="BV135" s="2533"/>
      <c r="BW135" s="2533"/>
      <c r="BX135" s="2533"/>
      <c r="BY135" s="2533"/>
      <c r="BZ135" s="2533"/>
      <c r="CA135" s="2533"/>
      <c r="CB135" s="2533"/>
      <c r="CC135" s="2533"/>
      <c r="CD135" s="2533"/>
      <c r="CE135" s="2533"/>
      <c r="CF135" s="2533"/>
      <c r="CG135" s="2533"/>
      <c r="CH135" s="2533"/>
      <c r="CI135" s="2533"/>
      <c r="CJ135" s="2533"/>
      <c r="CK135" s="2533"/>
      <c r="CL135" s="2533"/>
      <c r="CM135" s="2533"/>
      <c r="CN135" s="2533"/>
      <c r="CO135" s="2533"/>
      <c r="CP135" s="2533"/>
      <c r="CQ135" s="2533"/>
      <c r="CR135" s="2533"/>
      <c r="CS135" s="2533"/>
      <c r="CT135" s="2533"/>
      <c r="CU135" s="2533"/>
      <c r="CV135" s="2533"/>
      <c r="CW135" s="2533"/>
      <c r="CX135" s="2533"/>
      <c r="CY135" s="2533"/>
      <c r="CZ135" s="2533"/>
      <c r="DA135" s="2533"/>
      <c r="DB135" s="2533"/>
      <c r="DC135" s="2533"/>
      <c r="DD135" s="2533"/>
      <c r="DE135" s="2533"/>
    </row>
    <row r="136" spans="1:109" ht="6.75" customHeight="1">
      <c r="A136" s="2533"/>
      <c r="B136" s="2533"/>
      <c r="C136" s="2533"/>
      <c r="D136" s="2564"/>
      <c r="E136" s="2564"/>
      <c r="F136" s="2564"/>
      <c r="G136" s="2564"/>
      <c r="H136" s="2564"/>
      <c r="I136" s="2564"/>
      <c r="J136" s="2564"/>
      <c r="K136" s="2564"/>
      <c r="L136" s="2564"/>
      <c r="M136" s="2533"/>
      <c r="N136" s="2533"/>
      <c r="O136" s="2533"/>
      <c r="P136" s="2533"/>
      <c r="Q136" s="2533"/>
      <c r="R136" s="2533"/>
      <c r="S136" s="2533"/>
      <c r="T136" s="2561"/>
      <c r="U136" s="2533"/>
      <c r="V136" s="2533"/>
      <c r="W136" s="2543"/>
      <c r="X136" s="2543"/>
      <c r="Y136" s="2543"/>
      <c r="Z136" s="2543"/>
      <c r="AA136" s="2543"/>
      <c r="AB136" s="2543"/>
      <c r="AC136" s="2543"/>
      <c r="AD136" s="2543"/>
      <c r="AE136" s="2543"/>
      <c r="AF136" s="2543"/>
      <c r="AG136" s="2533"/>
      <c r="AH136" s="2533"/>
      <c r="AI136" s="2533"/>
      <c r="AJ136" s="2533"/>
      <c r="AK136" s="2562"/>
      <c r="AL136" s="2535"/>
      <c r="AM136" s="2533"/>
      <c r="AN136" s="3022"/>
      <c r="AO136" s="3022"/>
      <c r="AP136" s="3022"/>
      <c r="AQ136" s="3022"/>
      <c r="AR136" s="3022"/>
      <c r="AS136" s="3022"/>
      <c r="AT136" s="3022"/>
      <c r="AU136" s="3022"/>
      <c r="AV136" s="3022"/>
      <c r="AW136" s="3022"/>
      <c r="AX136" s="3022"/>
      <c r="AY136" s="3022"/>
      <c r="AZ136" s="3022"/>
      <c r="BA136" s="3022"/>
      <c r="BB136" s="3022"/>
      <c r="BC136" s="3022"/>
      <c r="BD136" s="3022"/>
      <c r="BE136" s="3022"/>
      <c r="BF136" s="3022"/>
      <c r="BG136" s="3022"/>
      <c r="BH136" s="3022"/>
      <c r="BI136" s="3022"/>
      <c r="BJ136" s="3022"/>
      <c r="BK136" s="2533"/>
      <c r="BL136" s="2533"/>
      <c r="BM136" s="2533"/>
      <c r="BN136" s="2533"/>
      <c r="BO136" s="2533"/>
      <c r="BP136" s="2533"/>
      <c r="BQ136" s="2533"/>
      <c r="BR136" s="2533"/>
      <c r="BS136" s="2533"/>
      <c r="BT136" s="2533"/>
      <c r="BU136" s="2533"/>
      <c r="BV136" s="2533"/>
      <c r="BW136" s="2533"/>
      <c r="BX136" s="2533"/>
      <c r="BY136" s="2533"/>
      <c r="BZ136" s="2533"/>
      <c r="CA136" s="2533"/>
      <c r="CB136" s="2533"/>
      <c r="CC136" s="2533"/>
      <c r="CD136" s="2533"/>
      <c r="CE136" s="2533"/>
      <c r="CF136" s="2533"/>
      <c r="CG136" s="2533"/>
      <c r="CH136" s="2533"/>
      <c r="CI136" s="2533"/>
      <c r="CJ136" s="2533"/>
      <c r="CK136" s="2533"/>
      <c r="CL136" s="2533"/>
      <c r="CM136" s="2533"/>
      <c r="CN136" s="2533"/>
      <c r="CO136" s="2533"/>
      <c r="CP136" s="2533"/>
      <c r="CQ136" s="2533"/>
      <c r="CR136" s="2533"/>
      <c r="CS136" s="2533"/>
      <c r="CT136" s="2533"/>
      <c r="CU136" s="2533"/>
      <c r="CV136" s="2533"/>
      <c r="CW136" s="2533"/>
      <c r="CX136" s="2533"/>
      <c r="CY136" s="2533"/>
      <c r="CZ136" s="2533"/>
      <c r="DA136" s="2533"/>
      <c r="DB136" s="2533"/>
      <c r="DC136" s="2533"/>
      <c r="DD136" s="2533"/>
      <c r="DE136" s="2533"/>
    </row>
    <row r="137" spans="1:109" ht="6.75" customHeight="1">
      <c r="A137" s="2533"/>
      <c r="B137" s="2533"/>
      <c r="C137" s="2533"/>
      <c r="D137" s="2533"/>
      <c r="E137" s="2533"/>
      <c r="F137" s="2533"/>
      <c r="G137" s="2533"/>
      <c r="H137" s="2533"/>
      <c r="I137" s="2533"/>
      <c r="J137" s="2533"/>
      <c r="K137" s="2533"/>
      <c r="L137" s="2533"/>
      <c r="M137" s="2533"/>
      <c r="N137" s="2533"/>
      <c r="O137" s="2533"/>
      <c r="P137" s="2533"/>
      <c r="Q137" s="2533"/>
      <c r="R137" s="2533"/>
      <c r="S137" s="2533"/>
      <c r="T137" s="2561"/>
      <c r="U137" s="2533"/>
      <c r="V137" s="2533"/>
      <c r="W137" s="2533"/>
      <c r="X137" s="2533"/>
      <c r="Y137" s="2533"/>
      <c r="Z137" s="2533"/>
      <c r="AA137" s="2533"/>
      <c r="AB137" s="2533"/>
      <c r="AC137" s="2533"/>
      <c r="AD137" s="2533"/>
      <c r="AE137" s="2533"/>
      <c r="AF137" s="2533"/>
      <c r="AG137" s="2557"/>
      <c r="AH137" s="2557"/>
      <c r="AI137" s="2533"/>
      <c r="AJ137" s="2533"/>
      <c r="AK137" s="2561"/>
      <c r="AL137" s="2533"/>
      <c r="AM137" s="2533"/>
      <c r="AN137" s="2533"/>
      <c r="AO137" s="2533"/>
      <c r="AP137" s="2533"/>
      <c r="AQ137" s="2533"/>
      <c r="AR137" s="2533"/>
      <c r="AS137" s="2533"/>
      <c r="AT137" s="2533"/>
      <c r="AU137" s="2533"/>
      <c r="AV137" s="2533"/>
      <c r="AW137" s="2533"/>
      <c r="AX137" s="2533"/>
      <c r="AY137" s="2533"/>
      <c r="AZ137" s="2533"/>
      <c r="BA137" s="2533"/>
      <c r="BB137" s="2533"/>
      <c r="BC137" s="2533"/>
      <c r="BD137" s="2533"/>
      <c r="BE137" s="2533"/>
      <c r="BF137" s="2533"/>
      <c r="BG137" s="2533"/>
      <c r="BH137" s="2533"/>
      <c r="BI137" s="2533"/>
      <c r="BJ137" s="2533"/>
      <c r="BK137" s="2533"/>
      <c r="BL137" s="2533"/>
      <c r="BM137" s="2533"/>
      <c r="BN137" s="2533"/>
      <c r="BO137" s="2533"/>
      <c r="BP137" s="2533"/>
      <c r="BQ137" s="2533"/>
      <c r="BR137" s="2533"/>
      <c r="BS137" s="2533"/>
      <c r="BT137" s="2533"/>
      <c r="BU137" s="2533"/>
      <c r="BV137" s="2533"/>
      <c r="BW137" s="2533"/>
      <c r="BX137" s="2533"/>
      <c r="BY137" s="2533"/>
      <c r="BZ137" s="2533"/>
      <c r="CA137" s="2533"/>
      <c r="CB137" s="2533"/>
      <c r="CC137" s="2533"/>
      <c r="CD137" s="2533"/>
      <c r="CE137" s="2533"/>
      <c r="CF137" s="2533"/>
      <c r="CG137" s="2533"/>
      <c r="CH137" s="2533"/>
      <c r="CI137" s="2533"/>
      <c r="CJ137" s="2533"/>
      <c r="CK137" s="2533"/>
      <c r="CL137" s="2533"/>
      <c r="CM137" s="2533"/>
      <c r="CN137" s="2533"/>
      <c r="CO137" s="2533"/>
      <c r="CP137" s="2533"/>
      <c r="CQ137" s="2533"/>
      <c r="CR137" s="2533"/>
      <c r="CS137" s="2533"/>
      <c r="CT137" s="2533"/>
      <c r="CU137" s="2533"/>
      <c r="CV137" s="2533"/>
      <c r="CW137" s="2533"/>
      <c r="CX137" s="2533"/>
      <c r="CY137" s="2533"/>
      <c r="CZ137" s="2533"/>
      <c r="DA137" s="2533"/>
      <c r="DB137" s="2533"/>
      <c r="DC137" s="2533"/>
      <c r="DD137" s="2533"/>
      <c r="DE137" s="2533"/>
    </row>
    <row r="138" spans="1:109" ht="6.75" customHeight="1">
      <c r="A138" s="2533"/>
      <c r="B138" s="2533"/>
      <c r="C138" s="2533"/>
      <c r="D138" s="2533"/>
      <c r="E138" s="2533"/>
      <c r="F138" s="2533"/>
      <c r="G138" s="2533"/>
      <c r="H138" s="2533"/>
      <c r="I138" s="2533"/>
      <c r="J138" s="2533"/>
      <c r="K138" s="2533"/>
      <c r="L138" s="2533"/>
      <c r="M138" s="2533"/>
      <c r="N138" s="2533"/>
      <c r="O138" s="2533"/>
      <c r="P138" s="2533"/>
      <c r="Q138" s="2533"/>
      <c r="R138" s="2533"/>
      <c r="S138" s="2533"/>
      <c r="T138" s="2561"/>
      <c r="U138" s="2533"/>
      <c r="V138" s="2533"/>
      <c r="W138" s="2533"/>
      <c r="X138" s="2533"/>
      <c r="Y138" s="2533"/>
      <c r="Z138" s="2533"/>
      <c r="AA138" s="2533"/>
      <c r="AB138" s="2533"/>
      <c r="AC138" s="2533"/>
      <c r="AD138" s="2533"/>
      <c r="AE138" s="2533"/>
      <c r="AF138" s="2533"/>
      <c r="AG138" s="2557"/>
      <c r="AH138" s="2557"/>
      <c r="AI138" s="2533"/>
      <c r="AJ138" s="2533"/>
      <c r="AK138" s="2561"/>
      <c r="AL138" s="2533"/>
      <c r="AM138" s="2533"/>
      <c r="AN138" s="3030" t="s">
        <v>6553</v>
      </c>
      <c r="AO138" s="3030"/>
      <c r="AP138" s="3030"/>
      <c r="AQ138" s="3030"/>
      <c r="AR138" s="3030"/>
      <c r="AS138" s="3030"/>
      <c r="AT138" s="3030"/>
      <c r="AU138" s="3030"/>
      <c r="AV138" s="3030"/>
      <c r="AW138" s="3030"/>
      <c r="AX138" s="3030"/>
      <c r="AY138" s="3030"/>
      <c r="AZ138" s="3030"/>
      <c r="BA138" s="3030"/>
      <c r="BB138" s="2533"/>
      <c r="BC138" s="2533"/>
      <c r="BD138" s="3020" t="s">
        <v>6554</v>
      </c>
      <c r="BE138" s="3020"/>
      <c r="BF138" s="3020"/>
      <c r="BG138" s="3020"/>
      <c r="BH138" s="3020"/>
      <c r="BI138" s="3020"/>
      <c r="BJ138" s="3020"/>
      <c r="BK138" s="3020"/>
      <c r="BL138" s="3020"/>
      <c r="BM138" s="3020"/>
      <c r="BN138" s="3020"/>
      <c r="BO138" s="3020"/>
      <c r="BP138" s="3020"/>
      <c r="BQ138" s="3020"/>
      <c r="BR138" s="3020"/>
      <c r="BS138" s="3020"/>
      <c r="BT138" s="3020"/>
      <c r="BU138" s="3020"/>
      <c r="BV138" s="3020"/>
      <c r="BW138" s="3020"/>
      <c r="BX138" s="3020"/>
      <c r="BY138" s="3020"/>
      <c r="BZ138" s="3020"/>
      <c r="CA138" s="3020"/>
      <c r="CB138" s="3020"/>
      <c r="CC138" s="3020"/>
      <c r="CD138" s="3020"/>
      <c r="CE138" s="3020"/>
      <c r="CF138" s="3020"/>
      <c r="CG138" s="3020"/>
      <c r="CH138" s="3020"/>
      <c r="CI138" s="3020"/>
      <c r="CJ138" s="3020"/>
      <c r="CK138" s="3020"/>
      <c r="CL138" s="3020"/>
      <c r="CM138" s="3020"/>
      <c r="CN138" s="3020"/>
      <c r="CO138" s="3020"/>
      <c r="CP138" s="3020"/>
      <c r="CQ138" s="3020"/>
      <c r="CR138" s="3020"/>
      <c r="CS138" s="3020"/>
      <c r="CT138" s="3020"/>
      <c r="CU138" s="3020"/>
      <c r="CV138" s="3020"/>
      <c r="CW138" s="3020"/>
      <c r="CX138" s="3020"/>
      <c r="CY138" s="3020"/>
      <c r="CZ138" s="3020"/>
      <c r="DA138" s="3020"/>
      <c r="DB138" s="3020"/>
      <c r="DC138" s="2533"/>
      <c r="DD138" s="2533"/>
      <c r="DE138" s="2533"/>
    </row>
    <row r="139" spans="1:109" ht="6.75" customHeight="1">
      <c r="A139" s="2533"/>
      <c r="B139" s="2533"/>
      <c r="C139" s="2533"/>
      <c r="D139" s="2533"/>
      <c r="E139" s="2533"/>
      <c r="F139" s="2533"/>
      <c r="G139" s="2533"/>
      <c r="H139" s="2533"/>
      <c r="I139" s="2533"/>
      <c r="J139" s="2533"/>
      <c r="K139" s="2533"/>
      <c r="L139" s="2533"/>
      <c r="M139" s="2533"/>
      <c r="N139" s="2533"/>
      <c r="O139" s="2533"/>
      <c r="P139" s="2533"/>
      <c r="Q139" s="2533"/>
      <c r="R139" s="2533"/>
      <c r="S139" s="2533"/>
      <c r="T139" s="2561"/>
      <c r="U139" s="2533"/>
      <c r="V139" s="2533"/>
      <c r="W139" s="2533"/>
      <c r="X139" s="2533"/>
      <c r="Y139" s="2533"/>
      <c r="Z139" s="2533"/>
      <c r="AA139" s="2533"/>
      <c r="AB139" s="2533"/>
      <c r="AC139" s="2533"/>
      <c r="AD139" s="2533"/>
      <c r="AE139" s="2533"/>
      <c r="AF139" s="2533"/>
      <c r="AG139" s="2557"/>
      <c r="AH139" s="2557"/>
      <c r="AI139" s="2533"/>
      <c r="AJ139" s="2533"/>
      <c r="AK139" s="2562"/>
      <c r="AL139" s="2535"/>
      <c r="AM139" s="2533"/>
      <c r="AN139" s="3030"/>
      <c r="AO139" s="3030"/>
      <c r="AP139" s="3030"/>
      <c r="AQ139" s="3030"/>
      <c r="AR139" s="3030"/>
      <c r="AS139" s="3030"/>
      <c r="AT139" s="3030"/>
      <c r="AU139" s="3030"/>
      <c r="AV139" s="3030"/>
      <c r="AW139" s="3030"/>
      <c r="AX139" s="3030"/>
      <c r="AY139" s="3030"/>
      <c r="AZ139" s="3030"/>
      <c r="BA139" s="3030"/>
      <c r="BB139" s="2535"/>
      <c r="BC139" s="2533"/>
      <c r="BD139" s="3020"/>
      <c r="BE139" s="3020"/>
      <c r="BF139" s="3020"/>
      <c r="BG139" s="3020"/>
      <c r="BH139" s="3020"/>
      <c r="BI139" s="3020"/>
      <c r="BJ139" s="3020"/>
      <c r="BK139" s="3020"/>
      <c r="BL139" s="3020"/>
      <c r="BM139" s="3020"/>
      <c r="BN139" s="3020"/>
      <c r="BO139" s="3020"/>
      <c r="BP139" s="3020"/>
      <c r="BQ139" s="3020"/>
      <c r="BR139" s="3020"/>
      <c r="BS139" s="3020"/>
      <c r="BT139" s="3020"/>
      <c r="BU139" s="3020"/>
      <c r="BV139" s="3020"/>
      <c r="BW139" s="3020"/>
      <c r="BX139" s="3020"/>
      <c r="BY139" s="3020"/>
      <c r="BZ139" s="3020"/>
      <c r="CA139" s="3020"/>
      <c r="CB139" s="3020"/>
      <c r="CC139" s="3020"/>
      <c r="CD139" s="3020"/>
      <c r="CE139" s="3020"/>
      <c r="CF139" s="3020"/>
      <c r="CG139" s="3020"/>
      <c r="CH139" s="3020"/>
      <c r="CI139" s="3020"/>
      <c r="CJ139" s="3020"/>
      <c r="CK139" s="3020"/>
      <c r="CL139" s="3020"/>
      <c r="CM139" s="3020"/>
      <c r="CN139" s="3020"/>
      <c r="CO139" s="3020"/>
      <c r="CP139" s="3020"/>
      <c r="CQ139" s="3020"/>
      <c r="CR139" s="3020"/>
      <c r="CS139" s="3020"/>
      <c r="CT139" s="3020"/>
      <c r="CU139" s="3020"/>
      <c r="CV139" s="3020"/>
      <c r="CW139" s="3020"/>
      <c r="CX139" s="3020"/>
      <c r="CY139" s="3020"/>
      <c r="CZ139" s="3020"/>
      <c r="DA139" s="3020"/>
      <c r="DB139" s="3020"/>
      <c r="DC139" s="2533"/>
      <c r="DD139" s="2533"/>
      <c r="DE139" s="2533"/>
    </row>
    <row r="140" spans="1:109" ht="6.75" customHeight="1">
      <c r="A140" s="2533"/>
      <c r="B140" s="2533"/>
      <c r="C140" s="2533"/>
      <c r="D140" s="2533"/>
      <c r="E140" s="2533"/>
      <c r="F140" s="2533"/>
      <c r="G140" s="2533"/>
      <c r="H140" s="2533"/>
      <c r="I140" s="2533"/>
      <c r="J140" s="2533"/>
      <c r="K140" s="2533"/>
      <c r="L140" s="2533"/>
      <c r="M140" s="2533"/>
      <c r="N140" s="2533"/>
      <c r="O140" s="2533"/>
      <c r="P140" s="2533"/>
      <c r="Q140" s="2533"/>
      <c r="R140" s="2533"/>
      <c r="S140" s="2533"/>
      <c r="T140" s="2561"/>
      <c r="U140" s="2533"/>
      <c r="V140" s="2533"/>
      <c r="W140" s="2533"/>
      <c r="X140" s="2533"/>
      <c r="Y140" s="2533"/>
      <c r="Z140" s="2533"/>
      <c r="AA140" s="2533"/>
      <c r="AB140" s="2533"/>
      <c r="AC140" s="2533"/>
      <c r="AD140" s="2533"/>
      <c r="AE140" s="2533"/>
      <c r="AF140" s="2533"/>
      <c r="AG140" s="2533"/>
      <c r="AH140" s="2533"/>
      <c r="AI140" s="2533"/>
      <c r="AJ140" s="2540"/>
      <c r="AK140" s="2573"/>
      <c r="AL140" s="2540"/>
      <c r="AM140" s="2540"/>
      <c r="AN140" s="2540"/>
      <c r="AO140" s="2540"/>
      <c r="AP140" s="2540"/>
      <c r="AQ140" s="2540"/>
      <c r="AR140" s="2540"/>
      <c r="AS140" s="2540"/>
      <c r="AT140" s="2540"/>
      <c r="AU140" s="2540"/>
      <c r="AV140" s="2540"/>
      <c r="AW140" s="2540"/>
      <c r="AX140" s="2540"/>
      <c r="AY140" s="2540"/>
      <c r="AZ140" s="2540"/>
      <c r="BA140" s="2540"/>
      <c r="BB140" s="2540"/>
      <c r="BC140" s="2540"/>
      <c r="BD140" s="2533"/>
      <c r="BE140" s="2533"/>
      <c r="BF140" s="2533"/>
      <c r="BG140" s="2533"/>
      <c r="BH140" s="2533"/>
      <c r="BI140" s="2533"/>
      <c r="BJ140" s="2533"/>
      <c r="BK140" s="2533"/>
      <c r="BL140" s="2533"/>
      <c r="BM140" s="2533"/>
      <c r="BN140" s="2533"/>
      <c r="BO140" s="2533"/>
      <c r="BP140" s="2533"/>
      <c r="BQ140" s="2533"/>
      <c r="BR140" s="2533"/>
      <c r="BS140" s="2533"/>
      <c r="BT140" s="2533"/>
      <c r="BU140" s="2533"/>
      <c r="BV140" s="2533"/>
      <c r="BW140" s="2533"/>
      <c r="BX140" s="2533"/>
      <c r="BY140" s="2533"/>
      <c r="BZ140" s="2533"/>
      <c r="CA140" s="2533"/>
      <c r="CB140" s="2533"/>
      <c r="CC140" s="2533"/>
      <c r="CD140" s="2533"/>
      <c r="CE140" s="2533"/>
      <c r="CF140" s="2533"/>
      <c r="CG140" s="2533"/>
      <c r="CH140" s="2533"/>
      <c r="CI140" s="2533"/>
      <c r="CJ140" s="2533"/>
      <c r="CK140" s="2533"/>
      <c r="CL140" s="2533"/>
      <c r="CM140" s="2533"/>
      <c r="CN140" s="2533"/>
      <c r="CO140" s="2533"/>
      <c r="CP140" s="2533"/>
      <c r="CQ140" s="2533"/>
      <c r="CR140" s="2533"/>
      <c r="CS140" s="2533"/>
      <c r="CT140" s="2533"/>
      <c r="CU140" s="2533"/>
      <c r="CV140" s="2533"/>
      <c r="CW140" s="2533"/>
      <c r="CX140" s="2533"/>
      <c r="CY140" s="2533"/>
      <c r="CZ140" s="2533"/>
      <c r="DA140" s="2533"/>
      <c r="DB140" s="2533"/>
      <c r="DC140" s="2533"/>
      <c r="DD140" s="2533"/>
      <c r="DE140" s="2533"/>
    </row>
    <row r="141" spans="1:109" ht="6.75" customHeight="1">
      <c r="A141" s="2533"/>
      <c r="B141" s="2533"/>
      <c r="C141" s="2533"/>
      <c r="D141" s="2533"/>
      <c r="E141" s="2533"/>
      <c r="F141" s="2533"/>
      <c r="G141" s="2533"/>
      <c r="H141" s="2533"/>
      <c r="I141" s="2533"/>
      <c r="J141" s="2533"/>
      <c r="K141" s="2533"/>
      <c r="L141" s="2533"/>
      <c r="M141" s="2533"/>
      <c r="N141" s="2533"/>
      <c r="O141" s="2533"/>
      <c r="P141" s="2533"/>
      <c r="Q141" s="2533"/>
      <c r="R141" s="2533"/>
      <c r="S141" s="2533"/>
      <c r="T141" s="2561"/>
      <c r="U141" s="2533"/>
      <c r="V141" s="3041" t="s">
        <v>190</v>
      </c>
      <c r="W141" s="3041"/>
      <c r="X141" s="3041"/>
      <c r="Y141" s="3041"/>
      <c r="Z141" s="3041"/>
      <c r="AA141" s="3041"/>
      <c r="AB141" s="3041"/>
      <c r="AC141" s="3041"/>
      <c r="AD141" s="3041"/>
      <c r="AE141" s="3041"/>
      <c r="AF141" s="3041"/>
      <c r="AG141" s="2533"/>
      <c r="AH141" s="2533"/>
      <c r="AI141" s="2538"/>
      <c r="AJ141" s="2533"/>
      <c r="AK141" s="2561"/>
      <c r="AL141" s="2546"/>
      <c r="AM141" s="2533"/>
      <c r="AN141" s="3036" t="s">
        <v>189</v>
      </c>
      <c r="AO141" s="3036"/>
      <c r="AP141" s="3036"/>
      <c r="AQ141" s="3036"/>
      <c r="AR141" s="3036"/>
      <c r="AS141" s="3036"/>
      <c r="AT141" s="3036"/>
      <c r="AU141" s="3036"/>
      <c r="AV141" s="3036"/>
      <c r="AW141" s="3036"/>
      <c r="AX141" s="3036"/>
      <c r="AY141" s="3036"/>
      <c r="AZ141" s="3036"/>
      <c r="BA141" s="2542"/>
      <c r="BB141" s="2542"/>
      <c r="BC141" s="2542"/>
      <c r="BD141" s="3037" t="s">
        <v>188</v>
      </c>
      <c r="BE141" s="3037"/>
      <c r="BF141" s="3037"/>
      <c r="BG141" s="3037"/>
      <c r="BH141" s="3037"/>
      <c r="BI141" s="3037"/>
      <c r="BJ141" s="3037"/>
      <c r="BK141" s="3037"/>
      <c r="BL141" s="3037"/>
      <c r="BM141" s="3037"/>
      <c r="BN141" s="3037"/>
      <c r="BO141" s="3037"/>
      <c r="BP141" s="3037"/>
      <c r="BQ141" s="3037"/>
      <c r="BR141" s="3037"/>
      <c r="BS141" s="3037"/>
      <c r="BT141" s="3037"/>
      <c r="BU141" s="3037"/>
      <c r="BV141" s="3037"/>
      <c r="BW141" s="3037"/>
      <c r="BX141" s="2550"/>
      <c r="BY141" s="3039" t="s">
        <v>8222</v>
      </c>
      <c r="BZ141" s="3039"/>
      <c r="CA141" s="3039"/>
      <c r="CB141" s="3039"/>
      <c r="CC141" s="3039"/>
      <c r="CD141" s="3039"/>
      <c r="CE141" s="3039"/>
      <c r="CF141" s="3039"/>
      <c r="CG141" s="3039"/>
      <c r="CH141" s="3039"/>
      <c r="CI141" s="3039"/>
      <c r="CJ141" s="3039"/>
      <c r="CK141" s="3039"/>
      <c r="CL141" s="3039"/>
      <c r="CM141" s="3039"/>
      <c r="CN141" s="3039"/>
      <c r="CO141" s="3039"/>
      <c r="CP141" s="3039"/>
      <c r="CQ141" s="3039"/>
      <c r="CR141" s="3039"/>
      <c r="CS141" s="3039"/>
      <c r="CT141" s="3039"/>
      <c r="CU141" s="3039"/>
      <c r="CV141" s="3039"/>
      <c r="CW141" s="3039"/>
      <c r="CX141" s="2539"/>
      <c r="CY141" s="2539"/>
      <c r="CZ141" s="2539"/>
      <c r="DA141" s="2539"/>
      <c r="DB141" s="2539"/>
      <c r="DC141" s="2533"/>
      <c r="DD141" s="2533"/>
      <c r="DE141" s="2533"/>
    </row>
    <row r="142" spans="1:109" ht="6.75" customHeight="1">
      <c r="A142" s="2533"/>
      <c r="B142" s="2533"/>
      <c r="C142" s="2533"/>
      <c r="D142" s="2533"/>
      <c r="E142" s="2533"/>
      <c r="F142" s="2533"/>
      <c r="G142" s="2533"/>
      <c r="H142" s="2533"/>
      <c r="I142" s="2533"/>
      <c r="J142" s="2533"/>
      <c r="K142" s="2533"/>
      <c r="L142" s="2533"/>
      <c r="M142" s="2533"/>
      <c r="N142" s="2533"/>
      <c r="O142" s="2533"/>
      <c r="P142" s="2533"/>
      <c r="Q142" s="2533"/>
      <c r="R142" s="2533"/>
      <c r="S142" s="2533"/>
      <c r="T142" s="2561"/>
      <c r="U142" s="2533"/>
      <c r="V142" s="3041"/>
      <c r="W142" s="3041"/>
      <c r="X142" s="3041"/>
      <c r="Y142" s="3041"/>
      <c r="Z142" s="3041"/>
      <c r="AA142" s="3041"/>
      <c r="AB142" s="3041"/>
      <c r="AC142" s="3041"/>
      <c r="AD142" s="3041"/>
      <c r="AE142" s="3041"/>
      <c r="AF142" s="3041"/>
      <c r="AG142" s="2540"/>
      <c r="AH142" s="2540"/>
      <c r="AI142" s="2541"/>
      <c r="AJ142" s="2533"/>
      <c r="AK142" s="2561"/>
      <c r="AL142" s="2532"/>
      <c r="AM142" s="2533"/>
      <c r="AN142" s="3035"/>
      <c r="AO142" s="3035"/>
      <c r="AP142" s="3035"/>
      <c r="AQ142" s="3035"/>
      <c r="AR142" s="3035"/>
      <c r="AS142" s="3035"/>
      <c r="AT142" s="3035"/>
      <c r="AU142" s="3035"/>
      <c r="AV142" s="3035"/>
      <c r="AW142" s="3035"/>
      <c r="AX142" s="3035"/>
      <c r="AY142" s="3035"/>
      <c r="AZ142" s="3035"/>
      <c r="BA142" s="2576"/>
      <c r="BB142" s="2576"/>
      <c r="BC142" s="2542"/>
      <c r="BD142" s="3038"/>
      <c r="BE142" s="3038"/>
      <c r="BF142" s="3038"/>
      <c r="BG142" s="3038"/>
      <c r="BH142" s="3038"/>
      <c r="BI142" s="3038"/>
      <c r="BJ142" s="3038"/>
      <c r="BK142" s="3038"/>
      <c r="BL142" s="3038"/>
      <c r="BM142" s="3038"/>
      <c r="BN142" s="3038"/>
      <c r="BO142" s="3038"/>
      <c r="BP142" s="3038"/>
      <c r="BQ142" s="3038"/>
      <c r="BR142" s="3038"/>
      <c r="BS142" s="3038"/>
      <c r="BT142" s="3038"/>
      <c r="BU142" s="3038"/>
      <c r="BV142" s="3038"/>
      <c r="BW142" s="3038"/>
      <c r="BX142" s="2533"/>
      <c r="BY142" s="3039"/>
      <c r="BZ142" s="3039"/>
      <c r="CA142" s="3039"/>
      <c r="CB142" s="3039"/>
      <c r="CC142" s="3039"/>
      <c r="CD142" s="3039"/>
      <c r="CE142" s="3039"/>
      <c r="CF142" s="3039"/>
      <c r="CG142" s="3039"/>
      <c r="CH142" s="3039"/>
      <c r="CI142" s="3039"/>
      <c r="CJ142" s="3039"/>
      <c r="CK142" s="3039"/>
      <c r="CL142" s="3039"/>
      <c r="CM142" s="3039"/>
      <c r="CN142" s="3039"/>
      <c r="CO142" s="3039"/>
      <c r="CP142" s="3039"/>
      <c r="CQ142" s="3039"/>
      <c r="CR142" s="3039"/>
      <c r="CS142" s="3039"/>
      <c r="CT142" s="3039"/>
      <c r="CU142" s="3039"/>
      <c r="CV142" s="3039"/>
      <c r="CW142" s="3039"/>
      <c r="CX142" s="2539"/>
      <c r="CY142" s="2539"/>
      <c r="CZ142" s="2539"/>
      <c r="DA142" s="2539"/>
      <c r="DB142" s="2539"/>
      <c r="DC142" s="2533"/>
      <c r="DD142" s="2533"/>
      <c r="DE142" s="2533"/>
    </row>
    <row r="143" spans="1:109" ht="6.75" customHeight="1">
      <c r="A143" s="2533"/>
      <c r="B143" s="2533"/>
      <c r="C143" s="2533"/>
      <c r="D143" s="2533"/>
      <c r="E143" s="2533"/>
      <c r="F143" s="2533"/>
      <c r="G143" s="2533"/>
      <c r="H143" s="2533"/>
      <c r="I143" s="2533"/>
      <c r="J143" s="2533"/>
      <c r="K143" s="2533"/>
      <c r="L143" s="2533"/>
      <c r="M143" s="2533"/>
      <c r="N143" s="2533"/>
      <c r="O143" s="2533"/>
      <c r="P143" s="2533"/>
      <c r="Q143" s="2533"/>
      <c r="R143" s="2533"/>
      <c r="S143" s="2533"/>
      <c r="T143" s="2561"/>
      <c r="U143" s="2533"/>
      <c r="V143" s="3041"/>
      <c r="W143" s="3041"/>
      <c r="X143" s="3041"/>
      <c r="Y143" s="3041"/>
      <c r="Z143" s="3041"/>
      <c r="AA143" s="3041"/>
      <c r="AB143" s="3041"/>
      <c r="AC143" s="3041"/>
      <c r="AD143" s="3041"/>
      <c r="AE143" s="3041"/>
      <c r="AF143" s="3041"/>
      <c r="AG143" s="2533"/>
      <c r="AH143" s="2533"/>
      <c r="AI143" s="2533"/>
      <c r="AJ143" s="2578"/>
      <c r="AK143" s="2562"/>
      <c r="AL143" s="2533"/>
      <c r="AM143" s="2533"/>
      <c r="AN143" s="3035"/>
      <c r="AO143" s="3035"/>
      <c r="AP143" s="3035"/>
      <c r="AQ143" s="3035"/>
      <c r="AR143" s="3035"/>
      <c r="AS143" s="3035"/>
      <c r="AT143" s="3035"/>
      <c r="AU143" s="3035"/>
      <c r="AV143" s="3035"/>
      <c r="AW143" s="3035"/>
      <c r="AX143" s="3035"/>
      <c r="AY143" s="3035"/>
      <c r="AZ143" s="3035"/>
      <c r="BA143" s="2542"/>
      <c r="BB143" s="2542"/>
      <c r="BC143" s="2542"/>
      <c r="BD143" s="3038"/>
      <c r="BE143" s="3038"/>
      <c r="BF143" s="3038"/>
      <c r="BG143" s="3038"/>
      <c r="BH143" s="3038"/>
      <c r="BI143" s="3038"/>
      <c r="BJ143" s="3038"/>
      <c r="BK143" s="3038"/>
      <c r="BL143" s="3038"/>
      <c r="BM143" s="3038"/>
      <c r="BN143" s="3038"/>
      <c r="BO143" s="3038"/>
      <c r="BP143" s="3038"/>
      <c r="BQ143" s="3038"/>
      <c r="BR143" s="3038"/>
      <c r="BS143" s="3038"/>
      <c r="BT143" s="3038"/>
      <c r="BU143" s="3038"/>
      <c r="BV143" s="3038"/>
      <c r="BW143" s="3038"/>
      <c r="BX143" s="2533"/>
      <c r="BY143" s="3039"/>
      <c r="BZ143" s="3039"/>
      <c r="CA143" s="3039"/>
      <c r="CB143" s="3039"/>
      <c r="CC143" s="3039"/>
      <c r="CD143" s="3039"/>
      <c r="CE143" s="3039"/>
      <c r="CF143" s="3039"/>
      <c r="CG143" s="3039"/>
      <c r="CH143" s="3039"/>
      <c r="CI143" s="3039"/>
      <c r="CJ143" s="3039"/>
      <c r="CK143" s="3039"/>
      <c r="CL143" s="3039"/>
      <c r="CM143" s="3039"/>
      <c r="CN143" s="3039"/>
      <c r="CO143" s="3039"/>
      <c r="CP143" s="3039"/>
      <c r="CQ143" s="3039"/>
      <c r="CR143" s="3039"/>
      <c r="CS143" s="3039"/>
      <c r="CT143" s="3039"/>
      <c r="CU143" s="3039"/>
      <c r="CV143" s="3039"/>
      <c r="CW143" s="3039"/>
      <c r="CX143" s="2539"/>
      <c r="CY143" s="2539"/>
      <c r="CZ143" s="2539"/>
      <c r="DA143" s="2539"/>
      <c r="DB143" s="2539"/>
      <c r="DC143" s="2533"/>
      <c r="DD143" s="2533"/>
      <c r="DE143" s="2533"/>
    </row>
    <row r="144" spans="1:109" ht="6.75" customHeight="1">
      <c r="A144" s="2533"/>
      <c r="B144" s="2533"/>
      <c r="C144" s="2533"/>
      <c r="D144" s="2533"/>
      <c r="E144" s="2533"/>
      <c r="F144" s="2533"/>
      <c r="G144" s="2533"/>
      <c r="H144" s="2533"/>
      <c r="I144" s="2533"/>
      <c r="J144" s="2533"/>
      <c r="K144" s="2533"/>
      <c r="L144" s="2533"/>
      <c r="M144" s="2533"/>
      <c r="N144" s="2533"/>
      <c r="O144" s="2533"/>
      <c r="P144" s="2533"/>
      <c r="Q144" s="2533"/>
      <c r="R144" s="2533"/>
      <c r="S144" s="2533"/>
      <c r="T144" s="2561"/>
      <c r="U144" s="2533"/>
      <c r="V144" s="2579"/>
      <c r="W144" s="2542"/>
      <c r="X144" s="2542"/>
      <c r="Y144" s="2542"/>
      <c r="Z144" s="2542"/>
      <c r="AA144" s="2542"/>
      <c r="AB144" s="2542"/>
      <c r="AC144" s="2542"/>
      <c r="AD144" s="2542"/>
      <c r="AE144" s="2542"/>
      <c r="AF144" s="2542"/>
      <c r="AG144" s="2533"/>
      <c r="AH144" s="2533"/>
      <c r="AI144" s="2533"/>
      <c r="AJ144" s="2578"/>
      <c r="AK144" s="2561"/>
      <c r="AL144" s="2533"/>
      <c r="AM144" s="2533"/>
      <c r="AN144" s="2547"/>
      <c r="AO144" s="2547"/>
      <c r="AP144" s="2547"/>
      <c r="AQ144" s="2547"/>
      <c r="AR144" s="2547"/>
      <c r="AS144" s="2547"/>
      <c r="AT144" s="2547"/>
      <c r="AU144" s="2547"/>
      <c r="AV144" s="2547"/>
      <c r="AW144" s="2542"/>
      <c r="AX144" s="2542"/>
      <c r="AY144" s="2542"/>
      <c r="AZ144" s="2542"/>
      <c r="BA144" s="2542"/>
      <c r="BB144" s="2542"/>
      <c r="BC144" s="2542"/>
      <c r="BD144" s="2542"/>
      <c r="BE144" s="2542"/>
      <c r="BF144" s="2542"/>
      <c r="BG144" s="2542"/>
      <c r="BH144" s="2542"/>
      <c r="BI144" s="2542"/>
      <c r="BJ144" s="2542"/>
      <c r="BK144" s="2542"/>
      <c r="BL144" s="2542"/>
      <c r="BM144" s="2542"/>
      <c r="BN144" s="2542"/>
      <c r="BO144" s="2542"/>
      <c r="BP144" s="2542"/>
      <c r="BQ144" s="2542"/>
      <c r="BR144" s="2542"/>
      <c r="BS144" s="2542"/>
      <c r="BT144" s="2542"/>
      <c r="BU144" s="2542"/>
      <c r="BV144" s="2542"/>
      <c r="BW144" s="2533"/>
      <c r="BX144" s="2542"/>
      <c r="BY144" s="2542"/>
      <c r="BZ144" s="2542"/>
      <c r="CA144" s="2542"/>
      <c r="CB144" s="2542"/>
      <c r="CC144" s="2542"/>
      <c r="CD144" s="2542"/>
      <c r="CE144" s="2542"/>
      <c r="CF144" s="2542"/>
      <c r="CG144" s="2542"/>
      <c r="CH144" s="2542"/>
      <c r="CI144" s="2542"/>
      <c r="CJ144" s="2542"/>
      <c r="CK144" s="2542"/>
      <c r="CL144" s="2542"/>
      <c r="CM144" s="2542"/>
      <c r="CN144" s="2542"/>
      <c r="CO144" s="2542"/>
      <c r="CP144" s="2542"/>
      <c r="CQ144" s="2542"/>
      <c r="CR144" s="2542"/>
      <c r="CS144" s="2542"/>
      <c r="CT144" s="2542"/>
      <c r="CU144" s="2542"/>
      <c r="CV144" s="2542"/>
      <c r="CW144" s="2542"/>
      <c r="CX144" s="2542"/>
      <c r="CY144" s="2542"/>
      <c r="CZ144" s="2542"/>
      <c r="DA144" s="2542"/>
      <c r="DB144" s="2542"/>
      <c r="DC144" s="2533"/>
      <c r="DD144" s="2533"/>
      <c r="DE144" s="2533"/>
    </row>
    <row r="145" spans="1:109" ht="6.75" customHeight="1">
      <c r="A145" s="2533"/>
      <c r="B145" s="2533"/>
      <c r="C145" s="2533"/>
      <c r="D145" s="2533"/>
      <c r="E145" s="2533"/>
      <c r="F145" s="2533"/>
      <c r="G145" s="2533"/>
      <c r="H145" s="2533"/>
      <c r="I145" s="2533"/>
      <c r="J145" s="2533"/>
      <c r="K145" s="2533"/>
      <c r="L145" s="2533"/>
      <c r="M145" s="2533"/>
      <c r="N145" s="2533"/>
      <c r="O145" s="2533"/>
      <c r="P145" s="2533"/>
      <c r="Q145" s="2533"/>
      <c r="R145" s="2533"/>
      <c r="S145" s="2533"/>
      <c r="T145" s="2561"/>
      <c r="U145" s="2533"/>
      <c r="V145" s="3040" t="s">
        <v>8206</v>
      </c>
      <c r="W145" s="3040"/>
      <c r="X145" s="3040"/>
      <c r="Y145" s="3040"/>
      <c r="Z145" s="3040"/>
      <c r="AA145" s="3040"/>
      <c r="AB145" s="3040"/>
      <c r="AC145" s="3040"/>
      <c r="AD145" s="3040"/>
      <c r="AE145" s="3040"/>
      <c r="AF145" s="3040"/>
      <c r="AG145" s="2533"/>
      <c r="AH145" s="2533"/>
      <c r="AI145" s="2533"/>
      <c r="AJ145" s="2578"/>
      <c r="AK145" s="2561"/>
      <c r="AL145" s="2533"/>
      <c r="AM145" s="2533"/>
      <c r="AN145" s="2547"/>
      <c r="AO145" s="2547"/>
      <c r="AP145" s="2547"/>
      <c r="AQ145" s="2547"/>
      <c r="AR145" s="2547"/>
      <c r="AS145" s="2547"/>
      <c r="AT145" s="2547"/>
      <c r="AU145" s="2547"/>
      <c r="AV145" s="2547"/>
      <c r="AW145" s="2542"/>
      <c r="AX145" s="2542"/>
      <c r="AY145" s="2542"/>
      <c r="AZ145" s="2542"/>
      <c r="BA145" s="2542"/>
      <c r="BB145" s="2542"/>
      <c r="BC145" s="2542"/>
      <c r="BD145" s="3041" t="s">
        <v>249</v>
      </c>
      <c r="BE145" s="3041"/>
      <c r="BF145" s="3041"/>
      <c r="BG145" s="3041"/>
      <c r="BH145" s="3041"/>
      <c r="BI145" s="3041"/>
      <c r="BJ145" s="3041"/>
      <c r="BK145" s="3041"/>
      <c r="BL145" s="3041"/>
      <c r="BM145" s="3041"/>
      <c r="BN145" s="3041"/>
      <c r="BO145" s="3041"/>
      <c r="BP145" s="3041"/>
      <c r="BQ145" s="3041"/>
      <c r="BR145" s="3041"/>
      <c r="BS145" s="3041"/>
      <c r="BT145" s="3041"/>
      <c r="BU145" s="3041"/>
      <c r="BV145" s="3041"/>
      <c r="BW145" s="3041"/>
      <c r="BX145" s="3041"/>
      <c r="BY145" s="3041"/>
      <c r="BZ145" s="3041"/>
      <c r="CA145" s="3041"/>
      <c r="CB145" s="3041"/>
      <c r="CC145" s="3041"/>
      <c r="CD145" s="3041"/>
      <c r="CE145" s="3041"/>
      <c r="CF145" s="3041"/>
      <c r="CG145" s="3041"/>
      <c r="CH145" s="3041"/>
      <c r="CI145" s="3041"/>
      <c r="CJ145" s="3041"/>
      <c r="CK145" s="3041"/>
      <c r="CL145" s="3041"/>
      <c r="CM145" s="3041"/>
      <c r="CN145" s="3041"/>
      <c r="CO145" s="3041"/>
      <c r="CP145" s="3041"/>
      <c r="CQ145" s="3041"/>
      <c r="CR145" s="3041"/>
      <c r="CS145" s="3041"/>
      <c r="CT145" s="3041"/>
      <c r="CU145" s="3041"/>
      <c r="CV145" s="3041"/>
      <c r="CW145" s="3041"/>
      <c r="CX145" s="3041"/>
      <c r="CY145" s="3041"/>
      <c r="CZ145" s="3041"/>
      <c r="DA145" s="3041"/>
      <c r="DB145" s="3041"/>
      <c r="DC145" s="2533"/>
      <c r="DD145" s="2533"/>
      <c r="DE145" s="2533"/>
    </row>
    <row r="146" spans="1:109" ht="6.75" customHeight="1">
      <c r="A146" s="2533"/>
      <c r="B146" s="2533"/>
      <c r="C146" s="2533"/>
      <c r="D146" s="2533"/>
      <c r="E146" s="2533"/>
      <c r="F146" s="2533"/>
      <c r="G146" s="2533"/>
      <c r="H146" s="2533"/>
      <c r="I146" s="2533"/>
      <c r="J146" s="2533"/>
      <c r="K146" s="2533"/>
      <c r="L146" s="2533"/>
      <c r="M146" s="2533"/>
      <c r="N146" s="2533"/>
      <c r="O146" s="2533"/>
      <c r="P146" s="2533"/>
      <c r="Q146" s="2533"/>
      <c r="R146" s="2533"/>
      <c r="S146" s="2533"/>
      <c r="T146" s="2561"/>
      <c r="U146" s="2533"/>
      <c r="V146" s="3040"/>
      <c r="W146" s="3040"/>
      <c r="X146" s="3040"/>
      <c r="Y146" s="3040"/>
      <c r="Z146" s="3040"/>
      <c r="AA146" s="3040"/>
      <c r="AB146" s="3040"/>
      <c r="AC146" s="3040"/>
      <c r="AD146" s="3040"/>
      <c r="AE146" s="3040"/>
      <c r="AF146" s="3040"/>
      <c r="AG146" s="2533"/>
      <c r="AH146" s="2533"/>
      <c r="AI146" s="2533"/>
      <c r="AJ146" s="2578"/>
      <c r="AK146" s="2561"/>
      <c r="AL146" s="2533"/>
      <c r="AM146" s="2533"/>
      <c r="AN146" s="2547"/>
      <c r="AO146" s="2547"/>
      <c r="AP146" s="2547"/>
      <c r="AQ146" s="2547"/>
      <c r="AR146" s="2547"/>
      <c r="AS146" s="2547"/>
      <c r="AT146" s="2547"/>
      <c r="AU146" s="2547"/>
      <c r="AV146" s="2547"/>
      <c r="AW146" s="2542"/>
      <c r="AX146" s="2542"/>
      <c r="AY146" s="2542"/>
      <c r="AZ146" s="2542"/>
      <c r="BA146" s="2542"/>
      <c r="BB146" s="2542"/>
      <c r="BC146" s="2542"/>
      <c r="BD146" s="3041"/>
      <c r="BE146" s="3041"/>
      <c r="BF146" s="3041"/>
      <c r="BG146" s="3041"/>
      <c r="BH146" s="3041"/>
      <c r="BI146" s="3041"/>
      <c r="BJ146" s="3041"/>
      <c r="BK146" s="3041"/>
      <c r="BL146" s="3041"/>
      <c r="BM146" s="3041"/>
      <c r="BN146" s="3041"/>
      <c r="BO146" s="3041"/>
      <c r="BP146" s="3041"/>
      <c r="BQ146" s="3041"/>
      <c r="BR146" s="3041"/>
      <c r="BS146" s="3041"/>
      <c r="BT146" s="3041"/>
      <c r="BU146" s="3041"/>
      <c r="BV146" s="3041"/>
      <c r="BW146" s="3041"/>
      <c r="BX146" s="3041"/>
      <c r="BY146" s="3041"/>
      <c r="BZ146" s="3041"/>
      <c r="CA146" s="3041"/>
      <c r="CB146" s="3041"/>
      <c r="CC146" s="3041"/>
      <c r="CD146" s="3041"/>
      <c r="CE146" s="3041"/>
      <c r="CF146" s="3041"/>
      <c r="CG146" s="3041"/>
      <c r="CH146" s="3041"/>
      <c r="CI146" s="3041"/>
      <c r="CJ146" s="3041"/>
      <c r="CK146" s="3041"/>
      <c r="CL146" s="3041"/>
      <c r="CM146" s="3041"/>
      <c r="CN146" s="3041"/>
      <c r="CO146" s="3041"/>
      <c r="CP146" s="3041"/>
      <c r="CQ146" s="3041"/>
      <c r="CR146" s="3041"/>
      <c r="CS146" s="3041"/>
      <c r="CT146" s="3041"/>
      <c r="CU146" s="3041"/>
      <c r="CV146" s="3041"/>
      <c r="CW146" s="3041"/>
      <c r="CX146" s="3041"/>
      <c r="CY146" s="3041"/>
      <c r="CZ146" s="3041"/>
      <c r="DA146" s="3041"/>
      <c r="DB146" s="3041"/>
      <c r="DC146" s="2533"/>
      <c r="DD146" s="2533"/>
      <c r="DE146" s="2533"/>
    </row>
    <row r="147" spans="1:109" ht="6.75" customHeight="1">
      <c r="A147" s="2533"/>
      <c r="B147" s="2533"/>
      <c r="C147" s="2533"/>
      <c r="D147" s="2533"/>
      <c r="E147" s="2533"/>
      <c r="F147" s="2533"/>
      <c r="G147" s="2533"/>
      <c r="H147" s="2533"/>
      <c r="I147" s="2533"/>
      <c r="J147" s="2533"/>
      <c r="K147" s="2533"/>
      <c r="L147" s="2533"/>
      <c r="M147" s="2533"/>
      <c r="N147" s="2533"/>
      <c r="O147" s="2533"/>
      <c r="P147" s="2533"/>
      <c r="Q147" s="2533"/>
      <c r="R147" s="2533"/>
      <c r="S147" s="2533"/>
      <c r="T147" s="2561"/>
      <c r="U147" s="2533"/>
      <c r="V147" s="3040"/>
      <c r="W147" s="3040"/>
      <c r="X147" s="3040"/>
      <c r="Y147" s="3040"/>
      <c r="Z147" s="3040"/>
      <c r="AA147" s="3040"/>
      <c r="AB147" s="3040"/>
      <c r="AC147" s="3040"/>
      <c r="AD147" s="3040"/>
      <c r="AE147" s="3040"/>
      <c r="AF147" s="3040"/>
      <c r="AG147" s="2557"/>
      <c r="AH147" s="2557"/>
      <c r="AI147" s="2557"/>
      <c r="AJ147" s="2578"/>
      <c r="AK147" s="2561"/>
      <c r="AL147" s="2533"/>
      <c r="AM147" s="2533"/>
      <c r="AN147" s="2533"/>
      <c r="AO147" s="2533"/>
      <c r="AP147" s="2533"/>
      <c r="AQ147" s="2533"/>
      <c r="AR147" s="2533"/>
      <c r="AS147" s="2533"/>
      <c r="AT147" s="2533"/>
      <c r="AU147" s="2533"/>
      <c r="AV147" s="2533"/>
      <c r="AW147" s="2533"/>
      <c r="AX147" s="2533"/>
      <c r="AY147" s="2533"/>
      <c r="AZ147" s="2533"/>
      <c r="BA147" s="2533"/>
      <c r="BB147" s="2533"/>
      <c r="BC147" s="2533"/>
      <c r="BD147" s="2533"/>
      <c r="BE147" s="2533"/>
      <c r="BF147" s="2533"/>
      <c r="BG147" s="2533"/>
      <c r="BH147" s="2533"/>
      <c r="BI147" s="2533"/>
      <c r="BJ147" s="2533"/>
      <c r="BK147" s="2533"/>
      <c r="BL147" s="2533"/>
      <c r="BM147" s="2533"/>
      <c r="BN147" s="2533"/>
      <c r="BO147" s="2533"/>
      <c r="BP147" s="2533"/>
      <c r="BQ147" s="2533"/>
      <c r="BR147" s="2533"/>
      <c r="BS147" s="2533"/>
      <c r="BT147" s="2533"/>
      <c r="BU147" s="2533"/>
      <c r="BV147" s="2533"/>
      <c r="BW147" s="2533"/>
      <c r="BX147" s="2533"/>
      <c r="BY147" s="2533"/>
      <c r="BZ147" s="2533"/>
      <c r="CA147" s="2533"/>
      <c r="CB147" s="2533"/>
      <c r="CC147" s="2533"/>
      <c r="CD147" s="2533"/>
      <c r="CE147" s="2533"/>
      <c r="CF147" s="2533"/>
      <c r="CG147" s="2533"/>
      <c r="CH147" s="2533"/>
      <c r="CI147" s="2533"/>
      <c r="CJ147" s="2533"/>
      <c r="CK147" s="2533"/>
      <c r="CL147" s="2533"/>
      <c r="CM147" s="2533"/>
      <c r="CN147" s="2533"/>
      <c r="CO147" s="2533"/>
      <c r="CP147" s="2533"/>
      <c r="CQ147" s="2533"/>
      <c r="CR147" s="2533"/>
      <c r="CS147" s="2533"/>
      <c r="CT147" s="2533"/>
      <c r="CU147" s="2533"/>
      <c r="CV147" s="2533"/>
      <c r="CW147" s="2533"/>
      <c r="CX147" s="2533"/>
      <c r="CY147" s="2533"/>
      <c r="CZ147" s="2533"/>
      <c r="DA147" s="2533"/>
      <c r="DB147" s="2533"/>
      <c r="DC147" s="2533"/>
      <c r="DD147" s="2533"/>
      <c r="DE147" s="2533"/>
    </row>
    <row r="148" spans="1:109" ht="6.75" customHeight="1">
      <c r="A148" s="2533"/>
      <c r="B148" s="2533"/>
      <c r="C148" s="2533"/>
      <c r="D148" s="2533"/>
      <c r="E148" s="2533"/>
      <c r="F148" s="2533"/>
      <c r="G148" s="2533"/>
      <c r="H148" s="2533"/>
      <c r="I148" s="2533"/>
      <c r="J148" s="2533"/>
      <c r="K148" s="2533"/>
      <c r="L148" s="2533"/>
      <c r="M148" s="2533"/>
      <c r="N148" s="2533"/>
      <c r="O148" s="2533"/>
      <c r="P148" s="2533"/>
      <c r="Q148" s="2533"/>
      <c r="R148" s="2533"/>
      <c r="S148" s="2533"/>
      <c r="T148" s="2561"/>
      <c r="U148" s="2533"/>
      <c r="V148" s="3040"/>
      <c r="W148" s="3040"/>
      <c r="X148" s="3040"/>
      <c r="Y148" s="3040"/>
      <c r="Z148" s="3040"/>
      <c r="AA148" s="3040"/>
      <c r="AB148" s="3040"/>
      <c r="AC148" s="3040"/>
      <c r="AD148" s="3040"/>
      <c r="AE148" s="3040"/>
      <c r="AF148" s="3040"/>
      <c r="AG148" s="2557"/>
      <c r="AH148" s="2557"/>
      <c r="AI148" s="2557"/>
      <c r="AJ148" s="2578"/>
      <c r="AK148" s="2561"/>
      <c r="AL148" s="2533"/>
      <c r="AM148" s="2533"/>
      <c r="AN148" s="3022" t="s">
        <v>187</v>
      </c>
      <c r="AO148" s="3022"/>
      <c r="AP148" s="3022"/>
      <c r="AQ148" s="3022"/>
      <c r="AR148" s="3022"/>
      <c r="AS148" s="3022"/>
      <c r="AT148" s="3022"/>
      <c r="AU148" s="3022"/>
      <c r="AV148" s="3022"/>
      <c r="AW148" s="3022"/>
      <c r="AX148" s="3022"/>
      <c r="AY148" s="3022"/>
      <c r="AZ148" s="3022"/>
      <c r="BA148" s="3022"/>
      <c r="BB148" s="3022"/>
      <c r="BC148" s="3022"/>
      <c r="BD148" s="3022"/>
      <c r="BE148" s="3022"/>
      <c r="BF148" s="3022"/>
      <c r="BG148" s="3022"/>
      <c r="BH148" s="2533"/>
      <c r="BI148" s="2533"/>
      <c r="BJ148" s="2533"/>
      <c r="BK148" s="2533"/>
      <c r="BL148" s="2533"/>
      <c r="BM148" s="2533"/>
      <c r="BN148" s="2533"/>
      <c r="BO148" s="2533"/>
      <c r="BP148" s="2533"/>
      <c r="BQ148" s="2533"/>
      <c r="BR148" s="2533"/>
      <c r="BS148" s="2533"/>
      <c r="BT148" s="2533"/>
      <c r="BU148" s="2533"/>
      <c r="BV148" s="2533"/>
      <c r="BW148" s="2533"/>
      <c r="BX148" s="2533"/>
      <c r="BY148" s="2533"/>
      <c r="BZ148" s="2533"/>
      <c r="CA148" s="2533"/>
      <c r="CB148" s="2533"/>
      <c r="CC148" s="2533"/>
      <c r="CD148" s="2533"/>
      <c r="CE148" s="2533"/>
      <c r="CF148" s="2533"/>
      <c r="CG148" s="2533"/>
      <c r="CH148" s="2533"/>
      <c r="CI148" s="2533"/>
      <c r="CJ148" s="2533"/>
      <c r="CK148" s="2533"/>
      <c r="CL148" s="2533"/>
      <c r="CM148" s="2533"/>
      <c r="CN148" s="2533"/>
      <c r="CO148" s="2533"/>
      <c r="CP148" s="2533"/>
      <c r="CQ148" s="2533"/>
      <c r="CR148" s="2533"/>
      <c r="CS148" s="2533"/>
      <c r="CT148" s="2533"/>
      <c r="CU148" s="2533"/>
      <c r="CV148" s="2533"/>
      <c r="CW148" s="2533"/>
      <c r="CX148" s="2533"/>
      <c r="CY148" s="2533"/>
      <c r="CZ148" s="2533"/>
      <c r="DA148" s="2533"/>
      <c r="DB148" s="2533"/>
      <c r="DC148" s="2533"/>
      <c r="DD148" s="2533"/>
      <c r="DE148" s="2533"/>
    </row>
    <row r="149" spans="1:109" ht="6.75" customHeight="1">
      <c r="A149" s="2533"/>
      <c r="B149" s="2533"/>
      <c r="C149" s="2533"/>
      <c r="D149" s="2533"/>
      <c r="E149" s="2533"/>
      <c r="F149" s="2533"/>
      <c r="G149" s="2533"/>
      <c r="H149" s="2533"/>
      <c r="I149" s="2533"/>
      <c r="J149" s="2533"/>
      <c r="K149" s="2533"/>
      <c r="L149" s="2533"/>
      <c r="M149" s="2533"/>
      <c r="N149" s="2533"/>
      <c r="O149" s="2533"/>
      <c r="P149" s="2533"/>
      <c r="Q149" s="2533"/>
      <c r="R149" s="2533"/>
      <c r="S149" s="2533"/>
      <c r="T149" s="2561"/>
      <c r="U149" s="2533"/>
      <c r="V149" s="3040"/>
      <c r="W149" s="3040"/>
      <c r="X149" s="3040"/>
      <c r="Y149" s="3040"/>
      <c r="Z149" s="3040"/>
      <c r="AA149" s="3040"/>
      <c r="AB149" s="3040"/>
      <c r="AC149" s="3040"/>
      <c r="AD149" s="3040"/>
      <c r="AE149" s="3040"/>
      <c r="AF149" s="3040"/>
      <c r="AG149" s="2557"/>
      <c r="AH149" s="2557"/>
      <c r="AI149" s="2557"/>
      <c r="AJ149" s="2578"/>
      <c r="AK149" s="2562"/>
      <c r="AL149" s="2535"/>
      <c r="AM149" s="2533"/>
      <c r="AN149" s="3022"/>
      <c r="AO149" s="3022"/>
      <c r="AP149" s="3022"/>
      <c r="AQ149" s="3022"/>
      <c r="AR149" s="3022"/>
      <c r="AS149" s="3022"/>
      <c r="AT149" s="3022"/>
      <c r="AU149" s="3022"/>
      <c r="AV149" s="3022"/>
      <c r="AW149" s="3022"/>
      <c r="AX149" s="3022"/>
      <c r="AY149" s="3022"/>
      <c r="AZ149" s="3022"/>
      <c r="BA149" s="3022"/>
      <c r="BB149" s="3022"/>
      <c r="BC149" s="3022"/>
      <c r="BD149" s="3022"/>
      <c r="BE149" s="3022"/>
      <c r="BF149" s="3022"/>
      <c r="BG149" s="3022"/>
      <c r="BH149" s="2533"/>
      <c r="BI149" s="2533"/>
      <c r="BJ149" s="2533"/>
      <c r="BK149" s="2533"/>
      <c r="BL149" s="2533"/>
      <c r="BM149" s="2533"/>
      <c r="BN149" s="2533"/>
      <c r="BO149" s="2533"/>
      <c r="BP149" s="2533"/>
      <c r="BQ149" s="2533"/>
      <c r="BR149" s="2533"/>
      <c r="BS149" s="2533"/>
      <c r="BT149" s="2533"/>
      <c r="BU149" s="2533"/>
      <c r="BV149" s="2533"/>
      <c r="BW149" s="2533"/>
      <c r="BX149" s="2533"/>
      <c r="BY149" s="2533"/>
      <c r="BZ149" s="2533"/>
      <c r="CA149" s="2533"/>
      <c r="CB149" s="2533"/>
      <c r="CC149" s="2533"/>
      <c r="CD149" s="2533"/>
      <c r="CE149" s="2533"/>
      <c r="CF149" s="2533"/>
      <c r="CG149" s="2533"/>
      <c r="CH149" s="2533"/>
      <c r="CI149" s="2533"/>
      <c r="CJ149" s="2533"/>
      <c r="CK149" s="2533"/>
      <c r="CL149" s="2533"/>
      <c r="CM149" s="2533"/>
      <c r="CN149" s="2533"/>
      <c r="CO149" s="2533"/>
      <c r="CP149" s="2533"/>
      <c r="CQ149" s="2533"/>
      <c r="CR149" s="2533"/>
      <c r="CS149" s="2533"/>
      <c r="CT149" s="2533"/>
      <c r="CU149" s="2533"/>
      <c r="CV149" s="2533"/>
      <c r="CW149" s="2533"/>
      <c r="CX149" s="2533"/>
      <c r="CY149" s="2533"/>
      <c r="CZ149" s="2533"/>
      <c r="DA149" s="2533"/>
      <c r="DB149" s="2533"/>
      <c r="DC149" s="2533"/>
      <c r="DD149" s="2533"/>
      <c r="DE149" s="2533"/>
    </row>
    <row r="150" spans="1:109" ht="6.75" customHeight="1">
      <c r="A150" s="2533"/>
      <c r="B150" s="2533"/>
      <c r="C150" s="2533"/>
      <c r="D150" s="2533"/>
      <c r="E150" s="2533"/>
      <c r="F150" s="2533"/>
      <c r="G150" s="2533"/>
      <c r="H150" s="2533"/>
      <c r="I150" s="2533"/>
      <c r="J150" s="2533"/>
      <c r="K150" s="2533"/>
      <c r="L150" s="2533"/>
      <c r="M150" s="2533"/>
      <c r="N150" s="2533"/>
      <c r="O150" s="2533"/>
      <c r="P150" s="2533"/>
      <c r="Q150" s="2533"/>
      <c r="R150" s="2533"/>
      <c r="S150" s="2533"/>
      <c r="T150" s="2561"/>
      <c r="U150" s="2533"/>
      <c r="V150" s="2533"/>
      <c r="W150" s="2543"/>
      <c r="X150" s="2543"/>
      <c r="Y150" s="2543"/>
      <c r="Z150" s="2543"/>
      <c r="AA150" s="2543"/>
      <c r="AB150" s="2543"/>
      <c r="AC150" s="2543"/>
      <c r="AD150" s="2543"/>
      <c r="AE150" s="2543"/>
      <c r="AF150" s="2543"/>
      <c r="AG150" s="2533"/>
      <c r="AH150" s="2533"/>
      <c r="AI150" s="2533"/>
      <c r="AJ150" s="2581"/>
      <c r="AK150" s="2540"/>
      <c r="AL150" s="2540"/>
      <c r="AM150" s="2540"/>
      <c r="AN150" s="2540"/>
      <c r="AO150" s="2540"/>
      <c r="AP150" s="2540"/>
      <c r="AQ150" s="2540"/>
      <c r="AR150" s="2540"/>
      <c r="AS150" s="2540"/>
      <c r="AT150" s="2540"/>
      <c r="AU150" s="2540"/>
      <c r="AV150" s="2540"/>
      <c r="AW150" s="2540"/>
      <c r="AX150" s="2540"/>
      <c r="AY150" s="2540"/>
      <c r="AZ150" s="2540"/>
      <c r="BA150" s="2540"/>
      <c r="BB150" s="2533"/>
      <c r="BC150" s="2533"/>
      <c r="BD150" s="2533"/>
      <c r="BE150" s="2533"/>
      <c r="BF150" s="2533"/>
      <c r="BG150" s="2533"/>
      <c r="BH150" s="2533"/>
      <c r="BI150" s="2533"/>
      <c r="BJ150" s="2533"/>
      <c r="BK150" s="2533"/>
      <c r="BL150" s="2540"/>
      <c r="BM150" s="2540"/>
      <c r="BN150" s="2540"/>
      <c r="BO150" s="2540"/>
      <c r="BP150" s="2540"/>
      <c r="BQ150" s="2540"/>
      <c r="BR150" s="2540"/>
      <c r="BS150" s="2540"/>
      <c r="BT150" s="2533"/>
      <c r="BU150" s="2533"/>
      <c r="BV150" s="2533"/>
      <c r="BW150" s="2533"/>
      <c r="BX150" s="2533"/>
      <c r="BY150" s="2533"/>
      <c r="BZ150" s="2533"/>
      <c r="CA150" s="2533"/>
      <c r="CB150" s="2533"/>
      <c r="CC150" s="2533"/>
      <c r="CD150" s="2533"/>
      <c r="CE150" s="2533"/>
      <c r="CF150" s="2533"/>
      <c r="CG150" s="2533"/>
      <c r="CH150" s="2533"/>
      <c r="CI150" s="2533"/>
      <c r="CJ150" s="2533"/>
      <c r="CK150" s="2533"/>
      <c r="CL150" s="2533"/>
      <c r="CM150" s="2533"/>
      <c r="CN150" s="2533"/>
      <c r="CO150" s="2533"/>
      <c r="CP150" s="2533"/>
      <c r="CQ150" s="2533"/>
      <c r="CR150" s="2533"/>
      <c r="CS150" s="2533"/>
      <c r="CT150" s="2533"/>
      <c r="CU150" s="2533"/>
      <c r="CV150" s="2533"/>
      <c r="CW150" s="2533"/>
      <c r="CX150" s="2533"/>
      <c r="CY150" s="2533"/>
      <c r="CZ150" s="2533"/>
      <c r="DA150" s="2533"/>
      <c r="DB150" s="2533"/>
      <c r="DC150" s="2533"/>
      <c r="DD150" s="2533"/>
      <c r="DE150" s="2533"/>
    </row>
    <row r="151" spans="1:109" ht="6.75" customHeight="1">
      <c r="A151" s="2533"/>
      <c r="B151" s="2533"/>
      <c r="C151" s="2533"/>
      <c r="D151" s="2533"/>
      <c r="E151" s="2533"/>
      <c r="F151" s="2533"/>
      <c r="G151" s="2533"/>
      <c r="H151" s="2533"/>
      <c r="I151" s="2533"/>
      <c r="J151" s="2533"/>
      <c r="K151" s="2533"/>
      <c r="L151" s="2533"/>
      <c r="M151" s="2533"/>
      <c r="N151" s="2533"/>
      <c r="O151" s="2533"/>
      <c r="P151" s="2533"/>
      <c r="Q151" s="2533"/>
      <c r="R151" s="2533"/>
      <c r="S151" s="2533"/>
      <c r="T151" s="2561"/>
      <c r="U151" s="2533"/>
      <c r="V151" s="2533"/>
      <c r="W151" s="2543"/>
      <c r="X151" s="2543"/>
      <c r="Y151" s="2543"/>
      <c r="Z151" s="2543"/>
      <c r="AA151" s="2543"/>
      <c r="AB151" s="2543"/>
      <c r="AC151" s="2543"/>
      <c r="AD151" s="2543"/>
      <c r="AE151" s="2543"/>
      <c r="AF151" s="2543"/>
      <c r="AG151" s="2533"/>
      <c r="AH151" s="2533"/>
      <c r="AI151" s="2533"/>
      <c r="AJ151" s="2578"/>
      <c r="AK151" s="2561"/>
      <c r="AL151" s="2546"/>
      <c r="AM151" s="2533"/>
      <c r="AN151" s="3036" t="s">
        <v>186</v>
      </c>
      <c r="AO151" s="3036"/>
      <c r="AP151" s="3036"/>
      <c r="AQ151" s="3036"/>
      <c r="AR151" s="3036"/>
      <c r="AS151" s="3036"/>
      <c r="AT151" s="3036"/>
      <c r="AU151" s="3036"/>
      <c r="AV151" s="3036"/>
      <c r="AW151" s="3036"/>
      <c r="AX151" s="2542"/>
      <c r="AY151" s="2533"/>
      <c r="AZ151" s="2533"/>
      <c r="BA151" s="2533"/>
      <c r="BB151" s="2582"/>
      <c r="BC151" s="2583"/>
      <c r="BD151" s="3037" t="s">
        <v>6555</v>
      </c>
      <c r="BE151" s="3037"/>
      <c r="BF151" s="3037"/>
      <c r="BG151" s="3037"/>
      <c r="BH151" s="3037"/>
      <c r="BI151" s="3037"/>
      <c r="BJ151" s="3037"/>
      <c r="BK151" s="3037"/>
      <c r="BL151" s="3037"/>
      <c r="BM151" s="3037"/>
      <c r="BN151" s="3037"/>
      <c r="BO151" s="3037"/>
      <c r="BP151" s="3037"/>
      <c r="BQ151" s="3037"/>
      <c r="BR151" s="3037"/>
      <c r="BS151" s="3037"/>
      <c r="BT151" s="2550"/>
      <c r="BU151" s="3038" t="s">
        <v>8223</v>
      </c>
      <c r="BV151" s="3038"/>
      <c r="BW151" s="3038"/>
      <c r="BX151" s="3038"/>
      <c r="BY151" s="3038"/>
      <c r="BZ151" s="3038"/>
      <c r="CA151" s="3038"/>
      <c r="CB151" s="3038"/>
      <c r="CC151" s="3038"/>
      <c r="CD151" s="3038"/>
      <c r="CE151" s="3038"/>
      <c r="CF151" s="3038"/>
      <c r="CG151" s="3038"/>
      <c r="CH151" s="3038"/>
      <c r="CI151" s="3038"/>
      <c r="CJ151" s="3038"/>
      <c r="CK151" s="3038"/>
      <c r="CL151" s="3038"/>
      <c r="CM151" s="3038"/>
      <c r="CN151" s="3038"/>
      <c r="CO151" s="3038"/>
      <c r="CP151" s="3038"/>
      <c r="CQ151" s="3038"/>
      <c r="CR151" s="3038"/>
      <c r="CS151" s="3038"/>
      <c r="CT151" s="3038"/>
      <c r="CU151" s="3038"/>
      <c r="CV151" s="3038"/>
      <c r="CW151" s="3038"/>
      <c r="CX151" s="3038"/>
      <c r="CY151" s="3038"/>
      <c r="CZ151" s="3038"/>
      <c r="DA151" s="3038"/>
      <c r="DB151" s="3038"/>
      <c r="DC151" s="2547"/>
      <c r="DD151" s="2547"/>
      <c r="DE151" s="2547"/>
    </row>
    <row r="152" spans="1:109" ht="6.75" customHeight="1">
      <c r="A152" s="2533"/>
      <c r="B152" s="2533"/>
      <c r="C152" s="2533"/>
      <c r="D152" s="2533"/>
      <c r="E152" s="2533"/>
      <c r="F152" s="2533"/>
      <c r="G152" s="2533"/>
      <c r="H152" s="2533"/>
      <c r="I152" s="2533"/>
      <c r="J152" s="2533"/>
      <c r="K152" s="2533"/>
      <c r="L152" s="2533"/>
      <c r="M152" s="2533"/>
      <c r="N152" s="2533"/>
      <c r="O152" s="2533"/>
      <c r="P152" s="2533"/>
      <c r="Q152" s="2533"/>
      <c r="R152" s="2533"/>
      <c r="S152" s="2533"/>
      <c r="T152" s="2561"/>
      <c r="U152" s="2533"/>
      <c r="V152" s="2533"/>
      <c r="W152" s="2543"/>
      <c r="X152" s="2543"/>
      <c r="Y152" s="2543"/>
      <c r="Z152" s="2543"/>
      <c r="AA152" s="2543"/>
      <c r="AB152" s="2543"/>
      <c r="AC152" s="2543"/>
      <c r="AD152" s="2543"/>
      <c r="AE152" s="2543"/>
      <c r="AF152" s="2543"/>
      <c r="AG152" s="2533"/>
      <c r="AH152" s="2533"/>
      <c r="AI152" s="2533"/>
      <c r="AJ152" s="2578"/>
      <c r="AK152" s="2563"/>
      <c r="AL152" s="2532"/>
      <c r="AM152" s="2533"/>
      <c r="AN152" s="3035"/>
      <c r="AO152" s="3035"/>
      <c r="AP152" s="3035"/>
      <c r="AQ152" s="3035"/>
      <c r="AR152" s="3035"/>
      <c r="AS152" s="3035"/>
      <c r="AT152" s="3035"/>
      <c r="AU152" s="3035"/>
      <c r="AV152" s="3035"/>
      <c r="AW152" s="3035"/>
      <c r="AX152" s="2542"/>
      <c r="AY152" s="2532"/>
      <c r="AZ152" s="2532"/>
      <c r="BA152" s="2532"/>
      <c r="BB152" s="2584"/>
      <c r="BC152" s="2533"/>
      <c r="BD152" s="3038"/>
      <c r="BE152" s="3038"/>
      <c r="BF152" s="3038"/>
      <c r="BG152" s="3038"/>
      <c r="BH152" s="3038"/>
      <c r="BI152" s="3038"/>
      <c r="BJ152" s="3038"/>
      <c r="BK152" s="3038"/>
      <c r="BL152" s="3038"/>
      <c r="BM152" s="3038"/>
      <c r="BN152" s="3038"/>
      <c r="BO152" s="3038"/>
      <c r="BP152" s="3038"/>
      <c r="BQ152" s="3038"/>
      <c r="BR152" s="3038"/>
      <c r="BS152" s="3038"/>
      <c r="BT152" s="2542"/>
      <c r="BU152" s="3038"/>
      <c r="BV152" s="3038"/>
      <c r="BW152" s="3038"/>
      <c r="BX152" s="3038"/>
      <c r="BY152" s="3038"/>
      <c r="BZ152" s="3038"/>
      <c r="CA152" s="3038"/>
      <c r="CB152" s="3038"/>
      <c r="CC152" s="3038"/>
      <c r="CD152" s="3038"/>
      <c r="CE152" s="3038"/>
      <c r="CF152" s="3038"/>
      <c r="CG152" s="3038"/>
      <c r="CH152" s="3038"/>
      <c r="CI152" s="3038"/>
      <c r="CJ152" s="3038"/>
      <c r="CK152" s="3038"/>
      <c r="CL152" s="3038"/>
      <c r="CM152" s="3038"/>
      <c r="CN152" s="3038"/>
      <c r="CO152" s="3038"/>
      <c r="CP152" s="3038"/>
      <c r="CQ152" s="3038"/>
      <c r="CR152" s="3038"/>
      <c r="CS152" s="3038"/>
      <c r="CT152" s="3038"/>
      <c r="CU152" s="3038"/>
      <c r="CV152" s="3038"/>
      <c r="CW152" s="3038"/>
      <c r="CX152" s="3038"/>
      <c r="CY152" s="3038"/>
      <c r="CZ152" s="3038"/>
      <c r="DA152" s="3038"/>
      <c r="DB152" s="3038"/>
      <c r="DC152" s="2547"/>
      <c r="DD152" s="2547"/>
      <c r="DE152" s="2547"/>
    </row>
    <row r="153" spans="1:109" ht="6.75" customHeight="1">
      <c r="A153" s="2533"/>
      <c r="B153" s="2533"/>
      <c r="C153" s="2533"/>
      <c r="D153" s="2533"/>
      <c r="E153" s="2533"/>
      <c r="F153" s="2533"/>
      <c r="G153" s="2533"/>
      <c r="H153" s="2533"/>
      <c r="I153" s="2533"/>
      <c r="J153" s="2533"/>
      <c r="K153" s="2533"/>
      <c r="L153" s="2533"/>
      <c r="M153" s="2533"/>
      <c r="N153" s="2533"/>
      <c r="O153" s="2533"/>
      <c r="P153" s="2533"/>
      <c r="Q153" s="2533"/>
      <c r="R153" s="2533"/>
      <c r="S153" s="2533"/>
      <c r="T153" s="2561"/>
      <c r="U153" s="2533"/>
      <c r="V153" s="2533"/>
      <c r="W153" s="2543"/>
      <c r="X153" s="2543"/>
      <c r="Y153" s="2543"/>
      <c r="Z153" s="2543"/>
      <c r="AA153" s="2543"/>
      <c r="AB153" s="2543"/>
      <c r="AC153" s="2543"/>
      <c r="AD153" s="2543"/>
      <c r="AE153" s="2543"/>
      <c r="AF153" s="2543"/>
      <c r="AG153" s="2533"/>
      <c r="AH153" s="2533"/>
      <c r="AI153" s="2533"/>
      <c r="AJ153" s="2578"/>
      <c r="AK153" s="2561"/>
      <c r="AL153" s="2533"/>
      <c r="AM153" s="2533"/>
      <c r="AN153" s="3035"/>
      <c r="AO153" s="3035"/>
      <c r="AP153" s="3035"/>
      <c r="AQ153" s="3035"/>
      <c r="AR153" s="3035"/>
      <c r="AS153" s="3035"/>
      <c r="AT153" s="3035"/>
      <c r="AU153" s="3035"/>
      <c r="AV153" s="3035"/>
      <c r="AW153" s="3035"/>
      <c r="AX153" s="2542"/>
      <c r="AY153" s="2533"/>
      <c r="AZ153" s="2533"/>
      <c r="BA153" s="2533"/>
      <c r="BB153" s="2578"/>
      <c r="BC153" s="2533"/>
      <c r="BD153" s="3038"/>
      <c r="BE153" s="3038"/>
      <c r="BF153" s="3038"/>
      <c r="BG153" s="3038"/>
      <c r="BH153" s="3038"/>
      <c r="BI153" s="3038"/>
      <c r="BJ153" s="3038"/>
      <c r="BK153" s="3038"/>
      <c r="BL153" s="3038"/>
      <c r="BM153" s="3038"/>
      <c r="BN153" s="3038"/>
      <c r="BO153" s="3038"/>
      <c r="BP153" s="3038"/>
      <c r="BQ153" s="3038"/>
      <c r="BR153" s="3038"/>
      <c r="BS153" s="3038"/>
      <c r="BT153" s="2542"/>
      <c r="BU153" s="3038"/>
      <c r="BV153" s="3038"/>
      <c r="BW153" s="3038"/>
      <c r="BX153" s="3038"/>
      <c r="BY153" s="3038"/>
      <c r="BZ153" s="3038"/>
      <c r="CA153" s="3038"/>
      <c r="CB153" s="3038"/>
      <c r="CC153" s="3038"/>
      <c r="CD153" s="3038"/>
      <c r="CE153" s="3038"/>
      <c r="CF153" s="3038"/>
      <c r="CG153" s="3038"/>
      <c r="CH153" s="3038"/>
      <c r="CI153" s="3038"/>
      <c r="CJ153" s="3038"/>
      <c r="CK153" s="3038"/>
      <c r="CL153" s="3038"/>
      <c r="CM153" s="3038"/>
      <c r="CN153" s="3038"/>
      <c r="CO153" s="3038"/>
      <c r="CP153" s="3038"/>
      <c r="CQ153" s="3038"/>
      <c r="CR153" s="3038"/>
      <c r="CS153" s="3038"/>
      <c r="CT153" s="3038"/>
      <c r="CU153" s="3038"/>
      <c r="CV153" s="3038"/>
      <c r="CW153" s="3038"/>
      <c r="CX153" s="3038"/>
      <c r="CY153" s="3038"/>
      <c r="CZ153" s="3038"/>
      <c r="DA153" s="3038"/>
      <c r="DB153" s="3038"/>
      <c r="DC153" s="2547"/>
      <c r="DD153" s="2547"/>
      <c r="DE153" s="2547"/>
    </row>
    <row r="154" spans="1:109" ht="6.75" customHeight="1">
      <c r="A154" s="2533"/>
      <c r="B154" s="2533"/>
      <c r="C154" s="2533"/>
      <c r="D154" s="2533"/>
      <c r="E154" s="2533"/>
      <c r="F154" s="2533"/>
      <c r="G154" s="2533"/>
      <c r="H154" s="2533"/>
      <c r="I154" s="2533"/>
      <c r="J154" s="2533"/>
      <c r="K154" s="2533"/>
      <c r="L154" s="2533"/>
      <c r="M154" s="2533"/>
      <c r="N154" s="2533"/>
      <c r="O154" s="2533"/>
      <c r="P154" s="2533"/>
      <c r="Q154" s="2533"/>
      <c r="R154" s="2533"/>
      <c r="S154" s="2533"/>
      <c r="T154" s="2561"/>
      <c r="U154" s="2533"/>
      <c r="V154" s="2533"/>
      <c r="W154" s="2533"/>
      <c r="X154" s="2533"/>
      <c r="Y154" s="2533"/>
      <c r="Z154" s="2533"/>
      <c r="AA154" s="2533"/>
      <c r="AB154" s="2533"/>
      <c r="AC154" s="2533"/>
      <c r="AD154" s="2533"/>
      <c r="AE154" s="2533"/>
      <c r="AF154" s="2533"/>
      <c r="AG154" s="2533"/>
      <c r="AH154" s="2533"/>
      <c r="AI154" s="2533"/>
      <c r="AJ154" s="2585"/>
      <c r="AK154" s="2561"/>
      <c r="AL154" s="2533"/>
      <c r="AM154" s="2533"/>
      <c r="AN154" s="2533"/>
      <c r="AO154" s="2533"/>
      <c r="AP154" s="2533"/>
      <c r="AQ154" s="2533"/>
      <c r="AR154" s="2533"/>
      <c r="AS154" s="2533"/>
      <c r="AT154" s="2533"/>
      <c r="AU154" s="2533"/>
      <c r="AV154" s="2533"/>
      <c r="AW154" s="2533"/>
      <c r="AX154" s="2533"/>
      <c r="AY154" s="2533"/>
      <c r="AZ154" s="2533"/>
      <c r="BA154" s="2533"/>
      <c r="BB154" s="2546"/>
      <c r="BC154" s="2533"/>
      <c r="BD154" s="3020" t="s">
        <v>8224</v>
      </c>
      <c r="BE154" s="3020"/>
      <c r="BF154" s="3020"/>
      <c r="BG154" s="3020"/>
      <c r="BH154" s="3020"/>
      <c r="BI154" s="3020"/>
      <c r="BJ154" s="3020"/>
      <c r="BK154" s="3020"/>
      <c r="BL154" s="3020"/>
      <c r="BM154" s="3020"/>
      <c r="BN154" s="3020"/>
      <c r="BO154" s="3020"/>
      <c r="BP154" s="3020"/>
      <c r="BQ154" s="3020"/>
      <c r="BR154" s="3020"/>
      <c r="BS154" s="3020"/>
      <c r="BT154" s="3020"/>
      <c r="BU154" s="3020"/>
      <c r="BV154" s="3020"/>
      <c r="BW154" s="3020"/>
      <c r="BX154" s="3020"/>
      <c r="BY154" s="3020"/>
      <c r="BZ154" s="3020"/>
      <c r="CA154" s="3020"/>
      <c r="CB154" s="3020"/>
      <c r="CC154" s="3020"/>
      <c r="CD154" s="3020"/>
      <c r="CE154" s="3020"/>
      <c r="CF154" s="3020"/>
      <c r="CG154" s="3020"/>
      <c r="CH154" s="3020"/>
      <c r="CI154" s="3020"/>
      <c r="CJ154" s="3020"/>
      <c r="CK154" s="3020"/>
      <c r="CL154" s="3020"/>
      <c r="CM154" s="3020"/>
      <c r="CN154" s="3020"/>
      <c r="CO154" s="3020"/>
      <c r="CP154" s="3020"/>
      <c r="CQ154" s="3020"/>
      <c r="CR154" s="3020"/>
      <c r="CS154" s="3020"/>
      <c r="CT154" s="3020"/>
      <c r="CU154" s="3020"/>
      <c r="CV154" s="3020"/>
      <c r="CW154" s="3020"/>
      <c r="CX154" s="3020"/>
      <c r="CY154" s="3020"/>
      <c r="CZ154" s="3020"/>
      <c r="DA154" s="3020"/>
      <c r="DB154" s="3020"/>
      <c r="DC154" s="2533"/>
      <c r="DD154" s="2533"/>
      <c r="DE154" s="2533"/>
    </row>
    <row r="155" spans="1:109" ht="6.75" customHeight="1">
      <c r="A155" s="2533"/>
      <c r="B155" s="2533"/>
      <c r="C155" s="2533"/>
      <c r="D155" s="2533"/>
      <c r="E155" s="2533"/>
      <c r="F155" s="2533"/>
      <c r="G155" s="2533"/>
      <c r="H155" s="2533"/>
      <c r="I155" s="2533"/>
      <c r="J155" s="2533"/>
      <c r="K155" s="2533"/>
      <c r="L155" s="2533"/>
      <c r="M155" s="2533"/>
      <c r="N155" s="2533"/>
      <c r="O155" s="2533"/>
      <c r="P155" s="2533"/>
      <c r="Q155" s="2533"/>
      <c r="R155" s="2533"/>
      <c r="S155" s="2533"/>
      <c r="T155" s="2561"/>
      <c r="U155" s="2533"/>
      <c r="V155" s="2533"/>
      <c r="W155" s="2533"/>
      <c r="X155" s="2533"/>
      <c r="Y155" s="2533"/>
      <c r="Z155" s="2533"/>
      <c r="AA155" s="2533"/>
      <c r="AB155" s="2533"/>
      <c r="AC155" s="2533"/>
      <c r="AD155" s="2533"/>
      <c r="AE155" s="2533"/>
      <c r="AF155" s="2533"/>
      <c r="AG155" s="2533"/>
      <c r="AH155" s="2533"/>
      <c r="AI155" s="2533"/>
      <c r="AJ155" s="2585"/>
      <c r="AK155" s="2561"/>
      <c r="AL155" s="2533"/>
      <c r="AM155" s="2533"/>
      <c r="AN155" s="2533"/>
      <c r="AO155" s="2533"/>
      <c r="AP155" s="2533"/>
      <c r="AQ155" s="2533"/>
      <c r="AR155" s="2533"/>
      <c r="AS155" s="2533"/>
      <c r="AT155" s="2533"/>
      <c r="AU155" s="2533"/>
      <c r="AV155" s="2533"/>
      <c r="AW155" s="2533"/>
      <c r="AX155" s="2533"/>
      <c r="AY155" s="2533"/>
      <c r="AZ155" s="2533"/>
      <c r="BA155" s="2533"/>
      <c r="BB155" s="2533"/>
      <c r="BC155" s="2533"/>
      <c r="BD155" s="3020"/>
      <c r="BE155" s="3020"/>
      <c r="BF155" s="3020"/>
      <c r="BG155" s="3020"/>
      <c r="BH155" s="3020"/>
      <c r="BI155" s="3020"/>
      <c r="BJ155" s="3020"/>
      <c r="BK155" s="3020"/>
      <c r="BL155" s="3020"/>
      <c r="BM155" s="3020"/>
      <c r="BN155" s="3020"/>
      <c r="BO155" s="3020"/>
      <c r="BP155" s="3020"/>
      <c r="BQ155" s="3020"/>
      <c r="BR155" s="3020"/>
      <c r="BS155" s="3020"/>
      <c r="BT155" s="3020"/>
      <c r="BU155" s="3020"/>
      <c r="BV155" s="3020"/>
      <c r="BW155" s="3020"/>
      <c r="BX155" s="3020"/>
      <c r="BY155" s="3020"/>
      <c r="BZ155" s="3020"/>
      <c r="CA155" s="3020"/>
      <c r="CB155" s="3020"/>
      <c r="CC155" s="3020"/>
      <c r="CD155" s="3020"/>
      <c r="CE155" s="3020"/>
      <c r="CF155" s="3020"/>
      <c r="CG155" s="3020"/>
      <c r="CH155" s="3020"/>
      <c r="CI155" s="3020"/>
      <c r="CJ155" s="3020"/>
      <c r="CK155" s="3020"/>
      <c r="CL155" s="3020"/>
      <c r="CM155" s="3020"/>
      <c r="CN155" s="3020"/>
      <c r="CO155" s="3020"/>
      <c r="CP155" s="3020"/>
      <c r="CQ155" s="3020"/>
      <c r="CR155" s="3020"/>
      <c r="CS155" s="3020"/>
      <c r="CT155" s="3020"/>
      <c r="CU155" s="3020"/>
      <c r="CV155" s="3020"/>
      <c r="CW155" s="3020"/>
      <c r="CX155" s="3020"/>
      <c r="CY155" s="3020"/>
      <c r="CZ155" s="3020"/>
      <c r="DA155" s="3020"/>
      <c r="DB155" s="3020"/>
      <c r="DC155" s="2533"/>
      <c r="DD155" s="2533"/>
      <c r="DE155" s="2533"/>
    </row>
    <row r="156" spans="1:109" ht="6.75" customHeight="1">
      <c r="A156" s="2533"/>
      <c r="B156" s="2533"/>
      <c r="C156" s="2533"/>
      <c r="D156" s="2533"/>
      <c r="E156" s="2533"/>
      <c r="F156" s="2533"/>
      <c r="G156" s="2533"/>
      <c r="H156" s="2533"/>
      <c r="I156" s="2533"/>
      <c r="J156" s="2533"/>
      <c r="K156" s="2533"/>
      <c r="L156" s="2533"/>
      <c r="M156" s="2533"/>
      <c r="N156" s="2533"/>
      <c r="O156" s="2533"/>
      <c r="P156" s="2533"/>
      <c r="Q156" s="2533"/>
      <c r="R156" s="2533"/>
      <c r="S156" s="2533"/>
      <c r="T156" s="2561"/>
      <c r="U156" s="2533"/>
      <c r="V156" s="2533"/>
      <c r="W156" s="2533"/>
      <c r="X156" s="2533"/>
      <c r="Y156" s="2533"/>
      <c r="Z156" s="2533"/>
      <c r="AA156" s="2533"/>
      <c r="AB156" s="2533"/>
      <c r="AC156" s="2533"/>
      <c r="AD156" s="2533"/>
      <c r="AE156" s="2533"/>
      <c r="AF156" s="2533"/>
      <c r="AG156" s="2533"/>
      <c r="AH156" s="2533"/>
      <c r="AI156" s="2533"/>
      <c r="AJ156" s="2585"/>
      <c r="AK156" s="2561"/>
      <c r="AL156" s="2533"/>
      <c r="AM156" s="2533"/>
      <c r="AN156" s="2533"/>
      <c r="AO156" s="2533"/>
      <c r="AP156" s="2533"/>
      <c r="AQ156" s="2533"/>
      <c r="AR156" s="2533"/>
      <c r="AS156" s="2533"/>
      <c r="AT156" s="2533"/>
      <c r="AU156" s="2533"/>
      <c r="AV156" s="2533"/>
      <c r="AW156" s="2533"/>
      <c r="AX156" s="2533"/>
      <c r="AY156" s="2533"/>
      <c r="AZ156" s="2533"/>
      <c r="BA156" s="2533"/>
      <c r="BB156" s="2533"/>
      <c r="BC156" s="2533"/>
      <c r="BD156" s="2534"/>
      <c r="BE156" s="2534"/>
      <c r="BF156" s="2534"/>
      <c r="BG156" s="2534"/>
      <c r="BH156" s="2534"/>
      <c r="BI156" s="2534"/>
      <c r="BJ156" s="2534"/>
      <c r="BK156" s="2534"/>
      <c r="BL156" s="2534"/>
      <c r="BM156" s="2534"/>
      <c r="BN156" s="2534"/>
      <c r="BO156" s="2534"/>
      <c r="BP156" s="2534"/>
      <c r="BQ156" s="2534"/>
      <c r="BR156" s="2534"/>
      <c r="BS156" s="2534"/>
      <c r="BT156" s="2534"/>
      <c r="BU156" s="2534"/>
      <c r="BV156" s="2534"/>
      <c r="BW156" s="2534"/>
      <c r="BX156" s="2534"/>
      <c r="BY156" s="2534"/>
      <c r="BZ156" s="2534"/>
      <c r="CA156" s="2534"/>
      <c r="CB156" s="2534"/>
      <c r="CC156" s="2534"/>
      <c r="CD156" s="2534"/>
      <c r="CE156" s="2534"/>
      <c r="CF156" s="2534"/>
      <c r="CG156" s="2534"/>
      <c r="CH156" s="2534"/>
      <c r="CI156" s="2534"/>
      <c r="CJ156" s="2534"/>
      <c r="CK156" s="2534"/>
      <c r="CL156" s="2534"/>
      <c r="CM156" s="2534"/>
      <c r="CN156" s="2534"/>
      <c r="CO156" s="2534"/>
      <c r="CP156" s="2534"/>
      <c r="CQ156" s="2534"/>
      <c r="CR156" s="2534"/>
      <c r="CS156" s="2534"/>
      <c r="CT156" s="2534"/>
      <c r="CU156" s="2534"/>
      <c r="CV156" s="2534"/>
      <c r="CW156" s="2534"/>
      <c r="CX156" s="2534"/>
      <c r="CY156" s="2534"/>
      <c r="CZ156" s="2534"/>
      <c r="DA156" s="2534"/>
      <c r="DB156" s="2534"/>
      <c r="DC156" s="2533"/>
      <c r="DD156" s="2533"/>
      <c r="DE156" s="2533"/>
    </row>
    <row r="157" spans="1:109" ht="6.75" customHeight="1">
      <c r="A157" s="2533"/>
      <c r="B157" s="2533"/>
      <c r="C157" s="2533"/>
      <c r="D157" s="2533"/>
      <c r="E157" s="2533"/>
      <c r="F157" s="2533"/>
      <c r="G157" s="2533"/>
      <c r="H157" s="2533"/>
      <c r="I157" s="2533"/>
      <c r="J157" s="2533"/>
      <c r="K157" s="2533"/>
      <c r="L157" s="2533"/>
      <c r="M157" s="2533"/>
      <c r="N157" s="2533"/>
      <c r="O157" s="2533"/>
      <c r="P157" s="2533"/>
      <c r="Q157" s="2533"/>
      <c r="R157" s="2533"/>
      <c r="S157" s="2533"/>
      <c r="T157" s="2561"/>
      <c r="U157" s="2533"/>
      <c r="V157" s="2533"/>
      <c r="W157" s="2533"/>
      <c r="X157" s="2533"/>
      <c r="Y157" s="2533"/>
      <c r="Z157" s="2533"/>
      <c r="AA157" s="2533"/>
      <c r="AB157" s="2533"/>
      <c r="AC157" s="2533"/>
      <c r="AD157" s="2533"/>
      <c r="AE157" s="2533"/>
      <c r="AF157" s="2544"/>
      <c r="AG157" s="2533"/>
      <c r="AH157" s="2533"/>
      <c r="AI157" s="2533"/>
      <c r="AJ157" s="2585"/>
      <c r="AK157" s="2563"/>
      <c r="AL157" s="2532"/>
      <c r="AM157" s="2533"/>
      <c r="AN157" s="3020" t="s">
        <v>185</v>
      </c>
      <c r="AO157" s="3020"/>
      <c r="AP157" s="3020"/>
      <c r="AQ157" s="3020"/>
      <c r="AR157" s="3020"/>
      <c r="AS157" s="3020"/>
      <c r="AT157" s="3020"/>
      <c r="AU157" s="3020"/>
      <c r="AV157" s="3020"/>
      <c r="AW157" s="3020"/>
      <c r="AX157" s="3020"/>
      <c r="AY157" s="3020"/>
      <c r="AZ157" s="3020"/>
      <c r="BA157" s="2533"/>
      <c r="BB157" s="2533"/>
      <c r="BC157" s="2533"/>
      <c r="BD157" s="3020" t="s">
        <v>250</v>
      </c>
      <c r="BE157" s="3020"/>
      <c r="BF157" s="3020"/>
      <c r="BG157" s="3020"/>
      <c r="BH157" s="3020"/>
      <c r="BI157" s="3020"/>
      <c r="BJ157" s="3020"/>
      <c r="BK157" s="3020"/>
      <c r="BL157" s="3020"/>
      <c r="BM157" s="3020"/>
      <c r="BN157" s="3020"/>
      <c r="BO157" s="3020"/>
      <c r="BP157" s="3020"/>
      <c r="BQ157" s="3020"/>
      <c r="BR157" s="3020"/>
      <c r="BS157" s="3020"/>
      <c r="BT157" s="3020"/>
      <c r="BU157" s="3020"/>
      <c r="BV157" s="3020"/>
      <c r="BW157" s="3020"/>
      <c r="BX157" s="3020"/>
      <c r="BY157" s="3020"/>
      <c r="BZ157" s="3020"/>
      <c r="CA157" s="3020"/>
      <c r="CB157" s="3020"/>
      <c r="CC157" s="3020"/>
      <c r="CD157" s="3020"/>
      <c r="CE157" s="3020"/>
      <c r="CF157" s="3020"/>
      <c r="CG157" s="3020"/>
      <c r="CH157" s="3020"/>
      <c r="CI157" s="3020"/>
      <c r="CJ157" s="3020"/>
      <c r="CK157" s="3020"/>
      <c r="CL157" s="3020"/>
      <c r="CM157" s="3020"/>
      <c r="CN157" s="3020"/>
      <c r="CO157" s="3020"/>
      <c r="CP157" s="3020"/>
      <c r="CQ157" s="3020"/>
      <c r="CR157" s="3020"/>
      <c r="CS157" s="3020"/>
      <c r="CT157" s="3020"/>
      <c r="CU157" s="3020"/>
      <c r="CV157" s="3020"/>
      <c r="CW157" s="3020"/>
      <c r="CX157" s="3020"/>
      <c r="CY157" s="3020"/>
      <c r="CZ157" s="3020"/>
      <c r="DA157" s="3020"/>
      <c r="DB157" s="3020"/>
      <c r="DC157" s="2533"/>
      <c r="DD157" s="2533"/>
      <c r="DE157" s="2533"/>
    </row>
    <row r="158" spans="1:109" ht="6.75" customHeight="1">
      <c r="A158" s="2533"/>
      <c r="B158" s="2533"/>
      <c r="C158" s="2533"/>
      <c r="D158" s="2533"/>
      <c r="E158" s="2533"/>
      <c r="F158" s="2533"/>
      <c r="G158" s="2533"/>
      <c r="H158" s="2533"/>
      <c r="I158" s="2533"/>
      <c r="J158" s="2533"/>
      <c r="K158" s="2533"/>
      <c r="L158" s="2533"/>
      <c r="M158" s="2533"/>
      <c r="N158" s="2533"/>
      <c r="O158" s="2533"/>
      <c r="P158" s="2533"/>
      <c r="Q158" s="2533"/>
      <c r="R158" s="2533"/>
      <c r="S158" s="2533"/>
      <c r="T158" s="2561"/>
      <c r="U158" s="2533"/>
      <c r="V158" s="2533"/>
      <c r="W158" s="2533"/>
      <c r="X158" s="2533"/>
      <c r="Y158" s="2533"/>
      <c r="Z158" s="2533"/>
      <c r="AA158" s="2533"/>
      <c r="AB158" s="2533"/>
      <c r="AC158" s="2533"/>
      <c r="AD158" s="2533"/>
      <c r="AE158" s="2533"/>
      <c r="AF158" s="2544"/>
      <c r="AG158" s="2533"/>
      <c r="AH158" s="2533"/>
      <c r="AI158" s="2533"/>
      <c r="AJ158" s="2585"/>
      <c r="AK158" s="2561"/>
      <c r="AL158" s="2533"/>
      <c r="AM158" s="2533"/>
      <c r="AN158" s="3020"/>
      <c r="AO158" s="3020"/>
      <c r="AP158" s="3020"/>
      <c r="AQ158" s="3020"/>
      <c r="AR158" s="3020"/>
      <c r="AS158" s="3020"/>
      <c r="AT158" s="3020"/>
      <c r="AU158" s="3020"/>
      <c r="AV158" s="3020"/>
      <c r="AW158" s="3020"/>
      <c r="AX158" s="3020"/>
      <c r="AY158" s="3020"/>
      <c r="AZ158" s="3020"/>
      <c r="BA158" s="2535"/>
      <c r="BB158" s="2535"/>
      <c r="BC158" s="2533"/>
      <c r="BD158" s="3020"/>
      <c r="BE158" s="3020"/>
      <c r="BF158" s="3020"/>
      <c r="BG158" s="3020"/>
      <c r="BH158" s="3020"/>
      <c r="BI158" s="3020"/>
      <c r="BJ158" s="3020"/>
      <c r="BK158" s="3020"/>
      <c r="BL158" s="3020"/>
      <c r="BM158" s="3020"/>
      <c r="BN158" s="3020"/>
      <c r="BO158" s="3020"/>
      <c r="BP158" s="3020"/>
      <c r="BQ158" s="3020"/>
      <c r="BR158" s="3020"/>
      <c r="BS158" s="3020"/>
      <c r="BT158" s="3020"/>
      <c r="BU158" s="3020"/>
      <c r="BV158" s="3020"/>
      <c r="BW158" s="3020"/>
      <c r="BX158" s="3020"/>
      <c r="BY158" s="3020"/>
      <c r="BZ158" s="3020"/>
      <c r="CA158" s="3020"/>
      <c r="CB158" s="3020"/>
      <c r="CC158" s="3020"/>
      <c r="CD158" s="3020"/>
      <c r="CE158" s="3020"/>
      <c r="CF158" s="3020"/>
      <c r="CG158" s="3020"/>
      <c r="CH158" s="3020"/>
      <c r="CI158" s="3020"/>
      <c r="CJ158" s="3020"/>
      <c r="CK158" s="3020"/>
      <c r="CL158" s="3020"/>
      <c r="CM158" s="3020"/>
      <c r="CN158" s="3020"/>
      <c r="CO158" s="3020"/>
      <c r="CP158" s="3020"/>
      <c r="CQ158" s="3020"/>
      <c r="CR158" s="3020"/>
      <c r="CS158" s="3020"/>
      <c r="CT158" s="3020"/>
      <c r="CU158" s="3020"/>
      <c r="CV158" s="3020"/>
      <c r="CW158" s="3020"/>
      <c r="CX158" s="3020"/>
      <c r="CY158" s="3020"/>
      <c r="CZ158" s="3020"/>
      <c r="DA158" s="3020"/>
      <c r="DB158" s="3020"/>
      <c r="DC158" s="2533"/>
      <c r="DD158" s="2533"/>
      <c r="DE158" s="2533"/>
    </row>
    <row r="159" spans="1:109" ht="6.75" customHeight="1">
      <c r="A159" s="2533"/>
      <c r="B159" s="2533"/>
      <c r="C159" s="2533"/>
      <c r="D159" s="2533"/>
      <c r="E159" s="2533"/>
      <c r="F159" s="2533"/>
      <c r="G159" s="2533"/>
      <c r="H159" s="2533"/>
      <c r="I159" s="2533"/>
      <c r="J159" s="2533"/>
      <c r="K159" s="2533"/>
      <c r="L159" s="2533"/>
      <c r="M159" s="2533"/>
      <c r="N159" s="2533"/>
      <c r="O159" s="2533"/>
      <c r="P159" s="2533"/>
      <c r="Q159" s="2533"/>
      <c r="R159" s="2533"/>
      <c r="S159" s="2533"/>
      <c r="T159" s="2561"/>
      <c r="U159" s="2533"/>
      <c r="V159" s="2533"/>
      <c r="W159" s="2533"/>
      <c r="X159" s="2533"/>
      <c r="Y159" s="2533"/>
      <c r="Z159" s="2533"/>
      <c r="AA159" s="2533"/>
      <c r="AB159" s="2533"/>
      <c r="AC159" s="2533"/>
      <c r="AD159" s="2533"/>
      <c r="AE159" s="2533"/>
      <c r="AF159" s="2544"/>
      <c r="AG159" s="2533"/>
      <c r="AH159" s="2533"/>
      <c r="AI159" s="2533"/>
      <c r="AJ159" s="2585"/>
      <c r="AK159" s="2561"/>
      <c r="AL159" s="2533"/>
      <c r="AM159" s="2533"/>
      <c r="AN159" s="2533"/>
      <c r="AO159" s="2533"/>
      <c r="AP159" s="2533"/>
      <c r="AQ159" s="2533"/>
      <c r="AR159" s="2533"/>
      <c r="AS159" s="2533"/>
      <c r="AT159" s="2533"/>
      <c r="AU159" s="2533"/>
      <c r="AV159" s="2533"/>
      <c r="AW159" s="2533"/>
      <c r="AX159" s="2533"/>
      <c r="AY159" s="2533"/>
      <c r="AZ159" s="2533"/>
      <c r="BA159" s="2533"/>
      <c r="BB159" s="2533"/>
      <c r="BC159" s="2533"/>
      <c r="BD159" s="3022" t="s">
        <v>3422</v>
      </c>
      <c r="BE159" s="3022"/>
      <c r="BF159" s="3022"/>
      <c r="BG159" s="3022"/>
      <c r="BH159" s="3022"/>
      <c r="BI159" s="3022"/>
      <c r="BJ159" s="3022"/>
      <c r="BK159" s="3022"/>
      <c r="BL159" s="3022"/>
      <c r="BM159" s="3022"/>
      <c r="BN159" s="3022"/>
      <c r="BO159" s="3022"/>
      <c r="BP159" s="3022"/>
      <c r="BQ159" s="3022"/>
      <c r="BR159" s="3022"/>
      <c r="BS159" s="3022"/>
      <c r="BT159" s="3022"/>
      <c r="BU159" s="3022"/>
      <c r="BV159" s="3022"/>
      <c r="BW159" s="3022"/>
      <c r="BX159" s="3022"/>
      <c r="BY159" s="3022"/>
      <c r="BZ159" s="3022"/>
      <c r="CA159" s="3022"/>
      <c r="CB159" s="3022"/>
      <c r="CC159" s="3022"/>
      <c r="CD159" s="3022"/>
      <c r="CE159" s="3022"/>
      <c r="CF159" s="3022"/>
      <c r="CG159" s="3022"/>
      <c r="CH159" s="3022"/>
      <c r="CI159" s="3022"/>
      <c r="CJ159" s="3022"/>
      <c r="CK159" s="3022"/>
      <c r="CL159" s="3022"/>
      <c r="CM159" s="3022"/>
      <c r="CN159" s="3022"/>
      <c r="CO159" s="3022"/>
      <c r="CP159" s="3022"/>
      <c r="CQ159" s="3022"/>
      <c r="CR159" s="3022"/>
      <c r="CS159" s="3022"/>
      <c r="CT159" s="3022"/>
      <c r="CU159" s="3022"/>
      <c r="CV159" s="3022"/>
      <c r="CW159" s="3022"/>
      <c r="CX159" s="3022"/>
      <c r="CY159" s="3022"/>
      <c r="CZ159" s="3022"/>
      <c r="DA159" s="3022"/>
      <c r="DB159" s="3022"/>
      <c r="DC159" s="3022"/>
      <c r="DD159" s="3022"/>
      <c r="DE159" s="3022"/>
    </row>
    <row r="160" spans="1:109" ht="6.75" customHeight="1">
      <c r="A160" s="2533"/>
      <c r="B160" s="2533"/>
      <c r="C160" s="2533"/>
      <c r="D160" s="2533"/>
      <c r="E160" s="2533"/>
      <c r="F160" s="2533"/>
      <c r="G160" s="2533"/>
      <c r="H160" s="2533"/>
      <c r="I160" s="2533"/>
      <c r="J160" s="2533"/>
      <c r="K160" s="2533"/>
      <c r="L160" s="2533"/>
      <c r="M160" s="2533"/>
      <c r="N160" s="2533"/>
      <c r="O160" s="2533"/>
      <c r="P160" s="2533"/>
      <c r="Q160" s="2533"/>
      <c r="R160" s="2533"/>
      <c r="S160" s="2533"/>
      <c r="T160" s="2561"/>
      <c r="U160" s="2533"/>
      <c r="V160" s="2533"/>
      <c r="W160" s="2533"/>
      <c r="X160" s="2533"/>
      <c r="Y160" s="2533"/>
      <c r="Z160" s="2533"/>
      <c r="AA160" s="2533"/>
      <c r="AB160" s="2533"/>
      <c r="AC160" s="2533"/>
      <c r="AD160" s="2533"/>
      <c r="AE160" s="2533"/>
      <c r="AF160" s="2544"/>
      <c r="AG160" s="2533"/>
      <c r="AH160" s="2533"/>
      <c r="AI160" s="2533"/>
      <c r="AJ160" s="2585"/>
      <c r="AK160" s="2561"/>
      <c r="AL160" s="2533"/>
      <c r="AM160" s="2533"/>
      <c r="AN160" s="2533"/>
      <c r="AO160" s="2533"/>
      <c r="AP160" s="2533"/>
      <c r="AQ160" s="2533"/>
      <c r="AR160" s="2533"/>
      <c r="AS160" s="2533"/>
      <c r="AT160" s="2533"/>
      <c r="AU160" s="2533"/>
      <c r="AV160" s="2533"/>
      <c r="AW160" s="2533"/>
      <c r="AX160" s="2533"/>
      <c r="AY160" s="2533"/>
      <c r="AZ160" s="2533"/>
      <c r="BA160" s="2533"/>
      <c r="BB160" s="2533"/>
      <c r="BC160" s="2533"/>
      <c r="BD160" s="3022"/>
      <c r="BE160" s="3022"/>
      <c r="BF160" s="3022"/>
      <c r="BG160" s="3022"/>
      <c r="BH160" s="3022"/>
      <c r="BI160" s="3022"/>
      <c r="BJ160" s="3022"/>
      <c r="BK160" s="3022"/>
      <c r="BL160" s="3022"/>
      <c r="BM160" s="3022"/>
      <c r="BN160" s="3022"/>
      <c r="BO160" s="3022"/>
      <c r="BP160" s="3022"/>
      <c r="BQ160" s="3022"/>
      <c r="BR160" s="3022"/>
      <c r="BS160" s="3022"/>
      <c r="BT160" s="3022"/>
      <c r="BU160" s="3022"/>
      <c r="BV160" s="3022"/>
      <c r="BW160" s="3022"/>
      <c r="BX160" s="3022"/>
      <c r="BY160" s="3022"/>
      <c r="BZ160" s="3022"/>
      <c r="CA160" s="3022"/>
      <c r="CB160" s="3022"/>
      <c r="CC160" s="3022"/>
      <c r="CD160" s="3022"/>
      <c r="CE160" s="3022"/>
      <c r="CF160" s="3022"/>
      <c r="CG160" s="3022"/>
      <c r="CH160" s="3022"/>
      <c r="CI160" s="3022"/>
      <c r="CJ160" s="3022"/>
      <c r="CK160" s="3022"/>
      <c r="CL160" s="3022"/>
      <c r="CM160" s="3022"/>
      <c r="CN160" s="3022"/>
      <c r="CO160" s="3022"/>
      <c r="CP160" s="3022"/>
      <c r="CQ160" s="3022"/>
      <c r="CR160" s="3022"/>
      <c r="CS160" s="3022"/>
      <c r="CT160" s="3022"/>
      <c r="CU160" s="3022"/>
      <c r="CV160" s="3022"/>
      <c r="CW160" s="3022"/>
      <c r="CX160" s="3022"/>
      <c r="CY160" s="3022"/>
      <c r="CZ160" s="3022"/>
      <c r="DA160" s="3022"/>
      <c r="DB160" s="3022"/>
      <c r="DC160" s="3022"/>
      <c r="DD160" s="3022"/>
      <c r="DE160" s="3022"/>
    </row>
    <row r="161" spans="1:109" ht="6.75" customHeight="1">
      <c r="A161" s="2533"/>
      <c r="B161" s="2533"/>
      <c r="C161" s="2533"/>
      <c r="D161" s="2533"/>
      <c r="E161" s="2533"/>
      <c r="F161" s="2533"/>
      <c r="G161" s="2533"/>
      <c r="H161" s="2533"/>
      <c r="I161" s="2533"/>
      <c r="J161" s="2533"/>
      <c r="K161" s="2533"/>
      <c r="L161" s="2533"/>
      <c r="M161" s="2533"/>
      <c r="N161" s="2533"/>
      <c r="O161" s="2533"/>
      <c r="P161" s="2533"/>
      <c r="Q161" s="2533"/>
      <c r="R161" s="2533"/>
      <c r="S161" s="2533"/>
      <c r="T161" s="2561"/>
      <c r="U161" s="2533"/>
      <c r="V161" s="2533"/>
      <c r="W161" s="2533"/>
      <c r="X161" s="2533"/>
      <c r="Y161" s="2533"/>
      <c r="Z161" s="2533"/>
      <c r="AA161" s="2533"/>
      <c r="AB161" s="2533"/>
      <c r="AC161" s="2533"/>
      <c r="AD161" s="2533"/>
      <c r="AE161" s="2533"/>
      <c r="AF161" s="2544"/>
      <c r="AG161" s="2533"/>
      <c r="AH161" s="2533"/>
      <c r="AI161" s="2533"/>
      <c r="AJ161" s="2585"/>
      <c r="AK161" s="2561"/>
      <c r="AL161" s="2533"/>
      <c r="AM161" s="2533"/>
      <c r="AN161" s="2533"/>
      <c r="AO161" s="2533"/>
      <c r="AP161" s="2533"/>
      <c r="AQ161" s="2533"/>
      <c r="AR161" s="2533"/>
      <c r="AS161" s="2533"/>
      <c r="AT161" s="2533"/>
      <c r="AU161" s="2533"/>
      <c r="AV161" s="2533"/>
      <c r="AW161" s="2533"/>
      <c r="AX161" s="2533"/>
      <c r="AY161" s="2533"/>
      <c r="AZ161" s="2533"/>
      <c r="BA161" s="2533"/>
      <c r="BB161" s="2533"/>
      <c r="BC161" s="2533"/>
      <c r="BD161" s="2533"/>
      <c r="BE161" s="2533"/>
      <c r="BF161" s="2533"/>
      <c r="BG161" s="2533"/>
      <c r="BH161" s="2533"/>
      <c r="BI161" s="2533"/>
      <c r="BJ161" s="2533"/>
      <c r="BK161" s="2533"/>
      <c r="BL161" s="2533"/>
      <c r="BM161" s="2533"/>
      <c r="BN161" s="2533"/>
      <c r="BO161" s="2533"/>
      <c r="BP161" s="2533"/>
      <c r="BQ161" s="2533"/>
      <c r="BR161" s="2533"/>
      <c r="BS161" s="2533"/>
      <c r="BT161" s="2533"/>
      <c r="BU161" s="2533"/>
      <c r="BV161" s="2533"/>
      <c r="BW161" s="2533"/>
      <c r="BX161" s="2533"/>
      <c r="BY161" s="2533"/>
      <c r="BZ161" s="2533"/>
      <c r="CA161" s="2533"/>
      <c r="CB161" s="2533"/>
      <c r="CC161" s="2533"/>
      <c r="CD161" s="2533"/>
      <c r="CE161" s="2533"/>
      <c r="CF161" s="2533"/>
      <c r="CG161" s="2533"/>
      <c r="CH161" s="2533"/>
      <c r="CI161" s="2533"/>
      <c r="CJ161" s="2533"/>
      <c r="CK161" s="2533"/>
      <c r="CL161" s="2533"/>
      <c r="CM161" s="2533"/>
      <c r="CN161" s="2533"/>
      <c r="CO161" s="2533"/>
      <c r="CP161" s="2533"/>
      <c r="CQ161" s="2533"/>
      <c r="CR161" s="2533"/>
      <c r="CS161" s="2533"/>
      <c r="CT161" s="2533"/>
      <c r="CU161" s="2533"/>
      <c r="CV161" s="2533"/>
      <c r="CW161" s="2533"/>
      <c r="CX161" s="2533"/>
      <c r="CY161" s="2533"/>
      <c r="CZ161" s="2533"/>
      <c r="DA161" s="2533"/>
      <c r="DB161" s="2533"/>
      <c r="DC161" s="2533"/>
      <c r="DD161" s="2533"/>
      <c r="DE161" s="2533"/>
    </row>
    <row r="162" spans="1:109" ht="6.75" customHeight="1">
      <c r="A162" s="2533"/>
      <c r="B162" s="2533"/>
      <c r="C162" s="2533"/>
      <c r="D162" s="2533"/>
      <c r="E162" s="2533"/>
      <c r="F162" s="2533"/>
      <c r="G162" s="2533"/>
      <c r="H162" s="2533"/>
      <c r="I162" s="2533"/>
      <c r="J162" s="2533"/>
      <c r="K162" s="2533"/>
      <c r="L162" s="2533"/>
      <c r="M162" s="2533"/>
      <c r="N162" s="2533"/>
      <c r="O162" s="2533"/>
      <c r="P162" s="2533"/>
      <c r="Q162" s="2533"/>
      <c r="R162" s="2533"/>
      <c r="S162" s="2533"/>
      <c r="T162" s="2561"/>
      <c r="U162" s="2533"/>
      <c r="V162" s="2533"/>
      <c r="W162" s="2533"/>
      <c r="X162" s="2533"/>
      <c r="Y162" s="2533"/>
      <c r="Z162" s="2533"/>
      <c r="AA162" s="2533"/>
      <c r="AB162" s="2533"/>
      <c r="AC162" s="2533"/>
      <c r="AD162" s="2533"/>
      <c r="AE162" s="2533"/>
      <c r="AF162" s="2533"/>
      <c r="AG162" s="2533"/>
      <c r="AH162" s="2533"/>
      <c r="AI162" s="2533"/>
      <c r="AJ162" s="2585"/>
      <c r="AK162" s="2563"/>
      <c r="AL162" s="2532"/>
      <c r="AM162" s="2533"/>
      <c r="AN162" s="3020" t="s">
        <v>81</v>
      </c>
      <c r="AO162" s="3020"/>
      <c r="AP162" s="3020"/>
      <c r="AQ162" s="3020"/>
      <c r="AR162" s="3020"/>
      <c r="AS162" s="3020"/>
      <c r="AT162" s="3020"/>
      <c r="AU162" s="3020"/>
      <c r="AV162" s="3020"/>
      <c r="AW162" s="3020"/>
      <c r="AX162" s="2533"/>
      <c r="AY162" s="2532"/>
      <c r="AZ162" s="2532"/>
      <c r="BA162" s="2532"/>
      <c r="BB162" s="2532"/>
      <c r="BC162" s="2533"/>
      <c r="BD162" s="3020" t="s">
        <v>6998</v>
      </c>
      <c r="BE162" s="3020"/>
      <c r="BF162" s="3020"/>
      <c r="BG162" s="3020"/>
      <c r="BH162" s="3020"/>
      <c r="BI162" s="3020"/>
      <c r="BJ162" s="3020"/>
      <c r="BK162" s="3020"/>
      <c r="BL162" s="3020"/>
      <c r="BM162" s="3020"/>
      <c r="BN162" s="3020"/>
      <c r="BO162" s="3020"/>
      <c r="BP162" s="3020"/>
      <c r="BQ162" s="3020"/>
      <c r="BR162" s="3020"/>
      <c r="BS162" s="3020"/>
      <c r="BT162" s="3020"/>
      <c r="BU162" s="3020"/>
      <c r="BV162" s="3020"/>
      <c r="BW162" s="3020"/>
      <c r="BX162" s="3020"/>
      <c r="BY162" s="3020"/>
      <c r="BZ162" s="3020"/>
      <c r="CA162" s="3020"/>
      <c r="CB162" s="3020"/>
      <c r="CC162" s="3020"/>
      <c r="CD162" s="3020"/>
      <c r="CE162" s="3020"/>
      <c r="CF162" s="3020"/>
      <c r="CG162" s="3020"/>
      <c r="CH162" s="3020"/>
      <c r="CI162" s="3020"/>
      <c r="CJ162" s="3020"/>
      <c r="CK162" s="3020"/>
      <c r="CL162" s="3020"/>
      <c r="CM162" s="3020"/>
      <c r="CN162" s="3020"/>
      <c r="CO162" s="3020"/>
      <c r="CP162" s="3020"/>
      <c r="CQ162" s="3020"/>
      <c r="CR162" s="3020"/>
      <c r="CS162" s="3020"/>
      <c r="CT162" s="3020"/>
      <c r="CU162" s="3020"/>
      <c r="CV162" s="3020"/>
      <c r="CW162" s="3020"/>
      <c r="CX162" s="3020"/>
      <c r="CY162" s="3020"/>
      <c r="CZ162" s="3020"/>
      <c r="DA162" s="3020"/>
      <c r="DB162" s="3020"/>
      <c r="DC162" s="2533"/>
      <c r="DD162" s="2533"/>
      <c r="DE162" s="2533"/>
    </row>
    <row r="163" spans="1:109" ht="6.75" customHeight="1">
      <c r="A163" s="2533"/>
      <c r="B163" s="2533"/>
      <c r="C163" s="2533"/>
      <c r="D163" s="2533"/>
      <c r="E163" s="2533"/>
      <c r="F163" s="2533"/>
      <c r="G163" s="2533"/>
      <c r="H163" s="2533"/>
      <c r="I163" s="2533"/>
      <c r="J163" s="2533"/>
      <c r="K163" s="2533"/>
      <c r="L163" s="2533"/>
      <c r="M163" s="2533"/>
      <c r="N163" s="2533"/>
      <c r="O163" s="2533"/>
      <c r="P163" s="2533"/>
      <c r="Q163" s="2533"/>
      <c r="R163" s="2533"/>
      <c r="S163" s="2533"/>
      <c r="T163" s="2561"/>
      <c r="U163" s="2533"/>
      <c r="V163" s="2533"/>
      <c r="W163" s="2533"/>
      <c r="X163" s="2533"/>
      <c r="Y163" s="2533"/>
      <c r="Z163" s="2533"/>
      <c r="AA163" s="2533"/>
      <c r="AB163" s="2533"/>
      <c r="AC163" s="2533"/>
      <c r="AD163" s="2533"/>
      <c r="AE163" s="2533"/>
      <c r="AF163" s="2533"/>
      <c r="AG163" s="2533"/>
      <c r="AH163" s="2533"/>
      <c r="AI163" s="2533"/>
      <c r="AJ163" s="2585"/>
      <c r="AK163" s="2562"/>
      <c r="AL163" s="2533"/>
      <c r="AM163" s="2533"/>
      <c r="AN163" s="3020"/>
      <c r="AO163" s="3020"/>
      <c r="AP163" s="3020"/>
      <c r="AQ163" s="3020"/>
      <c r="AR163" s="3020"/>
      <c r="AS163" s="3020"/>
      <c r="AT163" s="3020"/>
      <c r="AU163" s="3020"/>
      <c r="AV163" s="3020"/>
      <c r="AW163" s="3020"/>
      <c r="AX163" s="2533"/>
      <c r="AY163" s="2533"/>
      <c r="AZ163" s="2533"/>
      <c r="BA163" s="2533"/>
      <c r="BB163" s="2533"/>
      <c r="BC163" s="2533"/>
      <c r="BD163" s="3020"/>
      <c r="BE163" s="3020"/>
      <c r="BF163" s="3020"/>
      <c r="BG163" s="3020"/>
      <c r="BH163" s="3020"/>
      <c r="BI163" s="3020"/>
      <c r="BJ163" s="3020"/>
      <c r="BK163" s="3020"/>
      <c r="BL163" s="3020"/>
      <c r="BM163" s="3020"/>
      <c r="BN163" s="3020"/>
      <c r="BO163" s="3020"/>
      <c r="BP163" s="3020"/>
      <c r="BQ163" s="3020"/>
      <c r="BR163" s="3020"/>
      <c r="BS163" s="3020"/>
      <c r="BT163" s="3020"/>
      <c r="BU163" s="3020"/>
      <c r="BV163" s="3020"/>
      <c r="BW163" s="3020"/>
      <c r="BX163" s="3020"/>
      <c r="BY163" s="3020"/>
      <c r="BZ163" s="3020"/>
      <c r="CA163" s="3020"/>
      <c r="CB163" s="3020"/>
      <c r="CC163" s="3020"/>
      <c r="CD163" s="3020"/>
      <c r="CE163" s="3020"/>
      <c r="CF163" s="3020"/>
      <c r="CG163" s="3020"/>
      <c r="CH163" s="3020"/>
      <c r="CI163" s="3020"/>
      <c r="CJ163" s="3020"/>
      <c r="CK163" s="3020"/>
      <c r="CL163" s="3020"/>
      <c r="CM163" s="3020"/>
      <c r="CN163" s="3020"/>
      <c r="CO163" s="3020"/>
      <c r="CP163" s="3020"/>
      <c r="CQ163" s="3020"/>
      <c r="CR163" s="3020"/>
      <c r="CS163" s="3020"/>
      <c r="CT163" s="3020"/>
      <c r="CU163" s="3020"/>
      <c r="CV163" s="3020"/>
      <c r="CW163" s="3020"/>
      <c r="CX163" s="3020"/>
      <c r="CY163" s="3020"/>
      <c r="CZ163" s="3020"/>
      <c r="DA163" s="3020"/>
      <c r="DB163" s="3020"/>
      <c r="DC163" s="2533"/>
      <c r="DD163" s="2533"/>
      <c r="DE163" s="2533"/>
    </row>
    <row r="164" spans="1:109" ht="6.75" customHeight="1">
      <c r="A164" s="2533"/>
      <c r="B164" s="2533"/>
      <c r="C164" s="2533"/>
      <c r="D164" s="2533"/>
      <c r="E164" s="2533"/>
      <c r="F164" s="2533"/>
      <c r="G164" s="2533"/>
      <c r="H164" s="2533"/>
      <c r="I164" s="2533"/>
      <c r="J164" s="2533"/>
      <c r="K164" s="2533"/>
      <c r="L164" s="2533"/>
      <c r="M164" s="2533"/>
      <c r="N164" s="2533"/>
      <c r="O164" s="2533"/>
      <c r="P164" s="2533"/>
      <c r="Q164" s="2533"/>
      <c r="R164" s="2533"/>
      <c r="S164" s="2533"/>
      <c r="T164" s="2561"/>
      <c r="U164" s="2533"/>
      <c r="V164" s="2533"/>
      <c r="W164" s="2533"/>
      <c r="X164" s="2533"/>
      <c r="Y164" s="2533"/>
      <c r="Z164" s="2533"/>
      <c r="AA164" s="2533"/>
      <c r="AB164" s="2533"/>
      <c r="AC164" s="2533"/>
      <c r="AD164" s="2533"/>
      <c r="AE164" s="2533"/>
      <c r="AF164" s="2533"/>
      <c r="AG164" s="2533"/>
      <c r="AH164" s="2533"/>
      <c r="AI164" s="2533"/>
      <c r="AJ164" s="2585"/>
      <c r="AK164" s="2561"/>
      <c r="AL164" s="2533"/>
      <c r="AM164" s="2533"/>
      <c r="AN164" s="2533"/>
      <c r="AO164" s="2533"/>
      <c r="AP164" s="2533"/>
      <c r="AQ164" s="2533"/>
      <c r="AR164" s="2533"/>
      <c r="AS164" s="2533"/>
      <c r="AT164" s="2533"/>
      <c r="AU164" s="2533"/>
      <c r="AV164" s="2533"/>
      <c r="AW164" s="2533"/>
      <c r="AX164" s="2533"/>
      <c r="AY164" s="2533"/>
      <c r="AZ164" s="2533"/>
      <c r="BA164" s="2533"/>
      <c r="BB164" s="2533"/>
      <c r="BC164" s="2533"/>
      <c r="BD164" s="2533"/>
      <c r="BE164" s="2533"/>
      <c r="BF164" s="2533"/>
      <c r="BG164" s="2533"/>
      <c r="BH164" s="2533"/>
      <c r="BI164" s="2533"/>
      <c r="BJ164" s="2533"/>
      <c r="BK164" s="2533"/>
      <c r="BL164" s="2533"/>
      <c r="BM164" s="2533"/>
      <c r="BN164" s="2533"/>
      <c r="BO164" s="2533"/>
      <c r="BP164" s="2533"/>
      <c r="BQ164" s="2533"/>
      <c r="BR164" s="2533"/>
      <c r="BS164" s="2533"/>
      <c r="BT164" s="2533"/>
      <c r="BU164" s="2533"/>
      <c r="BV164" s="2533"/>
      <c r="BW164" s="2533"/>
      <c r="BX164" s="2533"/>
      <c r="BY164" s="2533"/>
      <c r="BZ164" s="2533"/>
      <c r="CA164" s="2533"/>
      <c r="CB164" s="2533"/>
      <c r="CC164" s="2533"/>
      <c r="CD164" s="2533"/>
      <c r="CE164" s="2533"/>
      <c r="CF164" s="2533"/>
      <c r="CG164" s="2533"/>
      <c r="CH164" s="2533"/>
      <c r="CI164" s="2533"/>
      <c r="CJ164" s="2533"/>
      <c r="CK164" s="2533"/>
      <c r="CL164" s="2533"/>
      <c r="CM164" s="2533"/>
      <c r="CN164" s="2533"/>
      <c r="CO164" s="2533"/>
      <c r="CP164" s="2533"/>
      <c r="CQ164" s="2533"/>
      <c r="CR164" s="2533"/>
      <c r="CS164" s="2533"/>
      <c r="CT164" s="2533"/>
      <c r="CU164" s="2533"/>
      <c r="CV164" s="2533"/>
      <c r="CW164" s="2533"/>
      <c r="CX164" s="2533"/>
      <c r="CY164" s="2533"/>
      <c r="CZ164" s="2533"/>
      <c r="DA164" s="2533"/>
      <c r="DB164" s="2533"/>
      <c r="DC164" s="2533"/>
      <c r="DD164" s="2533"/>
      <c r="DE164" s="2533"/>
    </row>
    <row r="165" spans="1:109" ht="6.75" customHeight="1">
      <c r="A165" s="2533"/>
      <c r="B165" s="2533"/>
      <c r="C165" s="2533"/>
      <c r="D165" s="2533"/>
      <c r="E165" s="2533"/>
      <c r="F165" s="2533"/>
      <c r="G165" s="2533"/>
      <c r="H165" s="2533"/>
      <c r="I165" s="2533"/>
      <c r="J165" s="2533"/>
      <c r="K165" s="2533"/>
      <c r="L165" s="2533"/>
      <c r="M165" s="2533"/>
      <c r="N165" s="2533"/>
      <c r="O165" s="2533"/>
      <c r="P165" s="2533"/>
      <c r="Q165" s="2533"/>
      <c r="R165" s="2533"/>
      <c r="S165" s="2533"/>
      <c r="T165" s="2561"/>
      <c r="U165" s="2533"/>
      <c r="V165" s="2533"/>
      <c r="W165" s="2533"/>
      <c r="X165" s="2533"/>
      <c r="Y165" s="2533"/>
      <c r="Z165" s="2533"/>
      <c r="AA165" s="2533"/>
      <c r="AB165" s="2533"/>
      <c r="AC165" s="2533"/>
      <c r="AD165" s="2533"/>
      <c r="AE165" s="2533"/>
      <c r="AF165" s="2533"/>
      <c r="AG165" s="2533"/>
      <c r="AH165" s="2533"/>
      <c r="AI165" s="2533"/>
      <c r="AJ165" s="2585"/>
      <c r="AK165" s="2563"/>
      <c r="AL165" s="2532"/>
      <c r="AM165" s="2533"/>
      <c r="AN165" s="3020" t="s">
        <v>184</v>
      </c>
      <c r="AO165" s="3020"/>
      <c r="AP165" s="3020"/>
      <c r="AQ165" s="3020"/>
      <c r="AR165" s="3020"/>
      <c r="AS165" s="3020"/>
      <c r="AT165" s="3020"/>
      <c r="AU165" s="3020"/>
      <c r="AV165" s="3020"/>
      <c r="AW165" s="3020"/>
      <c r="AX165" s="2533"/>
      <c r="AY165" s="2532"/>
      <c r="AZ165" s="2533"/>
      <c r="BA165" s="2533"/>
      <c r="BB165" s="2533"/>
      <c r="BC165" s="2533"/>
      <c r="BD165" s="3020" t="s">
        <v>7450</v>
      </c>
      <c r="BE165" s="3020"/>
      <c r="BF165" s="3020"/>
      <c r="BG165" s="3020"/>
      <c r="BH165" s="3020"/>
      <c r="BI165" s="3020"/>
      <c r="BJ165" s="3020"/>
      <c r="BK165" s="3020"/>
      <c r="BL165" s="3020"/>
      <c r="BM165" s="3020"/>
      <c r="BN165" s="3020"/>
      <c r="BO165" s="3020"/>
      <c r="BP165" s="3020"/>
      <c r="BQ165" s="3020"/>
      <c r="BR165" s="3020"/>
      <c r="BS165" s="3020"/>
      <c r="BT165" s="3020"/>
      <c r="BU165" s="3020"/>
      <c r="BV165" s="3020"/>
      <c r="BW165" s="3020"/>
      <c r="BX165" s="3020"/>
      <c r="BY165" s="3020"/>
      <c r="BZ165" s="3020"/>
      <c r="CA165" s="3020"/>
      <c r="CB165" s="3020"/>
      <c r="CC165" s="3020"/>
      <c r="CD165" s="3020"/>
      <c r="CE165" s="3020"/>
      <c r="CF165" s="3020"/>
      <c r="CG165" s="3020"/>
      <c r="CH165" s="3020"/>
      <c r="CI165" s="3020"/>
      <c r="CJ165" s="3020"/>
      <c r="CK165" s="3020"/>
      <c r="CL165" s="3020"/>
      <c r="CM165" s="3020"/>
      <c r="CN165" s="3020"/>
      <c r="CO165" s="3020"/>
      <c r="CP165" s="3020"/>
      <c r="CQ165" s="3020"/>
      <c r="CR165" s="3020"/>
      <c r="CS165" s="3020"/>
      <c r="CT165" s="3020"/>
      <c r="CU165" s="3020"/>
      <c r="CV165" s="3020"/>
      <c r="CW165" s="3020"/>
      <c r="CX165" s="3020"/>
      <c r="CY165" s="3020"/>
      <c r="CZ165" s="3020"/>
      <c r="DA165" s="3020"/>
      <c r="DB165" s="3020"/>
      <c r="DC165" s="2533"/>
      <c r="DD165" s="2533"/>
      <c r="DE165" s="2533"/>
    </row>
    <row r="166" spans="1:109" ht="6.75" customHeight="1">
      <c r="A166" s="2533"/>
      <c r="B166" s="2533"/>
      <c r="C166" s="2533"/>
      <c r="D166" s="2533"/>
      <c r="E166" s="2533"/>
      <c r="F166" s="2533"/>
      <c r="G166" s="2533"/>
      <c r="H166" s="2533"/>
      <c r="I166" s="2533"/>
      <c r="J166" s="2533"/>
      <c r="K166" s="2533"/>
      <c r="L166" s="2533"/>
      <c r="M166" s="2533"/>
      <c r="N166" s="2533"/>
      <c r="O166" s="2533"/>
      <c r="P166" s="2533"/>
      <c r="Q166" s="2533"/>
      <c r="R166" s="2533"/>
      <c r="S166" s="2533"/>
      <c r="T166" s="2561"/>
      <c r="U166" s="2533"/>
      <c r="V166" s="2533"/>
      <c r="W166" s="2533"/>
      <c r="X166" s="2533"/>
      <c r="Y166" s="2533"/>
      <c r="Z166" s="2533"/>
      <c r="AA166" s="2533"/>
      <c r="AB166" s="2533"/>
      <c r="AC166" s="2533"/>
      <c r="AD166" s="2533"/>
      <c r="AE166" s="2533"/>
      <c r="AF166" s="2533"/>
      <c r="AG166" s="2533"/>
      <c r="AH166" s="2533"/>
      <c r="AI166" s="2533"/>
      <c r="AJ166" s="2585"/>
      <c r="AK166" s="2562"/>
      <c r="AL166" s="2533"/>
      <c r="AM166" s="2533"/>
      <c r="AN166" s="3020"/>
      <c r="AO166" s="3020"/>
      <c r="AP166" s="3020"/>
      <c r="AQ166" s="3020"/>
      <c r="AR166" s="3020"/>
      <c r="AS166" s="3020"/>
      <c r="AT166" s="3020"/>
      <c r="AU166" s="3020"/>
      <c r="AV166" s="3020"/>
      <c r="AW166" s="3020"/>
      <c r="AX166" s="2533"/>
      <c r="AY166" s="2533"/>
      <c r="AZ166" s="2535"/>
      <c r="BA166" s="2535"/>
      <c r="BB166" s="2535"/>
      <c r="BC166" s="2533"/>
      <c r="BD166" s="3020"/>
      <c r="BE166" s="3020"/>
      <c r="BF166" s="3020"/>
      <c r="BG166" s="3020"/>
      <c r="BH166" s="3020"/>
      <c r="BI166" s="3020"/>
      <c r="BJ166" s="3020"/>
      <c r="BK166" s="3020"/>
      <c r="BL166" s="3020"/>
      <c r="BM166" s="3020"/>
      <c r="BN166" s="3020"/>
      <c r="BO166" s="3020"/>
      <c r="BP166" s="3020"/>
      <c r="BQ166" s="3020"/>
      <c r="BR166" s="3020"/>
      <c r="BS166" s="3020"/>
      <c r="BT166" s="3020"/>
      <c r="BU166" s="3020"/>
      <c r="BV166" s="3020"/>
      <c r="BW166" s="3020"/>
      <c r="BX166" s="3020"/>
      <c r="BY166" s="3020"/>
      <c r="BZ166" s="3020"/>
      <c r="CA166" s="3020"/>
      <c r="CB166" s="3020"/>
      <c r="CC166" s="3020"/>
      <c r="CD166" s="3020"/>
      <c r="CE166" s="3020"/>
      <c r="CF166" s="3020"/>
      <c r="CG166" s="3020"/>
      <c r="CH166" s="3020"/>
      <c r="CI166" s="3020"/>
      <c r="CJ166" s="3020"/>
      <c r="CK166" s="3020"/>
      <c r="CL166" s="3020"/>
      <c r="CM166" s="3020"/>
      <c r="CN166" s="3020"/>
      <c r="CO166" s="3020"/>
      <c r="CP166" s="3020"/>
      <c r="CQ166" s="3020"/>
      <c r="CR166" s="3020"/>
      <c r="CS166" s="3020"/>
      <c r="CT166" s="3020"/>
      <c r="CU166" s="3020"/>
      <c r="CV166" s="3020"/>
      <c r="CW166" s="3020"/>
      <c r="CX166" s="3020"/>
      <c r="CY166" s="3020"/>
      <c r="CZ166" s="3020"/>
      <c r="DA166" s="3020"/>
      <c r="DB166" s="3020"/>
      <c r="DC166" s="2533"/>
      <c r="DD166" s="2533"/>
      <c r="DE166" s="2533"/>
    </row>
    <row r="167" spans="1:109" ht="6.75" customHeight="1">
      <c r="A167" s="2533"/>
      <c r="B167" s="2533"/>
      <c r="C167" s="2533"/>
      <c r="D167" s="2533"/>
      <c r="E167" s="2533"/>
      <c r="F167" s="2533"/>
      <c r="G167" s="2533"/>
      <c r="H167" s="2533"/>
      <c r="I167" s="2533"/>
      <c r="J167" s="2533"/>
      <c r="K167" s="2533"/>
      <c r="L167" s="2533"/>
      <c r="M167" s="2533"/>
      <c r="N167" s="2533"/>
      <c r="O167" s="2533"/>
      <c r="P167" s="2533"/>
      <c r="Q167" s="2533"/>
      <c r="R167" s="2533"/>
      <c r="S167" s="2533"/>
      <c r="T167" s="2561"/>
      <c r="U167" s="2533"/>
      <c r="V167" s="2533"/>
      <c r="W167" s="2533"/>
      <c r="X167" s="2533"/>
      <c r="Y167" s="2533"/>
      <c r="Z167" s="2533"/>
      <c r="AA167" s="2533"/>
      <c r="AB167" s="2533"/>
      <c r="AC167" s="2533"/>
      <c r="AD167" s="2533"/>
      <c r="AE167" s="2533"/>
      <c r="AF167" s="2533"/>
      <c r="AG167" s="2533"/>
      <c r="AH167" s="2533"/>
      <c r="AI167" s="2533"/>
      <c r="AJ167" s="2581"/>
      <c r="AK167" s="2540"/>
      <c r="AL167" s="2540"/>
      <c r="AM167" s="2540"/>
      <c r="AN167" s="2540"/>
      <c r="AO167" s="2540"/>
      <c r="AP167" s="2540"/>
      <c r="AQ167" s="2540"/>
      <c r="AR167" s="2540"/>
      <c r="AS167" s="2540"/>
      <c r="AT167" s="2540"/>
      <c r="AU167" s="2540"/>
      <c r="AV167" s="2540"/>
      <c r="AW167" s="2540"/>
      <c r="AX167" s="2540"/>
      <c r="AY167" s="2540"/>
      <c r="AZ167" s="2540"/>
      <c r="BA167" s="2540"/>
      <c r="BB167" s="2540"/>
      <c r="BC167" s="2540"/>
      <c r="BD167" s="2540"/>
      <c r="BE167" s="2540"/>
      <c r="BF167" s="2540"/>
      <c r="BG167" s="2540"/>
      <c r="BH167" s="2540"/>
      <c r="BI167" s="2540"/>
      <c r="BJ167" s="2540"/>
      <c r="BK167" s="2540"/>
      <c r="BL167" s="2540"/>
      <c r="BM167" s="2540"/>
      <c r="BN167" s="2540"/>
      <c r="BO167" s="2540"/>
      <c r="BP167" s="2540"/>
      <c r="BQ167" s="2540"/>
      <c r="BR167" s="2540"/>
      <c r="BS167" s="2540"/>
      <c r="BT167" s="2540"/>
      <c r="BU167" s="2540"/>
      <c r="BV167" s="2540"/>
      <c r="BW167" s="2540"/>
      <c r="BX167" s="2540"/>
      <c r="BY167" s="2540"/>
      <c r="BZ167" s="2540"/>
      <c r="CA167" s="2540"/>
      <c r="CB167" s="2540"/>
      <c r="CC167" s="2540"/>
      <c r="CD167" s="2540"/>
      <c r="CE167" s="2540"/>
      <c r="CF167" s="2540"/>
      <c r="CG167" s="2540"/>
      <c r="CH167" s="2540"/>
      <c r="CI167" s="2540"/>
      <c r="CJ167" s="2540"/>
      <c r="CK167" s="2540"/>
      <c r="CL167" s="2540"/>
      <c r="CM167" s="2540"/>
      <c r="CN167" s="2540"/>
      <c r="CO167" s="2533"/>
      <c r="CP167" s="2533"/>
      <c r="CQ167" s="2533"/>
      <c r="CR167" s="2533"/>
      <c r="CS167" s="2533"/>
      <c r="CT167" s="2533"/>
      <c r="CU167" s="2533"/>
      <c r="CV167" s="2533"/>
      <c r="CW167" s="2533"/>
      <c r="CX167" s="2533"/>
      <c r="CY167" s="2533"/>
      <c r="CZ167" s="2533"/>
      <c r="DA167" s="2533"/>
      <c r="DB167" s="2533"/>
      <c r="DC167" s="2533"/>
      <c r="DD167" s="2533"/>
      <c r="DE167" s="2533"/>
    </row>
    <row r="168" spans="1:109" ht="6.75" customHeight="1">
      <c r="A168" s="2533"/>
      <c r="B168" s="2533"/>
      <c r="C168" s="2533"/>
      <c r="D168" s="2533"/>
      <c r="E168" s="2533"/>
      <c r="F168" s="2533"/>
      <c r="G168" s="2533"/>
      <c r="H168" s="2533"/>
      <c r="I168" s="2533"/>
      <c r="J168" s="2533"/>
      <c r="K168" s="2533"/>
      <c r="L168" s="2533"/>
      <c r="M168" s="2533"/>
      <c r="N168" s="2533"/>
      <c r="O168" s="2533"/>
      <c r="P168" s="2533"/>
      <c r="Q168" s="2533"/>
      <c r="R168" s="2533"/>
      <c r="S168" s="2533"/>
      <c r="T168" s="2561"/>
      <c r="U168" s="2533"/>
      <c r="V168" s="2533"/>
      <c r="W168" s="2533"/>
      <c r="X168" s="2533"/>
      <c r="Y168" s="2533"/>
      <c r="Z168" s="2533"/>
      <c r="AA168" s="2533"/>
      <c r="AB168" s="2533"/>
      <c r="AC168" s="2533"/>
      <c r="AD168" s="2533"/>
      <c r="AE168" s="2533"/>
      <c r="AF168" s="2533"/>
      <c r="AG168" s="2533"/>
      <c r="AH168" s="2533"/>
      <c r="AI168" s="2533"/>
      <c r="AJ168" s="2578"/>
      <c r="AK168" s="2586"/>
      <c r="AL168" s="2582"/>
      <c r="AM168" s="2533"/>
      <c r="AN168" s="2583"/>
      <c r="AO168" s="2583"/>
      <c r="AP168" s="2583"/>
      <c r="AQ168" s="2583"/>
      <c r="AR168" s="2583"/>
      <c r="AS168" s="2583"/>
      <c r="AT168" s="2583"/>
      <c r="AU168" s="2583"/>
      <c r="AV168" s="2583"/>
      <c r="AW168" s="2583"/>
      <c r="AX168" s="2583"/>
      <c r="AY168" s="2583"/>
      <c r="AZ168" s="2583"/>
      <c r="BA168" s="2583"/>
      <c r="BB168" s="2582"/>
      <c r="BC168" s="2583"/>
      <c r="BD168" s="2583"/>
      <c r="BE168" s="2583"/>
      <c r="BF168" s="2583"/>
      <c r="BG168" s="2583"/>
      <c r="BH168" s="2583"/>
      <c r="BI168" s="2583"/>
      <c r="BJ168" s="2583"/>
      <c r="BK168" s="2582"/>
      <c r="BL168" s="2583"/>
      <c r="BM168" s="2583"/>
      <c r="BN168" s="2583"/>
      <c r="BO168" s="2583"/>
      <c r="BP168" s="2583"/>
      <c r="BQ168" s="2583"/>
      <c r="BR168" s="2583"/>
      <c r="BS168" s="2582"/>
      <c r="BT168" s="2583"/>
      <c r="BU168" s="2583"/>
      <c r="BV168" s="2583"/>
      <c r="BW168" s="2583"/>
      <c r="BX168" s="2583"/>
      <c r="BY168" s="2583"/>
      <c r="BZ168" s="2583"/>
      <c r="CA168" s="2583"/>
      <c r="CB168" s="2583"/>
      <c r="CC168" s="2583"/>
      <c r="CD168" s="2582"/>
      <c r="CE168" s="2533"/>
      <c r="CF168" s="2533"/>
      <c r="CG168" s="2533"/>
      <c r="CH168" s="2533"/>
      <c r="CI168" s="2533"/>
      <c r="CJ168" s="2533"/>
      <c r="CK168" s="2533"/>
      <c r="CL168" s="2533"/>
      <c r="CM168" s="2533"/>
      <c r="CN168" s="2533"/>
      <c r="CO168" s="2578"/>
      <c r="CP168" s="2533"/>
      <c r="CQ168" s="2533"/>
      <c r="CR168" s="2533"/>
      <c r="CS168" s="2533"/>
      <c r="CT168" s="2533"/>
      <c r="CU168" s="2533"/>
      <c r="CV168" s="2533"/>
      <c r="CW168" s="2533"/>
      <c r="CX168" s="2533"/>
      <c r="CY168" s="2533"/>
      <c r="CZ168" s="2533"/>
      <c r="DA168" s="2533"/>
      <c r="DB168" s="2533"/>
      <c r="DC168" s="2533"/>
      <c r="DD168" s="2533"/>
      <c r="DE168" s="2533"/>
    </row>
    <row r="169" spans="1:109" ht="6.75" customHeight="1">
      <c r="A169" s="2533"/>
      <c r="B169" s="2533"/>
      <c r="C169" s="2533"/>
      <c r="D169" s="2533"/>
      <c r="E169" s="2533"/>
      <c r="F169" s="2533"/>
      <c r="G169" s="2533"/>
      <c r="H169" s="2533"/>
      <c r="I169" s="2533"/>
      <c r="J169" s="2533"/>
      <c r="K169" s="2533"/>
      <c r="L169" s="2533"/>
      <c r="M169" s="2533"/>
      <c r="N169" s="2533"/>
      <c r="O169" s="2533"/>
      <c r="P169" s="2533"/>
      <c r="Q169" s="2533"/>
      <c r="R169" s="2533"/>
      <c r="S169" s="2533"/>
      <c r="T169" s="2561"/>
      <c r="U169" s="2533"/>
      <c r="V169" s="2533"/>
      <c r="W169" s="2533"/>
      <c r="X169" s="2533"/>
      <c r="Y169" s="2533"/>
      <c r="Z169" s="2533"/>
      <c r="AA169" s="2533"/>
      <c r="AB169" s="2533"/>
      <c r="AC169" s="2533"/>
      <c r="AD169" s="2533"/>
      <c r="AE169" s="2533"/>
      <c r="AF169" s="2533"/>
      <c r="AG169" s="2533"/>
      <c r="AH169" s="2533"/>
      <c r="AI169" s="2533"/>
      <c r="AJ169" s="2578"/>
      <c r="AK169" s="2561"/>
      <c r="AL169" s="2546"/>
      <c r="AM169" s="2533"/>
      <c r="AN169" s="3035" t="s">
        <v>183</v>
      </c>
      <c r="AO169" s="3035"/>
      <c r="AP169" s="3035"/>
      <c r="AQ169" s="3035"/>
      <c r="AR169" s="3035"/>
      <c r="AS169" s="3035"/>
      <c r="AT169" s="3035"/>
      <c r="AU169" s="3035"/>
      <c r="AV169" s="2533"/>
      <c r="AW169" s="2533"/>
      <c r="AX169" s="2533"/>
      <c r="AY169" s="2533"/>
      <c r="AZ169" s="2533"/>
      <c r="BA169" s="2533"/>
      <c r="BB169" s="2546"/>
      <c r="BC169" s="2533"/>
      <c r="BD169" s="3035" t="s">
        <v>8225</v>
      </c>
      <c r="BE169" s="3035"/>
      <c r="BF169" s="3035"/>
      <c r="BG169" s="3035"/>
      <c r="BH169" s="3035"/>
      <c r="BI169" s="3035"/>
      <c r="BJ169" s="3053"/>
      <c r="BK169" s="2546"/>
      <c r="BL169" s="3035" t="s">
        <v>8226</v>
      </c>
      <c r="BM169" s="3035"/>
      <c r="BN169" s="3035"/>
      <c r="BO169" s="3035"/>
      <c r="BP169" s="3035"/>
      <c r="BQ169" s="3035"/>
      <c r="BR169" s="3053"/>
      <c r="BS169" s="2546"/>
      <c r="BT169" s="3035" t="s">
        <v>8227</v>
      </c>
      <c r="BU169" s="3035"/>
      <c r="BV169" s="3035"/>
      <c r="BW169" s="3035"/>
      <c r="BX169" s="3035"/>
      <c r="BY169" s="3035"/>
      <c r="BZ169" s="3035"/>
      <c r="CA169" s="3035"/>
      <c r="CB169" s="3035"/>
      <c r="CC169" s="3053"/>
      <c r="CD169" s="2587"/>
      <c r="CE169" s="3035" t="s">
        <v>8228</v>
      </c>
      <c r="CF169" s="3035"/>
      <c r="CG169" s="3035"/>
      <c r="CH169" s="3035"/>
      <c r="CI169" s="3035"/>
      <c r="CJ169" s="3035"/>
      <c r="CK169" s="3035"/>
      <c r="CL169" s="3035"/>
      <c r="CM169" s="3035"/>
      <c r="CN169" s="3035"/>
      <c r="CO169" s="2587"/>
      <c r="CP169" s="3035" t="s">
        <v>8229</v>
      </c>
      <c r="CQ169" s="3035"/>
      <c r="CR169" s="3035"/>
      <c r="CS169" s="3035"/>
      <c r="CT169" s="3035"/>
      <c r="CU169" s="3035"/>
      <c r="CV169" s="3035"/>
      <c r="CW169" s="3035"/>
      <c r="CX169" s="3035"/>
      <c r="CY169" s="3035"/>
      <c r="CZ169" s="2545"/>
      <c r="DA169" s="2545"/>
      <c r="DB169" s="2545"/>
      <c r="DC169" s="2533"/>
      <c r="DD169" s="2533"/>
      <c r="DE169" s="2533"/>
    </row>
    <row r="170" spans="1:109" ht="6.75" customHeight="1">
      <c r="A170" s="2533"/>
      <c r="B170" s="2533"/>
      <c r="C170" s="2533"/>
      <c r="D170" s="2533"/>
      <c r="E170" s="2533"/>
      <c r="F170" s="2533"/>
      <c r="G170" s="2533"/>
      <c r="H170" s="2533"/>
      <c r="I170" s="2533"/>
      <c r="J170" s="2533"/>
      <c r="K170" s="2533"/>
      <c r="L170" s="2533"/>
      <c r="M170" s="2533"/>
      <c r="N170" s="2533"/>
      <c r="O170" s="2533"/>
      <c r="P170" s="2533"/>
      <c r="Q170" s="2533"/>
      <c r="R170" s="2533"/>
      <c r="S170" s="2533"/>
      <c r="T170" s="2561"/>
      <c r="U170" s="2533"/>
      <c r="V170" s="2533"/>
      <c r="W170" s="2533"/>
      <c r="X170" s="2533"/>
      <c r="Y170" s="2533"/>
      <c r="Z170" s="2533"/>
      <c r="AA170" s="2533"/>
      <c r="AB170" s="2533"/>
      <c r="AC170" s="2533"/>
      <c r="AD170" s="2533"/>
      <c r="AE170" s="2533"/>
      <c r="AF170" s="2533"/>
      <c r="AG170" s="2533"/>
      <c r="AH170" s="2533"/>
      <c r="AI170" s="2533"/>
      <c r="AJ170" s="2585"/>
      <c r="AK170" s="2561"/>
      <c r="AL170" s="2532"/>
      <c r="AM170" s="2533"/>
      <c r="AN170" s="3035"/>
      <c r="AO170" s="3035"/>
      <c r="AP170" s="3035"/>
      <c r="AQ170" s="3035"/>
      <c r="AR170" s="3035"/>
      <c r="AS170" s="3035"/>
      <c r="AT170" s="3035"/>
      <c r="AU170" s="3035"/>
      <c r="AV170" s="2532"/>
      <c r="AW170" s="2532"/>
      <c r="AX170" s="2532"/>
      <c r="AY170" s="2532"/>
      <c r="AZ170" s="2532"/>
      <c r="BA170" s="2532"/>
      <c r="BB170" s="2584"/>
      <c r="BC170" s="2533"/>
      <c r="BD170" s="3035"/>
      <c r="BE170" s="3035"/>
      <c r="BF170" s="3035"/>
      <c r="BG170" s="3035"/>
      <c r="BH170" s="3035"/>
      <c r="BI170" s="3035"/>
      <c r="BJ170" s="3053"/>
      <c r="BK170" s="2582"/>
      <c r="BL170" s="3035"/>
      <c r="BM170" s="3035"/>
      <c r="BN170" s="3035"/>
      <c r="BO170" s="3035"/>
      <c r="BP170" s="3035"/>
      <c r="BQ170" s="3035"/>
      <c r="BR170" s="3053"/>
      <c r="BS170" s="2578"/>
      <c r="BT170" s="3035"/>
      <c r="BU170" s="3035"/>
      <c r="BV170" s="3035"/>
      <c r="BW170" s="3035"/>
      <c r="BX170" s="3035"/>
      <c r="BY170" s="3035"/>
      <c r="BZ170" s="3035"/>
      <c r="CA170" s="3035"/>
      <c r="CB170" s="3035"/>
      <c r="CC170" s="3053"/>
      <c r="CD170" s="2588"/>
      <c r="CE170" s="3035"/>
      <c r="CF170" s="3035"/>
      <c r="CG170" s="3035"/>
      <c r="CH170" s="3035"/>
      <c r="CI170" s="3035"/>
      <c r="CJ170" s="3035"/>
      <c r="CK170" s="3035"/>
      <c r="CL170" s="3035"/>
      <c r="CM170" s="3035"/>
      <c r="CN170" s="3035"/>
      <c r="CO170" s="2545"/>
      <c r="CP170" s="3035"/>
      <c r="CQ170" s="3035"/>
      <c r="CR170" s="3035"/>
      <c r="CS170" s="3035"/>
      <c r="CT170" s="3035"/>
      <c r="CU170" s="3035"/>
      <c r="CV170" s="3035"/>
      <c r="CW170" s="3035"/>
      <c r="CX170" s="3035"/>
      <c r="CY170" s="3035"/>
      <c r="CZ170" s="2545"/>
      <c r="DA170" s="2545"/>
      <c r="DB170" s="2545"/>
      <c r="DC170" s="2533"/>
      <c r="DD170" s="2533"/>
      <c r="DE170" s="2533"/>
    </row>
    <row r="171" spans="1:109" ht="6.75" customHeight="1">
      <c r="A171" s="2533"/>
      <c r="B171" s="2533"/>
      <c r="C171" s="2533"/>
      <c r="D171" s="2533"/>
      <c r="E171" s="2533"/>
      <c r="F171" s="2533"/>
      <c r="G171" s="2533"/>
      <c r="H171" s="2533"/>
      <c r="I171" s="2533"/>
      <c r="J171" s="2533"/>
      <c r="K171" s="2533"/>
      <c r="L171" s="2533"/>
      <c r="M171" s="2533"/>
      <c r="N171" s="2533"/>
      <c r="O171" s="2533"/>
      <c r="P171" s="2533"/>
      <c r="Q171" s="2533"/>
      <c r="R171" s="2533"/>
      <c r="S171" s="2533"/>
      <c r="T171" s="2561"/>
      <c r="U171" s="2533"/>
      <c r="V171" s="2533"/>
      <c r="W171" s="2533"/>
      <c r="X171" s="2533"/>
      <c r="Y171" s="2533"/>
      <c r="Z171" s="2533"/>
      <c r="AA171" s="2533"/>
      <c r="AB171" s="2533"/>
      <c r="AC171" s="2533"/>
      <c r="AD171" s="2533"/>
      <c r="AE171" s="2533"/>
      <c r="AF171" s="2533"/>
      <c r="AG171" s="2533"/>
      <c r="AH171" s="2533"/>
      <c r="AI171" s="2533"/>
      <c r="AJ171" s="2585"/>
      <c r="AK171" s="2562"/>
      <c r="AL171" s="2533"/>
      <c r="AM171" s="2533"/>
      <c r="AN171" s="3035"/>
      <c r="AO171" s="3035"/>
      <c r="AP171" s="3035"/>
      <c r="AQ171" s="3035"/>
      <c r="AR171" s="3035"/>
      <c r="AS171" s="3035"/>
      <c r="AT171" s="3035"/>
      <c r="AU171" s="3035"/>
      <c r="AV171" s="2533"/>
      <c r="AW171" s="2533"/>
      <c r="AX171" s="2533"/>
      <c r="AY171" s="2533"/>
      <c r="AZ171" s="2533"/>
      <c r="BA171" s="2533"/>
      <c r="BB171" s="2578"/>
      <c r="BC171" s="2533"/>
      <c r="BD171" s="3035"/>
      <c r="BE171" s="3035"/>
      <c r="BF171" s="3035"/>
      <c r="BG171" s="3035"/>
      <c r="BH171" s="3035"/>
      <c r="BI171" s="3035"/>
      <c r="BJ171" s="3053"/>
      <c r="BK171" s="2578"/>
      <c r="BL171" s="3035"/>
      <c r="BM171" s="3035"/>
      <c r="BN171" s="3035"/>
      <c r="BO171" s="3035"/>
      <c r="BP171" s="3035"/>
      <c r="BQ171" s="3035"/>
      <c r="BR171" s="3053"/>
      <c r="BS171" s="2578"/>
      <c r="BT171" s="3035"/>
      <c r="BU171" s="3035"/>
      <c r="BV171" s="3035"/>
      <c r="BW171" s="3035"/>
      <c r="BX171" s="3035"/>
      <c r="BY171" s="3035"/>
      <c r="BZ171" s="3035"/>
      <c r="CA171" s="3035"/>
      <c r="CB171" s="3035"/>
      <c r="CC171" s="3053"/>
      <c r="CD171" s="2589"/>
      <c r="CE171" s="3035"/>
      <c r="CF171" s="3035"/>
      <c r="CG171" s="3035"/>
      <c r="CH171" s="3035"/>
      <c r="CI171" s="3035"/>
      <c r="CJ171" s="3035"/>
      <c r="CK171" s="3035"/>
      <c r="CL171" s="3035"/>
      <c r="CM171" s="3035"/>
      <c r="CN171" s="3035"/>
      <c r="CO171" s="2545"/>
      <c r="CP171" s="3035"/>
      <c r="CQ171" s="3035"/>
      <c r="CR171" s="3035"/>
      <c r="CS171" s="3035"/>
      <c r="CT171" s="3035"/>
      <c r="CU171" s="3035"/>
      <c r="CV171" s="3035"/>
      <c r="CW171" s="3035"/>
      <c r="CX171" s="3035"/>
      <c r="CY171" s="3035"/>
      <c r="CZ171" s="2545"/>
      <c r="DA171" s="2545"/>
      <c r="DB171" s="2545"/>
      <c r="DC171" s="2533"/>
      <c r="DD171" s="2533"/>
      <c r="DE171" s="2533"/>
    </row>
    <row r="172" spans="1:109" ht="6.75" customHeight="1">
      <c r="A172" s="2533"/>
      <c r="B172" s="2533"/>
      <c r="C172" s="2533"/>
      <c r="D172" s="2533"/>
      <c r="E172" s="2533"/>
      <c r="F172" s="2533"/>
      <c r="G172" s="2533"/>
      <c r="H172" s="2533"/>
      <c r="I172" s="2533"/>
      <c r="J172" s="2533"/>
      <c r="K172" s="2533"/>
      <c r="L172" s="2533"/>
      <c r="M172" s="2533"/>
      <c r="N172" s="2533"/>
      <c r="O172" s="2533"/>
      <c r="P172" s="2533"/>
      <c r="Q172" s="2533"/>
      <c r="R172" s="2533"/>
      <c r="S172" s="2533"/>
      <c r="T172" s="2561"/>
      <c r="U172" s="2533"/>
      <c r="V172" s="2533"/>
      <c r="W172" s="2533"/>
      <c r="X172" s="2533"/>
      <c r="Y172" s="2533"/>
      <c r="Z172" s="2533"/>
      <c r="AA172" s="2533"/>
      <c r="AB172" s="2533"/>
      <c r="AC172" s="2533"/>
      <c r="AD172" s="2533"/>
      <c r="AE172" s="2533"/>
      <c r="AF172" s="2533"/>
      <c r="AG172" s="2533"/>
      <c r="AH172" s="2533"/>
      <c r="AI172" s="2533"/>
      <c r="AJ172" s="2585"/>
      <c r="AK172" s="2561"/>
      <c r="AL172" s="2533"/>
      <c r="AM172" s="2533"/>
      <c r="AN172" s="2545"/>
      <c r="AO172" s="2545"/>
      <c r="AP172" s="2545"/>
      <c r="AQ172" s="2545"/>
      <c r="AR172" s="2545"/>
      <c r="AS172" s="2545"/>
      <c r="AT172" s="2545"/>
      <c r="AU172" s="2533"/>
      <c r="AV172" s="2533"/>
      <c r="AW172" s="2533"/>
      <c r="AX172" s="2533"/>
      <c r="AY172" s="2533"/>
      <c r="AZ172" s="2533"/>
      <c r="BA172" s="2533"/>
      <c r="BB172" s="2578"/>
      <c r="BC172" s="2533"/>
      <c r="BD172" s="2545"/>
      <c r="BE172" s="2545"/>
      <c r="BF172" s="2545"/>
      <c r="BG172" s="2545"/>
      <c r="BH172" s="2545"/>
      <c r="BI172" s="2545"/>
      <c r="BJ172" s="2545"/>
      <c r="BK172" s="2587"/>
      <c r="BL172" s="2590"/>
      <c r="BM172" s="2590"/>
      <c r="BN172" s="2545"/>
      <c r="BO172" s="2545"/>
      <c r="BP172" s="2545"/>
      <c r="BQ172" s="2545"/>
      <c r="BR172" s="2545"/>
      <c r="BS172" s="2587"/>
      <c r="BT172" s="2590"/>
      <c r="BU172" s="2590"/>
      <c r="BV172" s="2590"/>
      <c r="BW172" s="2590"/>
      <c r="BX172" s="2590"/>
      <c r="BY172" s="2545"/>
      <c r="BZ172" s="2545"/>
      <c r="CA172" s="2545"/>
      <c r="CB172" s="2545"/>
      <c r="CC172" s="2545"/>
      <c r="CD172" s="2587"/>
      <c r="CE172" s="2590"/>
      <c r="CF172" s="2590"/>
      <c r="CG172" s="2590"/>
      <c r="CH172" s="2590"/>
      <c r="CI172" s="2590"/>
      <c r="CJ172" s="2545"/>
      <c r="CK172" s="2545"/>
      <c r="CL172" s="2545"/>
      <c r="CM172" s="2545"/>
      <c r="CN172" s="2545"/>
      <c r="CO172" s="2545"/>
      <c r="CP172" s="2545"/>
      <c r="CQ172" s="2545"/>
      <c r="CR172" s="2545"/>
      <c r="CS172" s="2545"/>
      <c r="CT172" s="2545"/>
      <c r="CU172" s="2545"/>
      <c r="CV172" s="2545"/>
      <c r="CW172" s="2545"/>
      <c r="CX172" s="2545"/>
      <c r="CY172" s="2545"/>
      <c r="CZ172" s="2545"/>
      <c r="DA172" s="2545"/>
      <c r="DB172" s="2545"/>
      <c r="DC172" s="2545"/>
      <c r="DD172" s="2545"/>
      <c r="DE172" s="2545"/>
    </row>
    <row r="173" spans="1:109" ht="6.75" customHeight="1">
      <c r="A173" s="2533"/>
      <c r="B173" s="2533"/>
      <c r="C173" s="2533"/>
      <c r="D173" s="2533"/>
      <c r="E173" s="2533"/>
      <c r="F173" s="2533"/>
      <c r="G173" s="2533"/>
      <c r="H173" s="2533"/>
      <c r="I173" s="2533"/>
      <c r="J173" s="2533"/>
      <c r="K173" s="2533"/>
      <c r="L173" s="2533"/>
      <c r="M173" s="2533"/>
      <c r="N173" s="2533"/>
      <c r="O173" s="2533"/>
      <c r="P173" s="2533"/>
      <c r="Q173" s="2533"/>
      <c r="R173" s="2533"/>
      <c r="S173" s="2533"/>
      <c r="T173" s="2561"/>
      <c r="U173" s="2533"/>
      <c r="V173" s="2533"/>
      <c r="W173" s="2533"/>
      <c r="X173" s="2533"/>
      <c r="Y173" s="2533"/>
      <c r="Z173" s="2533"/>
      <c r="AA173" s="2533"/>
      <c r="AB173" s="2533"/>
      <c r="AC173" s="2533"/>
      <c r="AD173" s="2533"/>
      <c r="AE173" s="2533"/>
      <c r="AF173" s="2533"/>
      <c r="AG173" s="2533"/>
      <c r="AH173" s="2533"/>
      <c r="AI173" s="2533"/>
      <c r="AJ173" s="2585"/>
      <c r="AK173" s="2561"/>
      <c r="AL173" s="2533"/>
      <c r="AM173" s="2533"/>
      <c r="AN173" s="2545"/>
      <c r="AO173" s="2545"/>
      <c r="AP173" s="2545"/>
      <c r="AQ173" s="2545"/>
      <c r="AR173" s="2545"/>
      <c r="AS173" s="2545"/>
      <c r="AT173" s="2545"/>
      <c r="AU173" s="2533"/>
      <c r="AV173" s="2533"/>
      <c r="AW173" s="2533"/>
      <c r="AX173" s="2533"/>
      <c r="AY173" s="2533"/>
      <c r="AZ173" s="2533"/>
      <c r="BA173" s="2533"/>
      <c r="BB173" s="2578"/>
      <c r="BC173" s="2533"/>
      <c r="BD173" s="2545"/>
      <c r="BE173" s="2545"/>
      <c r="BF173" s="2545"/>
      <c r="BG173" s="2545"/>
      <c r="BH173" s="2545"/>
      <c r="BI173" s="2545"/>
      <c r="BJ173" s="2545"/>
      <c r="BK173" s="2545"/>
      <c r="BL173" s="2545"/>
      <c r="BM173" s="2545"/>
      <c r="BN173" s="2589"/>
      <c r="BO173" s="2545"/>
      <c r="BP173" s="2545"/>
      <c r="BQ173" s="2545"/>
      <c r="BR173" s="2545"/>
      <c r="BS173" s="2545"/>
      <c r="BT173" s="2545"/>
      <c r="BU173" s="2545"/>
      <c r="BV173" s="2545"/>
      <c r="BW173" s="2545"/>
      <c r="BX173" s="2545"/>
      <c r="BY173" s="2589"/>
      <c r="BZ173" s="2545"/>
      <c r="CA173" s="2545"/>
      <c r="CB173" s="2545"/>
      <c r="CC173" s="2545"/>
      <c r="CD173" s="2545"/>
      <c r="CE173" s="2545"/>
      <c r="CF173" s="2545"/>
      <c r="CG173" s="2545"/>
      <c r="CH173" s="2545"/>
      <c r="CI173" s="2545"/>
      <c r="CJ173" s="2589"/>
      <c r="CK173" s="2545"/>
      <c r="CL173" s="2545"/>
      <c r="CM173" s="2545"/>
      <c r="CN173" s="2545"/>
      <c r="CO173" s="2545"/>
      <c r="CP173" s="2545"/>
      <c r="CQ173" s="2545"/>
      <c r="CR173" s="2545"/>
      <c r="CS173" s="2545"/>
      <c r="CT173" s="2545"/>
      <c r="CU173" s="2545"/>
      <c r="CV173" s="2545"/>
      <c r="CW173" s="2545"/>
      <c r="CX173" s="2545"/>
      <c r="CY173" s="2545"/>
      <c r="CZ173" s="2545"/>
      <c r="DA173" s="2545"/>
      <c r="DB173" s="2545"/>
      <c r="DC173" s="2545"/>
      <c r="DD173" s="2545"/>
      <c r="DE173" s="2545"/>
    </row>
    <row r="174" spans="1:109" ht="6.75" customHeight="1">
      <c r="A174" s="2533"/>
      <c r="B174" s="2533"/>
      <c r="C174" s="2533"/>
      <c r="D174" s="2533"/>
      <c r="E174" s="2533"/>
      <c r="F174" s="2533"/>
      <c r="G174" s="2533"/>
      <c r="H174" s="2533"/>
      <c r="I174" s="2533"/>
      <c r="J174" s="2533"/>
      <c r="K174" s="2533"/>
      <c r="L174" s="2533"/>
      <c r="M174" s="2533"/>
      <c r="N174" s="2533"/>
      <c r="O174" s="2533"/>
      <c r="P174" s="2533"/>
      <c r="Q174" s="2533"/>
      <c r="R174" s="2533"/>
      <c r="S174" s="2533"/>
      <c r="T174" s="2561"/>
      <c r="U174" s="2533"/>
      <c r="V174" s="2533"/>
      <c r="W174" s="2533"/>
      <c r="X174" s="2533"/>
      <c r="Y174" s="2533"/>
      <c r="Z174" s="2533"/>
      <c r="AA174" s="2533"/>
      <c r="AB174" s="2533"/>
      <c r="AC174" s="2533"/>
      <c r="AD174" s="2533"/>
      <c r="AE174" s="2533"/>
      <c r="AF174" s="2533"/>
      <c r="AG174" s="2533"/>
      <c r="AH174" s="2533"/>
      <c r="AI174" s="2533"/>
      <c r="AJ174" s="2585"/>
      <c r="AK174" s="2561"/>
      <c r="AL174" s="2533"/>
      <c r="AM174" s="2533"/>
      <c r="AN174" s="2533"/>
      <c r="AO174" s="2533"/>
      <c r="AP174" s="2533"/>
      <c r="AQ174" s="2533"/>
      <c r="AR174" s="2533"/>
      <c r="AS174" s="2533"/>
      <c r="AT174" s="2533"/>
      <c r="AU174" s="2533"/>
      <c r="AV174" s="2533"/>
      <c r="AW174" s="2533"/>
      <c r="AX174" s="2533"/>
      <c r="AY174" s="2533"/>
      <c r="AZ174" s="2533"/>
      <c r="BA174" s="2533"/>
      <c r="BB174" s="2546"/>
      <c r="BC174" s="2533"/>
      <c r="BD174" s="3050" t="s">
        <v>8230</v>
      </c>
      <c r="BE174" s="3050"/>
      <c r="BF174" s="3050"/>
      <c r="BG174" s="3050"/>
      <c r="BH174" s="3050"/>
      <c r="BI174" s="3050"/>
      <c r="BJ174" s="3050"/>
      <c r="BK174" s="3050"/>
      <c r="BL174" s="3050"/>
      <c r="BM174" s="3050"/>
      <c r="BN174" s="2546"/>
      <c r="BO174" s="3050" t="s">
        <v>8231</v>
      </c>
      <c r="BP174" s="3050"/>
      <c r="BQ174" s="3050"/>
      <c r="BR174" s="3050"/>
      <c r="BS174" s="3050"/>
      <c r="BT174" s="3050"/>
      <c r="BU174" s="3050"/>
      <c r="BV174" s="3050"/>
      <c r="BW174" s="3050"/>
      <c r="BX174" s="3050"/>
      <c r="BY174" s="2546"/>
      <c r="BZ174" s="3050" t="s">
        <v>8232</v>
      </c>
      <c r="CA174" s="3050"/>
      <c r="CB174" s="3050"/>
      <c r="CC174" s="3050"/>
      <c r="CD174" s="3050"/>
      <c r="CE174" s="3050"/>
      <c r="CF174" s="3050"/>
      <c r="CG174" s="3050"/>
      <c r="CH174" s="3050"/>
      <c r="CI174" s="3050"/>
      <c r="CJ174" s="2546"/>
      <c r="CK174" s="3023" t="s">
        <v>8233</v>
      </c>
      <c r="CL174" s="3023"/>
      <c r="CM174" s="3023"/>
      <c r="CN174" s="3023"/>
      <c r="CO174" s="3023"/>
      <c r="CP174" s="3023"/>
      <c r="CQ174" s="3023"/>
      <c r="CR174" s="3023"/>
      <c r="CS174" s="3023"/>
      <c r="CT174" s="3023"/>
      <c r="CU174" s="3023"/>
      <c r="CV174" s="3023"/>
      <c r="CW174" s="3023"/>
      <c r="CX174" s="3023"/>
      <c r="CY174" s="3023"/>
      <c r="CZ174" s="3023"/>
      <c r="DA174" s="2533"/>
      <c r="DB174" s="2533"/>
      <c r="DC174" s="2533"/>
      <c r="DD174" s="2533"/>
      <c r="DE174" s="2533"/>
    </row>
    <row r="175" spans="1:109" ht="6.75" customHeight="1">
      <c r="A175" s="2533"/>
      <c r="B175" s="2533"/>
      <c r="C175" s="2533"/>
      <c r="D175" s="2533"/>
      <c r="E175" s="2533"/>
      <c r="F175" s="2533"/>
      <c r="G175" s="2533"/>
      <c r="H175" s="2533"/>
      <c r="I175" s="2533"/>
      <c r="J175" s="2533"/>
      <c r="K175" s="2533"/>
      <c r="L175" s="2533"/>
      <c r="M175" s="2533"/>
      <c r="N175" s="2533"/>
      <c r="O175" s="2533"/>
      <c r="P175" s="2533"/>
      <c r="Q175" s="2533"/>
      <c r="R175" s="2533"/>
      <c r="S175" s="2533"/>
      <c r="T175" s="2561"/>
      <c r="U175" s="2533"/>
      <c r="V175" s="2533"/>
      <c r="W175" s="2533"/>
      <c r="X175" s="2533"/>
      <c r="Y175" s="2533"/>
      <c r="Z175" s="2533"/>
      <c r="AA175" s="2533"/>
      <c r="AB175" s="2533"/>
      <c r="AC175" s="2533"/>
      <c r="AD175" s="2533"/>
      <c r="AE175" s="2533"/>
      <c r="AF175" s="2533"/>
      <c r="AG175" s="2533"/>
      <c r="AH175" s="2533"/>
      <c r="AI175" s="2533"/>
      <c r="AJ175" s="2585"/>
      <c r="AK175" s="2561"/>
      <c r="AL175" s="2533"/>
      <c r="AM175" s="2533"/>
      <c r="AN175" s="2533"/>
      <c r="AO175" s="2533"/>
      <c r="AP175" s="2533"/>
      <c r="AQ175" s="2533"/>
      <c r="AR175" s="2533"/>
      <c r="AS175" s="2533"/>
      <c r="AT175" s="2533"/>
      <c r="AU175" s="2533"/>
      <c r="AV175" s="2533"/>
      <c r="AW175" s="2533"/>
      <c r="AX175" s="2533"/>
      <c r="AY175" s="2533"/>
      <c r="AZ175" s="2533"/>
      <c r="BA175" s="2533"/>
      <c r="BB175" s="2582"/>
      <c r="BC175" s="2533"/>
      <c r="BD175" s="3050"/>
      <c r="BE175" s="3050"/>
      <c r="BF175" s="3050"/>
      <c r="BG175" s="3050"/>
      <c r="BH175" s="3050"/>
      <c r="BI175" s="3050"/>
      <c r="BJ175" s="3050"/>
      <c r="BK175" s="3050"/>
      <c r="BL175" s="3050"/>
      <c r="BM175" s="3050"/>
      <c r="BN175" s="2533"/>
      <c r="BO175" s="3050"/>
      <c r="BP175" s="3050"/>
      <c r="BQ175" s="3050"/>
      <c r="BR175" s="3050"/>
      <c r="BS175" s="3050"/>
      <c r="BT175" s="3050"/>
      <c r="BU175" s="3050"/>
      <c r="BV175" s="3050"/>
      <c r="BW175" s="3050"/>
      <c r="BX175" s="3050"/>
      <c r="BY175" s="2533"/>
      <c r="BZ175" s="3050"/>
      <c r="CA175" s="3050"/>
      <c r="CB175" s="3050"/>
      <c r="CC175" s="3050"/>
      <c r="CD175" s="3050"/>
      <c r="CE175" s="3050"/>
      <c r="CF175" s="3050"/>
      <c r="CG175" s="3050"/>
      <c r="CH175" s="3050"/>
      <c r="CI175" s="3050"/>
      <c r="CJ175" s="2533"/>
      <c r="CK175" s="3023"/>
      <c r="CL175" s="3023"/>
      <c r="CM175" s="3023"/>
      <c r="CN175" s="3023"/>
      <c r="CO175" s="3023"/>
      <c r="CP175" s="3023"/>
      <c r="CQ175" s="3023"/>
      <c r="CR175" s="3023"/>
      <c r="CS175" s="3023"/>
      <c r="CT175" s="3023"/>
      <c r="CU175" s="3023"/>
      <c r="CV175" s="3023"/>
      <c r="CW175" s="3023"/>
      <c r="CX175" s="3023"/>
      <c r="CY175" s="3023"/>
      <c r="CZ175" s="3023"/>
      <c r="DA175" s="2533"/>
      <c r="DB175" s="2533"/>
      <c r="DC175" s="2533"/>
      <c r="DD175" s="2533"/>
      <c r="DE175" s="2533"/>
    </row>
    <row r="176" spans="1:109" ht="6.75" customHeight="1">
      <c r="A176" s="2533"/>
      <c r="B176" s="2533"/>
      <c r="C176" s="2533"/>
      <c r="D176" s="2533"/>
      <c r="E176" s="2533"/>
      <c r="F176" s="2533"/>
      <c r="G176" s="2533"/>
      <c r="H176" s="2533"/>
      <c r="I176" s="2533"/>
      <c r="J176" s="2533"/>
      <c r="K176" s="2533"/>
      <c r="L176" s="2533"/>
      <c r="M176" s="2533"/>
      <c r="N176" s="2533"/>
      <c r="O176" s="2533"/>
      <c r="P176" s="2533"/>
      <c r="Q176" s="2533"/>
      <c r="R176" s="2533"/>
      <c r="S176" s="2533"/>
      <c r="T176" s="2561"/>
      <c r="U176" s="2533"/>
      <c r="V176" s="2533"/>
      <c r="W176" s="2533"/>
      <c r="X176" s="2533"/>
      <c r="Y176" s="2533"/>
      <c r="Z176" s="2533"/>
      <c r="AA176" s="2533"/>
      <c r="AB176" s="2533"/>
      <c r="AC176" s="2533"/>
      <c r="AD176" s="2533"/>
      <c r="AE176" s="2533"/>
      <c r="AF176" s="2533"/>
      <c r="AG176" s="2533"/>
      <c r="AH176" s="2533"/>
      <c r="AI176" s="2533"/>
      <c r="AJ176" s="2585"/>
      <c r="AK176" s="2561"/>
      <c r="AL176" s="2533"/>
      <c r="AM176" s="2533"/>
      <c r="AN176" s="2533"/>
      <c r="AO176" s="2533"/>
      <c r="AP176" s="2533"/>
      <c r="AQ176" s="2533"/>
      <c r="AR176" s="2533"/>
      <c r="AS176" s="2533"/>
      <c r="AT176" s="2533"/>
      <c r="AU176" s="2533"/>
      <c r="AV176" s="2533"/>
      <c r="AW176" s="2533"/>
      <c r="AX176" s="2533"/>
      <c r="AY176" s="2533"/>
      <c r="AZ176" s="2533"/>
      <c r="BA176" s="2533"/>
      <c r="BB176" s="2546"/>
      <c r="BC176" s="2533"/>
      <c r="BD176" s="3051" t="s">
        <v>8234</v>
      </c>
      <c r="BE176" s="3051"/>
      <c r="BF176" s="3051"/>
      <c r="BG176" s="3051"/>
      <c r="BH176" s="3051"/>
      <c r="BI176" s="3051"/>
      <c r="BJ176" s="3051"/>
      <c r="BK176" s="3051"/>
      <c r="BL176" s="3051"/>
      <c r="BM176" s="3051"/>
      <c r="BN176" s="3051"/>
      <c r="BO176" s="3051"/>
      <c r="BP176" s="3051"/>
      <c r="BQ176" s="3051"/>
      <c r="BR176" s="3051"/>
      <c r="BS176" s="3051"/>
      <c r="BT176" s="3051"/>
      <c r="BU176" s="3051"/>
      <c r="BV176" s="3051"/>
      <c r="BW176" s="3051"/>
      <c r="BX176" s="3051"/>
      <c r="BY176" s="3051"/>
      <c r="BZ176" s="3051"/>
      <c r="CA176" s="3051"/>
      <c r="CB176" s="3051"/>
      <c r="CC176" s="3051"/>
      <c r="CD176" s="3051"/>
      <c r="CE176" s="3051"/>
      <c r="CF176" s="3051"/>
      <c r="CG176" s="3051"/>
      <c r="CH176" s="3051"/>
      <c r="CI176" s="3051"/>
      <c r="CJ176" s="3051"/>
      <c r="CK176" s="3051"/>
      <c r="CL176" s="3051"/>
      <c r="CM176" s="3051"/>
      <c r="CN176" s="3051"/>
      <c r="CO176" s="3051"/>
      <c r="CP176" s="3051"/>
      <c r="CQ176" s="3051"/>
      <c r="CR176" s="3051"/>
      <c r="CS176" s="3051"/>
      <c r="CT176" s="3051"/>
      <c r="CU176" s="3051"/>
      <c r="CV176" s="3051"/>
      <c r="CW176" s="3051"/>
      <c r="CX176" s="3051"/>
      <c r="CY176" s="3051"/>
      <c r="CZ176" s="3051"/>
      <c r="DA176" s="3051"/>
      <c r="DB176" s="3051"/>
      <c r="DC176" s="2533"/>
      <c r="DD176" s="2533"/>
      <c r="DE176" s="2533"/>
    </row>
    <row r="177" spans="1:109" ht="6.75" customHeight="1">
      <c r="A177" s="2533"/>
      <c r="B177" s="2533"/>
      <c r="C177" s="2533"/>
      <c r="D177" s="2533"/>
      <c r="E177" s="2533"/>
      <c r="F177" s="2533"/>
      <c r="G177" s="2533"/>
      <c r="H177" s="2533"/>
      <c r="I177" s="2533"/>
      <c r="J177" s="2533"/>
      <c r="K177" s="2533"/>
      <c r="L177" s="2533"/>
      <c r="M177" s="2533"/>
      <c r="N177" s="2533"/>
      <c r="O177" s="2533"/>
      <c r="P177" s="2533"/>
      <c r="Q177" s="2533"/>
      <c r="R177" s="2533"/>
      <c r="S177" s="2533"/>
      <c r="T177" s="2561"/>
      <c r="U177" s="2533"/>
      <c r="V177" s="2533"/>
      <c r="W177" s="2533"/>
      <c r="X177" s="2533"/>
      <c r="Y177" s="2533"/>
      <c r="Z177" s="2533"/>
      <c r="AA177" s="2533"/>
      <c r="AB177" s="2533"/>
      <c r="AC177" s="2533"/>
      <c r="AD177" s="2533"/>
      <c r="AE177" s="2533"/>
      <c r="AF177" s="2533"/>
      <c r="AG177" s="2533"/>
      <c r="AH177" s="2533"/>
      <c r="AI177" s="2533"/>
      <c r="AJ177" s="2585"/>
      <c r="AK177" s="2561"/>
      <c r="AL177" s="2533"/>
      <c r="AM177" s="2533"/>
      <c r="AN177" s="2533"/>
      <c r="AO177" s="2533"/>
      <c r="AP177" s="2533"/>
      <c r="AQ177" s="2533"/>
      <c r="AR177" s="2533"/>
      <c r="AS177" s="2533"/>
      <c r="AT177" s="2533"/>
      <c r="AU177" s="2533"/>
      <c r="AV177" s="2533"/>
      <c r="AW177" s="2533"/>
      <c r="AX177" s="2533"/>
      <c r="AY177" s="2533"/>
      <c r="AZ177" s="2533"/>
      <c r="BA177" s="2533"/>
      <c r="BB177" s="2533"/>
      <c r="BC177" s="2533"/>
      <c r="BD177" s="3051"/>
      <c r="BE177" s="3051"/>
      <c r="BF177" s="3051"/>
      <c r="BG177" s="3051"/>
      <c r="BH177" s="3051"/>
      <c r="BI177" s="3051"/>
      <c r="BJ177" s="3051"/>
      <c r="BK177" s="3051"/>
      <c r="BL177" s="3051"/>
      <c r="BM177" s="3051"/>
      <c r="BN177" s="3051"/>
      <c r="BO177" s="3051"/>
      <c r="BP177" s="3051"/>
      <c r="BQ177" s="3051"/>
      <c r="BR177" s="3051"/>
      <c r="BS177" s="3051"/>
      <c r="BT177" s="3051"/>
      <c r="BU177" s="3051"/>
      <c r="BV177" s="3051"/>
      <c r="BW177" s="3051"/>
      <c r="BX177" s="3051"/>
      <c r="BY177" s="3051"/>
      <c r="BZ177" s="3051"/>
      <c r="CA177" s="3051"/>
      <c r="CB177" s="3051"/>
      <c r="CC177" s="3051"/>
      <c r="CD177" s="3051"/>
      <c r="CE177" s="3051"/>
      <c r="CF177" s="3051"/>
      <c r="CG177" s="3051"/>
      <c r="CH177" s="3051"/>
      <c r="CI177" s="3051"/>
      <c r="CJ177" s="3051"/>
      <c r="CK177" s="3051"/>
      <c r="CL177" s="3051"/>
      <c r="CM177" s="3051"/>
      <c r="CN177" s="3051"/>
      <c r="CO177" s="3051"/>
      <c r="CP177" s="3051"/>
      <c r="CQ177" s="3051"/>
      <c r="CR177" s="3051"/>
      <c r="CS177" s="3051"/>
      <c r="CT177" s="3051"/>
      <c r="CU177" s="3051"/>
      <c r="CV177" s="3051"/>
      <c r="CW177" s="3051"/>
      <c r="CX177" s="3051"/>
      <c r="CY177" s="3051"/>
      <c r="CZ177" s="3051"/>
      <c r="DA177" s="3051"/>
      <c r="DB177" s="3051"/>
      <c r="DC177" s="2533"/>
      <c r="DD177" s="2533"/>
      <c r="DE177" s="2533"/>
    </row>
    <row r="178" spans="1:109" ht="6.75" customHeight="1">
      <c r="A178" s="2533"/>
      <c r="B178" s="2533"/>
      <c r="C178" s="2533"/>
      <c r="D178" s="2533"/>
      <c r="E178" s="2533"/>
      <c r="F178" s="2533"/>
      <c r="G178" s="2533"/>
      <c r="H178" s="2533"/>
      <c r="I178" s="2533"/>
      <c r="J178" s="2533"/>
      <c r="K178" s="2533"/>
      <c r="L178" s="2533"/>
      <c r="M178" s="2533"/>
      <c r="N178" s="2533"/>
      <c r="O178" s="2533"/>
      <c r="P178" s="2533"/>
      <c r="Q178" s="2533"/>
      <c r="R178" s="2533"/>
      <c r="S178" s="2533"/>
      <c r="T178" s="2561"/>
      <c r="U178" s="2533"/>
      <c r="V178" s="2533"/>
      <c r="W178" s="2533"/>
      <c r="X178" s="2533"/>
      <c r="Y178" s="2533"/>
      <c r="Z178" s="2533"/>
      <c r="AA178" s="2533"/>
      <c r="AB178" s="2533"/>
      <c r="AC178" s="2533"/>
      <c r="AD178" s="2533"/>
      <c r="AE178" s="2533"/>
      <c r="AF178" s="2533"/>
      <c r="AG178" s="2533"/>
      <c r="AH178" s="2533"/>
      <c r="AI178" s="2533"/>
      <c r="AJ178" s="2581"/>
      <c r="AK178" s="2573"/>
      <c r="AL178" s="2540"/>
      <c r="AM178" s="2540"/>
      <c r="AN178" s="2540"/>
      <c r="AO178" s="2540"/>
      <c r="AP178" s="2540"/>
      <c r="AQ178" s="2540"/>
      <c r="AR178" s="2540"/>
      <c r="AS178" s="2540"/>
      <c r="AT178" s="2540"/>
      <c r="AU178" s="2540"/>
      <c r="AV178" s="2540"/>
      <c r="AW178" s="2540"/>
      <c r="AX178" s="2540"/>
      <c r="AY178" s="2540"/>
      <c r="AZ178" s="2540"/>
      <c r="BA178" s="2540"/>
      <c r="BB178" s="2540"/>
      <c r="BC178" s="2540"/>
      <c r="BD178" s="2540"/>
      <c r="BE178" s="2540"/>
      <c r="BF178" s="2540"/>
      <c r="BG178" s="2540"/>
      <c r="BH178" s="2540"/>
      <c r="BI178" s="2540"/>
      <c r="BJ178" s="2540"/>
      <c r="BK178" s="2540"/>
      <c r="BL178" s="2540"/>
      <c r="BM178" s="2540"/>
      <c r="BN178" s="2540"/>
      <c r="BO178" s="2540"/>
      <c r="BP178" s="2540"/>
      <c r="BQ178" s="2540"/>
      <c r="BR178" s="2540"/>
      <c r="BS178" s="2540"/>
      <c r="BT178" s="2540"/>
      <c r="BU178" s="2540"/>
      <c r="BV178" s="2540"/>
      <c r="BW178" s="2540"/>
      <c r="BX178" s="2540"/>
      <c r="BY178" s="2540"/>
      <c r="BZ178" s="2540"/>
      <c r="CA178" s="2540"/>
      <c r="CB178" s="2540"/>
      <c r="CC178" s="2540"/>
      <c r="CD178" s="2540"/>
      <c r="CE178" s="2540"/>
      <c r="CF178" s="2540"/>
      <c r="CG178" s="2540"/>
      <c r="CH178" s="2540"/>
      <c r="CI178" s="2540"/>
      <c r="CJ178" s="2540"/>
      <c r="CK178" s="2540"/>
      <c r="CL178" s="2540"/>
      <c r="CM178" s="2540"/>
      <c r="CN178" s="2540"/>
      <c r="CO178" s="2533"/>
      <c r="CP178" s="2533"/>
      <c r="CQ178" s="2533"/>
      <c r="CR178" s="2533"/>
      <c r="CS178" s="2533"/>
      <c r="CT178" s="2533"/>
      <c r="CU178" s="2533"/>
      <c r="CV178" s="2533"/>
      <c r="CW178" s="2533"/>
      <c r="CX178" s="2533"/>
      <c r="CY178" s="2533"/>
      <c r="CZ178" s="2533"/>
      <c r="DA178" s="2533"/>
      <c r="DB178" s="2533"/>
      <c r="DC178" s="2533"/>
      <c r="DD178" s="2533"/>
      <c r="DE178" s="2533"/>
    </row>
    <row r="179" spans="1:109" ht="6.75" customHeight="1">
      <c r="A179" s="2533"/>
      <c r="B179" s="2533"/>
      <c r="C179" s="2533"/>
      <c r="D179" s="2533"/>
      <c r="E179" s="2533"/>
      <c r="F179" s="2533"/>
      <c r="G179" s="2533"/>
      <c r="H179" s="2533"/>
      <c r="I179" s="2533"/>
      <c r="J179" s="2533"/>
      <c r="K179" s="2533"/>
      <c r="L179" s="2533"/>
      <c r="M179" s="2533"/>
      <c r="N179" s="2533"/>
      <c r="O179" s="2533"/>
      <c r="P179" s="2533"/>
      <c r="Q179" s="2533"/>
      <c r="R179" s="2533"/>
      <c r="S179" s="2533"/>
      <c r="T179" s="2561"/>
      <c r="U179" s="2533"/>
      <c r="V179" s="2533"/>
      <c r="W179" s="2533"/>
      <c r="X179" s="2533"/>
      <c r="Y179" s="2533"/>
      <c r="Z179" s="2533"/>
      <c r="AA179" s="2533"/>
      <c r="AB179" s="2533"/>
      <c r="AC179" s="2533"/>
      <c r="AD179" s="2533"/>
      <c r="AE179" s="2533"/>
      <c r="AF179" s="2533"/>
      <c r="AG179" s="2533"/>
      <c r="AH179" s="2533"/>
      <c r="AI179" s="2538"/>
      <c r="AJ179" s="2533"/>
      <c r="AK179" s="2561"/>
      <c r="AL179" s="2582"/>
      <c r="AM179" s="2533"/>
      <c r="AN179" s="2533"/>
      <c r="AO179" s="2533"/>
      <c r="AP179" s="2533"/>
      <c r="AQ179" s="2533"/>
      <c r="AR179" s="2533"/>
      <c r="AS179" s="2533"/>
      <c r="AT179" s="2533"/>
      <c r="AU179" s="2533"/>
      <c r="AV179" s="2533"/>
      <c r="AW179" s="2533"/>
      <c r="AX179" s="2533"/>
      <c r="AY179" s="2533"/>
      <c r="AZ179" s="2533"/>
      <c r="BA179" s="2533"/>
      <c r="BB179" s="2582"/>
      <c r="BC179" s="2533"/>
      <c r="BD179" s="2533"/>
      <c r="BE179" s="2533"/>
      <c r="BF179" s="2533"/>
      <c r="BG179" s="2533"/>
      <c r="BH179" s="2533"/>
      <c r="BI179" s="2533"/>
      <c r="BJ179" s="2533"/>
      <c r="BK179" s="2582"/>
      <c r="BL179" s="2583"/>
      <c r="BM179" s="2583"/>
      <c r="BN179" s="2583"/>
      <c r="BO179" s="2583"/>
      <c r="BP179" s="2583"/>
      <c r="BQ179" s="2583"/>
      <c r="BR179" s="2591"/>
      <c r="BS179" s="2533"/>
      <c r="BT179" s="2533"/>
      <c r="BU179" s="2533"/>
      <c r="BV179" s="2583"/>
      <c r="BW179" s="2533"/>
      <c r="BX179" s="2533"/>
      <c r="BY179" s="2533"/>
      <c r="BZ179" s="2533"/>
      <c r="CA179" s="2533"/>
      <c r="CB179" s="2533"/>
      <c r="CC179" s="2533"/>
      <c r="CD179" s="2582"/>
      <c r="CE179" s="2533"/>
      <c r="CF179" s="2533"/>
      <c r="CG179" s="2533"/>
      <c r="CH179" s="2533"/>
      <c r="CI179" s="2533"/>
      <c r="CJ179" s="2533"/>
      <c r="CK179" s="2533"/>
      <c r="CL179" s="2533"/>
      <c r="CM179" s="2533"/>
      <c r="CN179" s="2533"/>
      <c r="CO179" s="2578"/>
      <c r="CP179" s="2533"/>
      <c r="CQ179" s="2533"/>
      <c r="CR179" s="2533"/>
      <c r="CS179" s="2533"/>
      <c r="CT179" s="2533"/>
      <c r="CU179" s="2533"/>
      <c r="CV179" s="2533"/>
      <c r="CW179" s="2533"/>
      <c r="CX179" s="2533"/>
      <c r="CY179" s="2533"/>
      <c r="CZ179" s="2533"/>
      <c r="DA179" s="2533"/>
      <c r="DB179" s="2533"/>
      <c r="DC179" s="2533"/>
      <c r="DD179" s="2533"/>
      <c r="DE179" s="2533"/>
    </row>
    <row r="180" spans="1:109" ht="6.75" customHeight="1">
      <c r="A180" s="2533"/>
      <c r="B180" s="2533"/>
      <c r="C180" s="2533"/>
      <c r="D180" s="2533"/>
      <c r="E180" s="2533"/>
      <c r="F180" s="2533"/>
      <c r="G180" s="2533"/>
      <c r="H180" s="2533"/>
      <c r="I180" s="2533"/>
      <c r="J180" s="2533"/>
      <c r="K180" s="2533"/>
      <c r="L180" s="2533"/>
      <c r="M180" s="2533"/>
      <c r="N180" s="2533"/>
      <c r="O180" s="2533"/>
      <c r="P180" s="2533"/>
      <c r="Q180" s="2533"/>
      <c r="R180" s="2533"/>
      <c r="S180" s="2533"/>
      <c r="T180" s="2561"/>
      <c r="U180" s="2533"/>
      <c r="V180" s="2533"/>
      <c r="W180" s="2533"/>
      <c r="X180" s="2533"/>
      <c r="Y180" s="2533"/>
      <c r="Z180" s="2533"/>
      <c r="AA180" s="2533"/>
      <c r="AB180" s="2533"/>
      <c r="AC180" s="2533"/>
      <c r="AD180" s="2533"/>
      <c r="AE180" s="2533"/>
      <c r="AF180" s="2533"/>
      <c r="AG180" s="2533"/>
      <c r="AH180" s="2533"/>
      <c r="AI180" s="2538"/>
      <c r="AJ180" s="2533"/>
      <c r="AK180" s="2561"/>
      <c r="AL180" s="2546"/>
      <c r="AM180" s="2533"/>
      <c r="AN180" s="3035" t="s">
        <v>182</v>
      </c>
      <c r="AO180" s="3035"/>
      <c r="AP180" s="3035"/>
      <c r="AQ180" s="3035"/>
      <c r="AR180" s="3035"/>
      <c r="AS180" s="3035"/>
      <c r="AT180" s="3035"/>
      <c r="AU180" s="3035"/>
      <c r="AV180" s="2533"/>
      <c r="AW180" s="2533"/>
      <c r="AX180" s="2533"/>
      <c r="AY180" s="2533"/>
      <c r="AZ180" s="2533"/>
      <c r="BA180" s="2533"/>
      <c r="BB180" s="2546"/>
      <c r="BC180" s="2533"/>
      <c r="BD180" s="3035" t="s">
        <v>8225</v>
      </c>
      <c r="BE180" s="3035"/>
      <c r="BF180" s="3035"/>
      <c r="BG180" s="3035"/>
      <c r="BH180" s="3035"/>
      <c r="BI180" s="3035"/>
      <c r="BJ180" s="3035"/>
      <c r="BK180" s="2578"/>
      <c r="BL180" s="3035" t="s">
        <v>8226</v>
      </c>
      <c r="BM180" s="3035"/>
      <c r="BN180" s="3035"/>
      <c r="BO180" s="3035"/>
      <c r="BP180" s="3035"/>
      <c r="BQ180" s="3035"/>
      <c r="BR180" s="3035"/>
      <c r="BS180" s="2546"/>
      <c r="BT180" s="3035" t="s">
        <v>8227</v>
      </c>
      <c r="BU180" s="3035"/>
      <c r="BV180" s="3035"/>
      <c r="BW180" s="3035"/>
      <c r="BX180" s="3035"/>
      <c r="BY180" s="3035"/>
      <c r="BZ180" s="3035"/>
      <c r="CA180" s="3035"/>
      <c r="CB180" s="3035"/>
      <c r="CC180" s="3035"/>
      <c r="CD180" s="2587"/>
      <c r="CE180" s="3035" t="s">
        <v>8228</v>
      </c>
      <c r="CF180" s="3035"/>
      <c r="CG180" s="3035"/>
      <c r="CH180" s="3035"/>
      <c r="CI180" s="3035"/>
      <c r="CJ180" s="3035"/>
      <c r="CK180" s="3035"/>
      <c r="CL180" s="3035"/>
      <c r="CM180" s="3035"/>
      <c r="CN180" s="3035"/>
      <c r="CO180" s="2587"/>
      <c r="CP180" s="3035" t="s">
        <v>181</v>
      </c>
      <c r="CQ180" s="3035"/>
      <c r="CR180" s="3035"/>
      <c r="CS180" s="3035"/>
      <c r="CT180" s="3035"/>
      <c r="CU180" s="3035"/>
      <c r="CV180" s="3035"/>
      <c r="CW180" s="3035"/>
      <c r="CX180" s="3035"/>
      <c r="CY180" s="3035"/>
      <c r="CZ180" s="2545"/>
      <c r="DA180" s="2545"/>
      <c r="DB180" s="2545"/>
      <c r="DC180" s="2545"/>
      <c r="DD180" s="2545"/>
      <c r="DE180" s="2545"/>
    </row>
    <row r="181" spans="1:109" ht="6.75" customHeight="1">
      <c r="A181" s="2533"/>
      <c r="B181" s="2533"/>
      <c r="C181" s="2533"/>
      <c r="D181" s="2533"/>
      <c r="E181" s="2533"/>
      <c r="F181" s="2533"/>
      <c r="G181" s="2533"/>
      <c r="H181" s="2533"/>
      <c r="I181" s="2533"/>
      <c r="J181" s="2533"/>
      <c r="K181" s="2533"/>
      <c r="L181" s="2533"/>
      <c r="M181" s="2533"/>
      <c r="N181" s="2533"/>
      <c r="O181" s="2533"/>
      <c r="P181" s="2533"/>
      <c r="Q181" s="2533"/>
      <c r="R181" s="2533"/>
      <c r="S181" s="2533"/>
      <c r="T181" s="2561"/>
      <c r="U181" s="2533"/>
      <c r="V181" s="2533"/>
      <c r="W181" s="2533"/>
      <c r="X181" s="2533"/>
      <c r="Y181" s="2533"/>
      <c r="Z181" s="2533"/>
      <c r="AA181" s="2533"/>
      <c r="AB181" s="2533"/>
      <c r="AC181" s="2533"/>
      <c r="AD181" s="2533"/>
      <c r="AE181" s="2533"/>
      <c r="AF181" s="2533"/>
      <c r="AG181" s="2533"/>
      <c r="AH181" s="2533"/>
      <c r="AI181" s="2538"/>
      <c r="AJ181" s="2533"/>
      <c r="AK181" s="2563"/>
      <c r="AL181" s="2532"/>
      <c r="AM181" s="2533"/>
      <c r="AN181" s="3035"/>
      <c r="AO181" s="3035"/>
      <c r="AP181" s="3035"/>
      <c r="AQ181" s="3035"/>
      <c r="AR181" s="3035"/>
      <c r="AS181" s="3035"/>
      <c r="AT181" s="3035"/>
      <c r="AU181" s="3035"/>
      <c r="AV181" s="2532"/>
      <c r="AW181" s="2532"/>
      <c r="AX181" s="2532"/>
      <c r="AY181" s="2532"/>
      <c r="AZ181" s="2532"/>
      <c r="BA181" s="2532"/>
      <c r="BB181" s="2592"/>
      <c r="BC181" s="2533"/>
      <c r="BD181" s="3035"/>
      <c r="BE181" s="3035"/>
      <c r="BF181" s="3035"/>
      <c r="BG181" s="3035"/>
      <c r="BH181" s="3035"/>
      <c r="BI181" s="3035"/>
      <c r="BJ181" s="3035"/>
      <c r="BK181" s="2583"/>
      <c r="BL181" s="3035"/>
      <c r="BM181" s="3035"/>
      <c r="BN181" s="3035"/>
      <c r="BO181" s="3035"/>
      <c r="BP181" s="3035"/>
      <c r="BQ181" s="3035"/>
      <c r="BR181" s="3035"/>
      <c r="BS181" s="2533"/>
      <c r="BT181" s="3035"/>
      <c r="BU181" s="3035"/>
      <c r="BV181" s="3035"/>
      <c r="BW181" s="3035"/>
      <c r="BX181" s="3035"/>
      <c r="BY181" s="3035"/>
      <c r="BZ181" s="3035"/>
      <c r="CA181" s="3035"/>
      <c r="CB181" s="3035"/>
      <c r="CC181" s="3035"/>
      <c r="CD181" s="2545"/>
      <c r="CE181" s="3035"/>
      <c r="CF181" s="3035"/>
      <c r="CG181" s="3035"/>
      <c r="CH181" s="3035"/>
      <c r="CI181" s="3035"/>
      <c r="CJ181" s="3035"/>
      <c r="CK181" s="3035"/>
      <c r="CL181" s="3035"/>
      <c r="CM181" s="3035"/>
      <c r="CN181" s="3035"/>
      <c r="CO181" s="2593"/>
      <c r="CP181" s="3035"/>
      <c r="CQ181" s="3035"/>
      <c r="CR181" s="3035"/>
      <c r="CS181" s="3035"/>
      <c r="CT181" s="3035"/>
      <c r="CU181" s="3035"/>
      <c r="CV181" s="3035"/>
      <c r="CW181" s="3035"/>
      <c r="CX181" s="3035"/>
      <c r="CY181" s="3035"/>
      <c r="CZ181" s="2545"/>
      <c r="DA181" s="2545"/>
      <c r="DB181" s="2545"/>
      <c r="DC181" s="2545"/>
      <c r="DD181" s="2545"/>
      <c r="DE181" s="2545"/>
    </row>
    <row r="182" spans="1:109" ht="6.75" customHeight="1">
      <c r="A182" s="2533"/>
      <c r="B182" s="2533"/>
      <c r="C182" s="2533"/>
      <c r="D182" s="2533"/>
      <c r="E182" s="2533"/>
      <c r="F182" s="2533"/>
      <c r="G182" s="2533"/>
      <c r="H182" s="2533"/>
      <c r="I182" s="2533"/>
      <c r="J182" s="2533"/>
      <c r="K182" s="2533"/>
      <c r="L182" s="2533"/>
      <c r="M182" s="2533"/>
      <c r="N182" s="2533"/>
      <c r="O182" s="2533"/>
      <c r="P182" s="2533"/>
      <c r="Q182" s="2533"/>
      <c r="R182" s="2533"/>
      <c r="S182" s="2533"/>
      <c r="T182" s="2561"/>
      <c r="U182" s="2533"/>
      <c r="V182" s="2533"/>
      <c r="W182" s="2533"/>
      <c r="X182" s="2533"/>
      <c r="Y182" s="2533"/>
      <c r="Z182" s="2533"/>
      <c r="AA182" s="2533"/>
      <c r="AB182" s="2533"/>
      <c r="AC182" s="2533"/>
      <c r="AD182" s="2533"/>
      <c r="AE182" s="2533"/>
      <c r="AF182" s="2533"/>
      <c r="AG182" s="2533"/>
      <c r="AH182" s="2533"/>
      <c r="AI182" s="2538"/>
      <c r="AJ182" s="2533"/>
      <c r="AK182" s="2535"/>
      <c r="AL182" s="2535"/>
      <c r="AM182" s="2533"/>
      <c r="AN182" s="3035"/>
      <c r="AO182" s="3035"/>
      <c r="AP182" s="3035"/>
      <c r="AQ182" s="3035"/>
      <c r="AR182" s="3035"/>
      <c r="AS182" s="3035"/>
      <c r="AT182" s="3035"/>
      <c r="AU182" s="3035"/>
      <c r="AV182" s="2533"/>
      <c r="AW182" s="2533"/>
      <c r="AX182" s="2533"/>
      <c r="AY182" s="2533"/>
      <c r="AZ182" s="2533"/>
      <c r="BA182" s="2533"/>
      <c r="BB182" s="2578"/>
      <c r="BC182" s="2533"/>
      <c r="BD182" s="3035"/>
      <c r="BE182" s="3035"/>
      <c r="BF182" s="3035"/>
      <c r="BG182" s="3035"/>
      <c r="BH182" s="3035"/>
      <c r="BI182" s="3035"/>
      <c r="BJ182" s="3035"/>
      <c r="BK182" s="2533"/>
      <c r="BL182" s="3035"/>
      <c r="BM182" s="3035"/>
      <c r="BN182" s="3035"/>
      <c r="BO182" s="3035"/>
      <c r="BP182" s="3035"/>
      <c r="BQ182" s="3035"/>
      <c r="BR182" s="3035"/>
      <c r="BS182" s="2533"/>
      <c r="BT182" s="3035"/>
      <c r="BU182" s="3035"/>
      <c r="BV182" s="3035"/>
      <c r="BW182" s="3035"/>
      <c r="BX182" s="3035"/>
      <c r="BY182" s="3035"/>
      <c r="BZ182" s="3035"/>
      <c r="CA182" s="3035"/>
      <c r="CB182" s="3035"/>
      <c r="CC182" s="3035"/>
      <c r="CD182" s="2545"/>
      <c r="CE182" s="3035"/>
      <c r="CF182" s="3035"/>
      <c r="CG182" s="3035"/>
      <c r="CH182" s="3035"/>
      <c r="CI182" s="3035"/>
      <c r="CJ182" s="3035"/>
      <c r="CK182" s="3035"/>
      <c r="CL182" s="3035"/>
      <c r="CM182" s="3035"/>
      <c r="CN182" s="3035"/>
      <c r="CO182" s="2545"/>
      <c r="CP182" s="3035"/>
      <c r="CQ182" s="3035"/>
      <c r="CR182" s="3035"/>
      <c r="CS182" s="3035"/>
      <c r="CT182" s="3035"/>
      <c r="CU182" s="3035"/>
      <c r="CV182" s="3035"/>
      <c r="CW182" s="3035"/>
      <c r="CX182" s="3035"/>
      <c r="CY182" s="3035"/>
      <c r="CZ182" s="2545"/>
      <c r="DA182" s="2545"/>
      <c r="DB182" s="2545"/>
      <c r="DC182" s="2545"/>
      <c r="DD182" s="2545"/>
      <c r="DE182" s="2545"/>
    </row>
    <row r="183" spans="1:109" ht="6.75" customHeight="1">
      <c r="A183" s="2533"/>
      <c r="B183" s="2533"/>
      <c r="C183" s="2533"/>
      <c r="D183" s="2533"/>
      <c r="E183" s="2533"/>
      <c r="F183" s="2533"/>
      <c r="G183" s="2533"/>
      <c r="H183" s="2533"/>
      <c r="I183" s="2533"/>
      <c r="J183" s="2533"/>
      <c r="K183" s="2533"/>
      <c r="L183" s="2533"/>
      <c r="M183" s="2533"/>
      <c r="N183" s="2533"/>
      <c r="O183" s="2533"/>
      <c r="P183" s="2533"/>
      <c r="Q183" s="2533"/>
      <c r="R183" s="2533"/>
      <c r="S183" s="2533"/>
      <c r="T183" s="2561"/>
      <c r="U183" s="2533"/>
      <c r="V183" s="2533"/>
      <c r="W183" s="2533"/>
      <c r="X183" s="2533"/>
      <c r="Y183" s="2533"/>
      <c r="Z183" s="2533"/>
      <c r="AA183" s="2533"/>
      <c r="AB183" s="2533"/>
      <c r="AC183" s="2533"/>
      <c r="AD183" s="2533"/>
      <c r="AE183" s="2533"/>
      <c r="AF183" s="2533"/>
      <c r="AG183" s="2533"/>
      <c r="AH183" s="2533"/>
      <c r="AI183" s="2538"/>
      <c r="AJ183" s="2533"/>
      <c r="AK183" s="2533"/>
      <c r="AL183" s="2533"/>
      <c r="AM183" s="2533"/>
      <c r="AN183" s="2547"/>
      <c r="AO183" s="2547"/>
      <c r="AP183" s="2547"/>
      <c r="AQ183" s="2547"/>
      <c r="AR183" s="2547"/>
      <c r="AS183" s="2547"/>
      <c r="AT183" s="2547"/>
      <c r="AU183" s="2542"/>
      <c r="AV183" s="2533"/>
      <c r="AW183" s="2533"/>
      <c r="AX183" s="2533"/>
      <c r="AY183" s="2533"/>
      <c r="AZ183" s="2533"/>
      <c r="BA183" s="2533"/>
      <c r="BB183" s="2578"/>
      <c r="BC183" s="2533"/>
      <c r="BD183" s="2542"/>
      <c r="BE183" s="2542"/>
      <c r="BF183" s="2542"/>
      <c r="BG183" s="2542"/>
      <c r="BH183" s="2542"/>
      <c r="BI183" s="2542"/>
      <c r="BJ183" s="2542"/>
      <c r="BK183" s="2533"/>
      <c r="BL183" s="2542"/>
      <c r="BM183" s="2542"/>
      <c r="BN183" s="2542"/>
      <c r="BO183" s="2542"/>
      <c r="BP183" s="2542"/>
      <c r="BQ183" s="2542"/>
      <c r="BR183" s="2542"/>
      <c r="BS183" s="2533"/>
      <c r="BT183" s="2547"/>
      <c r="BU183" s="2547"/>
      <c r="BV183" s="2547"/>
      <c r="BW183" s="2547"/>
      <c r="BX183" s="2547"/>
      <c r="BY183" s="2547"/>
      <c r="BZ183" s="2547"/>
      <c r="CA183" s="2547"/>
      <c r="CB183" s="2547"/>
      <c r="CC183" s="2547"/>
      <c r="CD183" s="2545"/>
      <c r="CE183" s="2547"/>
      <c r="CF183" s="2547"/>
      <c r="CG183" s="2547"/>
      <c r="CH183" s="2547"/>
      <c r="CI183" s="2547"/>
      <c r="CJ183" s="2547"/>
      <c r="CK183" s="2547"/>
      <c r="CL183" s="2547"/>
      <c r="CM183" s="2547"/>
      <c r="CN183" s="2547"/>
      <c r="CO183" s="2545"/>
      <c r="CP183" s="2547"/>
      <c r="CQ183" s="2547"/>
      <c r="CR183" s="2547"/>
      <c r="CS183" s="2547"/>
      <c r="CT183" s="2547"/>
      <c r="CU183" s="2547"/>
      <c r="CV183" s="2547"/>
      <c r="CW183" s="2547"/>
      <c r="CX183" s="2547"/>
      <c r="CY183" s="2547"/>
      <c r="CZ183" s="2545"/>
      <c r="DA183" s="2545"/>
      <c r="DB183" s="2545"/>
      <c r="DC183" s="2545"/>
      <c r="DD183" s="2545"/>
      <c r="DE183" s="2545"/>
    </row>
    <row r="184" spans="1:109" ht="6.75" customHeight="1">
      <c r="A184" s="2533"/>
      <c r="B184" s="2533"/>
      <c r="C184" s="2533"/>
      <c r="D184" s="2533"/>
      <c r="E184" s="2533"/>
      <c r="F184" s="2533"/>
      <c r="G184" s="2533"/>
      <c r="H184" s="2533"/>
      <c r="I184" s="2533"/>
      <c r="J184" s="2533"/>
      <c r="K184" s="2533"/>
      <c r="L184" s="2533"/>
      <c r="M184" s="2533"/>
      <c r="N184" s="2533"/>
      <c r="O184" s="2533"/>
      <c r="P184" s="2533"/>
      <c r="Q184" s="2533"/>
      <c r="R184" s="2533"/>
      <c r="S184" s="2533"/>
      <c r="T184" s="2561"/>
      <c r="U184" s="2533"/>
      <c r="V184" s="2533"/>
      <c r="W184" s="2533"/>
      <c r="X184" s="2533"/>
      <c r="Y184" s="2533"/>
      <c r="Z184" s="2533"/>
      <c r="AA184" s="2533"/>
      <c r="AB184" s="2533"/>
      <c r="AC184" s="2533"/>
      <c r="AD184" s="2533"/>
      <c r="AE184" s="2533"/>
      <c r="AF184" s="2533"/>
      <c r="AG184" s="2533"/>
      <c r="AH184" s="2533"/>
      <c r="AI184" s="2538"/>
      <c r="AJ184" s="2533"/>
      <c r="AK184" s="2533"/>
      <c r="AL184" s="2533"/>
      <c r="AM184" s="2533"/>
      <c r="AN184" s="2547"/>
      <c r="AO184" s="2547"/>
      <c r="AP184" s="2547"/>
      <c r="AQ184" s="2547"/>
      <c r="AR184" s="2547"/>
      <c r="AS184" s="2547"/>
      <c r="AT184" s="2547"/>
      <c r="AU184" s="2542"/>
      <c r="AV184" s="2533"/>
      <c r="AW184" s="2533"/>
      <c r="AX184" s="2533"/>
      <c r="AY184" s="2533"/>
      <c r="AZ184" s="2533"/>
      <c r="BA184" s="2533"/>
      <c r="BB184" s="2582"/>
      <c r="BC184" s="2583"/>
      <c r="BD184" s="2548"/>
      <c r="BE184" s="2548"/>
      <c r="BF184" s="2548"/>
      <c r="BG184" s="2548"/>
      <c r="BH184" s="2548"/>
      <c r="BI184" s="2548"/>
      <c r="BJ184" s="2548"/>
      <c r="BK184" s="2583"/>
      <c r="BL184" s="2548"/>
      <c r="BM184" s="2548"/>
      <c r="BN184" s="2549"/>
      <c r="BO184" s="2548"/>
      <c r="BP184" s="2548"/>
      <c r="BQ184" s="2548"/>
      <c r="BR184" s="2548"/>
      <c r="BS184" s="2583"/>
      <c r="BT184" s="2574"/>
      <c r="BU184" s="2574"/>
      <c r="BV184" s="2574"/>
      <c r="BW184" s="2574"/>
      <c r="BX184" s="2574"/>
      <c r="BY184" s="2594"/>
      <c r="BZ184" s="2574"/>
      <c r="CA184" s="2574"/>
      <c r="CB184" s="2574"/>
      <c r="CC184" s="2574"/>
      <c r="CD184" s="2593"/>
      <c r="CE184" s="2574"/>
      <c r="CF184" s="2574"/>
      <c r="CG184" s="2574"/>
      <c r="CH184" s="2574"/>
      <c r="CI184" s="2574"/>
      <c r="CJ184" s="2595"/>
      <c r="CK184" s="2547"/>
      <c r="CL184" s="2547"/>
      <c r="CM184" s="2547"/>
      <c r="CN184" s="2547"/>
      <c r="CO184" s="2545"/>
      <c r="CP184" s="2547"/>
      <c r="CQ184" s="2547"/>
      <c r="CR184" s="2547"/>
      <c r="CS184" s="2547"/>
      <c r="CT184" s="2547"/>
      <c r="CU184" s="2547"/>
      <c r="CV184" s="2547"/>
      <c r="CW184" s="2547"/>
      <c r="CX184" s="2547"/>
      <c r="CY184" s="2547"/>
      <c r="CZ184" s="2545"/>
      <c r="DA184" s="2545"/>
      <c r="DB184" s="2545"/>
      <c r="DC184" s="2545"/>
      <c r="DD184" s="2545"/>
      <c r="DE184" s="2545"/>
    </row>
    <row r="185" spans="1:109" ht="6.75" customHeight="1">
      <c r="A185" s="2533"/>
      <c r="B185" s="2533"/>
      <c r="C185" s="2533"/>
      <c r="D185" s="2533"/>
      <c r="E185" s="2533"/>
      <c r="F185" s="2533"/>
      <c r="G185" s="2533"/>
      <c r="H185" s="2533"/>
      <c r="I185" s="2533"/>
      <c r="J185" s="2533"/>
      <c r="K185" s="2533"/>
      <c r="L185" s="2533"/>
      <c r="M185" s="2533"/>
      <c r="N185" s="2533"/>
      <c r="O185" s="2533"/>
      <c r="P185" s="2533"/>
      <c r="Q185" s="2533"/>
      <c r="R185" s="2533"/>
      <c r="S185" s="2533"/>
      <c r="T185" s="2561"/>
      <c r="U185" s="2533"/>
      <c r="V185" s="2533"/>
      <c r="W185" s="2533"/>
      <c r="X185" s="2533"/>
      <c r="Y185" s="2533"/>
      <c r="Z185" s="2533"/>
      <c r="AA185" s="2533"/>
      <c r="AB185" s="2533"/>
      <c r="AC185" s="2533"/>
      <c r="AD185" s="2533"/>
      <c r="AE185" s="2533"/>
      <c r="AF185" s="2533"/>
      <c r="AG185" s="2533"/>
      <c r="AH185" s="2533"/>
      <c r="AI185" s="2538"/>
      <c r="AJ185" s="2533"/>
      <c r="AK185" s="2533"/>
      <c r="AL185" s="2533"/>
      <c r="AM185" s="2533"/>
      <c r="AN185" s="2547"/>
      <c r="AO185" s="2547"/>
      <c r="AP185" s="2547"/>
      <c r="AQ185" s="2547"/>
      <c r="AR185" s="2547"/>
      <c r="AS185" s="2547"/>
      <c r="AT185" s="2547"/>
      <c r="AU185" s="2542"/>
      <c r="AV185" s="2533"/>
      <c r="AW185" s="2533"/>
      <c r="AX185" s="2533"/>
      <c r="AY185" s="2533"/>
      <c r="AZ185" s="2533"/>
      <c r="BA185" s="2533"/>
      <c r="BB185" s="2546"/>
      <c r="BC185" s="2533"/>
      <c r="BD185" s="3050" t="s">
        <v>8230</v>
      </c>
      <c r="BE185" s="3050"/>
      <c r="BF185" s="3050"/>
      <c r="BG185" s="3050"/>
      <c r="BH185" s="3050"/>
      <c r="BI185" s="3050"/>
      <c r="BJ185" s="3050"/>
      <c r="BK185" s="3050"/>
      <c r="BL185" s="3050"/>
      <c r="BM185" s="3050"/>
      <c r="BN185" s="2550"/>
      <c r="BO185" s="3039" t="s">
        <v>8235</v>
      </c>
      <c r="BP185" s="3039"/>
      <c r="BQ185" s="3039"/>
      <c r="BR185" s="3039"/>
      <c r="BS185" s="3039"/>
      <c r="BT185" s="3039"/>
      <c r="BU185" s="3039"/>
      <c r="BV185" s="3039"/>
      <c r="BW185" s="3039"/>
      <c r="BX185" s="3039"/>
      <c r="BY185" s="2596"/>
      <c r="BZ185" s="3039" t="s">
        <v>8232</v>
      </c>
      <c r="CA185" s="3039"/>
      <c r="CB185" s="3039"/>
      <c r="CC185" s="3039"/>
      <c r="CD185" s="3039"/>
      <c r="CE185" s="3039"/>
      <c r="CF185" s="3039"/>
      <c r="CG185" s="3039"/>
      <c r="CH185" s="3039"/>
      <c r="CI185" s="3039"/>
      <c r="CJ185" s="2596"/>
      <c r="CK185" s="3039" t="s">
        <v>8207</v>
      </c>
      <c r="CL185" s="3039"/>
      <c r="CM185" s="3039"/>
      <c r="CN185" s="3039"/>
      <c r="CO185" s="3039"/>
      <c r="CP185" s="3039"/>
      <c r="CQ185" s="3039"/>
      <c r="CR185" s="3039"/>
      <c r="CS185" s="3039"/>
      <c r="CT185" s="3039"/>
      <c r="CU185" s="3039"/>
      <c r="CV185" s="3039"/>
      <c r="CW185" s="3039"/>
      <c r="CX185" s="2597"/>
      <c r="CY185" s="2597"/>
      <c r="CZ185" s="2597"/>
      <c r="DA185" s="2597"/>
      <c r="DB185" s="2597"/>
      <c r="DC185" s="2597"/>
      <c r="DD185" s="2597"/>
      <c r="DE185" s="2597"/>
    </row>
    <row r="186" spans="1:109" ht="6.75" customHeight="1">
      <c r="A186" s="2533"/>
      <c r="B186" s="2533"/>
      <c r="C186" s="2533"/>
      <c r="D186" s="2533"/>
      <c r="E186" s="2533"/>
      <c r="F186" s="2533"/>
      <c r="G186" s="2533"/>
      <c r="H186" s="2533"/>
      <c r="I186" s="2533"/>
      <c r="J186" s="2533"/>
      <c r="K186" s="2533"/>
      <c r="L186" s="2533"/>
      <c r="M186" s="2533"/>
      <c r="N186" s="2533"/>
      <c r="O186" s="2533"/>
      <c r="P186" s="2533"/>
      <c r="Q186" s="2533"/>
      <c r="R186" s="2533"/>
      <c r="S186" s="2533"/>
      <c r="T186" s="2561"/>
      <c r="U186" s="2533"/>
      <c r="V186" s="2533"/>
      <c r="W186" s="2533"/>
      <c r="X186" s="2533"/>
      <c r="Y186" s="2533"/>
      <c r="Z186" s="2533"/>
      <c r="AA186" s="2533"/>
      <c r="AB186" s="2533"/>
      <c r="AC186" s="2533"/>
      <c r="AD186" s="2533"/>
      <c r="AE186" s="2533"/>
      <c r="AF186" s="2533"/>
      <c r="AG186" s="2533"/>
      <c r="AH186" s="2533"/>
      <c r="AI186" s="2538"/>
      <c r="AJ186" s="2533"/>
      <c r="AK186" s="2533"/>
      <c r="AL186" s="2533"/>
      <c r="AM186" s="2533"/>
      <c r="AN186" s="2547"/>
      <c r="AO186" s="2547"/>
      <c r="AP186" s="2547"/>
      <c r="AQ186" s="2547"/>
      <c r="AR186" s="2547"/>
      <c r="AS186" s="2547"/>
      <c r="AT186" s="2547"/>
      <c r="AU186" s="2542"/>
      <c r="AV186" s="2533"/>
      <c r="AW186" s="2533"/>
      <c r="AX186" s="2533"/>
      <c r="AY186" s="2533"/>
      <c r="AZ186" s="2533"/>
      <c r="BA186" s="2533"/>
      <c r="BB186" s="2533"/>
      <c r="BC186" s="2533"/>
      <c r="BD186" s="3050"/>
      <c r="BE186" s="3050"/>
      <c r="BF186" s="3050"/>
      <c r="BG186" s="3050"/>
      <c r="BH186" s="3050"/>
      <c r="BI186" s="3050"/>
      <c r="BJ186" s="3050"/>
      <c r="BK186" s="3050"/>
      <c r="BL186" s="3050"/>
      <c r="BM186" s="3050"/>
      <c r="BN186" s="2542"/>
      <c r="BO186" s="3039"/>
      <c r="BP186" s="3039"/>
      <c r="BQ186" s="3039"/>
      <c r="BR186" s="3039"/>
      <c r="BS186" s="3039"/>
      <c r="BT186" s="3039"/>
      <c r="BU186" s="3039"/>
      <c r="BV186" s="3039"/>
      <c r="BW186" s="3039"/>
      <c r="BX186" s="3039"/>
      <c r="BY186" s="2547"/>
      <c r="BZ186" s="3039"/>
      <c r="CA186" s="3039"/>
      <c r="CB186" s="3039"/>
      <c r="CC186" s="3039"/>
      <c r="CD186" s="3039"/>
      <c r="CE186" s="3039"/>
      <c r="CF186" s="3039"/>
      <c r="CG186" s="3039"/>
      <c r="CH186" s="3039"/>
      <c r="CI186" s="3039"/>
      <c r="CJ186" s="2547"/>
      <c r="CK186" s="3039"/>
      <c r="CL186" s="3039"/>
      <c r="CM186" s="3039"/>
      <c r="CN186" s="3039"/>
      <c r="CO186" s="3039"/>
      <c r="CP186" s="3039"/>
      <c r="CQ186" s="3039"/>
      <c r="CR186" s="3039"/>
      <c r="CS186" s="3039"/>
      <c r="CT186" s="3039"/>
      <c r="CU186" s="3039"/>
      <c r="CV186" s="3039"/>
      <c r="CW186" s="3039"/>
      <c r="CX186" s="2597"/>
      <c r="CY186" s="2597"/>
      <c r="CZ186" s="2597"/>
      <c r="DA186" s="2597"/>
      <c r="DB186" s="2597"/>
      <c r="DC186" s="2597"/>
      <c r="DD186" s="2597"/>
      <c r="DE186" s="2597"/>
    </row>
    <row r="187" spans="1:109" ht="6.75" customHeight="1">
      <c r="A187" s="2533"/>
      <c r="B187" s="2533"/>
      <c r="C187" s="2533"/>
      <c r="D187" s="2533"/>
      <c r="E187" s="2533"/>
      <c r="F187" s="2533"/>
      <c r="G187" s="2533"/>
      <c r="H187" s="2533"/>
      <c r="I187" s="2533"/>
      <c r="J187" s="2533"/>
      <c r="K187" s="2533"/>
      <c r="L187" s="2533"/>
      <c r="M187" s="2533"/>
      <c r="N187" s="2533"/>
      <c r="O187" s="2533"/>
      <c r="P187" s="2533"/>
      <c r="Q187" s="2533"/>
      <c r="R187" s="2533"/>
      <c r="S187" s="2533"/>
      <c r="T187" s="2561"/>
      <c r="U187" s="2533"/>
      <c r="V187" s="2533"/>
      <c r="W187" s="2533"/>
      <c r="X187" s="2533"/>
      <c r="Y187" s="2533"/>
      <c r="Z187" s="2533"/>
      <c r="AA187" s="2533"/>
      <c r="AB187" s="2533"/>
      <c r="AC187" s="2533"/>
      <c r="AD187" s="2533"/>
      <c r="AE187" s="2533"/>
      <c r="AF187" s="2533"/>
      <c r="AG187" s="2533"/>
      <c r="AH187" s="2533"/>
      <c r="AI187" s="2538"/>
      <c r="AJ187" s="2533"/>
      <c r="AK187" s="2533"/>
      <c r="AL187" s="2533"/>
      <c r="AM187" s="2533"/>
      <c r="AN187" s="2547"/>
      <c r="AO187" s="2547"/>
      <c r="AP187" s="2547"/>
      <c r="AQ187" s="2547"/>
      <c r="AR187" s="2547"/>
      <c r="AS187" s="2547"/>
      <c r="AT187" s="2547"/>
      <c r="AU187" s="2542"/>
      <c r="AV187" s="2533"/>
      <c r="AW187" s="2533"/>
      <c r="AX187" s="2533"/>
      <c r="AY187" s="2533"/>
      <c r="AZ187" s="2533"/>
      <c r="BA187" s="2533"/>
      <c r="BB187" s="2533"/>
      <c r="BC187" s="2533"/>
      <c r="BD187" s="3052" t="s">
        <v>8208</v>
      </c>
      <c r="BE187" s="3052"/>
      <c r="BF187" s="3052"/>
      <c r="BG187" s="3052"/>
      <c r="BH187" s="3052"/>
      <c r="BI187" s="3052"/>
      <c r="BJ187" s="3052"/>
      <c r="BK187" s="3052"/>
      <c r="BL187" s="3052"/>
      <c r="BM187" s="3052"/>
      <c r="BN187" s="3052"/>
      <c r="BO187" s="3052"/>
      <c r="BP187" s="3052"/>
      <c r="BQ187" s="3052"/>
      <c r="BR187" s="3052"/>
      <c r="BS187" s="3052"/>
      <c r="BT187" s="3052"/>
      <c r="BU187" s="3052"/>
      <c r="BV187" s="2542"/>
      <c r="BW187" s="2542"/>
      <c r="BX187" s="2542"/>
      <c r="BY187" s="2542"/>
      <c r="BZ187" s="2542"/>
      <c r="CA187" s="2542"/>
      <c r="CB187" s="2542"/>
      <c r="CC187" s="2542"/>
      <c r="CD187" s="2542"/>
      <c r="CE187" s="2542"/>
      <c r="CF187" s="2542"/>
      <c r="CG187" s="2542"/>
      <c r="CH187" s="2542"/>
      <c r="CI187" s="2542"/>
      <c r="CJ187" s="2542"/>
      <c r="CK187" s="2542"/>
      <c r="CL187" s="2542"/>
      <c r="CM187" s="2542"/>
      <c r="CN187" s="2542"/>
      <c r="CO187" s="2542"/>
      <c r="CP187" s="2542"/>
      <c r="CQ187" s="2542"/>
      <c r="CR187" s="2542"/>
      <c r="CS187" s="2542"/>
      <c r="CT187" s="2542"/>
      <c r="CU187" s="2542"/>
      <c r="CV187" s="2542"/>
      <c r="CW187" s="2542"/>
      <c r="CX187" s="2542"/>
      <c r="CY187" s="2542"/>
      <c r="CZ187" s="2545"/>
      <c r="DA187" s="2545"/>
      <c r="DB187" s="2545"/>
      <c r="DC187" s="2545"/>
      <c r="DD187" s="2545"/>
      <c r="DE187" s="2545"/>
    </row>
    <row r="188" spans="1:109" ht="6.75" customHeight="1">
      <c r="A188" s="2533"/>
      <c r="B188" s="2533"/>
      <c r="C188" s="2533"/>
      <c r="D188" s="2533"/>
      <c r="E188" s="2533"/>
      <c r="F188" s="2533"/>
      <c r="G188" s="2533"/>
      <c r="H188" s="2533"/>
      <c r="I188" s="2533"/>
      <c r="J188" s="2533"/>
      <c r="K188" s="2533"/>
      <c r="L188" s="2533"/>
      <c r="M188" s="2533"/>
      <c r="N188" s="2533"/>
      <c r="O188" s="2533"/>
      <c r="P188" s="2533"/>
      <c r="Q188" s="2533"/>
      <c r="R188" s="2533"/>
      <c r="S188" s="2533"/>
      <c r="T188" s="2561"/>
      <c r="U188" s="2533"/>
      <c r="V188" s="2533"/>
      <c r="W188" s="2533"/>
      <c r="X188" s="2533"/>
      <c r="Y188" s="2533"/>
      <c r="Z188" s="2533"/>
      <c r="AA188" s="2533"/>
      <c r="AB188" s="2533"/>
      <c r="AC188" s="2533"/>
      <c r="AD188" s="2533"/>
      <c r="AE188" s="2533"/>
      <c r="AF188" s="2533"/>
      <c r="AG188" s="2533"/>
      <c r="AH188" s="2533"/>
      <c r="AI188" s="2538"/>
      <c r="AJ188" s="2533"/>
      <c r="AK188" s="2533"/>
      <c r="AL188" s="2533"/>
      <c r="AM188" s="2533"/>
      <c r="AN188" s="2547"/>
      <c r="AO188" s="2547"/>
      <c r="AP188" s="2547"/>
      <c r="AQ188" s="2547"/>
      <c r="AR188" s="2547"/>
      <c r="AS188" s="2547"/>
      <c r="AT188" s="2547"/>
      <c r="AU188" s="2542"/>
      <c r="AV188" s="2533"/>
      <c r="AW188" s="2533"/>
      <c r="AX188" s="2533"/>
      <c r="AY188" s="2533"/>
      <c r="AZ188" s="2533"/>
      <c r="BA188" s="2533"/>
      <c r="BB188" s="2533"/>
      <c r="BC188" s="2533"/>
      <c r="BD188" s="3052"/>
      <c r="BE188" s="3052"/>
      <c r="BF188" s="3052"/>
      <c r="BG188" s="3052"/>
      <c r="BH188" s="3052"/>
      <c r="BI188" s="3052"/>
      <c r="BJ188" s="3052"/>
      <c r="BK188" s="3052"/>
      <c r="BL188" s="3052"/>
      <c r="BM188" s="3052"/>
      <c r="BN188" s="3052"/>
      <c r="BO188" s="3052"/>
      <c r="BP188" s="3052"/>
      <c r="BQ188" s="3052"/>
      <c r="BR188" s="3052"/>
      <c r="BS188" s="3052"/>
      <c r="BT188" s="3052"/>
      <c r="BU188" s="3052"/>
      <c r="BV188" s="2542"/>
      <c r="BW188" s="2542"/>
      <c r="BX188" s="2542"/>
      <c r="BY188" s="2542"/>
      <c r="BZ188" s="2542"/>
      <c r="CA188" s="2542"/>
      <c r="CB188" s="2542"/>
      <c r="CC188" s="2542"/>
      <c r="CD188" s="2542"/>
      <c r="CE188" s="2542"/>
      <c r="CF188" s="2542"/>
      <c r="CG188" s="2542"/>
      <c r="CH188" s="2542"/>
      <c r="CI188" s="2542"/>
      <c r="CJ188" s="2542"/>
      <c r="CK188" s="2542"/>
      <c r="CL188" s="2542"/>
      <c r="CM188" s="2542"/>
      <c r="CN188" s="2542"/>
      <c r="CO188" s="2542"/>
      <c r="CP188" s="2542"/>
      <c r="CQ188" s="2542"/>
      <c r="CR188" s="2542"/>
      <c r="CS188" s="2542"/>
      <c r="CT188" s="2542"/>
      <c r="CU188" s="2542"/>
      <c r="CV188" s="2542"/>
      <c r="CW188" s="2542"/>
      <c r="CX188" s="2542"/>
      <c r="CY188" s="2542"/>
      <c r="CZ188" s="2545"/>
      <c r="DA188" s="2545"/>
      <c r="DB188" s="2545"/>
      <c r="DC188" s="2545"/>
      <c r="DD188" s="2545"/>
      <c r="DE188" s="2545"/>
    </row>
    <row r="189" spans="1:109" ht="6.75" customHeight="1">
      <c r="A189" s="2533"/>
      <c r="B189" s="2533"/>
      <c r="C189" s="2533"/>
      <c r="D189" s="2533"/>
      <c r="E189" s="2533"/>
      <c r="F189" s="2533"/>
      <c r="G189" s="2533"/>
      <c r="H189" s="2533"/>
      <c r="I189" s="2533"/>
      <c r="J189" s="2533"/>
      <c r="K189" s="2533"/>
      <c r="L189" s="2533"/>
      <c r="M189" s="2533"/>
      <c r="N189" s="2533"/>
      <c r="O189" s="2533"/>
      <c r="P189" s="2533"/>
      <c r="Q189" s="2533"/>
      <c r="R189" s="2533"/>
      <c r="S189" s="2533"/>
      <c r="T189" s="2561"/>
      <c r="U189" s="2533"/>
      <c r="V189" s="2533"/>
      <c r="W189" s="2533"/>
      <c r="X189" s="2533"/>
      <c r="Y189" s="2533"/>
      <c r="Z189" s="2533"/>
      <c r="AA189" s="2533"/>
      <c r="AB189" s="2533"/>
      <c r="AC189" s="2533"/>
      <c r="AD189" s="2533"/>
      <c r="AE189" s="2533"/>
      <c r="AF189" s="2533"/>
      <c r="AG189" s="2533"/>
      <c r="AH189" s="2533"/>
      <c r="AI189" s="2538"/>
      <c r="AJ189" s="2533"/>
      <c r="AK189" s="2533"/>
      <c r="AL189" s="2533"/>
      <c r="AM189" s="2533"/>
      <c r="AN189" s="2533"/>
      <c r="AO189" s="2533"/>
      <c r="AP189" s="2533"/>
      <c r="AQ189" s="2533"/>
      <c r="AR189" s="2533"/>
      <c r="AS189" s="2533"/>
      <c r="AT189" s="2533"/>
      <c r="AU189" s="2533"/>
      <c r="AV189" s="2533"/>
      <c r="AW189" s="2533"/>
      <c r="AX189" s="2533"/>
      <c r="AY189" s="2533"/>
      <c r="AZ189" s="2533"/>
      <c r="BA189" s="2533"/>
      <c r="BB189" s="2533"/>
      <c r="BC189" s="2533"/>
      <c r="BD189" s="2533"/>
      <c r="BE189" s="2533"/>
      <c r="BF189" s="2533"/>
      <c r="BG189" s="2533"/>
      <c r="BH189" s="2533"/>
      <c r="BI189" s="2533"/>
      <c r="BJ189" s="2533"/>
      <c r="BK189" s="2533"/>
      <c r="BL189" s="2533"/>
      <c r="BM189" s="2533"/>
      <c r="BN189" s="2533"/>
      <c r="BO189" s="2533"/>
      <c r="BP189" s="2533"/>
      <c r="BQ189" s="2533"/>
      <c r="BR189" s="2533"/>
      <c r="BS189" s="2533"/>
      <c r="BT189" s="2533"/>
      <c r="BU189" s="2533"/>
      <c r="BV189" s="2533"/>
      <c r="BW189" s="2533"/>
      <c r="BX189" s="2533"/>
      <c r="BY189" s="2533"/>
      <c r="BZ189" s="2533"/>
      <c r="CA189" s="2533"/>
      <c r="CB189" s="2533"/>
      <c r="CC189" s="2533"/>
      <c r="CD189" s="2533"/>
      <c r="CE189" s="2533"/>
      <c r="CF189" s="2533"/>
      <c r="CG189" s="2533"/>
      <c r="CH189" s="2533"/>
      <c r="CI189" s="2533"/>
      <c r="CJ189" s="2533"/>
      <c r="CK189" s="2533"/>
      <c r="CL189" s="2533"/>
      <c r="CM189" s="2533"/>
      <c r="CN189" s="2533"/>
      <c r="CO189" s="2533"/>
      <c r="CP189" s="2533"/>
      <c r="CQ189" s="2533"/>
      <c r="CR189" s="2533"/>
      <c r="CS189" s="2545"/>
      <c r="CT189" s="2545"/>
      <c r="CU189" s="2545"/>
      <c r="CV189" s="2545"/>
      <c r="CW189" s="2545"/>
      <c r="CX189" s="2545"/>
      <c r="CY189" s="2545"/>
      <c r="CZ189" s="2545"/>
      <c r="DA189" s="2545"/>
      <c r="DB189" s="2545"/>
      <c r="DC189" s="2533"/>
      <c r="DD189" s="2533"/>
      <c r="DE189" s="2533"/>
    </row>
    <row r="190" spans="1:109" ht="6.75" customHeight="1">
      <c r="A190" s="2533"/>
      <c r="B190" s="2533"/>
      <c r="C190" s="2533"/>
      <c r="D190" s="2533"/>
      <c r="E190" s="2533"/>
      <c r="F190" s="2533"/>
      <c r="G190" s="2533"/>
      <c r="H190" s="2533"/>
      <c r="I190" s="2533"/>
      <c r="J190" s="2533"/>
      <c r="K190" s="2533"/>
      <c r="L190" s="2533"/>
      <c r="M190" s="2533"/>
      <c r="N190" s="2533"/>
      <c r="O190" s="2533"/>
      <c r="P190" s="2533"/>
      <c r="Q190" s="2533"/>
      <c r="R190" s="2533"/>
      <c r="S190" s="2533"/>
      <c r="T190" s="2561"/>
      <c r="U190" s="2533"/>
      <c r="V190" s="2533"/>
      <c r="W190" s="2533"/>
      <c r="X190" s="2533"/>
      <c r="Y190" s="2533"/>
      <c r="Z190" s="2533"/>
      <c r="AA190" s="2533"/>
      <c r="AB190" s="2533"/>
      <c r="AC190" s="2533"/>
      <c r="AD190" s="2533"/>
      <c r="AE190" s="2533"/>
      <c r="AF190" s="2533"/>
      <c r="AG190" s="2533"/>
      <c r="AH190" s="2533"/>
      <c r="AI190" s="2538"/>
      <c r="AJ190" s="2533"/>
      <c r="AK190" s="2533"/>
      <c r="AL190" s="2533"/>
      <c r="AM190" s="2533"/>
      <c r="AN190" s="2533"/>
      <c r="AO190" s="2533"/>
      <c r="AP190" s="2533"/>
      <c r="AQ190" s="2533"/>
      <c r="AR190" s="2533"/>
      <c r="AS190" s="2533"/>
      <c r="AT190" s="2533"/>
      <c r="AU190" s="2533"/>
      <c r="AV190" s="2533"/>
      <c r="AW190" s="2533"/>
      <c r="AX190" s="2533"/>
      <c r="AY190" s="2533"/>
      <c r="AZ190" s="2533"/>
      <c r="BA190" s="2533"/>
      <c r="BB190" s="2533"/>
      <c r="BC190" s="2533"/>
      <c r="BD190" s="3047" t="s">
        <v>9181</v>
      </c>
      <c r="BE190" s="3047"/>
      <c r="BF190" s="3047"/>
      <c r="BG190" s="3047"/>
      <c r="BH190" s="3047"/>
      <c r="BI190" s="3047"/>
      <c r="BJ190" s="3047"/>
      <c r="BK190" s="3047"/>
      <c r="BL190" s="3047"/>
      <c r="BM190" s="3047"/>
      <c r="BN190" s="3047"/>
      <c r="BO190" s="3047"/>
      <c r="BP190" s="3047"/>
      <c r="BQ190" s="3047"/>
      <c r="BR190" s="3047"/>
      <c r="BS190" s="3047"/>
      <c r="BT190" s="3047"/>
      <c r="BU190" s="2542"/>
      <c r="BV190" s="2542"/>
      <c r="BW190" s="2542"/>
      <c r="BX190" s="2542"/>
      <c r="BY190" s="2542"/>
      <c r="BZ190" s="2542"/>
      <c r="CA190" s="2533"/>
      <c r="CB190" s="2533"/>
      <c r="CC190" s="2533"/>
      <c r="CD190" s="2533"/>
      <c r="CE190" s="2533"/>
      <c r="CF190" s="2533"/>
      <c r="CG190" s="2533"/>
      <c r="CH190" s="2533"/>
      <c r="CI190" s="2533"/>
      <c r="CJ190" s="2533"/>
      <c r="CK190" s="2533"/>
      <c r="CL190" s="2533"/>
      <c r="CM190" s="2533"/>
      <c r="CN190" s="2533"/>
      <c r="CO190" s="2533"/>
      <c r="CP190" s="2533"/>
      <c r="CQ190" s="2533"/>
      <c r="CR190" s="2533"/>
      <c r="CS190" s="2542"/>
      <c r="CT190" s="2542"/>
      <c r="CU190" s="2542"/>
      <c r="CV190" s="2542"/>
      <c r="CW190" s="2542"/>
      <c r="CX190" s="2542"/>
      <c r="CY190" s="2542"/>
      <c r="CZ190" s="2542"/>
      <c r="DA190" s="2533"/>
      <c r="DB190" s="2533"/>
      <c r="DC190" s="2533"/>
      <c r="DD190" s="2533"/>
      <c r="DE190" s="2533"/>
    </row>
    <row r="191" spans="1:109" ht="6.75" customHeight="1">
      <c r="A191" s="2533"/>
      <c r="B191" s="2533"/>
      <c r="C191" s="2533"/>
      <c r="D191" s="2533"/>
      <c r="E191" s="2533"/>
      <c r="F191" s="2533"/>
      <c r="G191" s="2533"/>
      <c r="H191" s="2533"/>
      <c r="I191" s="2533"/>
      <c r="J191" s="2533"/>
      <c r="K191" s="2533"/>
      <c r="L191" s="2533"/>
      <c r="M191" s="2533"/>
      <c r="N191" s="2533"/>
      <c r="O191" s="2533"/>
      <c r="P191" s="2533"/>
      <c r="Q191" s="2533"/>
      <c r="R191" s="2533"/>
      <c r="S191" s="2533"/>
      <c r="T191" s="2563"/>
      <c r="U191" s="2532"/>
      <c r="V191" s="2533"/>
      <c r="W191" s="3020" t="s">
        <v>180</v>
      </c>
      <c r="X191" s="3020"/>
      <c r="Y191" s="3020"/>
      <c r="Z191" s="3020"/>
      <c r="AA191" s="3020"/>
      <c r="AB191" s="3020"/>
      <c r="AC191" s="3020"/>
      <c r="AD191" s="2532"/>
      <c r="AE191" s="2532"/>
      <c r="AF191" s="2532"/>
      <c r="AG191" s="2532"/>
      <c r="AH191" s="2532"/>
      <c r="AI191" s="2598"/>
      <c r="AJ191" s="2532"/>
      <c r="AK191" s="2532"/>
      <c r="AL191" s="2532"/>
      <c r="AM191" s="2533"/>
      <c r="AN191" s="3027" t="s">
        <v>60</v>
      </c>
      <c r="AO191" s="3027"/>
      <c r="AP191" s="3027"/>
      <c r="AQ191" s="3027"/>
      <c r="AR191" s="3027"/>
      <c r="AS191" s="3027"/>
      <c r="AT191" s="3027"/>
      <c r="AU191" s="3027"/>
      <c r="AV191" s="3027"/>
      <c r="AW191" s="3027"/>
      <c r="AX191" s="2533"/>
      <c r="AY191" s="2532"/>
      <c r="AZ191" s="2532"/>
      <c r="BA191" s="2532"/>
      <c r="BB191" s="2532"/>
      <c r="BC191" s="2533"/>
      <c r="BD191" s="3047"/>
      <c r="BE191" s="3047"/>
      <c r="BF191" s="3047"/>
      <c r="BG191" s="3047"/>
      <c r="BH191" s="3047"/>
      <c r="BI191" s="3047"/>
      <c r="BJ191" s="3047"/>
      <c r="BK191" s="3047"/>
      <c r="BL191" s="3047"/>
      <c r="BM191" s="3047"/>
      <c r="BN191" s="3047"/>
      <c r="BO191" s="3047"/>
      <c r="BP191" s="3047"/>
      <c r="BQ191" s="3047"/>
      <c r="BR191" s="3047"/>
      <c r="BS191" s="3047"/>
      <c r="BT191" s="3047"/>
      <c r="BU191" s="2542"/>
      <c r="BV191" s="2542"/>
      <c r="BW191" s="2542"/>
      <c r="BX191" s="2542"/>
      <c r="BY191" s="2542"/>
      <c r="BZ191" s="2542"/>
      <c r="CA191" s="2533"/>
      <c r="CB191" s="2533"/>
      <c r="CC191" s="2533"/>
      <c r="CD191" s="2533"/>
      <c r="CE191" s="2533"/>
      <c r="CF191" s="2533"/>
      <c r="CG191" s="2533"/>
      <c r="CH191" s="2533"/>
      <c r="CI191" s="2533"/>
      <c r="CJ191" s="2533"/>
      <c r="CK191" s="2533"/>
      <c r="CL191" s="2533"/>
      <c r="CM191" s="2533"/>
      <c r="CN191" s="2533"/>
      <c r="CO191" s="2533"/>
      <c r="CP191" s="2533"/>
      <c r="CQ191" s="2533"/>
      <c r="CR191" s="2533"/>
      <c r="CS191" s="2542"/>
      <c r="CT191" s="2542"/>
      <c r="CU191" s="2542"/>
      <c r="CV191" s="2542"/>
      <c r="CW191" s="2542"/>
      <c r="CX191" s="2542"/>
      <c r="CY191" s="2542"/>
      <c r="CZ191" s="2542"/>
      <c r="DA191" s="2533"/>
      <c r="DB191" s="2533"/>
      <c r="DC191" s="2533"/>
      <c r="DD191" s="2533"/>
      <c r="DE191" s="2533"/>
    </row>
    <row r="192" spans="1:109" ht="6.75" customHeight="1">
      <c r="A192" s="2533"/>
      <c r="B192" s="2533"/>
      <c r="C192" s="2533"/>
      <c r="D192" s="2533"/>
      <c r="E192" s="2533"/>
      <c r="F192" s="2533"/>
      <c r="G192" s="2533"/>
      <c r="H192" s="2533"/>
      <c r="I192" s="2533"/>
      <c r="J192" s="2533"/>
      <c r="K192" s="2533"/>
      <c r="L192" s="2533"/>
      <c r="M192" s="2533"/>
      <c r="N192" s="2533"/>
      <c r="O192" s="2533"/>
      <c r="P192" s="2533"/>
      <c r="Q192" s="2533"/>
      <c r="R192" s="2533"/>
      <c r="S192" s="2533"/>
      <c r="T192" s="2569"/>
      <c r="U192" s="2533"/>
      <c r="V192" s="2533"/>
      <c r="W192" s="3020"/>
      <c r="X192" s="3020"/>
      <c r="Y192" s="3020"/>
      <c r="Z192" s="3020"/>
      <c r="AA192" s="3020"/>
      <c r="AB192" s="3020"/>
      <c r="AC192" s="3020"/>
      <c r="AD192" s="2533"/>
      <c r="AE192" s="2533"/>
      <c r="AF192" s="2533"/>
      <c r="AG192" s="2533"/>
      <c r="AH192" s="2533"/>
      <c r="AI192" s="2538"/>
      <c r="AJ192" s="2533"/>
      <c r="AK192" s="2562"/>
      <c r="AL192" s="2533"/>
      <c r="AM192" s="2533"/>
      <c r="AN192" s="3027"/>
      <c r="AO192" s="3027"/>
      <c r="AP192" s="3027"/>
      <c r="AQ192" s="3027"/>
      <c r="AR192" s="3027"/>
      <c r="AS192" s="3027"/>
      <c r="AT192" s="3027"/>
      <c r="AU192" s="3027"/>
      <c r="AV192" s="3027"/>
      <c r="AW192" s="3027"/>
      <c r="AX192" s="2533"/>
      <c r="AY192" s="2533"/>
      <c r="AZ192" s="2533"/>
      <c r="BA192" s="2533"/>
      <c r="BB192" s="2533"/>
      <c r="BC192" s="2533"/>
      <c r="BD192" s="3047"/>
      <c r="BE192" s="3047"/>
      <c r="BF192" s="3047"/>
      <c r="BG192" s="3047"/>
      <c r="BH192" s="3047"/>
      <c r="BI192" s="3047"/>
      <c r="BJ192" s="3047"/>
      <c r="BK192" s="3047"/>
      <c r="BL192" s="3047"/>
      <c r="BM192" s="3047"/>
      <c r="BN192" s="3047"/>
      <c r="BO192" s="3047"/>
      <c r="BP192" s="3047"/>
      <c r="BQ192" s="3047"/>
      <c r="BR192" s="3047"/>
      <c r="BS192" s="3047"/>
      <c r="BT192" s="3047"/>
      <c r="BU192" s="2542"/>
      <c r="BV192" s="2542"/>
      <c r="BW192" s="2542"/>
      <c r="BX192" s="2542"/>
      <c r="BY192" s="2542"/>
      <c r="BZ192" s="2542"/>
      <c r="CA192" s="2542"/>
      <c r="CB192" s="2542"/>
      <c r="CC192" s="2542"/>
      <c r="CD192" s="2542"/>
      <c r="CE192" s="2542"/>
      <c r="CF192" s="2542"/>
      <c r="CG192" s="2542"/>
      <c r="CH192" s="2542"/>
      <c r="CI192" s="2542"/>
      <c r="CJ192" s="2542"/>
      <c r="CK192" s="2542"/>
      <c r="CL192" s="2542"/>
      <c r="CM192" s="2542"/>
      <c r="CN192" s="2542"/>
      <c r="CO192" s="2542"/>
      <c r="CP192" s="2542"/>
      <c r="CQ192" s="2542"/>
      <c r="CR192" s="2542"/>
      <c r="CS192" s="2542"/>
      <c r="CT192" s="2542"/>
      <c r="CU192" s="2542"/>
      <c r="CV192" s="2542"/>
      <c r="CW192" s="2542"/>
      <c r="CX192" s="2542"/>
      <c r="CY192" s="2542"/>
      <c r="CZ192" s="2542"/>
      <c r="DA192" s="2533"/>
      <c r="DB192" s="2533"/>
      <c r="DC192" s="2533"/>
      <c r="DD192" s="2533"/>
      <c r="DE192" s="2533"/>
    </row>
    <row r="193" spans="1:109" ht="6.75" customHeight="1">
      <c r="A193" s="2533"/>
      <c r="B193" s="2533"/>
      <c r="C193" s="2533"/>
      <c r="D193" s="2533"/>
      <c r="E193" s="2533"/>
      <c r="F193" s="2533"/>
      <c r="G193" s="2533"/>
      <c r="H193" s="2533"/>
      <c r="I193" s="2533"/>
      <c r="J193" s="2533"/>
      <c r="K193" s="2533"/>
      <c r="L193" s="2533"/>
      <c r="M193" s="2533"/>
      <c r="N193" s="2533"/>
      <c r="O193" s="2533"/>
      <c r="P193" s="2533"/>
      <c r="Q193" s="2533"/>
      <c r="R193" s="2533"/>
      <c r="S193" s="2570"/>
      <c r="T193" s="2533"/>
      <c r="U193" s="2561"/>
      <c r="V193" s="2533"/>
      <c r="W193" s="2533"/>
      <c r="X193" s="2533"/>
      <c r="Y193" s="2533"/>
      <c r="Z193" s="2533"/>
      <c r="AA193" s="2533"/>
      <c r="AB193" s="2533"/>
      <c r="AC193" s="2533"/>
      <c r="AD193" s="2533"/>
      <c r="AE193" s="2533"/>
      <c r="AF193" s="2533"/>
      <c r="AG193" s="2533"/>
      <c r="AH193" s="2533"/>
      <c r="AI193" s="2538"/>
      <c r="AJ193" s="2533"/>
      <c r="AK193" s="2561"/>
      <c r="AL193" s="2533"/>
      <c r="AM193" s="2533"/>
      <c r="AN193" s="2533"/>
      <c r="AO193" s="2533"/>
      <c r="AP193" s="2533"/>
      <c r="AQ193" s="2533"/>
      <c r="AR193" s="2533"/>
      <c r="AS193" s="2533"/>
      <c r="AT193" s="2533"/>
      <c r="AU193" s="2533"/>
      <c r="AV193" s="2533"/>
      <c r="AW193" s="2533"/>
      <c r="AX193" s="2533"/>
      <c r="AY193" s="2533"/>
      <c r="AZ193" s="2533"/>
      <c r="BA193" s="2533"/>
      <c r="BB193" s="2533"/>
      <c r="BC193" s="2533"/>
      <c r="BD193" s="2533"/>
      <c r="BE193" s="2533"/>
      <c r="BF193" s="2533"/>
      <c r="BG193" s="2533"/>
      <c r="BH193" s="2533"/>
      <c r="BI193" s="2533"/>
      <c r="BJ193" s="2533"/>
      <c r="BK193" s="2533"/>
      <c r="BL193" s="2533"/>
      <c r="BM193" s="2533"/>
      <c r="BN193" s="2539"/>
      <c r="BO193" s="2539"/>
      <c r="BP193" s="2539"/>
      <c r="BQ193" s="2539"/>
      <c r="BR193" s="2539"/>
      <c r="BS193" s="2539"/>
      <c r="BT193" s="2539"/>
      <c r="BU193" s="2539"/>
      <c r="BV193" s="2539"/>
      <c r="BW193" s="2539"/>
      <c r="BX193" s="2539"/>
      <c r="BY193" s="2539"/>
      <c r="BZ193" s="2539"/>
      <c r="CA193" s="2539"/>
      <c r="CB193" s="2539"/>
      <c r="CC193" s="2539"/>
      <c r="CD193" s="2539"/>
      <c r="CE193" s="2539"/>
      <c r="CF193" s="2539"/>
      <c r="CG193" s="2539"/>
      <c r="CH193" s="2539"/>
      <c r="CI193" s="2539"/>
      <c r="CJ193" s="2539"/>
      <c r="CK193" s="2539"/>
      <c r="CL193" s="2539"/>
      <c r="CM193" s="2539"/>
      <c r="CN193" s="2539"/>
      <c r="CO193" s="2539"/>
      <c r="CP193" s="2539"/>
      <c r="CQ193" s="2539"/>
      <c r="CR193" s="2539"/>
      <c r="CS193" s="2539"/>
      <c r="CT193" s="2539"/>
      <c r="CU193" s="2539"/>
      <c r="CV193" s="2539"/>
      <c r="CW193" s="2539"/>
      <c r="CX193" s="2539"/>
      <c r="CY193" s="2539"/>
      <c r="CZ193" s="2539"/>
      <c r="DA193" s="2539"/>
      <c r="DB193" s="2539"/>
      <c r="DC193" s="2539"/>
      <c r="DD193" s="2533"/>
      <c r="DE193" s="2533"/>
    </row>
    <row r="194" spans="1:109" ht="6.75" customHeight="1">
      <c r="A194" s="2533"/>
      <c r="B194" s="2533"/>
      <c r="C194" s="2533"/>
      <c r="D194" s="2533"/>
      <c r="E194" s="2533"/>
      <c r="F194" s="2533"/>
      <c r="G194" s="2533"/>
      <c r="H194" s="2533"/>
      <c r="I194" s="2533"/>
      <c r="J194" s="2533"/>
      <c r="K194" s="2533"/>
      <c r="L194" s="2533"/>
      <c r="M194" s="2533"/>
      <c r="N194" s="2533"/>
      <c r="O194" s="2533"/>
      <c r="P194" s="2533"/>
      <c r="Q194" s="2533"/>
      <c r="R194" s="2533"/>
      <c r="S194" s="2570"/>
      <c r="T194" s="2533"/>
      <c r="U194" s="2561"/>
      <c r="V194" s="2533"/>
      <c r="W194" s="3022" t="s">
        <v>129</v>
      </c>
      <c r="X194" s="3022"/>
      <c r="Y194" s="3022"/>
      <c r="Z194" s="3022"/>
      <c r="AA194" s="3022"/>
      <c r="AB194" s="3022"/>
      <c r="AC194" s="3022"/>
      <c r="AD194" s="3022"/>
      <c r="AE194" s="3022"/>
      <c r="AF194" s="3022"/>
      <c r="AG194" s="3022"/>
      <c r="AH194" s="2533"/>
      <c r="AI194" s="2538"/>
      <c r="AJ194" s="2533"/>
      <c r="AK194" s="2561"/>
      <c r="AL194" s="2533"/>
      <c r="AM194" s="2533"/>
      <c r="AN194" s="3047" t="s">
        <v>116</v>
      </c>
      <c r="AO194" s="3047"/>
      <c r="AP194" s="3047"/>
      <c r="AQ194" s="3047"/>
      <c r="AR194" s="3047"/>
      <c r="AS194" s="3047"/>
      <c r="AT194" s="3047"/>
      <c r="AU194" s="3047"/>
      <c r="AV194" s="3047"/>
      <c r="AW194" s="3047"/>
      <c r="AX194" s="2533"/>
      <c r="AY194" s="2533"/>
      <c r="AZ194" s="2533"/>
      <c r="BA194" s="2533"/>
      <c r="BB194" s="2533"/>
      <c r="BC194" s="2533"/>
      <c r="BD194" s="3038" t="s">
        <v>9182</v>
      </c>
      <c r="BE194" s="3038"/>
      <c r="BF194" s="3038"/>
      <c r="BG194" s="3038"/>
      <c r="BH194" s="3038"/>
      <c r="BI194" s="3038"/>
      <c r="BJ194" s="3038"/>
      <c r="BK194" s="3038"/>
      <c r="BL194" s="3038"/>
      <c r="BM194" s="3038"/>
      <c r="BN194" s="3038"/>
      <c r="BO194" s="3038"/>
      <c r="BP194" s="3038"/>
      <c r="BQ194" s="3038"/>
      <c r="BR194" s="3038"/>
      <c r="BS194" s="3038"/>
      <c r="BT194" s="3038"/>
      <c r="BU194" s="3038"/>
      <c r="BV194" s="3038"/>
      <c r="BW194" s="3038"/>
      <c r="BX194" s="3038"/>
      <c r="BY194" s="3038"/>
      <c r="BZ194" s="3038"/>
      <c r="CA194" s="3038"/>
      <c r="CB194" s="3038"/>
      <c r="CC194" s="3038"/>
      <c r="CD194" s="3038"/>
      <c r="CE194" s="3038"/>
      <c r="CF194" s="3038"/>
      <c r="CG194" s="3038"/>
      <c r="CH194" s="3038"/>
      <c r="CI194" s="3038"/>
      <c r="CJ194" s="3038"/>
      <c r="CK194" s="3038"/>
      <c r="CL194" s="3038"/>
      <c r="CM194" s="3038"/>
      <c r="CN194" s="3038"/>
      <c r="CO194" s="3038"/>
      <c r="CP194" s="3038"/>
      <c r="CQ194" s="3038"/>
      <c r="CR194" s="3038"/>
      <c r="CS194" s="3038"/>
      <c r="CT194" s="3038"/>
      <c r="CU194" s="3038"/>
      <c r="CV194" s="3038"/>
      <c r="CW194" s="3038"/>
      <c r="CX194" s="3038"/>
      <c r="CY194" s="3038"/>
      <c r="CZ194" s="3038"/>
      <c r="DA194" s="2599"/>
      <c r="DB194" s="2599"/>
      <c r="DC194" s="2539"/>
      <c r="DD194" s="2539"/>
      <c r="DE194" s="2533"/>
    </row>
    <row r="195" spans="1:109" ht="6.75" customHeight="1">
      <c r="A195" s="2533"/>
      <c r="B195" s="2533"/>
      <c r="C195" s="2533"/>
      <c r="D195" s="2533"/>
      <c r="E195" s="2533"/>
      <c r="F195" s="2533"/>
      <c r="G195" s="2533"/>
      <c r="H195" s="2533"/>
      <c r="I195" s="2533"/>
      <c r="J195" s="2533"/>
      <c r="K195" s="2533"/>
      <c r="L195" s="2533"/>
      <c r="M195" s="2533"/>
      <c r="N195" s="2533"/>
      <c r="O195" s="2533"/>
      <c r="P195" s="2533"/>
      <c r="Q195" s="2533"/>
      <c r="R195" s="2533"/>
      <c r="S195" s="2570"/>
      <c r="T195" s="2533"/>
      <c r="U195" s="2535"/>
      <c r="V195" s="2533"/>
      <c r="W195" s="3022"/>
      <c r="X195" s="3022"/>
      <c r="Y195" s="3022"/>
      <c r="Z195" s="3022"/>
      <c r="AA195" s="3022"/>
      <c r="AB195" s="3022"/>
      <c r="AC195" s="3022"/>
      <c r="AD195" s="3022"/>
      <c r="AE195" s="3022"/>
      <c r="AF195" s="3022"/>
      <c r="AG195" s="3022"/>
      <c r="AH195" s="2533"/>
      <c r="AI195" s="2538"/>
      <c r="AJ195" s="2533"/>
      <c r="AK195" s="2563"/>
      <c r="AL195" s="2532"/>
      <c r="AM195" s="2533"/>
      <c r="AN195" s="3047"/>
      <c r="AO195" s="3047"/>
      <c r="AP195" s="3047"/>
      <c r="AQ195" s="3047"/>
      <c r="AR195" s="3047"/>
      <c r="AS195" s="3047"/>
      <c r="AT195" s="3047"/>
      <c r="AU195" s="3047"/>
      <c r="AV195" s="3047"/>
      <c r="AW195" s="3047"/>
      <c r="AX195" s="2533"/>
      <c r="AY195" s="2532"/>
      <c r="AZ195" s="2533"/>
      <c r="BA195" s="2533"/>
      <c r="BB195" s="2533"/>
      <c r="BC195" s="2533"/>
      <c r="BD195" s="3038"/>
      <c r="BE195" s="3038"/>
      <c r="BF195" s="3038"/>
      <c r="BG195" s="3038"/>
      <c r="BH195" s="3038"/>
      <c r="BI195" s="3038"/>
      <c r="BJ195" s="3038"/>
      <c r="BK195" s="3038"/>
      <c r="BL195" s="3038"/>
      <c r="BM195" s="3038"/>
      <c r="BN195" s="3038"/>
      <c r="BO195" s="3038"/>
      <c r="BP195" s="3038"/>
      <c r="BQ195" s="3038"/>
      <c r="BR195" s="3038"/>
      <c r="BS195" s="3038"/>
      <c r="BT195" s="3038"/>
      <c r="BU195" s="3038"/>
      <c r="BV195" s="3038"/>
      <c r="BW195" s="3038"/>
      <c r="BX195" s="3038"/>
      <c r="BY195" s="3038"/>
      <c r="BZ195" s="3038"/>
      <c r="CA195" s="3038"/>
      <c r="CB195" s="3038"/>
      <c r="CC195" s="3038"/>
      <c r="CD195" s="3038"/>
      <c r="CE195" s="3038"/>
      <c r="CF195" s="3038"/>
      <c r="CG195" s="3038"/>
      <c r="CH195" s="3038"/>
      <c r="CI195" s="3038"/>
      <c r="CJ195" s="3038"/>
      <c r="CK195" s="3038"/>
      <c r="CL195" s="3038"/>
      <c r="CM195" s="3038"/>
      <c r="CN195" s="3038"/>
      <c r="CO195" s="3038"/>
      <c r="CP195" s="3038"/>
      <c r="CQ195" s="3038"/>
      <c r="CR195" s="3038"/>
      <c r="CS195" s="3038"/>
      <c r="CT195" s="3038"/>
      <c r="CU195" s="3038"/>
      <c r="CV195" s="3038"/>
      <c r="CW195" s="3038"/>
      <c r="CX195" s="3038"/>
      <c r="CY195" s="3038"/>
      <c r="CZ195" s="3038"/>
      <c r="DA195" s="2599"/>
      <c r="DB195" s="2599"/>
      <c r="DC195" s="2539"/>
      <c r="DD195" s="2539"/>
      <c r="DE195" s="2533"/>
    </row>
    <row r="196" spans="1:109" ht="6.75" customHeight="1">
      <c r="A196" s="2533"/>
      <c r="B196" s="2533"/>
      <c r="C196" s="2533"/>
      <c r="D196" s="2533"/>
      <c r="E196" s="2533"/>
      <c r="F196" s="2533"/>
      <c r="G196" s="2533"/>
      <c r="H196" s="2533"/>
      <c r="I196" s="2533"/>
      <c r="J196" s="2533"/>
      <c r="K196" s="2533"/>
      <c r="L196" s="2533"/>
      <c r="M196" s="2533"/>
      <c r="N196" s="2533"/>
      <c r="O196" s="2533"/>
      <c r="P196" s="2533"/>
      <c r="Q196" s="2533"/>
      <c r="R196" s="2533"/>
      <c r="S196" s="2533"/>
      <c r="T196" s="2561"/>
      <c r="U196" s="2533"/>
      <c r="V196" s="2533"/>
      <c r="W196" s="2533"/>
      <c r="X196" s="2533"/>
      <c r="Y196" s="2533"/>
      <c r="Z196" s="2533"/>
      <c r="AA196" s="2533"/>
      <c r="AB196" s="2533"/>
      <c r="AC196" s="2533"/>
      <c r="AD196" s="2533"/>
      <c r="AE196" s="2533"/>
      <c r="AF196" s="2533"/>
      <c r="AG196" s="2533"/>
      <c r="AH196" s="2533"/>
      <c r="AI196" s="2538"/>
      <c r="AJ196" s="2533"/>
      <c r="AK196" s="2561"/>
      <c r="AL196" s="2533"/>
      <c r="AM196" s="2533"/>
      <c r="AN196" s="3047"/>
      <c r="AO196" s="3047"/>
      <c r="AP196" s="3047"/>
      <c r="AQ196" s="3047"/>
      <c r="AR196" s="3047"/>
      <c r="AS196" s="3047"/>
      <c r="AT196" s="3047"/>
      <c r="AU196" s="3047"/>
      <c r="AV196" s="3047"/>
      <c r="AW196" s="3047"/>
      <c r="AX196" s="2533"/>
      <c r="AY196" s="2533"/>
      <c r="AZ196" s="2535"/>
      <c r="BA196" s="2535"/>
      <c r="BB196" s="2535"/>
      <c r="BC196" s="2533"/>
      <c r="BD196" s="3038"/>
      <c r="BE196" s="3038"/>
      <c r="BF196" s="3038"/>
      <c r="BG196" s="3038"/>
      <c r="BH196" s="3038"/>
      <c r="BI196" s="3038"/>
      <c r="BJ196" s="3038"/>
      <c r="BK196" s="3038"/>
      <c r="BL196" s="3038"/>
      <c r="BM196" s="3038"/>
      <c r="BN196" s="3038"/>
      <c r="BO196" s="3038"/>
      <c r="BP196" s="3038"/>
      <c r="BQ196" s="3038"/>
      <c r="BR196" s="3038"/>
      <c r="BS196" s="3038"/>
      <c r="BT196" s="3038"/>
      <c r="BU196" s="3038"/>
      <c r="BV196" s="3038"/>
      <c r="BW196" s="3038"/>
      <c r="BX196" s="3038"/>
      <c r="BY196" s="3038"/>
      <c r="BZ196" s="3038"/>
      <c r="CA196" s="3038"/>
      <c r="CB196" s="3038"/>
      <c r="CC196" s="3038"/>
      <c r="CD196" s="3038"/>
      <c r="CE196" s="3038"/>
      <c r="CF196" s="3038"/>
      <c r="CG196" s="3038"/>
      <c r="CH196" s="3038"/>
      <c r="CI196" s="3038"/>
      <c r="CJ196" s="3038"/>
      <c r="CK196" s="3038"/>
      <c r="CL196" s="3038"/>
      <c r="CM196" s="3038"/>
      <c r="CN196" s="3038"/>
      <c r="CO196" s="3038"/>
      <c r="CP196" s="3038"/>
      <c r="CQ196" s="3038"/>
      <c r="CR196" s="3038"/>
      <c r="CS196" s="3038"/>
      <c r="CT196" s="3038"/>
      <c r="CU196" s="3038"/>
      <c r="CV196" s="3038"/>
      <c r="CW196" s="3038"/>
      <c r="CX196" s="3038"/>
      <c r="CY196" s="3038"/>
      <c r="CZ196" s="3038"/>
      <c r="DA196" s="2599"/>
      <c r="DB196" s="2599"/>
      <c r="DC196" s="2539"/>
      <c r="DD196" s="2539"/>
      <c r="DE196" s="2533"/>
    </row>
    <row r="197" spans="1:109" ht="6.75" customHeight="1">
      <c r="A197" s="2533"/>
      <c r="B197" s="2533"/>
      <c r="C197" s="2533"/>
      <c r="D197" s="2533"/>
      <c r="E197" s="2533"/>
      <c r="F197" s="2533"/>
      <c r="G197" s="2533"/>
      <c r="H197" s="2533"/>
      <c r="I197" s="2533"/>
      <c r="J197" s="2533"/>
      <c r="K197" s="2533"/>
      <c r="L197" s="2533"/>
      <c r="M197" s="2533"/>
      <c r="N197" s="2533"/>
      <c r="O197" s="2533"/>
      <c r="P197" s="2533"/>
      <c r="Q197" s="2533"/>
      <c r="R197" s="2533"/>
      <c r="S197" s="2533"/>
      <c r="T197" s="2561"/>
      <c r="U197" s="2533"/>
      <c r="V197" s="2533"/>
      <c r="W197" s="3022" t="s">
        <v>251</v>
      </c>
      <c r="X197" s="3022"/>
      <c r="Y197" s="3022"/>
      <c r="Z197" s="3022"/>
      <c r="AA197" s="3022"/>
      <c r="AB197" s="3022"/>
      <c r="AC197" s="3022"/>
      <c r="AD197" s="3022"/>
      <c r="AE197" s="3022"/>
      <c r="AF197" s="3022"/>
      <c r="AG197" s="3022"/>
      <c r="AH197" s="2533"/>
      <c r="AI197" s="2538"/>
      <c r="AJ197" s="2533"/>
      <c r="AK197" s="2561"/>
      <c r="AL197" s="2533"/>
      <c r="AM197" s="2533"/>
      <c r="AN197" s="2542"/>
      <c r="AO197" s="2542"/>
      <c r="AP197" s="2542"/>
      <c r="AQ197" s="2542"/>
      <c r="AR197" s="2542"/>
      <c r="AS197" s="2542"/>
      <c r="AT197" s="2542"/>
      <c r="AU197" s="2542"/>
      <c r="AV197" s="2542"/>
      <c r="AW197" s="2542"/>
      <c r="AX197" s="2533"/>
      <c r="AY197" s="2533"/>
      <c r="AZ197" s="2533"/>
      <c r="BA197" s="2533"/>
      <c r="BB197" s="2533"/>
      <c r="BC197" s="2533"/>
      <c r="BD197" s="2577"/>
      <c r="BE197" s="2577"/>
      <c r="BF197" s="2577"/>
      <c r="BG197" s="2577"/>
      <c r="BH197" s="2577"/>
      <c r="BI197" s="2577"/>
      <c r="BJ197" s="2577"/>
      <c r="BK197" s="2577"/>
      <c r="BL197" s="2577"/>
      <c r="BM197" s="2577"/>
      <c r="BN197" s="2599"/>
      <c r="BO197" s="2599"/>
      <c r="BP197" s="2599"/>
      <c r="BQ197" s="2599"/>
      <c r="BR197" s="2599"/>
      <c r="BS197" s="2599"/>
      <c r="BT197" s="2599"/>
      <c r="BU197" s="2599"/>
      <c r="BV197" s="2599"/>
      <c r="BW197" s="2599"/>
      <c r="BX197" s="2599"/>
      <c r="BY197" s="2599"/>
      <c r="BZ197" s="2599"/>
      <c r="CA197" s="2599"/>
      <c r="CB197" s="2599"/>
      <c r="CC197" s="2599"/>
      <c r="CD197" s="2599"/>
      <c r="CE197" s="2599"/>
      <c r="CF197" s="2599"/>
      <c r="CG197" s="2599"/>
      <c r="CH197" s="2599"/>
      <c r="CI197" s="2599"/>
      <c r="CJ197" s="2599"/>
      <c r="CK197" s="2599"/>
      <c r="CL197" s="2599"/>
      <c r="CM197" s="2599"/>
      <c r="CN197" s="2599"/>
      <c r="CO197" s="2599"/>
      <c r="CP197" s="2599"/>
      <c r="CQ197" s="2599"/>
      <c r="CR197" s="2599"/>
      <c r="CS197" s="2599"/>
      <c r="CT197" s="2599"/>
      <c r="CU197" s="2599"/>
      <c r="CV197" s="2599"/>
      <c r="CW197" s="2599"/>
      <c r="CX197" s="2599"/>
      <c r="CY197" s="2599"/>
      <c r="CZ197" s="2599"/>
      <c r="DA197" s="2599"/>
      <c r="DB197" s="2599"/>
      <c r="DC197" s="2539"/>
      <c r="DD197" s="2539"/>
      <c r="DE197" s="2533"/>
    </row>
    <row r="198" spans="1:109" ht="6.75" customHeight="1">
      <c r="A198" s="2533"/>
      <c r="B198" s="2533"/>
      <c r="C198" s="2533"/>
      <c r="D198" s="2533"/>
      <c r="E198" s="2533"/>
      <c r="F198" s="2533"/>
      <c r="G198" s="2533"/>
      <c r="H198" s="2533"/>
      <c r="I198" s="2533"/>
      <c r="J198" s="2533"/>
      <c r="K198" s="2533"/>
      <c r="L198" s="2533"/>
      <c r="M198" s="2533"/>
      <c r="N198" s="2533"/>
      <c r="O198" s="2533"/>
      <c r="P198" s="2533"/>
      <c r="Q198" s="2533"/>
      <c r="R198" s="2533"/>
      <c r="S198" s="2533"/>
      <c r="T198" s="2561"/>
      <c r="U198" s="2533"/>
      <c r="V198" s="2533"/>
      <c r="W198" s="3022"/>
      <c r="X198" s="3022"/>
      <c r="Y198" s="3022"/>
      <c r="Z198" s="3022"/>
      <c r="AA198" s="3022"/>
      <c r="AB198" s="3022"/>
      <c r="AC198" s="3022"/>
      <c r="AD198" s="3022"/>
      <c r="AE198" s="3022"/>
      <c r="AF198" s="3022"/>
      <c r="AG198" s="3022"/>
      <c r="AH198" s="2533"/>
      <c r="AI198" s="2538"/>
      <c r="AJ198" s="2533"/>
      <c r="AK198" s="2561"/>
      <c r="AL198" s="2533"/>
      <c r="AM198" s="2533"/>
      <c r="AN198" s="3047" t="s">
        <v>6999</v>
      </c>
      <c r="AO198" s="3047"/>
      <c r="AP198" s="3047"/>
      <c r="AQ198" s="3047"/>
      <c r="AR198" s="3047"/>
      <c r="AS198" s="3047"/>
      <c r="AT198" s="3047"/>
      <c r="AU198" s="3047"/>
      <c r="AV198" s="3047"/>
      <c r="AW198" s="3047"/>
      <c r="AX198" s="2533"/>
      <c r="AY198" s="2533"/>
      <c r="AZ198" s="2533"/>
      <c r="BA198" s="2533"/>
      <c r="BB198" s="2533"/>
      <c r="BC198" s="2533"/>
      <c r="BD198" s="3038" t="s">
        <v>9183</v>
      </c>
      <c r="BE198" s="3038"/>
      <c r="BF198" s="3038"/>
      <c r="BG198" s="3038"/>
      <c r="BH198" s="3038"/>
      <c r="BI198" s="3038"/>
      <c r="BJ198" s="3038"/>
      <c r="BK198" s="3038"/>
      <c r="BL198" s="3038"/>
      <c r="BM198" s="3038"/>
      <c r="BN198" s="3038"/>
      <c r="BO198" s="3038"/>
      <c r="BP198" s="3038"/>
      <c r="BQ198" s="3038"/>
      <c r="BR198" s="3038"/>
      <c r="BS198" s="3038"/>
      <c r="BT198" s="3038"/>
      <c r="BU198" s="3038"/>
      <c r="BV198" s="3038"/>
      <c r="BW198" s="3038"/>
      <c r="BX198" s="3038"/>
      <c r="BY198" s="3038"/>
      <c r="BZ198" s="3038"/>
      <c r="CA198" s="3038"/>
      <c r="CB198" s="3038"/>
      <c r="CC198" s="3038"/>
      <c r="CD198" s="3038"/>
      <c r="CE198" s="3038"/>
      <c r="CF198" s="3038"/>
      <c r="CG198" s="3038"/>
      <c r="CH198" s="3038"/>
      <c r="CI198" s="3038"/>
      <c r="CJ198" s="3038"/>
      <c r="CK198" s="3038"/>
      <c r="CL198" s="3038"/>
      <c r="CM198" s="3038"/>
      <c r="CN198" s="3038"/>
      <c r="CO198" s="3038"/>
      <c r="CP198" s="3038"/>
      <c r="CQ198" s="3038"/>
      <c r="CR198" s="3038"/>
      <c r="CS198" s="3038"/>
      <c r="CT198" s="3038"/>
      <c r="CU198" s="3038"/>
      <c r="CV198" s="3038"/>
      <c r="CW198" s="3038"/>
      <c r="CX198" s="3038"/>
      <c r="CY198" s="3038"/>
      <c r="CZ198" s="3038"/>
      <c r="DA198" s="3038"/>
      <c r="DB198" s="3038"/>
      <c r="DC198" s="2533"/>
      <c r="DD198" s="2539"/>
      <c r="DE198" s="2533"/>
    </row>
    <row r="199" spans="1:109" ht="6.75" customHeight="1">
      <c r="A199" s="2533"/>
      <c r="B199" s="2533"/>
      <c r="C199" s="2533"/>
      <c r="D199" s="2533"/>
      <c r="E199" s="2533"/>
      <c r="F199" s="2533"/>
      <c r="G199" s="2533"/>
      <c r="H199" s="2533"/>
      <c r="I199" s="2533"/>
      <c r="J199" s="2533"/>
      <c r="K199" s="2533"/>
      <c r="L199" s="2533"/>
      <c r="M199" s="2533"/>
      <c r="N199" s="2533"/>
      <c r="O199" s="2533"/>
      <c r="P199" s="2533"/>
      <c r="Q199" s="2533"/>
      <c r="R199" s="2533"/>
      <c r="S199" s="2533"/>
      <c r="T199" s="2561"/>
      <c r="U199" s="2533"/>
      <c r="V199" s="2533"/>
      <c r="W199" s="3022"/>
      <c r="X199" s="3022"/>
      <c r="Y199" s="3022"/>
      <c r="Z199" s="3022"/>
      <c r="AA199" s="3022"/>
      <c r="AB199" s="3022"/>
      <c r="AC199" s="3022"/>
      <c r="AD199" s="3022"/>
      <c r="AE199" s="3022"/>
      <c r="AF199" s="3022"/>
      <c r="AG199" s="3022"/>
      <c r="AH199" s="2533"/>
      <c r="AI199" s="2538"/>
      <c r="AJ199" s="2533"/>
      <c r="AK199" s="2563"/>
      <c r="AL199" s="2532"/>
      <c r="AM199" s="2533"/>
      <c r="AN199" s="3047"/>
      <c r="AO199" s="3047"/>
      <c r="AP199" s="3047"/>
      <c r="AQ199" s="3047"/>
      <c r="AR199" s="3047"/>
      <c r="AS199" s="3047"/>
      <c r="AT199" s="3047"/>
      <c r="AU199" s="3047"/>
      <c r="AV199" s="3047"/>
      <c r="AW199" s="3047"/>
      <c r="AX199" s="2533"/>
      <c r="AY199" s="2532"/>
      <c r="AZ199" s="2532"/>
      <c r="BA199" s="2532"/>
      <c r="BB199" s="2532"/>
      <c r="BC199" s="2533"/>
      <c r="BD199" s="3038"/>
      <c r="BE199" s="3038"/>
      <c r="BF199" s="3038"/>
      <c r="BG199" s="3038"/>
      <c r="BH199" s="3038"/>
      <c r="BI199" s="3038"/>
      <c r="BJ199" s="3038"/>
      <c r="BK199" s="3038"/>
      <c r="BL199" s="3038"/>
      <c r="BM199" s="3038"/>
      <c r="BN199" s="3038"/>
      <c r="BO199" s="3038"/>
      <c r="BP199" s="3038"/>
      <c r="BQ199" s="3038"/>
      <c r="BR199" s="3038"/>
      <c r="BS199" s="3038"/>
      <c r="BT199" s="3038"/>
      <c r="BU199" s="3038"/>
      <c r="BV199" s="3038"/>
      <c r="BW199" s="3038"/>
      <c r="BX199" s="3038"/>
      <c r="BY199" s="3038"/>
      <c r="BZ199" s="3038"/>
      <c r="CA199" s="3038"/>
      <c r="CB199" s="3038"/>
      <c r="CC199" s="3038"/>
      <c r="CD199" s="3038"/>
      <c r="CE199" s="3038"/>
      <c r="CF199" s="3038"/>
      <c r="CG199" s="3038"/>
      <c r="CH199" s="3038"/>
      <c r="CI199" s="3038"/>
      <c r="CJ199" s="3038"/>
      <c r="CK199" s="3038"/>
      <c r="CL199" s="3038"/>
      <c r="CM199" s="3038"/>
      <c r="CN199" s="3038"/>
      <c r="CO199" s="3038"/>
      <c r="CP199" s="3038"/>
      <c r="CQ199" s="3038"/>
      <c r="CR199" s="3038"/>
      <c r="CS199" s="3038"/>
      <c r="CT199" s="3038"/>
      <c r="CU199" s="3038"/>
      <c r="CV199" s="3038"/>
      <c r="CW199" s="3038"/>
      <c r="CX199" s="3038"/>
      <c r="CY199" s="3038"/>
      <c r="CZ199" s="3038"/>
      <c r="DA199" s="3038"/>
      <c r="DB199" s="3038"/>
      <c r="DC199" s="2533"/>
      <c r="DD199" s="2539"/>
      <c r="DE199" s="2533"/>
    </row>
    <row r="200" spans="1:109" ht="6.75" customHeight="1">
      <c r="A200" s="2533"/>
      <c r="B200" s="2533"/>
      <c r="C200" s="2533"/>
      <c r="D200" s="2533"/>
      <c r="E200" s="2533"/>
      <c r="F200" s="2533"/>
      <c r="G200" s="2533"/>
      <c r="H200" s="2533"/>
      <c r="I200" s="2533"/>
      <c r="J200" s="2533"/>
      <c r="K200" s="2533"/>
      <c r="L200" s="2533"/>
      <c r="M200" s="2533"/>
      <c r="N200" s="2533"/>
      <c r="O200" s="2533"/>
      <c r="P200" s="2533"/>
      <c r="Q200" s="2533"/>
      <c r="R200" s="2533"/>
      <c r="S200" s="2533"/>
      <c r="T200" s="2561"/>
      <c r="U200" s="2533"/>
      <c r="V200" s="2533"/>
      <c r="W200" s="3021" t="s">
        <v>8209</v>
      </c>
      <c r="X200" s="3021"/>
      <c r="Y200" s="3021"/>
      <c r="Z200" s="3021"/>
      <c r="AA200" s="3021"/>
      <c r="AB200" s="3021"/>
      <c r="AC200" s="3021"/>
      <c r="AD200" s="3021"/>
      <c r="AE200" s="3021"/>
      <c r="AF200" s="3021"/>
      <c r="AG200" s="3021"/>
      <c r="AH200" s="3021"/>
      <c r="AI200" s="2533"/>
      <c r="AJ200" s="2585"/>
      <c r="AK200" s="2561"/>
      <c r="AL200" s="2533"/>
      <c r="AM200" s="2533"/>
      <c r="AN200" s="3047"/>
      <c r="AO200" s="3047"/>
      <c r="AP200" s="3047"/>
      <c r="AQ200" s="3047"/>
      <c r="AR200" s="3047"/>
      <c r="AS200" s="3047"/>
      <c r="AT200" s="3047"/>
      <c r="AU200" s="3047"/>
      <c r="AV200" s="3047"/>
      <c r="AW200" s="3047"/>
      <c r="AX200" s="2533"/>
      <c r="AY200" s="2533"/>
      <c r="AZ200" s="2533"/>
      <c r="BA200" s="2533"/>
      <c r="BB200" s="2533"/>
      <c r="BC200" s="2533"/>
      <c r="BD200" s="3038"/>
      <c r="BE200" s="3038"/>
      <c r="BF200" s="3038"/>
      <c r="BG200" s="3038"/>
      <c r="BH200" s="3038"/>
      <c r="BI200" s="3038"/>
      <c r="BJ200" s="3038"/>
      <c r="BK200" s="3038"/>
      <c r="BL200" s="3038"/>
      <c r="BM200" s="3038"/>
      <c r="BN200" s="3038"/>
      <c r="BO200" s="3038"/>
      <c r="BP200" s="3038"/>
      <c r="BQ200" s="3038"/>
      <c r="BR200" s="3038"/>
      <c r="BS200" s="3038"/>
      <c r="BT200" s="3038"/>
      <c r="BU200" s="3038"/>
      <c r="BV200" s="3038"/>
      <c r="BW200" s="3038"/>
      <c r="BX200" s="3038"/>
      <c r="BY200" s="3038"/>
      <c r="BZ200" s="3038"/>
      <c r="CA200" s="3038"/>
      <c r="CB200" s="3038"/>
      <c r="CC200" s="3038"/>
      <c r="CD200" s="3038"/>
      <c r="CE200" s="3038"/>
      <c r="CF200" s="3038"/>
      <c r="CG200" s="3038"/>
      <c r="CH200" s="3038"/>
      <c r="CI200" s="3038"/>
      <c r="CJ200" s="3038"/>
      <c r="CK200" s="3038"/>
      <c r="CL200" s="3038"/>
      <c r="CM200" s="3038"/>
      <c r="CN200" s="3038"/>
      <c r="CO200" s="3038"/>
      <c r="CP200" s="3038"/>
      <c r="CQ200" s="3038"/>
      <c r="CR200" s="3038"/>
      <c r="CS200" s="3038"/>
      <c r="CT200" s="3038"/>
      <c r="CU200" s="3038"/>
      <c r="CV200" s="3038"/>
      <c r="CW200" s="3038"/>
      <c r="CX200" s="3038"/>
      <c r="CY200" s="3038"/>
      <c r="CZ200" s="3038"/>
      <c r="DA200" s="3038"/>
      <c r="DB200" s="3038"/>
      <c r="DC200" s="2533"/>
      <c r="DD200" s="2533"/>
      <c r="DE200" s="2533"/>
    </row>
    <row r="201" spans="1:109" ht="6.75" customHeight="1">
      <c r="A201" s="2533"/>
      <c r="B201" s="2533"/>
      <c r="C201" s="2533"/>
      <c r="D201" s="2533"/>
      <c r="E201" s="2533"/>
      <c r="F201" s="2533"/>
      <c r="G201" s="2533"/>
      <c r="H201" s="2533"/>
      <c r="I201" s="2533"/>
      <c r="J201" s="2533"/>
      <c r="K201" s="2533"/>
      <c r="L201" s="2533"/>
      <c r="M201" s="2533"/>
      <c r="N201" s="2533"/>
      <c r="O201" s="2533"/>
      <c r="P201" s="2533"/>
      <c r="Q201" s="2533"/>
      <c r="R201" s="2533"/>
      <c r="S201" s="2533"/>
      <c r="T201" s="2561"/>
      <c r="U201" s="2533"/>
      <c r="V201" s="2533"/>
      <c r="W201" s="3021"/>
      <c r="X201" s="3021"/>
      <c r="Y201" s="3021"/>
      <c r="Z201" s="3021"/>
      <c r="AA201" s="3021"/>
      <c r="AB201" s="3021"/>
      <c r="AC201" s="3021"/>
      <c r="AD201" s="3021"/>
      <c r="AE201" s="3021"/>
      <c r="AF201" s="3021"/>
      <c r="AG201" s="3021"/>
      <c r="AH201" s="3021"/>
      <c r="AI201" s="2533"/>
      <c r="AJ201" s="2585"/>
      <c r="AK201" s="2561"/>
      <c r="AL201" s="2533"/>
      <c r="AM201" s="2533"/>
      <c r="AN201" s="2577"/>
      <c r="AO201" s="2577"/>
      <c r="AP201" s="2577"/>
      <c r="AQ201" s="2577"/>
      <c r="AR201" s="2577"/>
      <c r="AS201" s="2577"/>
      <c r="AT201" s="2577"/>
      <c r="AU201" s="2577"/>
      <c r="AV201" s="2577"/>
      <c r="AW201" s="2577"/>
      <c r="AX201" s="2533"/>
      <c r="AY201" s="2533"/>
      <c r="AZ201" s="2533"/>
      <c r="BA201" s="2533"/>
      <c r="BB201" s="2533"/>
      <c r="BC201" s="2533"/>
      <c r="BD201" s="2577"/>
      <c r="BE201" s="2577"/>
      <c r="BF201" s="2577"/>
      <c r="BG201" s="2577"/>
      <c r="BH201" s="2577"/>
      <c r="BI201" s="2577"/>
      <c r="BJ201" s="2577"/>
      <c r="BK201" s="2577"/>
      <c r="BL201" s="2577"/>
      <c r="BM201" s="2577"/>
      <c r="BN201" s="2577"/>
      <c r="BO201" s="2539"/>
      <c r="BP201" s="2599"/>
      <c r="BQ201" s="2599"/>
      <c r="BR201" s="2599"/>
      <c r="BS201" s="2599"/>
      <c r="BT201" s="2599"/>
      <c r="BU201" s="2599"/>
      <c r="BV201" s="2599"/>
      <c r="BW201" s="2539"/>
      <c r="BX201" s="2599"/>
      <c r="BY201" s="2599"/>
      <c r="BZ201" s="2542"/>
      <c r="CA201" s="2599"/>
      <c r="CB201" s="2599"/>
      <c r="CC201" s="2599"/>
      <c r="CD201" s="2599"/>
      <c r="CE201" s="2599"/>
      <c r="CF201" s="2599"/>
      <c r="CG201" s="2599"/>
      <c r="CH201" s="2599"/>
      <c r="CI201" s="2599"/>
      <c r="CJ201" s="2599"/>
      <c r="CK201" s="2599"/>
      <c r="CL201" s="2599"/>
      <c r="CM201" s="2599"/>
      <c r="CN201" s="2542"/>
      <c r="CO201" s="2533"/>
      <c r="CP201" s="2542"/>
      <c r="CQ201" s="2542"/>
      <c r="CR201" s="2542"/>
      <c r="CS201" s="2542"/>
      <c r="CT201" s="2542"/>
      <c r="CU201" s="2542"/>
      <c r="CV201" s="2542"/>
      <c r="CW201" s="2542"/>
      <c r="CX201" s="2539"/>
      <c r="CY201" s="2539"/>
      <c r="CZ201" s="2539"/>
      <c r="DA201" s="2539"/>
      <c r="DB201" s="2539"/>
      <c r="DC201" s="2533"/>
      <c r="DD201" s="2533"/>
      <c r="DE201" s="2533"/>
    </row>
    <row r="202" spans="1:109" ht="6.75" customHeight="1">
      <c r="A202" s="2533"/>
      <c r="B202" s="2533"/>
      <c r="C202" s="2533"/>
      <c r="D202" s="2533"/>
      <c r="E202" s="2533"/>
      <c r="F202" s="2533"/>
      <c r="G202" s="2533"/>
      <c r="H202" s="2533"/>
      <c r="I202" s="2533"/>
      <c r="J202" s="2533"/>
      <c r="K202" s="2533"/>
      <c r="L202" s="2533"/>
      <c r="M202" s="2533"/>
      <c r="N202" s="2533"/>
      <c r="O202" s="2533"/>
      <c r="P202" s="2533"/>
      <c r="Q202" s="2533"/>
      <c r="R202" s="2533"/>
      <c r="S202" s="2533"/>
      <c r="T202" s="2561"/>
      <c r="U202" s="2533"/>
      <c r="V202" s="2533"/>
      <c r="W202" s="3021"/>
      <c r="X202" s="3021"/>
      <c r="Y202" s="3021"/>
      <c r="Z202" s="3021"/>
      <c r="AA202" s="3021"/>
      <c r="AB202" s="3021"/>
      <c r="AC202" s="3021"/>
      <c r="AD202" s="3021"/>
      <c r="AE202" s="3021"/>
      <c r="AF202" s="3021"/>
      <c r="AG202" s="3021"/>
      <c r="AH202" s="3021"/>
      <c r="AI202" s="2538"/>
      <c r="AJ202" s="2533"/>
      <c r="AK202" s="2561"/>
      <c r="AL202" s="2533"/>
      <c r="AM202" s="2533"/>
      <c r="AN202" s="3047" t="s">
        <v>179</v>
      </c>
      <c r="AO202" s="3047"/>
      <c r="AP202" s="3047"/>
      <c r="AQ202" s="3047"/>
      <c r="AR202" s="3047"/>
      <c r="AS202" s="3047"/>
      <c r="AT202" s="3047"/>
      <c r="AU202" s="3047"/>
      <c r="AV202" s="3047"/>
      <c r="AW202" s="3047"/>
      <c r="AX202" s="3047"/>
      <c r="AY202" s="3047"/>
      <c r="AZ202" s="3047"/>
      <c r="BA202" s="3047"/>
      <c r="BB202" s="3047"/>
      <c r="BC202" s="2542"/>
      <c r="BD202" s="2542"/>
      <c r="BE202" s="2542"/>
      <c r="BF202" s="2542"/>
      <c r="BG202" s="2542"/>
      <c r="BH202" s="2542"/>
      <c r="BI202" s="2542"/>
      <c r="BJ202" s="2542"/>
      <c r="BK202" s="2542"/>
      <c r="BL202" s="2542"/>
      <c r="BM202" s="2542"/>
      <c r="BN202" s="2542"/>
      <c r="BO202" s="2539"/>
      <c r="BP202" s="2542"/>
      <c r="BQ202" s="2542"/>
      <c r="BR202" s="2542"/>
      <c r="BS202" s="2533"/>
      <c r="BT202" s="2533"/>
      <c r="BU202" s="2533"/>
      <c r="BV202" s="2533"/>
      <c r="BW202" s="2533"/>
      <c r="BX202" s="2533"/>
      <c r="BY202" s="2533"/>
      <c r="BZ202" s="2533"/>
      <c r="CA202" s="2533"/>
      <c r="CB202" s="2533"/>
      <c r="CC202" s="2533"/>
      <c r="CD202" s="2533"/>
      <c r="CE202" s="2533"/>
      <c r="CF202" s="2539"/>
      <c r="CG202" s="2539"/>
      <c r="CH202" s="2539"/>
      <c r="CI202" s="2539"/>
      <c r="CJ202" s="2539"/>
      <c r="CK202" s="2539"/>
      <c r="CL202" s="2533"/>
      <c r="CM202" s="2533"/>
      <c r="CN202" s="2533"/>
      <c r="CO202" s="2533"/>
      <c r="CP202" s="2533"/>
      <c r="CQ202" s="2533"/>
      <c r="CR202" s="2533"/>
      <c r="CS202" s="2533"/>
      <c r="CT202" s="2533"/>
      <c r="CU202" s="2533"/>
      <c r="CV202" s="2533"/>
      <c r="CW202" s="2539"/>
      <c r="CX202" s="2539"/>
      <c r="CY202" s="2539"/>
      <c r="CZ202" s="2539"/>
      <c r="DA202" s="2539"/>
      <c r="DB202" s="2539"/>
      <c r="DC202" s="2533"/>
      <c r="DD202" s="2533"/>
      <c r="DE202" s="2533"/>
    </row>
    <row r="203" spans="1:109" ht="6.75" customHeight="1">
      <c r="A203" s="2533"/>
      <c r="B203" s="2533"/>
      <c r="C203" s="2533"/>
      <c r="D203" s="2533"/>
      <c r="E203" s="2533"/>
      <c r="F203" s="2533"/>
      <c r="G203" s="2533"/>
      <c r="H203" s="2533"/>
      <c r="I203" s="2533"/>
      <c r="J203" s="2533"/>
      <c r="K203" s="2533"/>
      <c r="L203" s="2533"/>
      <c r="M203" s="2533"/>
      <c r="N203" s="2533"/>
      <c r="O203" s="2533"/>
      <c r="P203" s="2533"/>
      <c r="Q203" s="2533"/>
      <c r="R203" s="2533"/>
      <c r="S203" s="2533"/>
      <c r="T203" s="2561"/>
      <c r="U203" s="2533"/>
      <c r="V203" s="2533"/>
      <c r="W203" s="3021"/>
      <c r="X203" s="3021"/>
      <c r="Y203" s="3021"/>
      <c r="Z203" s="3021"/>
      <c r="AA203" s="3021"/>
      <c r="AB203" s="3021"/>
      <c r="AC203" s="3021"/>
      <c r="AD203" s="3021"/>
      <c r="AE203" s="3021"/>
      <c r="AF203" s="3021"/>
      <c r="AG203" s="3021"/>
      <c r="AH203" s="3021"/>
      <c r="AI203" s="2538"/>
      <c r="AJ203" s="2533"/>
      <c r="AK203" s="2561"/>
      <c r="AL203" s="2533"/>
      <c r="AM203" s="2533"/>
      <c r="AN203" s="3047"/>
      <c r="AO203" s="3047"/>
      <c r="AP203" s="3047"/>
      <c r="AQ203" s="3047"/>
      <c r="AR203" s="3047"/>
      <c r="AS203" s="3047"/>
      <c r="AT203" s="3047"/>
      <c r="AU203" s="3047"/>
      <c r="AV203" s="3047"/>
      <c r="AW203" s="3047"/>
      <c r="AX203" s="3047"/>
      <c r="AY203" s="3047"/>
      <c r="AZ203" s="3047"/>
      <c r="BA203" s="3047"/>
      <c r="BB203" s="3047"/>
      <c r="BC203" s="2542"/>
      <c r="BD203" s="2542"/>
      <c r="BE203" s="2542"/>
      <c r="BF203" s="2542"/>
      <c r="BG203" s="2542"/>
      <c r="BH203" s="2542"/>
      <c r="BI203" s="2542"/>
      <c r="BJ203" s="2542"/>
      <c r="BK203" s="2542"/>
      <c r="BL203" s="2542"/>
      <c r="BM203" s="2542"/>
      <c r="BN203" s="2542"/>
      <c r="BO203" s="2539"/>
      <c r="BP203" s="2542"/>
      <c r="BQ203" s="2542"/>
      <c r="BR203" s="2542"/>
      <c r="BS203" s="2533"/>
      <c r="BT203" s="2533"/>
      <c r="BU203" s="2533"/>
      <c r="BV203" s="2533"/>
      <c r="BW203" s="2533"/>
      <c r="BX203" s="2533"/>
      <c r="BY203" s="2533"/>
      <c r="BZ203" s="2533"/>
      <c r="CA203" s="2533"/>
      <c r="CB203" s="2533"/>
      <c r="CC203" s="2533"/>
      <c r="CD203" s="2533"/>
      <c r="CE203" s="2533"/>
      <c r="CF203" s="2539"/>
      <c r="CG203" s="2539"/>
      <c r="CH203" s="2539"/>
      <c r="CI203" s="2539"/>
      <c r="CJ203" s="2539"/>
      <c r="CK203" s="2539"/>
      <c r="CL203" s="2533"/>
      <c r="CM203" s="2533"/>
      <c r="CN203" s="2533"/>
      <c r="CO203" s="2533"/>
      <c r="CP203" s="2533"/>
      <c r="CQ203" s="2533"/>
      <c r="CR203" s="2533"/>
      <c r="CS203" s="2533"/>
      <c r="CT203" s="2533"/>
      <c r="CU203" s="2533"/>
      <c r="CV203" s="2533"/>
      <c r="CW203" s="2539"/>
      <c r="CX203" s="2539"/>
      <c r="CY203" s="2539"/>
      <c r="CZ203" s="2539"/>
      <c r="DA203" s="2539"/>
      <c r="DB203" s="2539"/>
      <c r="DC203" s="2533"/>
      <c r="DD203" s="2533"/>
      <c r="DE203" s="2533"/>
    </row>
    <row r="204" spans="1:109" ht="6.75" customHeight="1">
      <c r="A204" s="2533"/>
      <c r="B204" s="2533"/>
      <c r="C204" s="2533"/>
      <c r="D204" s="2533"/>
      <c r="E204" s="2533"/>
      <c r="F204" s="2533"/>
      <c r="G204" s="2533"/>
      <c r="H204" s="2533"/>
      <c r="I204" s="2533"/>
      <c r="J204" s="2533"/>
      <c r="K204" s="2533"/>
      <c r="L204" s="2533"/>
      <c r="M204" s="2533"/>
      <c r="N204" s="2533"/>
      <c r="O204" s="2533"/>
      <c r="P204" s="2533"/>
      <c r="Q204" s="2533"/>
      <c r="R204" s="2533"/>
      <c r="S204" s="2533"/>
      <c r="T204" s="2561"/>
      <c r="U204" s="2533"/>
      <c r="V204" s="2533"/>
      <c r="W204" s="3021"/>
      <c r="X204" s="3021"/>
      <c r="Y204" s="3021"/>
      <c r="Z204" s="3021"/>
      <c r="AA204" s="3021"/>
      <c r="AB204" s="3021"/>
      <c r="AC204" s="3021"/>
      <c r="AD204" s="3021"/>
      <c r="AE204" s="3021"/>
      <c r="AF204" s="3021"/>
      <c r="AG204" s="3021"/>
      <c r="AH204" s="3021"/>
      <c r="AI204" s="2538"/>
      <c r="AJ204" s="2533"/>
      <c r="AK204" s="2562"/>
      <c r="AL204" s="2535"/>
      <c r="AM204" s="2533"/>
      <c r="AN204" s="3047"/>
      <c r="AO204" s="3047"/>
      <c r="AP204" s="3047"/>
      <c r="AQ204" s="3047"/>
      <c r="AR204" s="3047"/>
      <c r="AS204" s="3047"/>
      <c r="AT204" s="3047"/>
      <c r="AU204" s="3047"/>
      <c r="AV204" s="3047"/>
      <c r="AW204" s="3047"/>
      <c r="AX204" s="3047"/>
      <c r="AY204" s="3047"/>
      <c r="AZ204" s="3047"/>
      <c r="BA204" s="3047"/>
      <c r="BB204" s="3047"/>
      <c r="BC204" s="2542"/>
      <c r="BD204" s="2542"/>
      <c r="BE204" s="2542"/>
      <c r="BF204" s="2542"/>
      <c r="BG204" s="2542"/>
      <c r="BH204" s="2542"/>
      <c r="BI204" s="2542"/>
      <c r="BJ204" s="2542"/>
      <c r="BK204" s="2542"/>
      <c r="BL204" s="2542"/>
      <c r="BM204" s="2542"/>
      <c r="BN204" s="2542"/>
      <c r="BO204" s="2539"/>
      <c r="BP204" s="2542"/>
      <c r="BQ204" s="2542"/>
      <c r="BR204" s="2542"/>
      <c r="BS204" s="2533"/>
      <c r="BT204" s="2533"/>
      <c r="BU204" s="2533"/>
      <c r="BV204" s="2533"/>
      <c r="BW204" s="2533"/>
      <c r="BX204" s="2533"/>
      <c r="BY204" s="2533"/>
      <c r="BZ204" s="2533"/>
      <c r="CA204" s="2533"/>
      <c r="CB204" s="2533"/>
      <c r="CC204" s="2533"/>
      <c r="CD204" s="2533"/>
      <c r="CE204" s="2533"/>
      <c r="CF204" s="2539"/>
      <c r="CG204" s="2539"/>
      <c r="CH204" s="2539"/>
      <c r="CI204" s="2539"/>
      <c r="CJ204" s="2539"/>
      <c r="CK204" s="2539"/>
      <c r="CL204" s="2539"/>
      <c r="CM204" s="2539"/>
      <c r="CN204" s="2539"/>
      <c r="CO204" s="2539"/>
      <c r="CP204" s="2539"/>
      <c r="CQ204" s="2539"/>
      <c r="CR204" s="2539"/>
      <c r="CS204" s="2539"/>
      <c r="CT204" s="2539"/>
      <c r="CU204" s="2539"/>
      <c r="CV204" s="2539"/>
      <c r="CW204" s="2539"/>
      <c r="CX204" s="2539"/>
      <c r="CY204" s="2539"/>
      <c r="CZ204" s="2539"/>
      <c r="DA204" s="2539"/>
      <c r="DB204" s="2539"/>
      <c r="DC204" s="2533"/>
      <c r="DD204" s="2533"/>
      <c r="DE204" s="2533"/>
    </row>
    <row r="205" spans="1:109" ht="6.75" customHeight="1">
      <c r="A205" s="2533"/>
      <c r="B205" s="2533"/>
      <c r="C205" s="2533"/>
      <c r="D205" s="2533"/>
      <c r="E205" s="2533"/>
      <c r="F205" s="2533"/>
      <c r="G205" s="2533"/>
      <c r="H205" s="2533"/>
      <c r="I205" s="2533"/>
      <c r="J205" s="2533"/>
      <c r="K205" s="2533"/>
      <c r="L205" s="2533"/>
      <c r="M205" s="2533"/>
      <c r="N205" s="2533"/>
      <c r="O205" s="2533"/>
      <c r="P205" s="2533"/>
      <c r="Q205" s="2533"/>
      <c r="R205" s="2533"/>
      <c r="S205" s="2533"/>
      <c r="T205" s="2561"/>
      <c r="U205" s="2533"/>
      <c r="V205" s="2533"/>
      <c r="W205" s="3021"/>
      <c r="X205" s="3021"/>
      <c r="Y205" s="3021"/>
      <c r="Z205" s="3021"/>
      <c r="AA205" s="3021"/>
      <c r="AB205" s="3021"/>
      <c r="AC205" s="3021"/>
      <c r="AD205" s="3021"/>
      <c r="AE205" s="3021"/>
      <c r="AF205" s="3021"/>
      <c r="AG205" s="3021"/>
      <c r="AH205" s="3021"/>
      <c r="AI205" s="2538"/>
      <c r="AJ205" s="2533"/>
      <c r="AK205" s="2561"/>
      <c r="AL205" s="2533"/>
      <c r="AM205" s="2533"/>
      <c r="AN205" s="2577"/>
      <c r="AO205" s="2577"/>
      <c r="AP205" s="2577"/>
      <c r="AQ205" s="2577"/>
      <c r="AR205" s="2577"/>
      <c r="AS205" s="2577"/>
      <c r="AT205" s="2577"/>
      <c r="AU205" s="2577"/>
      <c r="AV205" s="2577"/>
      <c r="AW205" s="2577"/>
      <c r="AX205" s="2577"/>
      <c r="AY205" s="2577"/>
      <c r="AZ205" s="2577"/>
      <c r="BA205" s="2577"/>
      <c r="BB205" s="2577"/>
      <c r="BC205" s="2577"/>
      <c r="BD205" s="2577"/>
      <c r="BE205" s="2577"/>
      <c r="BF205" s="2577"/>
      <c r="BG205" s="2542"/>
      <c r="BH205" s="2542"/>
      <c r="BI205" s="2542"/>
      <c r="BJ205" s="2542"/>
      <c r="BK205" s="2542"/>
      <c r="BL205" s="2542"/>
      <c r="BM205" s="2542"/>
      <c r="BN205" s="2542"/>
      <c r="BO205" s="2539"/>
      <c r="BP205" s="2542"/>
      <c r="BQ205" s="2542"/>
      <c r="BR205" s="2542"/>
      <c r="BS205" s="2542"/>
      <c r="BT205" s="2542"/>
      <c r="BU205" s="2542"/>
      <c r="BV205" s="2542"/>
      <c r="BW205" s="2542"/>
      <c r="BX205" s="2542"/>
      <c r="BY205" s="2542"/>
      <c r="BZ205" s="2542"/>
      <c r="CA205" s="2539"/>
      <c r="CB205" s="2539"/>
      <c r="CC205" s="2539"/>
      <c r="CD205" s="2539"/>
      <c r="CE205" s="2539"/>
      <c r="CF205" s="2539"/>
      <c r="CG205" s="2539"/>
      <c r="CH205" s="2539"/>
      <c r="CI205" s="2539"/>
      <c r="CJ205" s="2539"/>
      <c r="CK205" s="2539"/>
      <c r="CL205" s="2539"/>
      <c r="CM205" s="2539"/>
      <c r="CN205" s="2539"/>
      <c r="CO205" s="2539"/>
      <c r="CP205" s="2539"/>
      <c r="CQ205" s="2539"/>
      <c r="CR205" s="2539"/>
      <c r="CS205" s="2539"/>
      <c r="CT205" s="2539"/>
      <c r="CU205" s="2539"/>
      <c r="CV205" s="2539"/>
      <c r="CW205" s="2539"/>
      <c r="CX205" s="2539"/>
      <c r="CY205" s="2539"/>
      <c r="CZ205" s="2539"/>
      <c r="DA205" s="2539"/>
      <c r="DB205" s="2539"/>
      <c r="DC205" s="2533"/>
      <c r="DD205" s="2533"/>
      <c r="DE205" s="2533"/>
    </row>
    <row r="206" spans="1:109" ht="6.75" customHeight="1">
      <c r="A206" s="2533"/>
      <c r="B206" s="2533"/>
      <c r="C206" s="2533"/>
      <c r="D206" s="2533"/>
      <c r="E206" s="2533"/>
      <c r="F206" s="2533"/>
      <c r="G206" s="2533"/>
      <c r="H206" s="2533"/>
      <c r="I206" s="2533"/>
      <c r="J206" s="2533"/>
      <c r="K206" s="2533"/>
      <c r="L206" s="2533"/>
      <c r="M206" s="2533"/>
      <c r="N206" s="2533"/>
      <c r="O206" s="2533"/>
      <c r="P206" s="2533"/>
      <c r="Q206" s="2533"/>
      <c r="R206" s="2533"/>
      <c r="S206" s="2533"/>
      <c r="T206" s="2561"/>
      <c r="U206" s="2533"/>
      <c r="V206" s="2533"/>
      <c r="W206" s="2533"/>
      <c r="X206" s="2533"/>
      <c r="Y206" s="2533"/>
      <c r="Z206" s="2533"/>
      <c r="AA206" s="2533"/>
      <c r="AB206" s="2533"/>
      <c r="AC206" s="2533"/>
      <c r="AD206" s="2533"/>
      <c r="AE206" s="2533"/>
      <c r="AF206" s="2533"/>
      <c r="AG206" s="2533"/>
      <c r="AH206" s="2533"/>
      <c r="AI206" s="2538"/>
      <c r="AJ206" s="2533"/>
      <c r="AK206" s="2561"/>
      <c r="AL206" s="2533"/>
      <c r="AM206" s="2533"/>
      <c r="AN206" s="2533"/>
      <c r="AO206" s="2533"/>
      <c r="AP206" s="2533"/>
      <c r="AQ206" s="2533"/>
      <c r="AR206" s="2533"/>
      <c r="AS206" s="2533"/>
      <c r="AT206" s="2533"/>
      <c r="AU206" s="2533"/>
      <c r="AV206" s="2533"/>
      <c r="AW206" s="2533"/>
      <c r="AX206" s="2533"/>
      <c r="AY206" s="2533"/>
      <c r="AZ206" s="2533"/>
      <c r="BA206" s="2533"/>
      <c r="BB206" s="2533"/>
      <c r="BC206" s="2533"/>
      <c r="BD206" s="3038" t="s">
        <v>9184</v>
      </c>
      <c r="BE206" s="3038"/>
      <c r="BF206" s="3038"/>
      <c r="BG206" s="3038"/>
      <c r="BH206" s="3038"/>
      <c r="BI206" s="3038"/>
      <c r="BJ206" s="3038"/>
      <c r="BK206" s="3038"/>
      <c r="BL206" s="3038"/>
      <c r="BM206" s="3038"/>
      <c r="BN206" s="3038"/>
      <c r="BO206" s="3038"/>
      <c r="BP206" s="3038"/>
      <c r="BQ206" s="3038"/>
      <c r="BR206" s="3038"/>
      <c r="BS206" s="3038"/>
      <c r="BT206" s="3038"/>
      <c r="BU206" s="3038"/>
      <c r="BV206" s="3038"/>
      <c r="BW206" s="3038"/>
      <c r="BX206" s="3038"/>
      <c r="BY206" s="3038"/>
      <c r="BZ206" s="3038"/>
      <c r="CA206" s="3038"/>
      <c r="CB206" s="3038"/>
      <c r="CC206" s="3038"/>
      <c r="CD206" s="3038"/>
      <c r="CE206" s="3038"/>
      <c r="CF206" s="3038"/>
      <c r="CG206" s="3038"/>
      <c r="CH206" s="3038"/>
      <c r="CI206" s="3038"/>
      <c r="CJ206" s="3038"/>
      <c r="CK206" s="3038"/>
      <c r="CL206" s="2533"/>
      <c r="CM206" s="3048"/>
      <c r="CN206" s="3049"/>
      <c r="CO206" s="3049"/>
      <c r="CP206" s="3049"/>
      <c r="CQ206" s="3049"/>
      <c r="CR206" s="3049"/>
      <c r="CS206" s="3049"/>
      <c r="CT206" s="3049"/>
      <c r="CU206" s="3049"/>
      <c r="CV206" s="3049"/>
      <c r="CW206" s="3049"/>
      <c r="CX206" s="3049"/>
      <c r="CY206" s="2533"/>
      <c r="CZ206" s="2533"/>
      <c r="DA206" s="2533"/>
      <c r="DB206" s="2533"/>
      <c r="DC206" s="2533"/>
      <c r="DD206" s="2542"/>
      <c r="DE206" s="2533"/>
    </row>
    <row r="207" spans="1:109" ht="7.5" customHeight="1">
      <c r="A207" s="2533"/>
      <c r="B207" s="2533"/>
      <c r="C207" s="2533"/>
      <c r="D207" s="2533"/>
      <c r="E207" s="2533"/>
      <c r="F207" s="2533"/>
      <c r="G207" s="2533"/>
      <c r="H207" s="2533"/>
      <c r="I207" s="2533"/>
      <c r="J207" s="2533"/>
      <c r="K207" s="2533"/>
      <c r="L207" s="2533"/>
      <c r="M207" s="2533"/>
      <c r="N207" s="2533"/>
      <c r="O207" s="2533"/>
      <c r="P207" s="2533"/>
      <c r="Q207" s="2533"/>
      <c r="R207" s="2533"/>
      <c r="S207" s="2533"/>
      <c r="T207" s="2561"/>
      <c r="U207" s="2533"/>
      <c r="V207" s="2533"/>
      <c r="W207" s="2533"/>
      <c r="X207" s="2533"/>
      <c r="Y207" s="2533"/>
      <c r="Z207" s="2533"/>
      <c r="AA207" s="2533"/>
      <c r="AB207" s="2533"/>
      <c r="AC207" s="2533"/>
      <c r="AD207" s="2533"/>
      <c r="AE207" s="2533"/>
      <c r="AF207" s="2533"/>
      <c r="AG207" s="2533"/>
      <c r="AH207" s="2533"/>
      <c r="AI207" s="2538"/>
      <c r="AJ207" s="2533"/>
      <c r="AK207" s="2563"/>
      <c r="AL207" s="2532"/>
      <c r="AM207" s="2533"/>
      <c r="AN207" s="3027" t="s">
        <v>178</v>
      </c>
      <c r="AO207" s="3027"/>
      <c r="AP207" s="3027"/>
      <c r="AQ207" s="3027"/>
      <c r="AR207" s="3027"/>
      <c r="AS207" s="3027"/>
      <c r="AT207" s="3027"/>
      <c r="AU207" s="3027"/>
      <c r="AV207" s="3027"/>
      <c r="AW207" s="3027"/>
      <c r="AX207" s="2533"/>
      <c r="AY207" s="2532"/>
      <c r="AZ207" s="2533"/>
      <c r="BA207" s="2533"/>
      <c r="BB207" s="2533"/>
      <c r="BC207" s="2533"/>
      <c r="BD207" s="3038"/>
      <c r="BE207" s="3038"/>
      <c r="BF207" s="3038"/>
      <c r="BG207" s="3038"/>
      <c r="BH207" s="3038"/>
      <c r="BI207" s="3038"/>
      <c r="BJ207" s="3038"/>
      <c r="BK207" s="3038"/>
      <c r="BL207" s="3038"/>
      <c r="BM207" s="3038"/>
      <c r="BN207" s="3038"/>
      <c r="BO207" s="3038"/>
      <c r="BP207" s="3038"/>
      <c r="BQ207" s="3038"/>
      <c r="BR207" s="3038"/>
      <c r="BS207" s="3038"/>
      <c r="BT207" s="3038"/>
      <c r="BU207" s="3038"/>
      <c r="BV207" s="3038"/>
      <c r="BW207" s="3038"/>
      <c r="BX207" s="3038"/>
      <c r="BY207" s="3038"/>
      <c r="BZ207" s="3038"/>
      <c r="CA207" s="3038"/>
      <c r="CB207" s="3038"/>
      <c r="CC207" s="3038"/>
      <c r="CD207" s="3038"/>
      <c r="CE207" s="3038"/>
      <c r="CF207" s="3038"/>
      <c r="CG207" s="3038"/>
      <c r="CH207" s="3038"/>
      <c r="CI207" s="3038"/>
      <c r="CJ207" s="3038"/>
      <c r="CK207" s="3038"/>
      <c r="CL207" s="2533"/>
      <c r="CM207" s="3049"/>
      <c r="CN207" s="3049"/>
      <c r="CO207" s="3049"/>
      <c r="CP207" s="3049"/>
      <c r="CQ207" s="3049"/>
      <c r="CR207" s="3049"/>
      <c r="CS207" s="3049"/>
      <c r="CT207" s="3049"/>
      <c r="CU207" s="3049"/>
      <c r="CV207" s="3049"/>
      <c r="CW207" s="3049"/>
      <c r="CX207" s="3049"/>
      <c r="CY207" s="2533"/>
      <c r="CZ207" s="2533"/>
      <c r="DA207" s="2533"/>
      <c r="DB207" s="2533"/>
      <c r="DC207" s="2533"/>
      <c r="DD207" s="2542"/>
      <c r="DE207" s="2533"/>
    </row>
    <row r="208" spans="1:109" ht="7.5" customHeight="1">
      <c r="A208" s="2533"/>
      <c r="B208" s="2533"/>
      <c r="C208" s="2533"/>
      <c r="D208" s="2533"/>
      <c r="E208" s="2533"/>
      <c r="F208" s="2533"/>
      <c r="G208" s="2533"/>
      <c r="H208" s="2533"/>
      <c r="I208" s="2533"/>
      <c r="J208" s="2533"/>
      <c r="K208" s="2533"/>
      <c r="L208" s="2533"/>
      <c r="M208" s="2533"/>
      <c r="N208" s="2533"/>
      <c r="O208" s="2533"/>
      <c r="P208" s="2533"/>
      <c r="Q208" s="2533"/>
      <c r="R208" s="2533"/>
      <c r="S208" s="2533"/>
      <c r="T208" s="2561"/>
      <c r="U208" s="2533"/>
      <c r="V208" s="2533"/>
      <c r="W208" s="2533"/>
      <c r="X208" s="2533"/>
      <c r="Y208" s="2533"/>
      <c r="Z208" s="2533"/>
      <c r="AA208" s="2533"/>
      <c r="AB208" s="2533"/>
      <c r="AC208" s="2533"/>
      <c r="AD208" s="2533"/>
      <c r="AE208" s="2533"/>
      <c r="AF208" s="2533"/>
      <c r="AG208" s="2533"/>
      <c r="AH208" s="2533"/>
      <c r="AI208" s="2538"/>
      <c r="AJ208" s="2533"/>
      <c r="AK208" s="2561"/>
      <c r="AL208" s="2533"/>
      <c r="AM208" s="2533"/>
      <c r="AN208" s="3027"/>
      <c r="AO208" s="3027"/>
      <c r="AP208" s="3027"/>
      <c r="AQ208" s="3027"/>
      <c r="AR208" s="3027"/>
      <c r="AS208" s="3027"/>
      <c r="AT208" s="3027"/>
      <c r="AU208" s="3027"/>
      <c r="AV208" s="3027"/>
      <c r="AW208" s="3027"/>
      <c r="AX208" s="2533"/>
      <c r="AY208" s="2533"/>
      <c r="AZ208" s="2535"/>
      <c r="BA208" s="2535"/>
      <c r="BB208" s="2535"/>
      <c r="BC208" s="2533"/>
      <c r="BD208" s="3038"/>
      <c r="BE208" s="3038"/>
      <c r="BF208" s="3038"/>
      <c r="BG208" s="3038"/>
      <c r="BH208" s="3038"/>
      <c r="BI208" s="3038"/>
      <c r="BJ208" s="3038"/>
      <c r="BK208" s="3038"/>
      <c r="BL208" s="3038"/>
      <c r="BM208" s="3038"/>
      <c r="BN208" s="3038"/>
      <c r="BO208" s="3038"/>
      <c r="BP208" s="3038"/>
      <c r="BQ208" s="3038"/>
      <c r="BR208" s="3038"/>
      <c r="BS208" s="3038"/>
      <c r="BT208" s="3038"/>
      <c r="BU208" s="3038"/>
      <c r="BV208" s="3038"/>
      <c r="BW208" s="3038"/>
      <c r="BX208" s="3038"/>
      <c r="BY208" s="3038"/>
      <c r="BZ208" s="3038"/>
      <c r="CA208" s="3038"/>
      <c r="CB208" s="3038"/>
      <c r="CC208" s="3038"/>
      <c r="CD208" s="3038"/>
      <c r="CE208" s="3038"/>
      <c r="CF208" s="3038"/>
      <c r="CG208" s="3038"/>
      <c r="CH208" s="3038"/>
      <c r="CI208" s="3038"/>
      <c r="CJ208" s="3038"/>
      <c r="CK208" s="3038"/>
      <c r="CL208" s="2533"/>
      <c r="CM208" s="3049"/>
      <c r="CN208" s="3049"/>
      <c r="CO208" s="3049"/>
      <c r="CP208" s="3049"/>
      <c r="CQ208" s="3049"/>
      <c r="CR208" s="3049"/>
      <c r="CS208" s="3049"/>
      <c r="CT208" s="3049"/>
      <c r="CU208" s="3049"/>
      <c r="CV208" s="3049"/>
      <c r="CW208" s="3049"/>
      <c r="CX208" s="3049"/>
      <c r="CY208" s="2542"/>
      <c r="CZ208" s="2542"/>
      <c r="DA208" s="2542"/>
      <c r="DB208" s="2542"/>
      <c r="DC208" s="2542"/>
      <c r="DD208" s="2542"/>
      <c r="DE208" s="2533"/>
    </row>
    <row r="209" spans="1:109" ht="6.75" customHeight="1">
      <c r="A209" s="2533"/>
      <c r="B209" s="2533"/>
      <c r="C209" s="2533"/>
      <c r="D209" s="2533"/>
      <c r="E209" s="2533"/>
      <c r="F209" s="2533"/>
      <c r="G209" s="2533"/>
      <c r="H209" s="2533"/>
      <c r="I209" s="2533"/>
      <c r="J209" s="2533"/>
      <c r="K209" s="2533"/>
      <c r="L209" s="2533"/>
      <c r="M209" s="2533"/>
      <c r="N209" s="2533"/>
      <c r="O209" s="2533"/>
      <c r="P209" s="2533"/>
      <c r="Q209" s="2533"/>
      <c r="R209" s="2533"/>
      <c r="S209" s="2533"/>
      <c r="T209" s="2561"/>
      <c r="U209" s="2533"/>
      <c r="V209" s="2533"/>
      <c r="W209" s="2533"/>
      <c r="X209" s="2533"/>
      <c r="Y209" s="2533"/>
      <c r="Z209" s="2533"/>
      <c r="AA209" s="2533"/>
      <c r="AB209" s="2533"/>
      <c r="AC209" s="2533"/>
      <c r="AD209" s="2533"/>
      <c r="AE209" s="2533"/>
      <c r="AF209" s="2533"/>
      <c r="AG209" s="2533"/>
      <c r="AH209" s="2533"/>
      <c r="AI209" s="2538"/>
      <c r="AJ209" s="2533"/>
      <c r="AK209" s="2561"/>
      <c r="AL209" s="2533"/>
      <c r="AM209" s="2533"/>
      <c r="AN209" s="2533"/>
      <c r="AO209" s="2533"/>
      <c r="AP209" s="2533"/>
      <c r="AQ209" s="2533"/>
      <c r="AR209" s="2533"/>
      <c r="AS209" s="2533"/>
      <c r="AT209" s="2533"/>
      <c r="AU209" s="2533"/>
      <c r="AV209" s="2533"/>
      <c r="AW209" s="2533"/>
      <c r="AX209" s="2533"/>
      <c r="AY209" s="2533"/>
      <c r="AZ209" s="2533"/>
      <c r="BA209" s="2533"/>
      <c r="BB209" s="2533"/>
      <c r="BC209" s="2533"/>
      <c r="BD209" s="2577"/>
      <c r="BE209" s="2577"/>
      <c r="BF209" s="2577"/>
      <c r="BG209" s="2577"/>
      <c r="BH209" s="2577"/>
      <c r="BI209" s="2577"/>
      <c r="BJ209" s="2577"/>
      <c r="BK209" s="2577"/>
      <c r="BL209" s="2577"/>
      <c r="BM209" s="2577"/>
      <c r="BN209" s="2539"/>
      <c r="BO209" s="2599"/>
      <c r="BP209" s="2599"/>
      <c r="BQ209" s="2599"/>
      <c r="BR209" s="2599"/>
      <c r="BS209" s="2599"/>
      <c r="BT209" s="2599"/>
      <c r="BU209" s="2599"/>
      <c r="BV209" s="2599"/>
      <c r="BW209" s="2599"/>
      <c r="BX209" s="2599"/>
      <c r="BY209" s="2542"/>
      <c r="BZ209" s="2577"/>
      <c r="CA209" s="2577"/>
      <c r="CB209" s="2577"/>
      <c r="CC209" s="2577"/>
      <c r="CD209" s="2577"/>
      <c r="CE209" s="2577"/>
      <c r="CF209" s="2577"/>
      <c r="CG209" s="2577"/>
      <c r="CH209" s="2577"/>
      <c r="CI209" s="2577"/>
      <c r="CJ209" s="2577"/>
      <c r="CK209" s="2577"/>
      <c r="CL209" s="2577"/>
      <c r="CM209" s="2577"/>
      <c r="CN209" s="2577"/>
      <c r="CO209" s="2577"/>
      <c r="CP209" s="2577"/>
      <c r="CQ209" s="2577"/>
      <c r="CR209" s="2577"/>
      <c r="CS209" s="2533"/>
      <c r="CT209" s="2533"/>
      <c r="CU209" s="2533"/>
      <c r="CV209" s="2533"/>
      <c r="CW209" s="2533"/>
      <c r="CX209" s="2533"/>
      <c r="CY209" s="2533"/>
      <c r="CZ209" s="2533"/>
      <c r="DA209" s="2533"/>
      <c r="DB209" s="2533"/>
      <c r="DC209" s="2533"/>
      <c r="DD209" s="2533"/>
      <c r="DE209" s="2533"/>
    </row>
    <row r="210" spans="1:109" ht="6.75" customHeight="1">
      <c r="A210" s="2533"/>
      <c r="B210" s="2533"/>
      <c r="C210" s="2533"/>
      <c r="D210" s="2533"/>
      <c r="E210" s="2533"/>
      <c r="F210" s="2533"/>
      <c r="G210" s="2533"/>
      <c r="H210" s="2533"/>
      <c r="I210" s="2533"/>
      <c r="J210" s="2533"/>
      <c r="K210" s="2533"/>
      <c r="L210" s="2533"/>
      <c r="M210" s="2533"/>
      <c r="N210" s="2533"/>
      <c r="O210" s="2533"/>
      <c r="P210" s="2533"/>
      <c r="Q210" s="2533"/>
      <c r="R210" s="2533"/>
      <c r="S210" s="2533"/>
      <c r="T210" s="2561"/>
      <c r="U210" s="2533"/>
      <c r="V210" s="2533"/>
      <c r="W210" s="2565"/>
      <c r="X210" s="2565"/>
      <c r="Y210" s="2565"/>
      <c r="Z210" s="2565"/>
      <c r="AA210" s="2565"/>
      <c r="AB210" s="2565"/>
      <c r="AC210" s="2565"/>
      <c r="AD210" s="2565"/>
      <c r="AE210" s="2565"/>
      <c r="AF210" s="2565"/>
      <c r="AG210" s="2565"/>
      <c r="AH210" s="2533"/>
      <c r="AI210" s="2538"/>
      <c r="AJ210" s="2533"/>
      <c r="AK210" s="2561"/>
      <c r="AL210" s="2533"/>
      <c r="AM210" s="2533"/>
      <c r="AN210" s="2533"/>
      <c r="AO210" s="2533"/>
      <c r="AP210" s="2533"/>
      <c r="AQ210" s="2533"/>
      <c r="AR210" s="2533"/>
      <c r="AS210" s="2533"/>
      <c r="AT210" s="2533"/>
      <c r="AU210" s="2533"/>
      <c r="AV210" s="2533"/>
      <c r="AW210" s="2533"/>
      <c r="AX210" s="2533"/>
      <c r="AY210" s="2533"/>
      <c r="AZ210" s="2533"/>
      <c r="BA210" s="2533"/>
      <c r="BB210" s="2533"/>
      <c r="BC210" s="2533"/>
      <c r="BD210" s="3038" t="s">
        <v>9185</v>
      </c>
      <c r="BE210" s="3038"/>
      <c r="BF210" s="3038"/>
      <c r="BG210" s="3038"/>
      <c r="BH210" s="3038"/>
      <c r="BI210" s="3038"/>
      <c r="BJ210" s="3038"/>
      <c r="BK210" s="3038"/>
      <c r="BL210" s="3038"/>
      <c r="BM210" s="3038"/>
      <c r="BN210" s="3038"/>
      <c r="BO210" s="3038"/>
      <c r="BP210" s="3038"/>
      <c r="BQ210" s="3038"/>
      <c r="BR210" s="3038"/>
      <c r="BS210" s="3038"/>
      <c r="BT210" s="3038"/>
      <c r="BU210" s="3038"/>
      <c r="BV210" s="3038"/>
      <c r="BW210" s="3038"/>
      <c r="BX210" s="3038"/>
      <c r="BY210" s="3038"/>
      <c r="BZ210" s="3038"/>
      <c r="CA210" s="3038"/>
      <c r="CB210" s="3038"/>
      <c r="CC210" s="3038"/>
      <c r="CD210" s="3038"/>
      <c r="CE210" s="3038"/>
      <c r="CF210" s="3038"/>
      <c r="CG210" s="3038"/>
      <c r="CH210" s="3038"/>
      <c r="CI210" s="3038"/>
      <c r="CJ210" s="3038"/>
      <c r="CK210" s="3038"/>
      <c r="CL210" s="3038"/>
      <c r="CM210" s="3038"/>
      <c r="CN210" s="3038"/>
      <c r="CO210" s="3038"/>
      <c r="CP210" s="3038"/>
      <c r="CQ210" s="3038"/>
      <c r="CR210" s="3038"/>
      <c r="CS210" s="3038"/>
      <c r="CT210" s="3038"/>
      <c r="CU210" s="3038"/>
      <c r="CV210" s="3038"/>
      <c r="CW210" s="3038"/>
      <c r="CX210" s="3038"/>
      <c r="CY210" s="2542"/>
      <c r="CZ210" s="2542"/>
      <c r="DA210" s="2542"/>
      <c r="DB210" s="2542"/>
      <c r="DC210" s="2542"/>
      <c r="DD210" s="2542"/>
      <c r="DE210" s="2542"/>
    </row>
    <row r="211" spans="1:109" ht="7.5" customHeight="1">
      <c r="A211" s="2533"/>
      <c r="B211" s="2533"/>
      <c r="C211" s="2533"/>
      <c r="D211" s="2533"/>
      <c r="E211" s="2533"/>
      <c r="F211" s="2533"/>
      <c r="G211" s="2533"/>
      <c r="H211" s="2533"/>
      <c r="I211" s="2533"/>
      <c r="J211" s="2533"/>
      <c r="K211" s="2533"/>
      <c r="L211" s="2533"/>
      <c r="M211" s="2533"/>
      <c r="N211" s="2533"/>
      <c r="O211" s="2533"/>
      <c r="P211" s="2533"/>
      <c r="Q211" s="2533"/>
      <c r="R211" s="2533"/>
      <c r="S211" s="2533"/>
      <c r="T211" s="2561"/>
      <c r="U211" s="2533"/>
      <c r="V211" s="2533"/>
      <c r="W211" s="2565"/>
      <c r="X211" s="2565"/>
      <c r="Y211" s="2565"/>
      <c r="Z211" s="2565"/>
      <c r="AA211" s="2565"/>
      <c r="AB211" s="2565"/>
      <c r="AC211" s="2565"/>
      <c r="AD211" s="2565"/>
      <c r="AE211" s="2565"/>
      <c r="AF211" s="2565"/>
      <c r="AG211" s="2565"/>
      <c r="AH211" s="2533"/>
      <c r="AI211" s="2538"/>
      <c r="AJ211" s="2533"/>
      <c r="AK211" s="2563"/>
      <c r="AL211" s="2532"/>
      <c r="AM211" s="2533"/>
      <c r="AN211" s="3027" t="s">
        <v>177</v>
      </c>
      <c r="AO211" s="3027"/>
      <c r="AP211" s="3027"/>
      <c r="AQ211" s="3027"/>
      <c r="AR211" s="3027"/>
      <c r="AS211" s="3027"/>
      <c r="AT211" s="3027"/>
      <c r="AU211" s="3027"/>
      <c r="AV211" s="3027"/>
      <c r="AW211" s="3027"/>
      <c r="AX211" s="3027"/>
      <c r="AY211" s="3027"/>
      <c r="AZ211" s="3027"/>
      <c r="BA211" s="2532"/>
      <c r="BB211" s="2532"/>
      <c r="BC211" s="2533"/>
      <c r="BD211" s="3038"/>
      <c r="BE211" s="3038"/>
      <c r="BF211" s="3038"/>
      <c r="BG211" s="3038"/>
      <c r="BH211" s="3038"/>
      <c r="BI211" s="3038"/>
      <c r="BJ211" s="3038"/>
      <c r="BK211" s="3038"/>
      <c r="BL211" s="3038"/>
      <c r="BM211" s="3038"/>
      <c r="BN211" s="3038"/>
      <c r="BO211" s="3038"/>
      <c r="BP211" s="3038"/>
      <c r="BQ211" s="3038"/>
      <c r="BR211" s="3038"/>
      <c r="BS211" s="3038"/>
      <c r="BT211" s="3038"/>
      <c r="BU211" s="3038"/>
      <c r="BV211" s="3038"/>
      <c r="BW211" s="3038"/>
      <c r="BX211" s="3038"/>
      <c r="BY211" s="3038"/>
      <c r="BZ211" s="3038"/>
      <c r="CA211" s="3038"/>
      <c r="CB211" s="3038"/>
      <c r="CC211" s="3038"/>
      <c r="CD211" s="3038"/>
      <c r="CE211" s="3038"/>
      <c r="CF211" s="3038"/>
      <c r="CG211" s="3038"/>
      <c r="CH211" s="3038"/>
      <c r="CI211" s="3038"/>
      <c r="CJ211" s="3038"/>
      <c r="CK211" s="3038"/>
      <c r="CL211" s="3038"/>
      <c r="CM211" s="3038"/>
      <c r="CN211" s="3038"/>
      <c r="CO211" s="3038"/>
      <c r="CP211" s="3038"/>
      <c r="CQ211" s="3038"/>
      <c r="CR211" s="3038"/>
      <c r="CS211" s="3038"/>
      <c r="CT211" s="3038"/>
      <c r="CU211" s="3038"/>
      <c r="CV211" s="3038"/>
      <c r="CW211" s="3038"/>
      <c r="CX211" s="3038"/>
      <c r="CY211" s="2542"/>
      <c r="CZ211" s="2542"/>
      <c r="DA211" s="2542"/>
      <c r="DB211" s="2542"/>
      <c r="DC211" s="2542"/>
      <c r="DD211" s="2542"/>
      <c r="DE211" s="2542"/>
    </row>
    <row r="212" spans="1:109" ht="6.75" customHeight="1">
      <c r="A212" s="2533"/>
      <c r="B212" s="2533"/>
      <c r="C212" s="2533"/>
      <c r="D212" s="2533"/>
      <c r="E212" s="2533"/>
      <c r="F212" s="2533"/>
      <c r="G212" s="2533"/>
      <c r="H212" s="2533"/>
      <c r="I212" s="2533"/>
      <c r="J212" s="2533"/>
      <c r="K212" s="2533"/>
      <c r="L212" s="2533"/>
      <c r="M212" s="2533"/>
      <c r="N212" s="2533"/>
      <c r="O212" s="2533"/>
      <c r="P212" s="2533"/>
      <c r="Q212" s="2533"/>
      <c r="R212" s="2533"/>
      <c r="S212" s="2533"/>
      <c r="T212" s="2561"/>
      <c r="U212" s="2533"/>
      <c r="V212" s="2533"/>
      <c r="W212" s="2565"/>
      <c r="X212" s="2565"/>
      <c r="Y212" s="2565"/>
      <c r="Z212" s="2565"/>
      <c r="AA212" s="2565"/>
      <c r="AB212" s="2565"/>
      <c r="AC212" s="2565"/>
      <c r="AD212" s="2565"/>
      <c r="AE212" s="2565"/>
      <c r="AF212" s="2565"/>
      <c r="AG212" s="2565"/>
      <c r="AH212" s="2533"/>
      <c r="AI212" s="2538"/>
      <c r="AJ212" s="2533"/>
      <c r="AK212" s="2561"/>
      <c r="AL212" s="2533"/>
      <c r="AM212" s="2533"/>
      <c r="AN212" s="3027"/>
      <c r="AO212" s="3027"/>
      <c r="AP212" s="3027"/>
      <c r="AQ212" s="3027"/>
      <c r="AR212" s="3027"/>
      <c r="AS212" s="3027"/>
      <c r="AT212" s="3027"/>
      <c r="AU212" s="3027"/>
      <c r="AV212" s="3027"/>
      <c r="AW212" s="3027"/>
      <c r="AX212" s="3027"/>
      <c r="AY212" s="3027"/>
      <c r="AZ212" s="3027"/>
      <c r="BA212" s="2533"/>
      <c r="BB212" s="2533"/>
      <c r="BC212" s="2533"/>
      <c r="BD212" s="3038"/>
      <c r="BE212" s="3038"/>
      <c r="BF212" s="3038"/>
      <c r="BG212" s="3038"/>
      <c r="BH212" s="3038"/>
      <c r="BI212" s="3038"/>
      <c r="BJ212" s="3038"/>
      <c r="BK212" s="3038"/>
      <c r="BL212" s="3038"/>
      <c r="BM212" s="3038"/>
      <c r="BN212" s="3038"/>
      <c r="BO212" s="3038"/>
      <c r="BP212" s="3038"/>
      <c r="BQ212" s="3038"/>
      <c r="BR212" s="3038"/>
      <c r="BS212" s="3038"/>
      <c r="BT212" s="3038"/>
      <c r="BU212" s="3038"/>
      <c r="BV212" s="3038"/>
      <c r="BW212" s="3038"/>
      <c r="BX212" s="3038"/>
      <c r="BY212" s="3038"/>
      <c r="BZ212" s="3038"/>
      <c r="CA212" s="3038"/>
      <c r="CB212" s="3038"/>
      <c r="CC212" s="3038"/>
      <c r="CD212" s="3038"/>
      <c r="CE212" s="3038"/>
      <c r="CF212" s="3038"/>
      <c r="CG212" s="3038"/>
      <c r="CH212" s="3038"/>
      <c r="CI212" s="3038"/>
      <c r="CJ212" s="3038"/>
      <c r="CK212" s="3038"/>
      <c r="CL212" s="3038"/>
      <c r="CM212" s="3038"/>
      <c r="CN212" s="3038"/>
      <c r="CO212" s="3038"/>
      <c r="CP212" s="3038"/>
      <c r="CQ212" s="3038"/>
      <c r="CR212" s="3038"/>
      <c r="CS212" s="3038"/>
      <c r="CT212" s="3038"/>
      <c r="CU212" s="3038"/>
      <c r="CV212" s="3038"/>
      <c r="CW212" s="3038"/>
      <c r="CX212" s="3038"/>
      <c r="CY212" s="2542"/>
      <c r="CZ212" s="2542"/>
      <c r="DA212" s="2542"/>
      <c r="DB212" s="2542"/>
      <c r="DC212" s="2542"/>
      <c r="DD212" s="2542"/>
      <c r="DE212" s="2542"/>
    </row>
    <row r="213" spans="1:109" ht="6.75" customHeight="1">
      <c r="A213" s="2533"/>
      <c r="B213" s="2533"/>
      <c r="C213" s="2533"/>
      <c r="D213" s="2533"/>
      <c r="E213" s="2533"/>
      <c r="F213" s="2533"/>
      <c r="G213" s="2533"/>
      <c r="H213" s="2533"/>
      <c r="I213" s="2533"/>
      <c r="J213" s="2533"/>
      <c r="K213" s="2533"/>
      <c r="L213" s="2533"/>
      <c r="M213" s="2533"/>
      <c r="N213" s="2533"/>
      <c r="O213" s="2533"/>
      <c r="P213" s="2533"/>
      <c r="Q213" s="2533"/>
      <c r="R213" s="2533"/>
      <c r="S213" s="2533"/>
      <c r="T213" s="2561"/>
      <c r="U213" s="2533"/>
      <c r="V213" s="2533"/>
      <c r="W213" s="2564"/>
      <c r="X213" s="2564"/>
      <c r="Y213" s="2564"/>
      <c r="Z213" s="2564"/>
      <c r="AA213" s="2564"/>
      <c r="AB213" s="2564"/>
      <c r="AC213" s="2564"/>
      <c r="AD213" s="2564"/>
      <c r="AE213" s="2564"/>
      <c r="AF213" s="2564"/>
      <c r="AG213" s="2564"/>
      <c r="AH213" s="2533"/>
      <c r="AI213" s="2538"/>
      <c r="AJ213" s="2533"/>
      <c r="AK213" s="2561"/>
      <c r="AL213" s="2533"/>
      <c r="AM213" s="2533"/>
      <c r="AN213" s="2533"/>
      <c r="AO213" s="2533"/>
      <c r="AP213" s="2533"/>
      <c r="AQ213" s="2533"/>
      <c r="AR213" s="2533"/>
      <c r="AS213" s="2533"/>
      <c r="AT213" s="2533"/>
      <c r="AU213" s="2533"/>
      <c r="AV213" s="2533"/>
      <c r="AW213" s="2533"/>
      <c r="AX213" s="2533"/>
      <c r="AY213" s="2533"/>
      <c r="AZ213" s="2533"/>
      <c r="BA213" s="2533"/>
      <c r="BB213" s="2533"/>
      <c r="BC213" s="2533"/>
      <c r="BD213" s="2542"/>
      <c r="BE213" s="2542"/>
      <c r="BF213" s="2542"/>
      <c r="BG213" s="2542"/>
      <c r="BH213" s="2542"/>
      <c r="BI213" s="2542"/>
      <c r="BJ213" s="2542"/>
      <c r="BK213" s="2542"/>
      <c r="BL213" s="2542"/>
      <c r="BM213" s="2542"/>
      <c r="BN213" s="2542"/>
      <c r="BO213" s="2542"/>
      <c r="BP213" s="2542"/>
      <c r="BQ213" s="2542"/>
      <c r="BR213" s="2542"/>
      <c r="BS213" s="2542"/>
      <c r="BT213" s="2542"/>
      <c r="BU213" s="2542"/>
      <c r="BV213" s="2542"/>
      <c r="BW213" s="2542"/>
      <c r="BX213" s="2542"/>
      <c r="BY213" s="2542"/>
      <c r="BZ213" s="2542"/>
      <c r="CA213" s="2542"/>
      <c r="CB213" s="2542"/>
      <c r="CC213" s="2542"/>
      <c r="CD213" s="2542"/>
      <c r="CE213" s="2542"/>
      <c r="CF213" s="2542"/>
      <c r="CG213" s="2542"/>
      <c r="CH213" s="2542"/>
      <c r="CI213" s="2542"/>
      <c r="CJ213" s="2542"/>
      <c r="CK213" s="2542"/>
      <c r="CL213" s="2542"/>
      <c r="CM213" s="2542"/>
      <c r="CN213" s="2542"/>
      <c r="CO213" s="2542"/>
      <c r="CP213" s="2542"/>
      <c r="CQ213" s="2542"/>
      <c r="CR213" s="2542"/>
      <c r="CS213" s="2542"/>
      <c r="CT213" s="2533"/>
      <c r="CU213" s="2533"/>
      <c r="CV213" s="2533"/>
      <c r="CW213" s="2533"/>
      <c r="CX213" s="2533"/>
      <c r="CY213" s="2533"/>
      <c r="CZ213" s="2533"/>
      <c r="DA213" s="2533"/>
      <c r="DB213" s="2533"/>
      <c r="DC213" s="2533"/>
      <c r="DD213" s="2533"/>
      <c r="DE213" s="2533"/>
    </row>
    <row r="214" spans="1:109" ht="6.75" customHeight="1">
      <c r="A214" s="2533"/>
      <c r="B214" s="2533"/>
      <c r="C214" s="2533"/>
      <c r="D214" s="2533"/>
      <c r="E214" s="2533"/>
      <c r="F214" s="2533"/>
      <c r="G214" s="2533"/>
      <c r="H214" s="2533"/>
      <c r="I214" s="2533"/>
      <c r="J214" s="2533"/>
      <c r="K214" s="2533"/>
      <c r="L214" s="2533"/>
      <c r="M214" s="2533"/>
      <c r="N214" s="2533"/>
      <c r="O214" s="2533"/>
      <c r="P214" s="2533"/>
      <c r="Q214" s="2533"/>
      <c r="R214" s="2533"/>
      <c r="S214" s="2533"/>
      <c r="T214" s="2561"/>
      <c r="U214" s="2533"/>
      <c r="V214" s="2533"/>
      <c r="W214" s="2533"/>
      <c r="X214" s="2533"/>
      <c r="Y214" s="2533"/>
      <c r="Z214" s="2533"/>
      <c r="AA214" s="2533"/>
      <c r="AB214" s="2533"/>
      <c r="AC214" s="2533"/>
      <c r="AD214" s="2533"/>
      <c r="AE214" s="2533"/>
      <c r="AF214" s="2533"/>
      <c r="AG214" s="2533"/>
      <c r="AH214" s="2533"/>
      <c r="AI214" s="2538"/>
      <c r="AJ214" s="2533"/>
      <c r="AK214" s="2561"/>
      <c r="AL214" s="2533"/>
      <c r="AM214" s="2533"/>
      <c r="AN214" s="2533"/>
      <c r="AO214" s="2533"/>
      <c r="AP214" s="2533"/>
      <c r="AQ214" s="2533"/>
      <c r="AR214" s="2533"/>
      <c r="AS214" s="2533"/>
      <c r="AT214" s="2533"/>
      <c r="AU214" s="2533"/>
      <c r="AV214" s="2533"/>
      <c r="AW214" s="2533"/>
      <c r="AX214" s="2533"/>
      <c r="AY214" s="2533"/>
      <c r="AZ214" s="2533"/>
      <c r="BA214" s="2533"/>
      <c r="BB214" s="2533"/>
      <c r="BC214" s="2533"/>
      <c r="BD214" s="3038" t="s">
        <v>9186</v>
      </c>
      <c r="BE214" s="3038"/>
      <c r="BF214" s="3038"/>
      <c r="BG214" s="3038"/>
      <c r="BH214" s="3038"/>
      <c r="BI214" s="3038"/>
      <c r="BJ214" s="3038"/>
      <c r="BK214" s="3038"/>
      <c r="BL214" s="3038"/>
      <c r="BM214" s="3038"/>
      <c r="BN214" s="3038"/>
      <c r="BO214" s="3038"/>
      <c r="BP214" s="3038"/>
      <c r="BQ214" s="3038"/>
      <c r="BR214" s="3038"/>
      <c r="BS214" s="3038"/>
      <c r="BT214" s="3038"/>
      <c r="BU214" s="3038"/>
      <c r="BV214" s="3038"/>
      <c r="BW214" s="3038"/>
      <c r="BX214" s="3038"/>
      <c r="BY214" s="3038"/>
      <c r="BZ214" s="3038"/>
      <c r="CA214" s="3038"/>
      <c r="CB214" s="3038"/>
      <c r="CC214" s="3038"/>
      <c r="CD214" s="3038"/>
      <c r="CE214" s="3038"/>
      <c r="CF214" s="3038"/>
      <c r="CG214" s="3038"/>
      <c r="CH214" s="3038"/>
      <c r="CI214" s="3038"/>
      <c r="CJ214" s="3038"/>
      <c r="CK214" s="3038"/>
      <c r="CL214" s="3038"/>
      <c r="CM214" s="3038"/>
      <c r="CN214" s="3038"/>
      <c r="CO214" s="3038"/>
      <c r="CP214" s="3038"/>
      <c r="CQ214" s="3038"/>
      <c r="CR214" s="3038"/>
      <c r="CS214" s="3038"/>
      <c r="CT214" s="2533"/>
      <c r="CU214" s="2533"/>
      <c r="CV214" s="2533"/>
      <c r="CW214" s="2533"/>
      <c r="CX214" s="2533"/>
      <c r="CY214" s="2533"/>
      <c r="CZ214" s="2533"/>
      <c r="DA214" s="2533"/>
      <c r="DB214" s="2533"/>
      <c r="DC214" s="2533"/>
      <c r="DD214" s="2533"/>
      <c r="DE214" s="2533"/>
    </row>
    <row r="215" spans="1:109" ht="6.75" customHeight="1">
      <c r="A215" s="2533"/>
      <c r="B215" s="2533"/>
      <c r="C215" s="2533"/>
      <c r="D215" s="2533"/>
      <c r="E215" s="2533"/>
      <c r="F215" s="2533"/>
      <c r="G215" s="2533"/>
      <c r="H215" s="2533"/>
      <c r="I215" s="2533"/>
      <c r="J215" s="2533"/>
      <c r="K215" s="2533"/>
      <c r="L215" s="2533"/>
      <c r="M215" s="2533"/>
      <c r="N215" s="2533"/>
      <c r="O215" s="2533"/>
      <c r="P215" s="2533"/>
      <c r="Q215" s="2533"/>
      <c r="R215" s="2533"/>
      <c r="S215" s="2533"/>
      <c r="T215" s="2561"/>
      <c r="U215" s="2533"/>
      <c r="V215" s="2533"/>
      <c r="W215" s="2533"/>
      <c r="X215" s="2533"/>
      <c r="Y215" s="2533"/>
      <c r="Z215" s="2533"/>
      <c r="AA215" s="2533"/>
      <c r="AB215" s="2533"/>
      <c r="AC215" s="2533"/>
      <c r="AD215" s="2533"/>
      <c r="AE215" s="2533"/>
      <c r="AF215" s="2533"/>
      <c r="AG215" s="2533"/>
      <c r="AH215" s="2533"/>
      <c r="AI215" s="2538"/>
      <c r="AJ215" s="2533"/>
      <c r="AK215" s="2563"/>
      <c r="AL215" s="2532"/>
      <c r="AM215" s="2533"/>
      <c r="AN215" s="3027" t="s">
        <v>176</v>
      </c>
      <c r="AO215" s="3027"/>
      <c r="AP215" s="3027"/>
      <c r="AQ215" s="3027"/>
      <c r="AR215" s="3027"/>
      <c r="AS215" s="3027"/>
      <c r="AT215" s="3027"/>
      <c r="AU215" s="3027"/>
      <c r="AV215" s="3027"/>
      <c r="AW215" s="3027"/>
      <c r="AX215" s="3027"/>
      <c r="AY215" s="3027"/>
      <c r="AZ215" s="3027"/>
      <c r="BA215" s="2533"/>
      <c r="BB215" s="2533"/>
      <c r="BC215" s="2533"/>
      <c r="BD215" s="3038"/>
      <c r="BE215" s="3038"/>
      <c r="BF215" s="3038"/>
      <c r="BG215" s="3038"/>
      <c r="BH215" s="3038"/>
      <c r="BI215" s="3038"/>
      <c r="BJ215" s="3038"/>
      <c r="BK215" s="3038"/>
      <c r="BL215" s="3038"/>
      <c r="BM215" s="3038"/>
      <c r="BN215" s="3038"/>
      <c r="BO215" s="3038"/>
      <c r="BP215" s="3038"/>
      <c r="BQ215" s="3038"/>
      <c r="BR215" s="3038"/>
      <c r="BS215" s="3038"/>
      <c r="BT215" s="3038"/>
      <c r="BU215" s="3038"/>
      <c r="BV215" s="3038"/>
      <c r="BW215" s="3038"/>
      <c r="BX215" s="3038"/>
      <c r="BY215" s="3038"/>
      <c r="BZ215" s="3038"/>
      <c r="CA215" s="3038"/>
      <c r="CB215" s="3038"/>
      <c r="CC215" s="3038"/>
      <c r="CD215" s="3038"/>
      <c r="CE215" s="3038"/>
      <c r="CF215" s="3038"/>
      <c r="CG215" s="3038"/>
      <c r="CH215" s="3038"/>
      <c r="CI215" s="3038"/>
      <c r="CJ215" s="3038"/>
      <c r="CK215" s="3038"/>
      <c r="CL215" s="3038"/>
      <c r="CM215" s="3038"/>
      <c r="CN215" s="3038"/>
      <c r="CO215" s="3038"/>
      <c r="CP215" s="3038"/>
      <c r="CQ215" s="3038"/>
      <c r="CR215" s="3038"/>
      <c r="CS215" s="3038"/>
      <c r="CT215" s="2533"/>
      <c r="CU215" s="2533"/>
      <c r="CV215" s="2533"/>
      <c r="CW215" s="2533"/>
      <c r="CX215" s="2533"/>
      <c r="CY215" s="2533"/>
      <c r="CZ215" s="2533"/>
      <c r="DA215" s="2533"/>
      <c r="DB215" s="2533"/>
      <c r="DC215" s="2533"/>
      <c r="DD215" s="2533"/>
      <c r="DE215" s="2533"/>
    </row>
    <row r="216" spans="1:109" ht="6.75" customHeight="1">
      <c r="A216" s="2533"/>
      <c r="B216" s="2533"/>
      <c r="C216" s="2533"/>
      <c r="D216" s="2533"/>
      <c r="E216" s="2533"/>
      <c r="F216" s="2533"/>
      <c r="G216" s="2533"/>
      <c r="H216" s="2533"/>
      <c r="I216" s="2533"/>
      <c r="J216" s="2533"/>
      <c r="K216" s="2533"/>
      <c r="L216" s="2533"/>
      <c r="M216" s="2533"/>
      <c r="N216" s="2533"/>
      <c r="O216" s="2533"/>
      <c r="P216" s="2533"/>
      <c r="Q216" s="2533"/>
      <c r="R216" s="2533"/>
      <c r="S216" s="2533"/>
      <c r="T216" s="2561"/>
      <c r="U216" s="2533"/>
      <c r="V216" s="2533"/>
      <c r="W216" s="2533"/>
      <c r="X216" s="2533"/>
      <c r="Y216" s="2533"/>
      <c r="Z216" s="2533"/>
      <c r="AA216" s="2533"/>
      <c r="AB216" s="2533"/>
      <c r="AC216" s="2533"/>
      <c r="AD216" s="2533"/>
      <c r="AE216" s="2533"/>
      <c r="AF216" s="2533"/>
      <c r="AG216" s="2533"/>
      <c r="AH216" s="2533"/>
      <c r="AI216" s="2538"/>
      <c r="AJ216" s="2533"/>
      <c r="AK216" s="2535"/>
      <c r="AL216" s="2535"/>
      <c r="AM216" s="2533"/>
      <c r="AN216" s="3027"/>
      <c r="AO216" s="3027"/>
      <c r="AP216" s="3027"/>
      <c r="AQ216" s="3027"/>
      <c r="AR216" s="3027"/>
      <c r="AS216" s="3027"/>
      <c r="AT216" s="3027"/>
      <c r="AU216" s="3027"/>
      <c r="AV216" s="3027"/>
      <c r="AW216" s="3027"/>
      <c r="AX216" s="3027"/>
      <c r="AY216" s="3027"/>
      <c r="AZ216" s="3027"/>
      <c r="BA216" s="2535"/>
      <c r="BB216" s="2535"/>
      <c r="BC216" s="2533"/>
      <c r="BD216" s="3038"/>
      <c r="BE216" s="3038"/>
      <c r="BF216" s="3038"/>
      <c r="BG216" s="3038"/>
      <c r="BH216" s="3038"/>
      <c r="BI216" s="3038"/>
      <c r="BJ216" s="3038"/>
      <c r="BK216" s="3038"/>
      <c r="BL216" s="3038"/>
      <c r="BM216" s="3038"/>
      <c r="BN216" s="3038"/>
      <c r="BO216" s="3038"/>
      <c r="BP216" s="3038"/>
      <c r="BQ216" s="3038"/>
      <c r="BR216" s="3038"/>
      <c r="BS216" s="3038"/>
      <c r="BT216" s="3038"/>
      <c r="BU216" s="3038"/>
      <c r="BV216" s="3038"/>
      <c r="BW216" s="3038"/>
      <c r="BX216" s="3038"/>
      <c r="BY216" s="3038"/>
      <c r="BZ216" s="3038"/>
      <c r="CA216" s="3038"/>
      <c r="CB216" s="3038"/>
      <c r="CC216" s="3038"/>
      <c r="CD216" s="3038"/>
      <c r="CE216" s="3038"/>
      <c r="CF216" s="3038"/>
      <c r="CG216" s="3038"/>
      <c r="CH216" s="3038"/>
      <c r="CI216" s="3038"/>
      <c r="CJ216" s="3038"/>
      <c r="CK216" s="3038"/>
      <c r="CL216" s="3038"/>
      <c r="CM216" s="3038"/>
      <c r="CN216" s="3038"/>
      <c r="CO216" s="3038"/>
      <c r="CP216" s="3038"/>
      <c r="CQ216" s="3038"/>
      <c r="CR216" s="3038"/>
      <c r="CS216" s="3038"/>
      <c r="CT216" s="2533"/>
      <c r="CU216" s="2533"/>
      <c r="CV216" s="2533"/>
      <c r="CW216" s="2533"/>
      <c r="CX216" s="2533"/>
      <c r="CY216" s="2533"/>
      <c r="CZ216" s="2533"/>
      <c r="DA216" s="2533"/>
      <c r="DB216" s="2533"/>
      <c r="DC216" s="2533"/>
      <c r="DD216" s="2533"/>
      <c r="DE216" s="2533"/>
    </row>
    <row r="217" spans="1:109" ht="6.75" customHeight="1">
      <c r="A217" s="2533"/>
      <c r="B217" s="2533"/>
      <c r="C217" s="2533"/>
      <c r="D217" s="2533"/>
      <c r="E217" s="2533"/>
      <c r="F217" s="2533"/>
      <c r="G217" s="2533"/>
      <c r="H217" s="2533"/>
      <c r="I217" s="2533"/>
      <c r="J217" s="2533"/>
      <c r="K217" s="2533"/>
      <c r="L217" s="2533"/>
      <c r="M217" s="2533"/>
      <c r="N217" s="2533"/>
      <c r="O217" s="2533"/>
      <c r="P217" s="2533"/>
      <c r="Q217" s="2533"/>
      <c r="R217" s="2533"/>
      <c r="S217" s="2533"/>
      <c r="T217" s="2561"/>
      <c r="U217" s="2533"/>
      <c r="V217" s="2533"/>
      <c r="W217" s="2533"/>
      <c r="X217" s="2533"/>
      <c r="Y217" s="2533"/>
      <c r="Z217" s="2533"/>
      <c r="AA217" s="2533"/>
      <c r="AB217" s="2533"/>
      <c r="AC217" s="2533"/>
      <c r="AD217" s="2533"/>
      <c r="AE217" s="2533"/>
      <c r="AF217" s="2533"/>
      <c r="AG217" s="2533"/>
      <c r="AH217" s="2533"/>
      <c r="AI217" s="2538"/>
      <c r="AJ217" s="2533"/>
      <c r="AK217" s="2533"/>
      <c r="AL217" s="2533"/>
      <c r="AM217" s="2533"/>
      <c r="AN217" s="2533"/>
      <c r="AO217" s="2533"/>
      <c r="AP217" s="2533"/>
      <c r="AQ217" s="2533"/>
      <c r="AR217" s="2533"/>
      <c r="AS217" s="2533"/>
      <c r="AT217" s="2533"/>
      <c r="AU217" s="2533"/>
      <c r="AV217" s="2533"/>
      <c r="AW217" s="2533"/>
      <c r="AX217" s="2533"/>
      <c r="AY217" s="2533"/>
      <c r="AZ217" s="2533"/>
      <c r="BA217" s="2533"/>
      <c r="BB217" s="2533"/>
      <c r="BC217" s="2533"/>
      <c r="BD217" s="2542"/>
      <c r="BE217" s="2542"/>
      <c r="BF217" s="2542"/>
      <c r="BG217" s="2542"/>
      <c r="BH217" s="2542"/>
      <c r="BI217" s="2542"/>
      <c r="BJ217" s="2542"/>
      <c r="BK217" s="2542"/>
      <c r="BL217" s="2542"/>
      <c r="BM217" s="2542"/>
      <c r="BN217" s="2542"/>
      <c r="BO217" s="2542"/>
      <c r="BP217" s="2542"/>
      <c r="BQ217" s="2542"/>
      <c r="BR217" s="2542"/>
      <c r="BS217" s="2542"/>
      <c r="BT217" s="2542"/>
      <c r="BU217" s="2542"/>
      <c r="BV217" s="2542"/>
      <c r="BW217" s="2542"/>
      <c r="BX217" s="2542"/>
      <c r="BY217" s="2542"/>
      <c r="BZ217" s="2542"/>
      <c r="CA217" s="2542"/>
      <c r="CB217" s="2542"/>
      <c r="CC217" s="2542"/>
      <c r="CD217" s="2542"/>
      <c r="CE217" s="2542"/>
      <c r="CF217" s="2542"/>
      <c r="CG217" s="2542"/>
      <c r="CH217" s="2542"/>
      <c r="CI217" s="2542"/>
      <c r="CJ217" s="2542"/>
      <c r="CK217" s="2542"/>
      <c r="CL217" s="2542"/>
      <c r="CM217" s="2542"/>
      <c r="CN217" s="2542"/>
      <c r="CO217" s="2542"/>
      <c r="CP217" s="2542"/>
      <c r="CQ217" s="2542"/>
      <c r="CR217" s="2533"/>
      <c r="CS217" s="2533"/>
      <c r="CT217" s="2533"/>
      <c r="CU217" s="2533"/>
      <c r="CV217" s="2533"/>
      <c r="CW217" s="2533"/>
      <c r="CX217" s="2533"/>
      <c r="CY217" s="2533"/>
      <c r="CZ217" s="2533"/>
      <c r="DA217" s="2533"/>
      <c r="DB217" s="2533"/>
      <c r="DC217" s="2533"/>
      <c r="DD217" s="2533"/>
      <c r="DE217" s="2533"/>
    </row>
    <row r="218" spans="1:109" ht="6.75" customHeight="1">
      <c r="A218" s="2533"/>
      <c r="B218" s="2533"/>
      <c r="C218" s="2533"/>
      <c r="D218" s="2533"/>
      <c r="E218" s="2533"/>
      <c r="F218" s="2533"/>
      <c r="G218" s="2533"/>
      <c r="H218" s="2533"/>
      <c r="I218" s="2533"/>
      <c r="J218" s="2533"/>
      <c r="K218" s="2533"/>
      <c r="L218" s="2533"/>
      <c r="M218" s="2533"/>
      <c r="N218" s="2533"/>
      <c r="O218" s="2533"/>
      <c r="P218" s="2533"/>
      <c r="Q218" s="2533"/>
      <c r="R218" s="2533"/>
      <c r="S218" s="2533"/>
      <c r="T218" s="2563"/>
      <c r="U218" s="2532"/>
      <c r="V218" s="2533"/>
      <c r="W218" s="3020" t="s">
        <v>175</v>
      </c>
      <c r="X218" s="3020"/>
      <c r="Y218" s="3020"/>
      <c r="Z218" s="3020"/>
      <c r="AA218" s="3020"/>
      <c r="AB218" s="3020"/>
      <c r="AC218" s="3020"/>
      <c r="AD218" s="3020"/>
      <c r="AE218" s="3020"/>
      <c r="AF218" s="3020"/>
      <c r="AG218" s="3020"/>
      <c r="AH218" s="2533"/>
      <c r="AI218" s="2551"/>
      <c r="AJ218" s="2532"/>
      <c r="AK218" s="2532"/>
      <c r="AL218" s="2532"/>
      <c r="AM218" s="2533"/>
      <c r="AN218" s="3022" t="s">
        <v>6557</v>
      </c>
      <c r="AO218" s="3022"/>
      <c r="AP218" s="3022"/>
      <c r="AQ218" s="3022"/>
      <c r="AR218" s="3022"/>
      <c r="AS218" s="3022"/>
      <c r="AT218" s="3022"/>
      <c r="AU218" s="3022"/>
      <c r="AV218" s="3022"/>
      <c r="AW218" s="3022"/>
      <c r="AX218" s="3022"/>
      <c r="AY218" s="3022"/>
      <c r="AZ218" s="2533"/>
      <c r="BA218" s="2533"/>
      <c r="BB218" s="2533"/>
      <c r="BC218" s="2533"/>
      <c r="BD218" s="3020" t="s">
        <v>7451</v>
      </c>
      <c r="BE218" s="3020"/>
      <c r="BF218" s="3020"/>
      <c r="BG218" s="3020"/>
      <c r="BH218" s="3020"/>
      <c r="BI218" s="3020"/>
      <c r="BJ218" s="3020"/>
      <c r="BK218" s="3020"/>
      <c r="BL218" s="3020"/>
      <c r="BM218" s="3020"/>
      <c r="BN218" s="3020"/>
      <c r="BO218" s="3020"/>
      <c r="BP218" s="3020"/>
      <c r="BQ218" s="3020"/>
      <c r="BR218" s="3020"/>
      <c r="BS218" s="3020"/>
      <c r="BT218" s="3020"/>
      <c r="BU218" s="3020"/>
      <c r="BV218" s="3020"/>
      <c r="BW218" s="3020"/>
      <c r="BX218" s="3020"/>
      <c r="BY218" s="3020"/>
      <c r="BZ218" s="3020"/>
      <c r="CA218" s="3020"/>
      <c r="CB218" s="3020"/>
      <c r="CC218" s="3020"/>
      <c r="CD218" s="3020"/>
      <c r="CE218" s="3020"/>
      <c r="CF218" s="3020"/>
      <c r="CG218" s="3020"/>
      <c r="CH218" s="3020"/>
      <c r="CI218" s="3020"/>
      <c r="CJ218" s="3020"/>
      <c r="CK218" s="3020"/>
      <c r="CL218" s="3020"/>
      <c r="CM218" s="3020"/>
      <c r="CN218" s="3020"/>
      <c r="CO218" s="3020"/>
      <c r="CP218" s="3020"/>
      <c r="CQ218" s="3020"/>
      <c r="CR218" s="3020"/>
      <c r="CS218" s="3020"/>
      <c r="CT218" s="3020"/>
      <c r="CU218" s="3020"/>
      <c r="CV218" s="3020"/>
      <c r="CW218" s="3020"/>
      <c r="CX218" s="3020"/>
      <c r="CY218" s="3020"/>
      <c r="CZ218" s="3020"/>
      <c r="DA218" s="3020"/>
      <c r="DB218" s="3020"/>
      <c r="DC218" s="2533"/>
      <c r="DD218" s="2533"/>
      <c r="DE218" s="2533"/>
    </row>
    <row r="219" spans="1:109" ht="6.75" customHeight="1">
      <c r="A219" s="2533"/>
      <c r="B219" s="2533"/>
      <c r="C219" s="2533"/>
      <c r="D219" s="2533"/>
      <c r="E219" s="2533"/>
      <c r="F219" s="2533"/>
      <c r="G219" s="2533"/>
      <c r="H219" s="2533"/>
      <c r="I219" s="2533"/>
      <c r="J219" s="2533"/>
      <c r="K219" s="2533"/>
      <c r="L219" s="2533"/>
      <c r="M219" s="2533"/>
      <c r="N219" s="2533"/>
      <c r="O219" s="2533"/>
      <c r="P219" s="2533"/>
      <c r="Q219" s="2533"/>
      <c r="R219" s="2533"/>
      <c r="S219" s="2533"/>
      <c r="T219" s="2562"/>
      <c r="U219" s="2535"/>
      <c r="V219" s="2533"/>
      <c r="W219" s="3020"/>
      <c r="X219" s="3020"/>
      <c r="Y219" s="3020"/>
      <c r="Z219" s="3020"/>
      <c r="AA219" s="3020"/>
      <c r="AB219" s="3020"/>
      <c r="AC219" s="3020"/>
      <c r="AD219" s="3020"/>
      <c r="AE219" s="3020"/>
      <c r="AF219" s="3020"/>
      <c r="AG219" s="3020"/>
      <c r="AH219" s="2535"/>
      <c r="AI219" s="2552"/>
      <c r="AJ219" s="2533"/>
      <c r="AK219" s="2562"/>
      <c r="AL219" s="2533"/>
      <c r="AM219" s="2533"/>
      <c r="AN219" s="3022"/>
      <c r="AO219" s="3022"/>
      <c r="AP219" s="3022"/>
      <c r="AQ219" s="3022"/>
      <c r="AR219" s="3022"/>
      <c r="AS219" s="3022"/>
      <c r="AT219" s="3022"/>
      <c r="AU219" s="3022"/>
      <c r="AV219" s="3022"/>
      <c r="AW219" s="3022"/>
      <c r="AX219" s="3022"/>
      <c r="AY219" s="3022"/>
      <c r="AZ219" s="2535"/>
      <c r="BA219" s="2535"/>
      <c r="BB219" s="2535"/>
      <c r="BC219" s="2533"/>
      <c r="BD219" s="3020"/>
      <c r="BE219" s="3020"/>
      <c r="BF219" s="3020"/>
      <c r="BG219" s="3020"/>
      <c r="BH219" s="3020"/>
      <c r="BI219" s="3020"/>
      <c r="BJ219" s="3020"/>
      <c r="BK219" s="3020"/>
      <c r="BL219" s="3020"/>
      <c r="BM219" s="3020"/>
      <c r="BN219" s="3020"/>
      <c r="BO219" s="3020"/>
      <c r="BP219" s="3020"/>
      <c r="BQ219" s="3020"/>
      <c r="BR219" s="3020"/>
      <c r="BS219" s="3020"/>
      <c r="BT219" s="3020"/>
      <c r="BU219" s="3020"/>
      <c r="BV219" s="3020"/>
      <c r="BW219" s="3020"/>
      <c r="BX219" s="3020"/>
      <c r="BY219" s="3020"/>
      <c r="BZ219" s="3020"/>
      <c r="CA219" s="3020"/>
      <c r="CB219" s="3020"/>
      <c r="CC219" s="3020"/>
      <c r="CD219" s="3020"/>
      <c r="CE219" s="3020"/>
      <c r="CF219" s="3020"/>
      <c r="CG219" s="3020"/>
      <c r="CH219" s="3020"/>
      <c r="CI219" s="3020"/>
      <c r="CJ219" s="3020"/>
      <c r="CK219" s="3020"/>
      <c r="CL219" s="3020"/>
      <c r="CM219" s="3020"/>
      <c r="CN219" s="3020"/>
      <c r="CO219" s="3020"/>
      <c r="CP219" s="3020"/>
      <c r="CQ219" s="3020"/>
      <c r="CR219" s="3020"/>
      <c r="CS219" s="3020"/>
      <c r="CT219" s="3020"/>
      <c r="CU219" s="3020"/>
      <c r="CV219" s="3020"/>
      <c r="CW219" s="3020"/>
      <c r="CX219" s="3020"/>
      <c r="CY219" s="3020"/>
      <c r="CZ219" s="3020"/>
      <c r="DA219" s="3020"/>
      <c r="DB219" s="3020"/>
      <c r="DC219" s="2533"/>
      <c r="DD219" s="2533"/>
      <c r="DE219" s="2533"/>
    </row>
    <row r="220" spans="1:109" ht="6.75" customHeight="1">
      <c r="A220" s="2533"/>
      <c r="B220" s="2533"/>
      <c r="C220" s="2533"/>
      <c r="D220" s="2533"/>
      <c r="E220" s="2533"/>
      <c r="F220" s="2533"/>
      <c r="G220" s="2533"/>
      <c r="H220" s="2533"/>
      <c r="I220" s="2533"/>
      <c r="J220" s="2533"/>
      <c r="K220" s="2533"/>
      <c r="L220" s="2533"/>
      <c r="M220" s="2533"/>
      <c r="N220" s="2533"/>
      <c r="O220" s="2533"/>
      <c r="P220" s="2533"/>
      <c r="Q220" s="2533"/>
      <c r="R220" s="2533"/>
      <c r="S220" s="2533"/>
      <c r="T220" s="2561"/>
      <c r="U220" s="2533"/>
      <c r="V220" s="2533"/>
      <c r="W220" s="2565"/>
      <c r="X220" s="2565"/>
      <c r="Y220" s="2565"/>
      <c r="Z220" s="2565"/>
      <c r="AA220" s="2565"/>
      <c r="AB220" s="2565"/>
      <c r="AC220" s="2565"/>
      <c r="AD220" s="2565"/>
      <c r="AE220" s="2565"/>
      <c r="AF220" s="2565"/>
      <c r="AG220" s="2565"/>
      <c r="AH220" s="2565"/>
      <c r="AI220" s="2565"/>
      <c r="AJ220" s="2585"/>
      <c r="AK220" s="2561"/>
      <c r="AL220" s="2533"/>
      <c r="AM220" s="2533"/>
      <c r="AN220" s="2533"/>
      <c r="AO220" s="2533"/>
      <c r="AP220" s="2533"/>
      <c r="AQ220" s="2533"/>
      <c r="AR220" s="2533"/>
      <c r="AS220" s="2533"/>
      <c r="AT220" s="2533"/>
      <c r="AU220" s="2533"/>
      <c r="AV220" s="2533"/>
      <c r="AW220" s="2533"/>
      <c r="AX220" s="2533"/>
      <c r="AY220" s="2533"/>
      <c r="AZ220" s="2533"/>
      <c r="BA220" s="2533"/>
      <c r="BB220" s="2533"/>
      <c r="BC220" s="2533"/>
      <c r="BD220" s="3020" t="s">
        <v>7452</v>
      </c>
      <c r="BE220" s="3020"/>
      <c r="BF220" s="3020"/>
      <c r="BG220" s="3020"/>
      <c r="BH220" s="3020"/>
      <c r="BI220" s="3020"/>
      <c r="BJ220" s="3020"/>
      <c r="BK220" s="3020"/>
      <c r="BL220" s="3020"/>
      <c r="BM220" s="3020"/>
      <c r="BN220" s="3020"/>
      <c r="BO220" s="3020"/>
      <c r="BP220" s="3020"/>
      <c r="BQ220" s="3020"/>
      <c r="BR220" s="3020"/>
      <c r="BS220" s="3020"/>
      <c r="BT220" s="3020"/>
      <c r="BU220" s="3020"/>
      <c r="BV220" s="3020"/>
      <c r="BW220" s="3020"/>
      <c r="BX220" s="3020"/>
      <c r="BY220" s="3020"/>
      <c r="BZ220" s="3020"/>
      <c r="CA220" s="3020"/>
      <c r="CB220" s="3020"/>
      <c r="CC220" s="3020"/>
      <c r="CD220" s="3020"/>
      <c r="CE220" s="3020"/>
      <c r="CF220" s="3020"/>
      <c r="CG220" s="3020"/>
      <c r="CH220" s="3020"/>
      <c r="CI220" s="3020"/>
      <c r="CJ220" s="3020"/>
      <c r="CK220" s="3020"/>
      <c r="CL220" s="3020"/>
      <c r="CM220" s="3020"/>
      <c r="CN220" s="3020"/>
      <c r="CO220" s="3020"/>
      <c r="CP220" s="3020"/>
      <c r="CQ220" s="3020"/>
      <c r="CR220" s="3020"/>
      <c r="CS220" s="3020"/>
      <c r="CT220" s="3020"/>
      <c r="CU220" s="3020"/>
      <c r="CV220" s="3020"/>
      <c r="CW220" s="3020"/>
      <c r="CX220" s="3020"/>
      <c r="CY220" s="3020"/>
      <c r="CZ220" s="3020"/>
      <c r="DA220" s="3020"/>
      <c r="DB220" s="3020"/>
      <c r="DC220" s="2533"/>
      <c r="DD220" s="2533"/>
      <c r="DE220" s="2533"/>
    </row>
    <row r="221" spans="1:109" ht="6.75" customHeight="1">
      <c r="A221" s="2533"/>
      <c r="B221" s="2533"/>
      <c r="C221" s="2533"/>
      <c r="D221" s="2533"/>
      <c r="E221" s="2533"/>
      <c r="F221" s="2533"/>
      <c r="G221" s="2533"/>
      <c r="H221" s="2533"/>
      <c r="I221" s="2533"/>
      <c r="J221" s="2533"/>
      <c r="K221" s="2533"/>
      <c r="L221" s="2533"/>
      <c r="M221" s="2533"/>
      <c r="N221" s="2533"/>
      <c r="O221" s="2533"/>
      <c r="P221" s="2533"/>
      <c r="Q221" s="2533"/>
      <c r="R221" s="2533"/>
      <c r="S221" s="2533"/>
      <c r="T221" s="2561"/>
      <c r="U221" s="2533"/>
      <c r="V221" s="2533"/>
      <c r="W221" s="2565"/>
      <c r="X221" s="2565"/>
      <c r="Y221" s="2565"/>
      <c r="Z221" s="2565"/>
      <c r="AA221" s="2565"/>
      <c r="AB221" s="2565"/>
      <c r="AC221" s="2565"/>
      <c r="AD221" s="2565"/>
      <c r="AE221" s="2565"/>
      <c r="AF221" s="2565"/>
      <c r="AG221" s="2565"/>
      <c r="AH221" s="2565"/>
      <c r="AI221" s="2565"/>
      <c r="AJ221" s="2585"/>
      <c r="AK221" s="2561"/>
      <c r="AL221" s="2533"/>
      <c r="AM221" s="2533"/>
      <c r="AN221" s="2533"/>
      <c r="AO221" s="2533"/>
      <c r="AP221" s="2533"/>
      <c r="AQ221" s="2533"/>
      <c r="AR221" s="2533"/>
      <c r="AS221" s="2533"/>
      <c r="AT221" s="2533"/>
      <c r="AU221" s="2533"/>
      <c r="AV221" s="2533"/>
      <c r="AW221" s="2533"/>
      <c r="AX221" s="2533"/>
      <c r="AY221" s="2533"/>
      <c r="AZ221" s="2533"/>
      <c r="BA221" s="2533"/>
      <c r="BB221" s="2533"/>
      <c r="BC221" s="2533"/>
      <c r="BD221" s="3020"/>
      <c r="BE221" s="3020"/>
      <c r="BF221" s="3020"/>
      <c r="BG221" s="3020"/>
      <c r="BH221" s="3020"/>
      <c r="BI221" s="3020"/>
      <c r="BJ221" s="3020"/>
      <c r="BK221" s="3020"/>
      <c r="BL221" s="3020"/>
      <c r="BM221" s="3020"/>
      <c r="BN221" s="3020"/>
      <c r="BO221" s="3020"/>
      <c r="BP221" s="3020"/>
      <c r="BQ221" s="3020"/>
      <c r="BR221" s="3020"/>
      <c r="BS221" s="3020"/>
      <c r="BT221" s="3020"/>
      <c r="BU221" s="3020"/>
      <c r="BV221" s="3020"/>
      <c r="BW221" s="3020"/>
      <c r="BX221" s="3020"/>
      <c r="BY221" s="3020"/>
      <c r="BZ221" s="3020"/>
      <c r="CA221" s="3020"/>
      <c r="CB221" s="3020"/>
      <c r="CC221" s="3020"/>
      <c r="CD221" s="3020"/>
      <c r="CE221" s="3020"/>
      <c r="CF221" s="3020"/>
      <c r="CG221" s="3020"/>
      <c r="CH221" s="3020"/>
      <c r="CI221" s="3020"/>
      <c r="CJ221" s="3020"/>
      <c r="CK221" s="3020"/>
      <c r="CL221" s="3020"/>
      <c r="CM221" s="3020"/>
      <c r="CN221" s="3020"/>
      <c r="CO221" s="3020"/>
      <c r="CP221" s="3020"/>
      <c r="CQ221" s="3020"/>
      <c r="CR221" s="3020"/>
      <c r="CS221" s="3020"/>
      <c r="CT221" s="3020"/>
      <c r="CU221" s="3020"/>
      <c r="CV221" s="3020"/>
      <c r="CW221" s="3020"/>
      <c r="CX221" s="3020"/>
      <c r="CY221" s="3020"/>
      <c r="CZ221" s="3020"/>
      <c r="DA221" s="3020"/>
      <c r="DB221" s="3020"/>
      <c r="DC221" s="2533"/>
      <c r="DD221" s="2533"/>
      <c r="DE221" s="2533"/>
    </row>
    <row r="222" spans="1:109" ht="6.75" customHeight="1">
      <c r="A222" s="2533"/>
      <c r="B222" s="2533"/>
      <c r="C222" s="2533"/>
      <c r="D222" s="2533"/>
      <c r="E222" s="2533"/>
      <c r="F222" s="2533"/>
      <c r="G222" s="2533"/>
      <c r="H222" s="2533"/>
      <c r="I222" s="2533"/>
      <c r="J222" s="2533"/>
      <c r="K222" s="2533"/>
      <c r="L222" s="2533"/>
      <c r="M222" s="2533"/>
      <c r="N222" s="2533"/>
      <c r="O222" s="2533"/>
      <c r="P222" s="2533"/>
      <c r="Q222" s="2533"/>
      <c r="R222" s="2533"/>
      <c r="S222" s="2533"/>
      <c r="T222" s="2561"/>
      <c r="U222" s="2533"/>
      <c r="V222" s="2533"/>
      <c r="W222" s="2565"/>
      <c r="X222" s="2565"/>
      <c r="Y222" s="2565"/>
      <c r="Z222" s="2565"/>
      <c r="AA222" s="2565"/>
      <c r="AB222" s="2565"/>
      <c r="AC222" s="2565"/>
      <c r="AD222" s="2565"/>
      <c r="AE222" s="2565"/>
      <c r="AF222" s="2565"/>
      <c r="AG222" s="2565"/>
      <c r="AH222" s="2565"/>
      <c r="AI222" s="2565"/>
      <c r="AJ222" s="2585"/>
      <c r="AK222" s="2561"/>
      <c r="AL222" s="2533"/>
      <c r="AM222" s="2533"/>
      <c r="AN222" s="2533"/>
      <c r="AO222" s="2533"/>
      <c r="AP222" s="2533"/>
      <c r="AQ222" s="2533"/>
      <c r="AR222" s="2533"/>
      <c r="AS222" s="2533"/>
      <c r="AT222" s="2533"/>
      <c r="AU222" s="2533"/>
      <c r="AV222" s="2533"/>
      <c r="AW222" s="2533"/>
      <c r="AX222" s="2533"/>
      <c r="AY222" s="2533"/>
      <c r="AZ222" s="2533"/>
      <c r="BA222" s="2533"/>
      <c r="BB222" s="2533"/>
      <c r="BC222" s="2533"/>
      <c r="BD222" s="2533"/>
      <c r="BE222" s="2533"/>
      <c r="BF222" s="2533"/>
      <c r="BG222" s="2533"/>
      <c r="BH222" s="2533"/>
      <c r="BI222" s="2533"/>
      <c r="BJ222" s="2533"/>
      <c r="BK222" s="2533"/>
      <c r="BL222" s="2533"/>
      <c r="BM222" s="2533"/>
      <c r="BN222" s="2533"/>
      <c r="BO222" s="2533"/>
      <c r="BP222" s="2533"/>
      <c r="BQ222" s="2533"/>
      <c r="BR222" s="2533"/>
      <c r="BS222" s="2533"/>
      <c r="BT222" s="2533"/>
      <c r="BU222" s="2533"/>
      <c r="BV222" s="2533"/>
      <c r="BW222" s="2533"/>
      <c r="BX222" s="2533"/>
      <c r="BY222" s="2533"/>
      <c r="BZ222" s="2533"/>
      <c r="CA222" s="2533"/>
      <c r="CB222" s="2533"/>
      <c r="CC222" s="2533"/>
      <c r="CD222" s="2533"/>
      <c r="CE222" s="2533"/>
      <c r="CF222" s="2533"/>
      <c r="CG222" s="2533"/>
      <c r="CH222" s="2533"/>
      <c r="CI222" s="2533"/>
      <c r="CJ222" s="2533"/>
      <c r="CK222" s="2533"/>
      <c r="CL222" s="2533"/>
      <c r="CM222" s="2533"/>
      <c r="CN222" s="2533"/>
      <c r="CO222" s="2533"/>
      <c r="CP222" s="2533"/>
      <c r="CQ222" s="2533"/>
      <c r="CR222" s="2533"/>
      <c r="CS222" s="2533"/>
      <c r="CT222" s="2533"/>
      <c r="CU222" s="2533"/>
      <c r="CV222" s="2533"/>
      <c r="CW222" s="2533"/>
      <c r="CX222" s="2533"/>
      <c r="CY222" s="2533"/>
      <c r="CZ222" s="2533"/>
      <c r="DA222" s="2533"/>
      <c r="DB222" s="2533"/>
      <c r="DC222" s="2533"/>
      <c r="DD222" s="2533"/>
      <c r="DE222" s="2533"/>
    </row>
    <row r="223" spans="1:109" ht="6.75" customHeight="1">
      <c r="A223" s="2533"/>
      <c r="B223" s="2533"/>
      <c r="C223" s="2533"/>
      <c r="D223" s="2533"/>
      <c r="E223" s="2533"/>
      <c r="F223" s="2533"/>
      <c r="G223" s="2533"/>
      <c r="H223" s="2533"/>
      <c r="I223" s="2533"/>
      <c r="J223" s="2533"/>
      <c r="K223" s="2533"/>
      <c r="L223" s="2533"/>
      <c r="M223" s="2533"/>
      <c r="N223" s="2533"/>
      <c r="O223" s="2533"/>
      <c r="P223" s="2533"/>
      <c r="Q223" s="2533"/>
      <c r="R223" s="2533"/>
      <c r="S223" s="2533"/>
      <c r="T223" s="2561"/>
      <c r="U223" s="2533"/>
      <c r="V223" s="2533"/>
      <c r="W223" s="2565"/>
      <c r="X223" s="2565"/>
      <c r="Y223" s="2565"/>
      <c r="Z223" s="2565"/>
      <c r="AA223" s="2565"/>
      <c r="AB223" s="2565"/>
      <c r="AC223" s="2565"/>
      <c r="AD223" s="2565"/>
      <c r="AE223" s="2565"/>
      <c r="AF223" s="2565"/>
      <c r="AG223" s="2565"/>
      <c r="AH223" s="2565"/>
      <c r="AI223" s="2565"/>
      <c r="AJ223" s="2585"/>
      <c r="AK223" s="2561"/>
      <c r="AL223" s="2533"/>
      <c r="AM223" s="2533"/>
      <c r="AN223" s="3022" t="s">
        <v>7423</v>
      </c>
      <c r="AO223" s="3022"/>
      <c r="AP223" s="3022"/>
      <c r="AQ223" s="3022"/>
      <c r="AR223" s="3022"/>
      <c r="AS223" s="3022"/>
      <c r="AT223" s="3022"/>
      <c r="AU223" s="3022"/>
      <c r="AV223" s="3022"/>
      <c r="AW223" s="3022"/>
      <c r="AX223" s="3022"/>
      <c r="AY223" s="3022"/>
      <c r="AZ223" s="3022"/>
      <c r="BA223" s="3022"/>
      <c r="BB223" s="3022"/>
      <c r="BC223" s="3022"/>
      <c r="BD223" s="3022"/>
      <c r="BE223" s="3022"/>
      <c r="BF223" s="3022"/>
      <c r="BG223" s="3022"/>
      <c r="BH223" s="3022"/>
      <c r="BI223" s="3022"/>
      <c r="BJ223" s="3022"/>
      <c r="BK223" s="3022"/>
      <c r="BL223" s="3022"/>
      <c r="BM223" s="3022"/>
      <c r="BN223" s="3022"/>
      <c r="BO223" s="3022"/>
      <c r="BP223" s="3022"/>
      <c r="BQ223" s="2533"/>
      <c r="BR223" s="2533"/>
      <c r="BS223" s="2533"/>
      <c r="BT223" s="2533"/>
      <c r="BU223" s="2533"/>
      <c r="BV223" s="2533"/>
      <c r="BW223" s="2533"/>
      <c r="BX223" s="2533"/>
      <c r="BY223" s="2533"/>
      <c r="BZ223" s="2533"/>
      <c r="CA223" s="2533"/>
      <c r="CB223" s="2533"/>
      <c r="CC223" s="2533"/>
      <c r="CD223" s="2533"/>
      <c r="CE223" s="2533"/>
      <c r="CF223" s="2533"/>
      <c r="CG223" s="2533"/>
      <c r="CH223" s="2533"/>
      <c r="CI223" s="2533"/>
      <c r="CJ223" s="2533"/>
      <c r="CK223" s="2533"/>
      <c r="CL223" s="2533"/>
      <c r="CM223" s="2533"/>
      <c r="CN223" s="2533"/>
      <c r="CO223" s="2533"/>
      <c r="CP223" s="2533"/>
      <c r="CQ223" s="2533"/>
      <c r="CR223" s="2533"/>
      <c r="CS223" s="2533"/>
      <c r="CT223" s="2533"/>
      <c r="CU223" s="2533"/>
      <c r="CV223" s="2533"/>
      <c r="CW223" s="2533"/>
      <c r="CX223" s="2533"/>
      <c r="CY223" s="2533"/>
      <c r="CZ223" s="2533"/>
      <c r="DA223" s="2533"/>
      <c r="DB223" s="2533"/>
      <c r="DC223" s="2533"/>
      <c r="DD223" s="2533"/>
      <c r="DE223" s="2533"/>
    </row>
    <row r="224" spans="1:109" ht="6.75" customHeight="1">
      <c r="A224" s="2533"/>
      <c r="B224" s="2533"/>
      <c r="C224" s="2533"/>
      <c r="D224" s="2533"/>
      <c r="E224" s="2533"/>
      <c r="F224" s="2533"/>
      <c r="G224" s="2533"/>
      <c r="H224" s="2533"/>
      <c r="I224" s="2533"/>
      <c r="J224" s="2533"/>
      <c r="K224" s="2533"/>
      <c r="L224" s="2533"/>
      <c r="M224" s="2533"/>
      <c r="N224" s="2533"/>
      <c r="O224" s="2533"/>
      <c r="P224" s="2533"/>
      <c r="Q224" s="2533"/>
      <c r="R224" s="2533"/>
      <c r="S224" s="2533"/>
      <c r="T224" s="2561"/>
      <c r="U224" s="2533"/>
      <c r="V224" s="2533"/>
      <c r="W224" s="2565"/>
      <c r="X224" s="2565"/>
      <c r="Y224" s="2565"/>
      <c r="Z224" s="2565"/>
      <c r="AA224" s="2565"/>
      <c r="AB224" s="2565"/>
      <c r="AC224" s="2565"/>
      <c r="AD224" s="2565"/>
      <c r="AE224" s="2565"/>
      <c r="AF224" s="2565"/>
      <c r="AG224" s="2565"/>
      <c r="AH224" s="2565"/>
      <c r="AI224" s="2565"/>
      <c r="AJ224" s="2585"/>
      <c r="AK224" s="2562"/>
      <c r="AL224" s="2535"/>
      <c r="AM224" s="2533"/>
      <c r="AN224" s="3022"/>
      <c r="AO224" s="3022"/>
      <c r="AP224" s="3022"/>
      <c r="AQ224" s="3022"/>
      <c r="AR224" s="3022"/>
      <c r="AS224" s="3022"/>
      <c r="AT224" s="3022"/>
      <c r="AU224" s="3022"/>
      <c r="AV224" s="3022"/>
      <c r="AW224" s="3022"/>
      <c r="AX224" s="3022"/>
      <c r="AY224" s="3022"/>
      <c r="AZ224" s="3022"/>
      <c r="BA224" s="3022"/>
      <c r="BB224" s="3022"/>
      <c r="BC224" s="3022"/>
      <c r="BD224" s="3022"/>
      <c r="BE224" s="3022"/>
      <c r="BF224" s="3022"/>
      <c r="BG224" s="3022"/>
      <c r="BH224" s="3022"/>
      <c r="BI224" s="3022"/>
      <c r="BJ224" s="3022"/>
      <c r="BK224" s="3022"/>
      <c r="BL224" s="3022"/>
      <c r="BM224" s="3022"/>
      <c r="BN224" s="3022"/>
      <c r="BO224" s="3022"/>
      <c r="BP224" s="3022"/>
      <c r="BQ224" s="2533"/>
      <c r="BR224" s="2533"/>
      <c r="BS224" s="2533"/>
      <c r="BT224" s="2533"/>
      <c r="BU224" s="2533"/>
      <c r="BV224" s="2533"/>
      <c r="BW224" s="2533"/>
      <c r="BX224" s="2533"/>
      <c r="BY224" s="2533"/>
      <c r="BZ224" s="2533"/>
      <c r="CA224" s="2533"/>
      <c r="CB224" s="2533"/>
      <c r="CC224" s="2533"/>
      <c r="CD224" s="2533"/>
      <c r="CE224" s="2533"/>
      <c r="CF224" s="2533"/>
      <c r="CG224" s="2533"/>
      <c r="CH224" s="2533"/>
      <c r="CI224" s="2533"/>
      <c r="CJ224" s="2533"/>
      <c r="CK224" s="2533"/>
      <c r="CL224" s="2533"/>
      <c r="CM224" s="2533"/>
      <c r="CN224" s="2533"/>
      <c r="CO224" s="2533"/>
      <c r="CP224" s="2533"/>
      <c r="CQ224" s="2533"/>
      <c r="CR224" s="2533"/>
      <c r="CS224" s="2533"/>
      <c r="CT224" s="2533"/>
      <c r="CU224" s="2533"/>
      <c r="CV224" s="2533"/>
      <c r="CW224" s="2533"/>
      <c r="CX224" s="2533"/>
      <c r="CY224" s="2533"/>
      <c r="CZ224" s="2533"/>
      <c r="DA224" s="2533"/>
      <c r="DB224" s="2533"/>
      <c r="DC224" s="2533"/>
      <c r="DD224" s="2533"/>
      <c r="DE224" s="2533"/>
    </row>
    <row r="225" spans="1:109" ht="6.75" customHeight="1">
      <c r="A225" s="2533"/>
      <c r="B225" s="2533"/>
      <c r="C225" s="2533"/>
      <c r="D225" s="2533"/>
      <c r="E225" s="2533"/>
      <c r="F225" s="2533"/>
      <c r="G225" s="2533"/>
      <c r="H225" s="2533"/>
      <c r="I225" s="2533"/>
      <c r="J225" s="2533"/>
      <c r="K225" s="2533"/>
      <c r="L225" s="2533"/>
      <c r="M225" s="2533"/>
      <c r="N225" s="2533"/>
      <c r="O225" s="2533"/>
      <c r="P225" s="2533"/>
      <c r="Q225" s="2533"/>
      <c r="R225" s="2533"/>
      <c r="S225" s="2533"/>
      <c r="T225" s="2561"/>
      <c r="U225" s="2533"/>
      <c r="V225" s="2533"/>
      <c r="W225" s="2565"/>
      <c r="X225" s="2565"/>
      <c r="Y225" s="2565"/>
      <c r="Z225" s="2565"/>
      <c r="AA225" s="2565"/>
      <c r="AB225" s="2565"/>
      <c r="AC225" s="2565"/>
      <c r="AD225" s="2565"/>
      <c r="AE225" s="2565"/>
      <c r="AF225" s="2565"/>
      <c r="AG225" s="2565"/>
      <c r="AH225" s="2565"/>
      <c r="AI225" s="2565"/>
      <c r="AJ225" s="2581"/>
      <c r="AK225" s="2561"/>
      <c r="AL225" s="2533"/>
      <c r="AM225" s="2540"/>
      <c r="AN225" s="2540"/>
      <c r="AO225" s="2540"/>
      <c r="AP225" s="2540"/>
      <c r="AQ225" s="2540"/>
      <c r="AR225" s="2540"/>
      <c r="AS225" s="2540"/>
      <c r="AT225" s="2540"/>
      <c r="AU225" s="2540"/>
      <c r="AV225" s="2540"/>
      <c r="AW225" s="2540"/>
      <c r="AX225" s="2540"/>
      <c r="AY225" s="2540"/>
      <c r="AZ225" s="2540"/>
      <c r="BA225" s="2540"/>
      <c r="BB225" s="2540"/>
      <c r="BC225" s="2540"/>
      <c r="BD225" s="2540"/>
      <c r="BE225" s="2540"/>
      <c r="BF225" s="2540"/>
      <c r="BG225" s="2540"/>
      <c r="BH225" s="2540"/>
      <c r="BI225" s="2540"/>
      <c r="BJ225" s="2540"/>
      <c r="BK225" s="2540"/>
      <c r="BL225" s="2540"/>
      <c r="BM225" s="2540"/>
      <c r="BN225" s="2540"/>
      <c r="BO225" s="2540"/>
      <c r="BP225" s="2540"/>
      <c r="BQ225" s="2540"/>
      <c r="BR225" s="2540"/>
      <c r="BS225" s="2540"/>
      <c r="BT225" s="2540"/>
      <c r="BU225" s="2540"/>
      <c r="BV225" s="2540"/>
      <c r="BW225" s="2540"/>
      <c r="BX225" s="2540"/>
      <c r="BY225" s="2540"/>
      <c r="BZ225" s="2533"/>
      <c r="CA225" s="2533"/>
      <c r="CB225" s="2533"/>
      <c r="CC225" s="2533"/>
      <c r="CD225" s="2533"/>
      <c r="CE225" s="2533"/>
      <c r="CF225" s="2533"/>
      <c r="CG225" s="2533"/>
      <c r="CH225" s="2533"/>
      <c r="CI225" s="2533"/>
      <c r="CJ225" s="2533"/>
      <c r="CK225" s="2533"/>
      <c r="CL225" s="2533"/>
      <c r="CM225" s="2533"/>
      <c r="CN225" s="2533"/>
      <c r="CO225" s="2533"/>
      <c r="CP225" s="2533"/>
      <c r="CQ225" s="2533"/>
      <c r="CR225" s="2533"/>
      <c r="CS225" s="2533"/>
      <c r="CT225" s="2533"/>
      <c r="CU225" s="2533"/>
      <c r="CV225" s="2533"/>
      <c r="CW225" s="2533"/>
      <c r="CX225" s="2533"/>
      <c r="CY225" s="2533"/>
      <c r="CZ225" s="2533"/>
      <c r="DA225" s="2533"/>
      <c r="DB225" s="2533"/>
      <c r="DC225" s="2533"/>
      <c r="DD225" s="2533"/>
      <c r="DE225" s="2533"/>
    </row>
    <row r="226" spans="1:109" ht="6.75" customHeight="1">
      <c r="A226" s="2533"/>
      <c r="B226" s="2533"/>
      <c r="C226" s="2533"/>
      <c r="D226" s="2533"/>
      <c r="E226" s="2533"/>
      <c r="F226" s="2533"/>
      <c r="G226" s="2533"/>
      <c r="H226" s="2533"/>
      <c r="I226" s="2533"/>
      <c r="J226" s="2533"/>
      <c r="K226" s="2533"/>
      <c r="L226" s="2533"/>
      <c r="M226" s="2533"/>
      <c r="N226" s="2533"/>
      <c r="O226" s="2533"/>
      <c r="P226" s="2533"/>
      <c r="Q226" s="2533"/>
      <c r="R226" s="2533"/>
      <c r="S226" s="2533"/>
      <c r="T226" s="2561"/>
      <c r="U226" s="2533"/>
      <c r="V226" s="2533"/>
      <c r="W226" s="2565"/>
      <c r="X226" s="2565"/>
      <c r="Y226" s="2565"/>
      <c r="Z226" s="2565"/>
      <c r="AA226" s="2565"/>
      <c r="AB226" s="2565"/>
      <c r="AC226" s="2565"/>
      <c r="AD226" s="2565"/>
      <c r="AE226" s="2565"/>
      <c r="AF226" s="2565"/>
      <c r="AG226" s="2565"/>
      <c r="AH226" s="2565"/>
      <c r="AI226" s="2565"/>
      <c r="AJ226" s="2570"/>
      <c r="AK226" s="2586"/>
      <c r="AL226" s="2729"/>
      <c r="AM226" s="2533"/>
      <c r="AN226" s="3039" t="s">
        <v>6558</v>
      </c>
      <c r="AO226" s="3039"/>
      <c r="AP226" s="3039"/>
      <c r="AQ226" s="3039"/>
      <c r="AR226" s="3039"/>
      <c r="AS226" s="3039"/>
      <c r="AT226" s="3039"/>
      <c r="AU226" s="3039"/>
      <c r="AV226" s="3039"/>
      <c r="AW226" s="3039"/>
      <c r="AX226" s="3039"/>
      <c r="AY226" s="3039"/>
      <c r="AZ226" s="2542"/>
      <c r="BA226" s="2533"/>
      <c r="BB226" s="2533"/>
      <c r="BC226" s="2533"/>
      <c r="BD226" s="3038" t="s">
        <v>6559</v>
      </c>
      <c r="BE226" s="3038"/>
      <c r="BF226" s="3038"/>
      <c r="BG226" s="3038"/>
      <c r="BH226" s="3038"/>
      <c r="BI226" s="3038"/>
      <c r="BJ226" s="3038"/>
      <c r="BK226" s="3038"/>
      <c r="BL226" s="3038"/>
      <c r="BM226" s="3038"/>
      <c r="BN226" s="3038"/>
      <c r="BO226" s="3038"/>
      <c r="BP226" s="3038"/>
      <c r="BQ226" s="3038"/>
      <c r="BR226" s="3038"/>
      <c r="BS226" s="3038"/>
      <c r="BT226" s="3038"/>
      <c r="BU226" s="3038"/>
      <c r="BV226" s="3038"/>
      <c r="BW226" s="3038"/>
      <c r="BX226" s="3038"/>
      <c r="BY226" s="3038"/>
      <c r="BZ226" s="2550"/>
      <c r="CA226" s="3039" t="s">
        <v>174</v>
      </c>
      <c r="CB226" s="3038"/>
      <c r="CC226" s="3038"/>
      <c r="CD226" s="3038"/>
      <c r="CE226" s="3038"/>
      <c r="CF226" s="3038"/>
      <c r="CG226" s="3038"/>
      <c r="CH226" s="3038"/>
      <c r="CI226" s="3038"/>
      <c r="CJ226" s="3038"/>
      <c r="CK226" s="3038"/>
      <c r="CL226" s="3038"/>
      <c r="CM226" s="3038"/>
      <c r="CN226" s="3038"/>
      <c r="CO226" s="3038"/>
      <c r="CP226" s="3038"/>
      <c r="CQ226" s="2533"/>
      <c r="CR226" s="2533"/>
      <c r="CS226" s="2533"/>
      <c r="CT226" s="2533"/>
      <c r="CU226" s="2533"/>
      <c r="CV226" s="2533"/>
      <c r="CW226" s="2533"/>
      <c r="CX226" s="2533"/>
      <c r="CY226" s="2533"/>
      <c r="CZ226" s="2533"/>
      <c r="DA226" s="2533"/>
      <c r="DB226" s="2533"/>
      <c r="DC226" s="2533"/>
      <c r="DD226" s="2533"/>
      <c r="DE226" s="2533"/>
    </row>
    <row r="227" spans="1:109" ht="6.75" customHeight="1">
      <c r="A227" s="2533"/>
      <c r="B227" s="2533"/>
      <c r="C227" s="2533"/>
      <c r="D227" s="2533"/>
      <c r="E227" s="2533"/>
      <c r="F227" s="2533"/>
      <c r="G227" s="2533"/>
      <c r="H227" s="2533"/>
      <c r="I227" s="2533"/>
      <c r="J227" s="2533"/>
      <c r="K227" s="2533"/>
      <c r="L227" s="2533"/>
      <c r="M227" s="2533"/>
      <c r="N227" s="2533"/>
      <c r="O227" s="2533"/>
      <c r="P227" s="2533"/>
      <c r="Q227" s="2533"/>
      <c r="R227" s="2533"/>
      <c r="S227" s="2533"/>
      <c r="T227" s="2561"/>
      <c r="U227" s="2533"/>
      <c r="V227" s="2533"/>
      <c r="W227" s="2533"/>
      <c r="X227" s="2533"/>
      <c r="Y227" s="2533"/>
      <c r="Z227" s="2533"/>
      <c r="AA227" s="2533"/>
      <c r="AB227" s="2533"/>
      <c r="AC227" s="2533"/>
      <c r="AD227" s="2533"/>
      <c r="AE227" s="2533"/>
      <c r="AF227" s="2533"/>
      <c r="AG227" s="2533"/>
      <c r="AH227" s="2533"/>
      <c r="AI227" s="2533"/>
      <c r="AJ227" s="2570"/>
      <c r="AK227" s="2563"/>
      <c r="AL227" s="2532"/>
      <c r="AM227" s="2533"/>
      <c r="AN227" s="3039"/>
      <c r="AO227" s="3039"/>
      <c r="AP227" s="3039"/>
      <c r="AQ227" s="3039"/>
      <c r="AR227" s="3039"/>
      <c r="AS227" s="3039"/>
      <c r="AT227" s="3039"/>
      <c r="AU227" s="3039"/>
      <c r="AV227" s="3039"/>
      <c r="AW227" s="3039"/>
      <c r="AX227" s="3039"/>
      <c r="AY227" s="3039"/>
      <c r="AZ227" s="2542"/>
      <c r="BA227" s="2533"/>
      <c r="BB227" s="2533"/>
      <c r="BC227" s="2533"/>
      <c r="BD227" s="3038"/>
      <c r="BE227" s="3038"/>
      <c r="BF227" s="3038"/>
      <c r="BG227" s="3038"/>
      <c r="BH227" s="3038"/>
      <c r="BI227" s="3038"/>
      <c r="BJ227" s="3038"/>
      <c r="BK227" s="3038"/>
      <c r="BL227" s="3038"/>
      <c r="BM227" s="3038"/>
      <c r="BN227" s="3038"/>
      <c r="BO227" s="3038"/>
      <c r="BP227" s="3038"/>
      <c r="BQ227" s="3038"/>
      <c r="BR227" s="3038"/>
      <c r="BS227" s="3038"/>
      <c r="BT227" s="3038"/>
      <c r="BU227" s="3038"/>
      <c r="BV227" s="3038"/>
      <c r="BW227" s="3038"/>
      <c r="BX227" s="3038"/>
      <c r="BY227" s="3038"/>
      <c r="BZ227" s="2533"/>
      <c r="CA227" s="3038"/>
      <c r="CB227" s="3038"/>
      <c r="CC227" s="3038"/>
      <c r="CD227" s="3038"/>
      <c r="CE227" s="3038"/>
      <c r="CF227" s="3038"/>
      <c r="CG227" s="3038"/>
      <c r="CH227" s="3038"/>
      <c r="CI227" s="3038"/>
      <c r="CJ227" s="3038"/>
      <c r="CK227" s="3038"/>
      <c r="CL227" s="3038"/>
      <c r="CM227" s="3038"/>
      <c r="CN227" s="3038"/>
      <c r="CO227" s="3038"/>
      <c r="CP227" s="3038"/>
      <c r="CQ227" s="2542"/>
      <c r="CR227" s="2542"/>
      <c r="CS227" s="2600"/>
      <c r="CT227" s="2600"/>
      <c r="CU227" s="2600"/>
      <c r="CV227" s="2600"/>
      <c r="CW227" s="2600"/>
      <c r="CX227" s="2600"/>
      <c r="CY227" s="2600"/>
      <c r="CZ227" s="2547"/>
      <c r="DA227" s="2547"/>
      <c r="DB227" s="2533"/>
      <c r="DC227" s="2542"/>
      <c r="DD227" s="2533"/>
      <c r="DE227" s="2533"/>
    </row>
    <row r="228" spans="1:109" ht="6.75" customHeight="1">
      <c r="A228" s="2533"/>
      <c r="B228" s="2533"/>
      <c r="C228" s="2533"/>
      <c r="D228" s="2533"/>
      <c r="E228" s="2533"/>
      <c r="F228" s="2533"/>
      <c r="G228" s="2533"/>
      <c r="H228" s="2533"/>
      <c r="I228" s="2533"/>
      <c r="J228" s="2533"/>
      <c r="K228" s="2533"/>
      <c r="L228" s="2533"/>
      <c r="M228" s="2533"/>
      <c r="N228" s="2533"/>
      <c r="O228" s="2533"/>
      <c r="P228" s="2533"/>
      <c r="Q228" s="2533"/>
      <c r="R228" s="2533"/>
      <c r="S228" s="2533"/>
      <c r="T228" s="2561"/>
      <c r="U228" s="2533"/>
      <c r="V228" s="2533"/>
      <c r="W228" s="2571"/>
      <c r="X228" s="2571"/>
      <c r="Y228" s="2571"/>
      <c r="Z228" s="2571"/>
      <c r="AA228" s="2571"/>
      <c r="AB228" s="2571"/>
      <c r="AC228" s="2571"/>
      <c r="AD228" s="2571"/>
      <c r="AE228" s="2571"/>
      <c r="AF228" s="2571"/>
      <c r="AG228" s="2571"/>
      <c r="AH228" s="2571"/>
      <c r="AI228" s="2565"/>
      <c r="AJ228" s="2570"/>
      <c r="AK228" s="2561"/>
      <c r="AL228" s="2533"/>
      <c r="AM228" s="2533"/>
      <c r="AN228" s="3039"/>
      <c r="AO228" s="3039"/>
      <c r="AP228" s="3039"/>
      <c r="AQ228" s="3039"/>
      <c r="AR228" s="3039"/>
      <c r="AS228" s="3039"/>
      <c r="AT228" s="3039"/>
      <c r="AU228" s="3039"/>
      <c r="AV228" s="3039"/>
      <c r="AW228" s="3039"/>
      <c r="AX228" s="3039"/>
      <c r="AY228" s="3039"/>
      <c r="AZ228" s="2553"/>
      <c r="BA228" s="2535"/>
      <c r="BB228" s="2535"/>
      <c r="BC228" s="2533"/>
      <c r="BD228" s="3038"/>
      <c r="BE228" s="3038"/>
      <c r="BF228" s="3038"/>
      <c r="BG228" s="3038"/>
      <c r="BH228" s="3038"/>
      <c r="BI228" s="3038"/>
      <c r="BJ228" s="3038"/>
      <c r="BK228" s="3038"/>
      <c r="BL228" s="3038"/>
      <c r="BM228" s="3038"/>
      <c r="BN228" s="3038"/>
      <c r="BO228" s="3038"/>
      <c r="BP228" s="3038"/>
      <c r="BQ228" s="3038"/>
      <c r="BR228" s="3038"/>
      <c r="BS228" s="3038"/>
      <c r="BT228" s="3038"/>
      <c r="BU228" s="3038"/>
      <c r="BV228" s="3038"/>
      <c r="BW228" s="3038"/>
      <c r="BX228" s="3038"/>
      <c r="BY228" s="3038"/>
      <c r="BZ228" s="2542"/>
      <c r="CA228" s="3038"/>
      <c r="CB228" s="3038"/>
      <c r="CC228" s="3038"/>
      <c r="CD228" s="3038"/>
      <c r="CE228" s="3038"/>
      <c r="CF228" s="3038"/>
      <c r="CG228" s="3038"/>
      <c r="CH228" s="3038"/>
      <c r="CI228" s="3038"/>
      <c r="CJ228" s="3038"/>
      <c r="CK228" s="3038"/>
      <c r="CL228" s="3038"/>
      <c r="CM228" s="3038"/>
      <c r="CN228" s="3038"/>
      <c r="CO228" s="3038"/>
      <c r="CP228" s="3038"/>
      <c r="CQ228" s="2542"/>
      <c r="CR228" s="2542"/>
      <c r="CS228" s="2600"/>
      <c r="CT228" s="2600"/>
      <c r="CU228" s="2600"/>
      <c r="CV228" s="2600"/>
      <c r="CW228" s="2600"/>
      <c r="CX228" s="2600"/>
      <c r="CY228" s="2600"/>
      <c r="CZ228" s="2547"/>
      <c r="DA228" s="2547"/>
      <c r="DB228" s="2533"/>
      <c r="DC228" s="2542"/>
      <c r="DD228" s="2533"/>
      <c r="DE228" s="2533"/>
    </row>
    <row r="229" spans="1:109" ht="6.75" customHeight="1">
      <c r="A229" s="2533"/>
      <c r="B229" s="2533"/>
      <c r="C229" s="2533"/>
      <c r="D229" s="2533"/>
      <c r="E229" s="2533"/>
      <c r="F229" s="2533"/>
      <c r="G229" s="2533"/>
      <c r="H229" s="2533"/>
      <c r="I229" s="2533"/>
      <c r="J229" s="2533"/>
      <c r="K229" s="2533"/>
      <c r="L229" s="2533"/>
      <c r="M229" s="2533"/>
      <c r="N229" s="2533"/>
      <c r="O229" s="2533"/>
      <c r="P229" s="2533"/>
      <c r="Q229" s="2533"/>
      <c r="R229" s="2533"/>
      <c r="S229" s="2533"/>
      <c r="T229" s="2561"/>
      <c r="U229" s="2533"/>
      <c r="V229" s="2533"/>
      <c r="W229" s="2571"/>
      <c r="X229" s="2571"/>
      <c r="Y229" s="2571"/>
      <c r="Z229" s="2571"/>
      <c r="AA229" s="2571"/>
      <c r="AB229" s="2571"/>
      <c r="AC229" s="2571"/>
      <c r="AD229" s="2571"/>
      <c r="AE229" s="2571"/>
      <c r="AF229" s="2571"/>
      <c r="AG229" s="2571"/>
      <c r="AH229" s="2571"/>
      <c r="AI229" s="2565"/>
      <c r="AJ229" s="2533"/>
      <c r="AK229" s="2561"/>
      <c r="AL229" s="2533"/>
      <c r="AM229" s="2575"/>
      <c r="AN229" s="2575"/>
      <c r="AO229" s="2575"/>
      <c r="AP229" s="2575"/>
      <c r="AQ229" s="2575"/>
      <c r="AR229" s="2575"/>
      <c r="AS229" s="2575"/>
      <c r="AT229" s="2575"/>
      <c r="AU229" s="2575"/>
      <c r="AV229" s="2575"/>
      <c r="AW229" s="2575"/>
      <c r="AX229" s="2575"/>
      <c r="AY229" s="2542"/>
      <c r="AZ229" s="2533"/>
      <c r="BA229" s="2533"/>
      <c r="BB229" s="2533"/>
      <c r="BC229" s="2533"/>
      <c r="BD229" s="2577"/>
      <c r="BE229" s="2577"/>
      <c r="BF229" s="2577"/>
      <c r="BG229" s="2577"/>
      <c r="BH229" s="2577"/>
      <c r="BI229" s="2577"/>
      <c r="BJ229" s="2577"/>
      <c r="BK229" s="2577"/>
      <c r="BL229" s="2577"/>
      <c r="BM229" s="2577"/>
      <c r="BN229" s="2577"/>
      <c r="BO229" s="2577"/>
      <c r="BP229" s="2577"/>
      <c r="BQ229" s="2577"/>
      <c r="BR229" s="2577"/>
      <c r="BS229" s="2577"/>
      <c r="BT229" s="2577"/>
      <c r="BU229" s="2577"/>
      <c r="BV229" s="2577"/>
      <c r="BW229" s="2577"/>
      <c r="BX229" s="2577"/>
      <c r="BY229" s="2577"/>
      <c r="BZ229" s="2539"/>
      <c r="CA229" s="2599"/>
      <c r="CB229" s="2599"/>
      <c r="CC229" s="2599"/>
      <c r="CD229" s="2599"/>
      <c r="CE229" s="2599"/>
      <c r="CF229" s="2599"/>
      <c r="CG229" s="2599"/>
      <c r="CH229" s="2599"/>
      <c r="CI229" s="2599"/>
      <c r="CJ229" s="2599"/>
      <c r="CK229" s="2599"/>
      <c r="CL229" s="2599"/>
      <c r="CM229" s="2599"/>
      <c r="CN229" s="2599"/>
      <c r="CO229" s="2599"/>
      <c r="CP229" s="2599"/>
      <c r="CQ229" s="2599"/>
      <c r="CR229" s="2599"/>
      <c r="CS229" s="2600"/>
      <c r="CT229" s="2600"/>
      <c r="CU229" s="2600"/>
      <c r="CV229" s="2600"/>
      <c r="CW229" s="2600"/>
      <c r="CX229" s="2600"/>
      <c r="CY229" s="2600"/>
      <c r="CZ229" s="2547"/>
      <c r="DA229" s="2547"/>
      <c r="DB229" s="2533"/>
      <c r="DC229" s="2542"/>
      <c r="DD229" s="2533"/>
      <c r="DE229" s="2533"/>
    </row>
    <row r="230" spans="1:109" ht="6.75" customHeight="1">
      <c r="A230" s="2533"/>
      <c r="B230" s="2533"/>
      <c r="C230" s="2533"/>
      <c r="D230" s="2533"/>
      <c r="E230" s="2533"/>
      <c r="F230" s="2533"/>
      <c r="G230" s="2533"/>
      <c r="H230" s="2533"/>
      <c r="I230" s="2533"/>
      <c r="J230" s="2533"/>
      <c r="K230" s="2533"/>
      <c r="L230" s="2533"/>
      <c r="M230" s="2533"/>
      <c r="N230" s="2533"/>
      <c r="O230" s="2533"/>
      <c r="P230" s="2533"/>
      <c r="Q230" s="2533"/>
      <c r="R230" s="2533"/>
      <c r="S230" s="2533"/>
      <c r="T230" s="2561"/>
      <c r="U230" s="2533"/>
      <c r="V230" s="2533"/>
      <c r="W230" s="2572"/>
      <c r="X230" s="2572"/>
      <c r="Y230" s="2572"/>
      <c r="Z230" s="2572"/>
      <c r="AA230" s="2572"/>
      <c r="AB230" s="2572"/>
      <c r="AC230" s="2572"/>
      <c r="AD230" s="2572"/>
      <c r="AE230" s="2572"/>
      <c r="AF230" s="2572"/>
      <c r="AG230" s="2572"/>
      <c r="AH230" s="2572"/>
      <c r="AI230" s="2565"/>
      <c r="AJ230" s="2533"/>
      <c r="AK230" s="2563"/>
      <c r="AL230" s="2532"/>
      <c r="AM230" s="2533"/>
      <c r="AN230" s="3030" t="s">
        <v>6560</v>
      </c>
      <c r="AO230" s="3030"/>
      <c r="AP230" s="3030"/>
      <c r="AQ230" s="3030"/>
      <c r="AR230" s="3030"/>
      <c r="AS230" s="3030"/>
      <c r="AT230" s="3030"/>
      <c r="AU230" s="3030"/>
      <c r="AV230" s="3030"/>
      <c r="AW230" s="3030"/>
      <c r="AX230" s="3030"/>
      <c r="AY230" s="3030"/>
      <c r="AZ230" s="3030"/>
      <c r="BA230" s="3030"/>
      <c r="BB230" s="2533"/>
      <c r="BC230" s="2533"/>
      <c r="BD230" s="3030" t="s">
        <v>8210</v>
      </c>
      <c r="BE230" s="3030"/>
      <c r="BF230" s="3030"/>
      <c r="BG230" s="3030"/>
      <c r="BH230" s="3030"/>
      <c r="BI230" s="3030"/>
      <c r="BJ230" s="3030"/>
      <c r="BK230" s="3030"/>
      <c r="BL230" s="3030"/>
      <c r="BM230" s="3030"/>
      <c r="BN230" s="3030"/>
      <c r="BO230" s="3030"/>
      <c r="BP230" s="3030"/>
      <c r="BQ230" s="3030"/>
      <c r="BR230" s="3030"/>
      <c r="BS230" s="3030"/>
      <c r="BT230" s="3030"/>
      <c r="BU230" s="3030"/>
      <c r="BV230" s="3030"/>
      <c r="BW230" s="3030"/>
      <c r="BX230" s="3030"/>
      <c r="BY230" s="3030"/>
      <c r="BZ230" s="3030"/>
      <c r="CA230" s="3030"/>
      <c r="CB230" s="3030"/>
      <c r="CC230" s="3030"/>
      <c r="CD230" s="3030"/>
      <c r="CE230" s="3030"/>
      <c r="CF230" s="3030"/>
      <c r="CG230" s="3030"/>
      <c r="CH230" s="3030"/>
      <c r="CI230" s="3030"/>
      <c r="CJ230" s="3030"/>
      <c r="CK230" s="3030"/>
      <c r="CL230" s="3030"/>
      <c r="CM230" s="3030"/>
      <c r="CN230" s="3030"/>
      <c r="CO230" s="3030"/>
      <c r="CP230" s="3030"/>
      <c r="CQ230" s="3030"/>
      <c r="CR230" s="3030"/>
      <c r="CS230" s="3030"/>
      <c r="CT230" s="3030"/>
      <c r="CU230" s="3030"/>
      <c r="CV230" s="3030"/>
      <c r="CW230" s="3030"/>
      <c r="CX230" s="3030"/>
      <c r="CY230" s="3030"/>
      <c r="CZ230" s="3030"/>
      <c r="DA230" s="3030"/>
      <c r="DB230" s="3030"/>
      <c r="DC230" s="3030"/>
      <c r="DD230" s="3030"/>
      <c r="DE230" s="3030"/>
    </row>
    <row r="231" spans="1:109" ht="6.75" customHeight="1">
      <c r="A231" s="2533"/>
      <c r="B231" s="2533"/>
      <c r="C231" s="2533"/>
      <c r="D231" s="2533"/>
      <c r="E231" s="2533"/>
      <c r="F231" s="2533"/>
      <c r="G231" s="2533"/>
      <c r="H231" s="2533"/>
      <c r="I231" s="2533"/>
      <c r="J231" s="2533"/>
      <c r="K231" s="2533"/>
      <c r="L231" s="2533"/>
      <c r="M231" s="2533"/>
      <c r="N231" s="2533"/>
      <c r="O231" s="2533"/>
      <c r="P231" s="2533"/>
      <c r="Q231" s="2533"/>
      <c r="R231" s="2533"/>
      <c r="S231" s="2533"/>
      <c r="T231" s="2561"/>
      <c r="U231" s="2533"/>
      <c r="V231" s="2533"/>
      <c r="W231" s="2572"/>
      <c r="X231" s="2572"/>
      <c r="Y231" s="2572"/>
      <c r="Z231" s="2572"/>
      <c r="AA231" s="2572"/>
      <c r="AB231" s="2572"/>
      <c r="AC231" s="2572"/>
      <c r="AD231" s="2572"/>
      <c r="AE231" s="2572"/>
      <c r="AF231" s="2572"/>
      <c r="AG231" s="2572"/>
      <c r="AH231" s="2572"/>
      <c r="AI231" s="2565"/>
      <c r="AJ231" s="2533"/>
      <c r="AK231" s="2562"/>
      <c r="AL231" s="2533"/>
      <c r="AM231" s="2533"/>
      <c r="AN231" s="3030"/>
      <c r="AO231" s="3030"/>
      <c r="AP231" s="3030"/>
      <c r="AQ231" s="3030"/>
      <c r="AR231" s="3030"/>
      <c r="AS231" s="3030"/>
      <c r="AT231" s="3030"/>
      <c r="AU231" s="3030"/>
      <c r="AV231" s="3030"/>
      <c r="AW231" s="3030"/>
      <c r="AX231" s="3030"/>
      <c r="AY231" s="3030"/>
      <c r="AZ231" s="3030"/>
      <c r="BA231" s="3030"/>
      <c r="BB231" s="2535"/>
      <c r="BC231" s="2533"/>
      <c r="BD231" s="3030"/>
      <c r="BE231" s="3030"/>
      <c r="BF231" s="3030"/>
      <c r="BG231" s="3030"/>
      <c r="BH231" s="3030"/>
      <c r="BI231" s="3030"/>
      <c r="BJ231" s="3030"/>
      <c r="BK231" s="3030"/>
      <c r="BL231" s="3030"/>
      <c r="BM231" s="3030"/>
      <c r="BN231" s="3030"/>
      <c r="BO231" s="3030"/>
      <c r="BP231" s="3030"/>
      <c r="BQ231" s="3030"/>
      <c r="BR231" s="3030"/>
      <c r="BS231" s="3030"/>
      <c r="BT231" s="3030"/>
      <c r="BU231" s="3030"/>
      <c r="BV231" s="3030"/>
      <c r="BW231" s="3030"/>
      <c r="BX231" s="3030"/>
      <c r="BY231" s="3030"/>
      <c r="BZ231" s="3030"/>
      <c r="CA231" s="3030"/>
      <c r="CB231" s="3030"/>
      <c r="CC231" s="3030"/>
      <c r="CD231" s="3030"/>
      <c r="CE231" s="3030"/>
      <c r="CF231" s="3030"/>
      <c r="CG231" s="3030"/>
      <c r="CH231" s="3030"/>
      <c r="CI231" s="3030"/>
      <c r="CJ231" s="3030"/>
      <c r="CK231" s="3030"/>
      <c r="CL231" s="3030"/>
      <c r="CM231" s="3030"/>
      <c r="CN231" s="3030"/>
      <c r="CO231" s="3030"/>
      <c r="CP231" s="3030"/>
      <c r="CQ231" s="3030"/>
      <c r="CR231" s="3030"/>
      <c r="CS231" s="3030"/>
      <c r="CT231" s="3030"/>
      <c r="CU231" s="3030"/>
      <c r="CV231" s="3030"/>
      <c r="CW231" s="3030"/>
      <c r="CX231" s="3030"/>
      <c r="CY231" s="3030"/>
      <c r="CZ231" s="3030"/>
      <c r="DA231" s="3030"/>
      <c r="DB231" s="3030"/>
      <c r="DC231" s="3030"/>
      <c r="DD231" s="3030"/>
      <c r="DE231" s="3030"/>
    </row>
    <row r="232" spans="1:109" s="2275" customFormat="1" ht="6.75" customHeight="1">
      <c r="A232" s="2533"/>
      <c r="B232" s="2533"/>
      <c r="C232" s="2533"/>
      <c r="D232" s="2533"/>
      <c r="E232" s="2533"/>
      <c r="F232" s="2533"/>
      <c r="G232" s="2533"/>
      <c r="H232" s="2533"/>
      <c r="I232" s="2533"/>
      <c r="J232" s="2533"/>
      <c r="K232" s="2533"/>
      <c r="L232" s="2533"/>
      <c r="M232" s="2533"/>
      <c r="N232" s="2533"/>
      <c r="O232" s="2533"/>
      <c r="P232" s="2533"/>
      <c r="Q232" s="2533"/>
      <c r="R232" s="2533"/>
      <c r="S232" s="2533"/>
      <c r="T232" s="2561"/>
      <c r="U232" s="2533"/>
      <c r="V232" s="2533"/>
      <c r="W232" s="2572"/>
      <c r="X232" s="2572"/>
      <c r="Y232" s="2572"/>
      <c r="Z232" s="2572"/>
      <c r="AA232" s="2572"/>
      <c r="AB232" s="2572"/>
      <c r="AC232" s="2572"/>
      <c r="AD232" s="2572"/>
      <c r="AE232" s="2572"/>
      <c r="AF232" s="2572"/>
      <c r="AG232" s="2572"/>
      <c r="AH232" s="2572"/>
      <c r="AI232" s="2565"/>
      <c r="AJ232" s="2533"/>
      <c r="AK232" s="2561"/>
      <c r="AL232" s="2533"/>
      <c r="AM232" s="2533"/>
      <c r="AN232" s="2566"/>
      <c r="AO232" s="2566"/>
      <c r="AP232" s="2566"/>
      <c r="AQ232" s="2566"/>
      <c r="AR232" s="2566"/>
      <c r="AS232" s="2566"/>
      <c r="AT232" s="2566"/>
      <c r="AU232" s="2566"/>
      <c r="AV232" s="2566"/>
      <c r="AW232" s="2566"/>
      <c r="AX232" s="2566"/>
      <c r="AY232" s="2566"/>
      <c r="AZ232" s="2566"/>
      <c r="BA232" s="2566"/>
      <c r="BB232" s="2533"/>
      <c r="BC232" s="2533"/>
      <c r="BD232" s="2533"/>
      <c r="BE232" s="2533"/>
      <c r="BF232" s="2533"/>
      <c r="BG232" s="2533"/>
      <c r="BH232" s="2533"/>
      <c r="BI232" s="2533"/>
      <c r="BJ232" s="2533"/>
      <c r="BK232" s="2533"/>
      <c r="BL232" s="2533"/>
      <c r="BM232" s="2533"/>
      <c r="BN232" s="2533"/>
      <c r="BO232" s="2533"/>
      <c r="BP232" s="2533"/>
      <c r="BQ232" s="2533"/>
      <c r="BR232" s="2533"/>
      <c r="BS232" s="2533"/>
      <c r="BT232" s="2533"/>
      <c r="BU232" s="2533"/>
      <c r="BV232" s="2533"/>
      <c r="BW232" s="2533"/>
      <c r="BX232" s="2533"/>
      <c r="BY232" s="2533"/>
      <c r="BZ232" s="2533"/>
      <c r="CA232" s="2533"/>
      <c r="CB232" s="2533"/>
      <c r="CC232" s="2533"/>
      <c r="CD232" s="2533"/>
      <c r="CE232" s="2533"/>
      <c r="CF232" s="2533"/>
      <c r="CG232" s="2533"/>
      <c r="CH232" s="2533"/>
      <c r="CI232" s="2533"/>
      <c r="CJ232" s="2533"/>
      <c r="CK232" s="2533"/>
      <c r="CL232" s="2533"/>
      <c r="CM232" s="2533"/>
      <c r="CN232" s="2533"/>
      <c r="CO232" s="2533"/>
      <c r="CP232" s="2533"/>
      <c r="CQ232" s="2533"/>
      <c r="CR232" s="2533"/>
      <c r="CS232" s="2533"/>
      <c r="CT232" s="2533"/>
      <c r="CU232" s="2533"/>
      <c r="CV232" s="2533"/>
      <c r="CW232" s="2533"/>
      <c r="CX232" s="2533"/>
      <c r="CY232" s="2533"/>
      <c r="CZ232" s="2533"/>
      <c r="DA232" s="2533"/>
      <c r="DB232" s="2533"/>
      <c r="DC232" s="2533"/>
      <c r="DD232" s="2533"/>
      <c r="DE232" s="2533"/>
    </row>
    <row r="233" spans="1:109" ht="6.75" customHeight="1">
      <c r="A233" s="2533"/>
      <c r="B233" s="2533"/>
      <c r="C233" s="2533"/>
      <c r="D233" s="2533"/>
      <c r="E233" s="2533"/>
      <c r="F233" s="2533"/>
      <c r="G233" s="2533"/>
      <c r="H233" s="2533"/>
      <c r="I233" s="2533"/>
      <c r="J233" s="2533"/>
      <c r="K233" s="2533"/>
      <c r="L233" s="2533"/>
      <c r="M233" s="2533"/>
      <c r="N233" s="2533"/>
      <c r="O233" s="2533"/>
      <c r="P233" s="2533"/>
      <c r="Q233" s="2533"/>
      <c r="R233" s="2533"/>
      <c r="S233" s="2533"/>
      <c r="T233" s="2561"/>
      <c r="U233" s="2533"/>
      <c r="V233" s="2533"/>
      <c r="W233" s="2533"/>
      <c r="X233" s="2533"/>
      <c r="Y233" s="2533"/>
      <c r="Z233" s="2533"/>
      <c r="AA233" s="2533"/>
      <c r="AB233" s="2533"/>
      <c r="AC233" s="2533"/>
      <c r="AD233" s="2533"/>
      <c r="AE233" s="2533"/>
      <c r="AF233" s="2533"/>
      <c r="AG233" s="2533"/>
      <c r="AH233" s="2533"/>
      <c r="AI233" s="2533"/>
      <c r="AJ233" s="2533"/>
      <c r="AK233" s="2563"/>
      <c r="AL233" s="2532"/>
      <c r="AM233" s="2533"/>
      <c r="AN233" s="3022" t="s">
        <v>121</v>
      </c>
      <c r="AO233" s="3022"/>
      <c r="AP233" s="3022"/>
      <c r="AQ233" s="3022"/>
      <c r="AR233" s="3022"/>
      <c r="AS233" s="3022"/>
      <c r="AT233" s="3022"/>
      <c r="AU233" s="2533"/>
      <c r="AV233" s="2533"/>
      <c r="AW233" s="2533"/>
      <c r="AX233" s="2533"/>
      <c r="AY233" s="2533"/>
      <c r="AZ233" s="2533"/>
      <c r="BA233" s="2533"/>
      <c r="BB233" s="2533"/>
      <c r="BC233" s="2533"/>
      <c r="BD233" s="3020" t="s">
        <v>6561</v>
      </c>
      <c r="BE233" s="3020"/>
      <c r="BF233" s="3020"/>
      <c r="BG233" s="3020"/>
      <c r="BH233" s="3020"/>
      <c r="BI233" s="3020"/>
      <c r="BJ233" s="3020"/>
      <c r="BK233" s="3020"/>
      <c r="BL233" s="3020"/>
      <c r="BM233" s="3020"/>
      <c r="BN233" s="3020"/>
      <c r="BO233" s="3020"/>
      <c r="BP233" s="3020"/>
      <c r="BQ233" s="3020"/>
      <c r="BR233" s="3020"/>
      <c r="BS233" s="3020"/>
      <c r="BT233" s="3020"/>
      <c r="BU233" s="3020"/>
      <c r="BV233" s="3020"/>
      <c r="BW233" s="3020"/>
      <c r="BX233" s="3020"/>
      <c r="BY233" s="3020"/>
      <c r="BZ233" s="3020"/>
      <c r="CA233" s="3020"/>
      <c r="CB233" s="3020"/>
      <c r="CC233" s="3020"/>
      <c r="CD233" s="3020"/>
      <c r="CE233" s="3020"/>
      <c r="CF233" s="3020"/>
      <c r="CG233" s="3020"/>
      <c r="CH233" s="3020"/>
      <c r="CI233" s="3020"/>
      <c r="CJ233" s="3020"/>
      <c r="CK233" s="3020"/>
      <c r="CL233" s="3020"/>
      <c r="CM233" s="3020"/>
      <c r="CN233" s="3020"/>
      <c r="CO233" s="3020"/>
      <c r="CP233" s="3020"/>
      <c r="CQ233" s="3020"/>
      <c r="CR233" s="3020"/>
      <c r="CS233" s="3020"/>
      <c r="CT233" s="3020"/>
      <c r="CU233" s="3020"/>
      <c r="CV233" s="3020"/>
      <c r="CW233" s="3020"/>
      <c r="CX233" s="3020"/>
      <c r="CY233" s="3020"/>
      <c r="CZ233" s="3020"/>
      <c r="DA233" s="3020"/>
      <c r="DB233" s="3020"/>
      <c r="DC233" s="2533"/>
      <c r="DD233" s="2533"/>
      <c r="DE233" s="2533"/>
    </row>
    <row r="234" spans="1:109" ht="6.75" customHeight="1">
      <c r="A234" s="2533"/>
      <c r="B234" s="2533"/>
      <c r="C234" s="2533"/>
      <c r="D234" s="2533"/>
      <c r="E234" s="2533"/>
      <c r="F234" s="2533"/>
      <c r="G234" s="2533"/>
      <c r="H234" s="2533"/>
      <c r="I234" s="2533"/>
      <c r="J234" s="2533"/>
      <c r="K234" s="2533"/>
      <c r="L234" s="2533"/>
      <c r="M234" s="2533"/>
      <c r="N234" s="2533"/>
      <c r="O234" s="2533"/>
      <c r="P234" s="2533"/>
      <c r="Q234" s="2533"/>
      <c r="R234" s="2533"/>
      <c r="S234" s="2533"/>
      <c r="T234" s="2561"/>
      <c r="U234" s="2533"/>
      <c r="V234" s="2533"/>
      <c r="W234" s="2533"/>
      <c r="X234" s="2533"/>
      <c r="Y234" s="2533"/>
      <c r="Z234" s="2533"/>
      <c r="AA234" s="2533"/>
      <c r="AB234" s="2533"/>
      <c r="AC234" s="2533"/>
      <c r="AD234" s="2533"/>
      <c r="AE234" s="2533"/>
      <c r="AF234" s="2533"/>
      <c r="AG234" s="2533"/>
      <c r="AH234" s="2533"/>
      <c r="AI234" s="2533"/>
      <c r="AJ234" s="2533"/>
      <c r="AK234" s="2535"/>
      <c r="AL234" s="2533"/>
      <c r="AM234" s="2533"/>
      <c r="AN234" s="3022"/>
      <c r="AO234" s="3022"/>
      <c r="AP234" s="3022"/>
      <c r="AQ234" s="3022"/>
      <c r="AR234" s="3022"/>
      <c r="AS234" s="3022"/>
      <c r="AT234" s="3022"/>
      <c r="AU234" s="2533"/>
      <c r="AV234" s="2535"/>
      <c r="AW234" s="2535"/>
      <c r="AX234" s="2535"/>
      <c r="AY234" s="2535"/>
      <c r="AZ234" s="2535"/>
      <c r="BA234" s="2535"/>
      <c r="BB234" s="2535"/>
      <c r="BC234" s="2533"/>
      <c r="BD234" s="3020"/>
      <c r="BE234" s="3020"/>
      <c r="BF234" s="3020"/>
      <c r="BG234" s="3020"/>
      <c r="BH234" s="3020"/>
      <c r="BI234" s="3020"/>
      <c r="BJ234" s="3020"/>
      <c r="BK234" s="3020"/>
      <c r="BL234" s="3020"/>
      <c r="BM234" s="3020"/>
      <c r="BN234" s="3020"/>
      <c r="BO234" s="3020"/>
      <c r="BP234" s="3020"/>
      <c r="BQ234" s="3020"/>
      <c r="BR234" s="3020"/>
      <c r="BS234" s="3020"/>
      <c r="BT234" s="3020"/>
      <c r="BU234" s="3020"/>
      <c r="BV234" s="3020"/>
      <c r="BW234" s="3020"/>
      <c r="BX234" s="3020"/>
      <c r="BY234" s="3020"/>
      <c r="BZ234" s="3020"/>
      <c r="CA234" s="3020"/>
      <c r="CB234" s="3020"/>
      <c r="CC234" s="3020"/>
      <c r="CD234" s="3020"/>
      <c r="CE234" s="3020"/>
      <c r="CF234" s="3020"/>
      <c r="CG234" s="3020"/>
      <c r="CH234" s="3020"/>
      <c r="CI234" s="3020"/>
      <c r="CJ234" s="3020"/>
      <c r="CK234" s="3020"/>
      <c r="CL234" s="3020"/>
      <c r="CM234" s="3020"/>
      <c r="CN234" s="3020"/>
      <c r="CO234" s="3020"/>
      <c r="CP234" s="3020"/>
      <c r="CQ234" s="3020"/>
      <c r="CR234" s="3020"/>
      <c r="CS234" s="3020"/>
      <c r="CT234" s="3020"/>
      <c r="CU234" s="3020"/>
      <c r="CV234" s="3020"/>
      <c r="CW234" s="3020"/>
      <c r="CX234" s="3020"/>
      <c r="CY234" s="3020"/>
      <c r="CZ234" s="3020"/>
      <c r="DA234" s="3020"/>
      <c r="DB234" s="3020"/>
      <c r="DC234" s="2533"/>
      <c r="DD234" s="2533"/>
      <c r="DE234" s="2533"/>
    </row>
    <row r="235" spans="1:109" ht="6.75" customHeight="1">
      <c r="A235" s="2533"/>
      <c r="B235" s="2533"/>
      <c r="C235" s="2533"/>
      <c r="D235" s="2533"/>
      <c r="E235" s="2533"/>
      <c r="F235" s="2533"/>
      <c r="G235" s="2533"/>
      <c r="H235" s="2533"/>
      <c r="I235" s="2533"/>
      <c r="J235" s="2533"/>
      <c r="K235" s="2533"/>
      <c r="L235" s="2533"/>
      <c r="M235" s="2533"/>
      <c r="N235" s="2533"/>
      <c r="O235" s="2533"/>
      <c r="P235" s="2533"/>
      <c r="Q235" s="2533"/>
      <c r="R235" s="2533"/>
      <c r="S235" s="2533"/>
      <c r="T235" s="2561"/>
      <c r="U235" s="2533"/>
      <c r="V235" s="2533"/>
      <c r="W235" s="2533"/>
      <c r="X235" s="2533"/>
      <c r="Y235" s="2533"/>
      <c r="Z235" s="2533"/>
      <c r="AA235" s="2533"/>
      <c r="AB235" s="2533"/>
      <c r="AC235" s="2533"/>
      <c r="AD235" s="2533"/>
      <c r="AE235" s="2533"/>
      <c r="AF235" s="2533"/>
      <c r="AG235" s="2533"/>
      <c r="AH235" s="2533"/>
      <c r="AI235" s="2533"/>
      <c r="AJ235" s="2533"/>
      <c r="AK235" s="2533"/>
      <c r="AL235" s="2533"/>
      <c r="AM235" s="2533"/>
      <c r="AN235" s="2533"/>
      <c r="AO235" s="2533"/>
      <c r="AP235" s="2533"/>
      <c r="AQ235" s="2533"/>
      <c r="AR235" s="2533"/>
      <c r="AS235" s="2533"/>
      <c r="AT235" s="2533"/>
      <c r="AU235" s="2533"/>
      <c r="AV235" s="2533"/>
      <c r="AW235" s="2533"/>
      <c r="AX235" s="2533"/>
      <c r="AY235" s="2533"/>
      <c r="AZ235" s="2533"/>
      <c r="BA235" s="2533"/>
      <c r="BB235" s="2533"/>
      <c r="BC235" s="2533"/>
      <c r="BD235" s="2533"/>
      <c r="BE235" s="2533"/>
      <c r="BF235" s="2533"/>
      <c r="BG235" s="2533"/>
      <c r="BH235" s="2533"/>
      <c r="BI235" s="2533"/>
      <c r="BJ235" s="2533"/>
      <c r="BK235" s="2533"/>
      <c r="BL235" s="2533"/>
      <c r="BM235" s="2533"/>
      <c r="BN235" s="2533"/>
      <c r="BO235" s="2533"/>
      <c r="BP235" s="2533"/>
      <c r="BQ235" s="2533"/>
      <c r="BR235" s="2533"/>
      <c r="BS235" s="2533"/>
      <c r="BT235" s="2533"/>
      <c r="BU235" s="2533"/>
      <c r="BV235" s="2533"/>
      <c r="BW235" s="2533"/>
      <c r="BX235" s="2533"/>
      <c r="BY235" s="2533"/>
      <c r="BZ235" s="2533"/>
      <c r="CA235" s="2533"/>
      <c r="CB235" s="2533"/>
      <c r="CC235" s="2533"/>
      <c r="CD235" s="2533"/>
      <c r="CE235" s="2533"/>
      <c r="CF235" s="2533"/>
      <c r="CG235" s="2533"/>
      <c r="CH235" s="2533"/>
      <c r="CI235" s="2533"/>
      <c r="CJ235" s="2533"/>
      <c r="CK235" s="2533"/>
      <c r="CL235" s="2533"/>
      <c r="CM235" s="2533"/>
      <c r="CN235" s="2533"/>
      <c r="CO235" s="2533"/>
      <c r="CP235" s="2533"/>
      <c r="CQ235" s="2533"/>
      <c r="CR235" s="2533"/>
      <c r="CS235" s="2533"/>
      <c r="CT235" s="2533"/>
      <c r="CU235" s="2533"/>
      <c r="CV235" s="2533"/>
      <c r="CW235" s="2533"/>
      <c r="CX235" s="2533"/>
      <c r="CY235" s="2533"/>
      <c r="CZ235" s="2533"/>
      <c r="DA235" s="2533"/>
      <c r="DB235" s="2533"/>
      <c r="DC235" s="2533"/>
      <c r="DD235" s="2533"/>
      <c r="DE235" s="2533"/>
    </row>
    <row r="236" spans="1:109" ht="6.75" customHeight="1">
      <c r="A236" s="2533"/>
      <c r="B236" s="2533"/>
      <c r="C236" s="2533"/>
      <c r="D236" s="2533"/>
      <c r="E236" s="2533"/>
      <c r="F236" s="2533"/>
      <c r="G236" s="2533"/>
      <c r="H236" s="2533"/>
      <c r="I236" s="2533"/>
      <c r="J236" s="2533"/>
      <c r="K236" s="2533"/>
      <c r="L236" s="2533"/>
      <c r="M236" s="2533"/>
      <c r="N236" s="2533"/>
      <c r="O236" s="2533"/>
      <c r="P236" s="2533"/>
      <c r="Q236" s="2533"/>
      <c r="R236" s="2533"/>
      <c r="S236" s="2533"/>
      <c r="T236" s="2563"/>
      <c r="U236" s="2532"/>
      <c r="V236" s="2533"/>
      <c r="W236" s="3020" t="s">
        <v>7000</v>
      </c>
      <c r="X236" s="3020"/>
      <c r="Y236" s="3020"/>
      <c r="Z236" s="3020"/>
      <c r="AA236" s="3020"/>
      <c r="AB236" s="3020"/>
      <c r="AC236" s="3020"/>
      <c r="AD236" s="3020"/>
      <c r="AE236" s="3020"/>
      <c r="AF236" s="3020"/>
      <c r="AG236" s="3020"/>
      <c r="AH236" s="2533"/>
      <c r="AI236" s="2554"/>
      <c r="AJ236" s="2532"/>
      <c r="AK236" s="2532"/>
      <c r="AL236" s="2533"/>
      <c r="AM236" s="2533"/>
      <c r="AN236" s="3043" t="s">
        <v>7001</v>
      </c>
      <c r="AO236" s="3043"/>
      <c r="AP236" s="3043"/>
      <c r="AQ236" s="3043"/>
      <c r="AR236" s="3043"/>
      <c r="AS236" s="3043"/>
      <c r="AT236" s="3043"/>
      <c r="AU236" s="3043"/>
      <c r="AV236" s="2543"/>
      <c r="AW236" s="2543"/>
      <c r="AX236" s="2543"/>
      <c r="AY236" s="2543"/>
      <c r="AZ236" s="2533"/>
      <c r="BA236" s="2533"/>
      <c r="BB236" s="2533"/>
      <c r="BC236" s="2533"/>
      <c r="BD236" s="3022" t="s">
        <v>9187</v>
      </c>
      <c r="BE236" s="3022"/>
      <c r="BF236" s="3022"/>
      <c r="BG236" s="3022"/>
      <c r="BH236" s="3022"/>
      <c r="BI236" s="3022"/>
      <c r="BJ236" s="3022"/>
      <c r="BK236" s="3022"/>
      <c r="BL236" s="3022"/>
      <c r="BM236" s="3022"/>
      <c r="BN236" s="3022"/>
      <c r="BO236" s="3022"/>
      <c r="BP236" s="3022"/>
      <c r="BQ236" s="3022"/>
      <c r="BR236" s="3022"/>
      <c r="BS236" s="3022"/>
      <c r="BT236" s="3022"/>
      <c r="BU236" s="3022"/>
      <c r="BV236" s="3022"/>
      <c r="BW236" s="3022"/>
      <c r="BX236" s="3022"/>
      <c r="BY236" s="3022"/>
      <c r="BZ236" s="3022"/>
      <c r="CA236" s="3022"/>
      <c r="CB236" s="3022"/>
      <c r="CC236" s="3022"/>
      <c r="CD236" s="3022"/>
      <c r="CE236" s="3022"/>
      <c r="CF236" s="3022"/>
      <c r="CG236" s="3022"/>
      <c r="CH236" s="2533"/>
      <c r="CI236" s="2533"/>
      <c r="CJ236" s="2533"/>
      <c r="CK236" s="2533"/>
      <c r="CL236" s="2533"/>
      <c r="CM236" s="2533"/>
      <c r="CN236" s="2533"/>
      <c r="CO236" s="2533"/>
      <c r="CP236" s="2555"/>
      <c r="CQ236" s="2555"/>
      <c r="CR236" s="2555"/>
      <c r="CS236" s="2555"/>
      <c r="CT236" s="2555"/>
      <c r="CU236" s="2555"/>
      <c r="CV236" s="2555"/>
      <c r="CW236" s="2555"/>
      <c r="CX236" s="2555"/>
      <c r="CY236" s="2533"/>
      <c r="CZ236" s="2533"/>
      <c r="DA236" s="2533"/>
      <c r="DB236" s="2533"/>
      <c r="DC236" s="2533"/>
      <c r="DD236" s="2533"/>
      <c r="DE236" s="2533"/>
    </row>
    <row r="237" spans="1:109" ht="6.75" customHeight="1">
      <c r="A237" s="2533"/>
      <c r="B237" s="2533"/>
      <c r="C237" s="2533"/>
      <c r="D237" s="2533"/>
      <c r="E237" s="2533"/>
      <c r="F237" s="2533"/>
      <c r="G237" s="2533"/>
      <c r="H237" s="2533"/>
      <c r="I237" s="2533"/>
      <c r="J237" s="2533"/>
      <c r="K237" s="2533"/>
      <c r="L237" s="2533"/>
      <c r="M237" s="2533"/>
      <c r="N237" s="2533"/>
      <c r="O237" s="2533"/>
      <c r="P237" s="2533"/>
      <c r="Q237" s="2533"/>
      <c r="R237" s="2533"/>
      <c r="S237" s="2533"/>
      <c r="T237" s="2562"/>
      <c r="U237" s="2535"/>
      <c r="V237" s="2533"/>
      <c r="W237" s="3020"/>
      <c r="X237" s="3020"/>
      <c r="Y237" s="3020"/>
      <c r="Z237" s="3020"/>
      <c r="AA237" s="3020"/>
      <c r="AB237" s="3020"/>
      <c r="AC237" s="3020"/>
      <c r="AD237" s="3020"/>
      <c r="AE237" s="3020"/>
      <c r="AF237" s="3020"/>
      <c r="AG237" s="3020"/>
      <c r="AH237" s="2535"/>
      <c r="AI237" s="2555"/>
      <c r="AJ237" s="2535"/>
      <c r="AK237" s="2562"/>
      <c r="AL237" s="2535"/>
      <c r="AM237" s="2533"/>
      <c r="AN237" s="3045"/>
      <c r="AO237" s="3045"/>
      <c r="AP237" s="3045"/>
      <c r="AQ237" s="3045"/>
      <c r="AR237" s="3045"/>
      <c r="AS237" s="3045"/>
      <c r="AT237" s="3045"/>
      <c r="AU237" s="3045"/>
      <c r="AV237" s="2543"/>
      <c r="AW237" s="2543"/>
      <c r="AX237" s="2543"/>
      <c r="AY237" s="2543"/>
      <c r="AZ237" s="2535"/>
      <c r="BA237" s="2535"/>
      <c r="BB237" s="2535"/>
      <c r="BC237" s="2533"/>
      <c r="BD237" s="3046"/>
      <c r="BE237" s="3046"/>
      <c r="BF237" s="3046"/>
      <c r="BG237" s="3046"/>
      <c r="BH237" s="3046"/>
      <c r="BI237" s="3046"/>
      <c r="BJ237" s="3046"/>
      <c r="BK237" s="3046"/>
      <c r="BL237" s="3046"/>
      <c r="BM237" s="3046"/>
      <c r="BN237" s="3046"/>
      <c r="BO237" s="3046"/>
      <c r="BP237" s="3046"/>
      <c r="BQ237" s="3046"/>
      <c r="BR237" s="3046"/>
      <c r="BS237" s="3046"/>
      <c r="BT237" s="3046"/>
      <c r="BU237" s="3046"/>
      <c r="BV237" s="3046"/>
      <c r="BW237" s="3046"/>
      <c r="BX237" s="3046"/>
      <c r="BY237" s="3046"/>
      <c r="BZ237" s="3046"/>
      <c r="CA237" s="3046"/>
      <c r="CB237" s="3046"/>
      <c r="CC237" s="3046"/>
      <c r="CD237" s="3046"/>
      <c r="CE237" s="3046"/>
      <c r="CF237" s="3046"/>
      <c r="CG237" s="3046"/>
      <c r="CH237" s="2533"/>
      <c r="CI237" s="2533"/>
      <c r="CJ237" s="2533"/>
      <c r="CK237" s="2533"/>
      <c r="CL237" s="2533"/>
      <c r="CM237" s="2533"/>
      <c r="CN237" s="2533"/>
      <c r="CO237" s="2533"/>
      <c r="CP237" s="2555"/>
      <c r="CQ237" s="2555"/>
      <c r="CR237" s="2555"/>
      <c r="CS237" s="2555"/>
      <c r="CT237" s="2555"/>
      <c r="CU237" s="2555"/>
      <c r="CV237" s="2555"/>
      <c r="CW237" s="2555"/>
      <c r="CX237" s="2555"/>
      <c r="CY237" s="2533"/>
      <c r="CZ237" s="2533"/>
      <c r="DA237" s="2533"/>
      <c r="DB237" s="2533"/>
      <c r="DC237" s="2533"/>
      <c r="DD237" s="2533"/>
      <c r="DE237" s="2533"/>
    </row>
    <row r="238" spans="1:109" ht="6.75" customHeight="1">
      <c r="A238" s="2533"/>
      <c r="B238" s="2533"/>
      <c r="C238" s="2533"/>
      <c r="D238" s="2533"/>
      <c r="E238" s="2533"/>
      <c r="F238" s="2533"/>
      <c r="G238" s="2533"/>
      <c r="H238" s="2533"/>
      <c r="I238" s="2533"/>
      <c r="J238" s="2533"/>
      <c r="K238" s="2533"/>
      <c r="L238" s="2533"/>
      <c r="M238" s="2533"/>
      <c r="N238" s="2533"/>
      <c r="O238" s="2533"/>
      <c r="P238" s="2533"/>
      <c r="Q238" s="2533"/>
      <c r="R238" s="2533"/>
      <c r="S238" s="2533"/>
      <c r="T238" s="2561"/>
      <c r="U238" s="2533"/>
      <c r="V238" s="2533"/>
      <c r="W238" s="3030" t="s">
        <v>7002</v>
      </c>
      <c r="X238" s="3030"/>
      <c r="Y238" s="3030"/>
      <c r="Z238" s="3030"/>
      <c r="AA238" s="3030"/>
      <c r="AB238" s="3030"/>
      <c r="AC238" s="3030"/>
      <c r="AD238" s="3030"/>
      <c r="AE238" s="3030"/>
      <c r="AF238" s="3030"/>
      <c r="AG238" s="3030"/>
      <c r="AH238" s="2533"/>
      <c r="AI238" s="2533"/>
      <c r="AJ238" s="2533"/>
      <c r="AK238" s="2561"/>
      <c r="AL238" s="2533"/>
      <c r="AM238" s="2533"/>
      <c r="AN238" s="2543"/>
      <c r="AO238" s="2543"/>
      <c r="AP238" s="2543"/>
      <c r="AQ238" s="2543"/>
      <c r="AR238" s="2543"/>
      <c r="AS238" s="2543"/>
      <c r="AT238" s="2543"/>
      <c r="AU238" s="2543"/>
      <c r="AV238" s="2543"/>
      <c r="AW238" s="2543"/>
      <c r="AX238" s="2543"/>
      <c r="AY238" s="2543"/>
      <c r="AZ238" s="2543"/>
      <c r="BA238" s="2543"/>
      <c r="BB238" s="2533"/>
      <c r="BC238" s="2533"/>
      <c r="BD238" s="3022" t="s">
        <v>9188</v>
      </c>
      <c r="BE238" s="3022"/>
      <c r="BF238" s="3022"/>
      <c r="BG238" s="3022"/>
      <c r="BH238" s="3022"/>
      <c r="BI238" s="3022"/>
      <c r="BJ238" s="3022"/>
      <c r="BK238" s="3022"/>
      <c r="BL238" s="3022"/>
      <c r="BM238" s="3022"/>
      <c r="BN238" s="3022"/>
      <c r="BO238" s="3022"/>
      <c r="BP238" s="3022"/>
      <c r="BQ238" s="3022"/>
      <c r="BR238" s="3022"/>
      <c r="BS238" s="3022"/>
      <c r="BT238" s="3022"/>
      <c r="BU238" s="3022"/>
      <c r="BV238" s="3022"/>
      <c r="BW238" s="3022"/>
      <c r="BX238" s="3022"/>
      <c r="BY238" s="3022"/>
      <c r="BZ238" s="3022"/>
      <c r="CA238" s="3022"/>
      <c r="CB238" s="3022"/>
      <c r="CC238" s="3022"/>
      <c r="CD238" s="3022"/>
      <c r="CE238" s="3022"/>
      <c r="CF238" s="3022"/>
      <c r="CG238" s="3022"/>
      <c r="CH238" s="3022"/>
      <c r="CI238" s="3022"/>
      <c r="CJ238" s="3022"/>
      <c r="CK238" s="3022"/>
      <c r="CL238" s="3022"/>
      <c r="CM238" s="3022"/>
      <c r="CN238" s="3022"/>
      <c r="CO238" s="3022"/>
      <c r="CP238" s="3030"/>
      <c r="CQ238" s="3030"/>
      <c r="CR238" s="3030"/>
      <c r="CS238" s="3030"/>
      <c r="CT238" s="3030"/>
      <c r="CU238" s="3030"/>
      <c r="CV238" s="3030"/>
      <c r="CW238" s="3030"/>
      <c r="CX238" s="3030"/>
      <c r="CY238" s="2557"/>
      <c r="CZ238" s="2557"/>
      <c r="DA238" s="2557"/>
      <c r="DB238" s="2557"/>
      <c r="DC238" s="2557"/>
      <c r="DD238" s="2557"/>
      <c r="DE238" s="2557"/>
    </row>
    <row r="239" spans="1:109" ht="6.75" customHeight="1">
      <c r="A239" s="2533"/>
      <c r="B239" s="2533"/>
      <c r="C239" s="2533"/>
      <c r="D239" s="2533"/>
      <c r="E239" s="2533"/>
      <c r="F239" s="2533"/>
      <c r="G239" s="2533"/>
      <c r="H239" s="2533"/>
      <c r="I239" s="2533"/>
      <c r="J239" s="2533"/>
      <c r="K239" s="2533"/>
      <c r="L239" s="2533"/>
      <c r="M239" s="2533"/>
      <c r="N239" s="2533"/>
      <c r="O239" s="2533"/>
      <c r="P239" s="2533"/>
      <c r="Q239" s="2533"/>
      <c r="R239" s="2533"/>
      <c r="S239" s="2533"/>
      <c r="T239" s="2561"/>
      <c r="U239" s="2533"/>
      <c r="V239" s="2533"/>
      <c r="W239" s="3030"/>
      <c r="X239" s="3030"/>
      <c r="Y239" s="3030"/>
      <c r="Z239" s="3030"/>
      <c r="AA239" s="3030"/>
      <c r="AB239" s="3030"/>
      <c r="AC239" s="3030"/>
      <c r="AD239" s="3030"/>
      <c r="AE239" s="3030"/>
      <c r="AF239" s="3030"/>
      <c r="AG239" s="3030"/>
      <c r="AH239" s="2533"/>
      <c r="AI239" s="2533"/>
      <c r="AJ239" s="2533"/>
      <c r="AK239" s="2561"/>
      <c r="AL239" s="2533"/>
      <c r="AM239" s="2533"/>
      <c r="AN239" s="2580"/>
      <c r="AO239" s="2580"/>
      <c r="AP239" s="2580"/>
      <c r="AQ239" s="2580"/>
      <c r="AR239" s="2580"/>
      <c r="AS239" s="2580"/>
      <c r="AT239" s="2580"/>
      <c r="AU239" s="2580"/>
      <c r="AV239" s="2580"/>
      <c r="AW239" s="2580"/>
      <c r="AX239" s="2580"/>
      <c r="AY239" s="2580"/>
      <c r="AZ239" s="2580"/>
      <c r="BA239" s="2580"/>
      <c r="BB239" s="2533"/>
      <c r="BC239" s="2533"/>
      <c r="BD239" s="3046"/>
      <c r="BE239" s="3046"/>
      <c r="BF239" s="3046"/>
      <c r="BG239" s="3046"/>
      <c r="BH239" s="3046"/>
      <c r="BI239" s="3046"/>
      <c r="BJ239" s="3046"/>
      <c r="BK239" s="3046"/>
      <c r="BL239" s="3046"/>
      <c r="BM239" s="3046"/>
      <c r="BN239" s="3046"/>
      <c r="BO239" s="3046"/>
      <c r="BP239" s="3046"/>
      <c r="BQ239" s="3046"/>
      <c r="BR239" s="3046"/>
      <c r="BS239" s="3046"/>
      <c r="BT239" s="3046"/>
      <c r="BU239" s="3046"/>
      <c r="BV239" s="3046"/>
      <c r="BW239" s="3046"/>
      <c r="BX239" s="3046"/>
      <c r="BY239" s="3046"/>
      <c r="BZ239" s="3046"/>
      <c r="CA239" s="3046"/>
      <c r="CB239" s="3046"/>
      <c r="CC239" s="3046"/>
      <c r="CD239" s="3046"/>
      <c r="CE239" s="3046"/>
      <c r="CF239" s="3046"/>
      <c r="CG239" s="3046"/>
      <c r="CH239" s="3046"/>
      <c r="CI239" s="3046"/>
      <c r="CJ239" s="3046"/>
      <c r="CK239" s="3046"/>
      <c r="CL239" s="3046"/>
      <c r="CM239" s="3046"/>
      <c r="CN239" s="3046"/>
      <c r="CO239" s="3046"/>
      <c r="CP239" s="3030"/>
      <c r="CQ239" s="3030"/>
      <c r="CR239" s="3030"/>
      <c r="CS239" s="3030"/>
      <c r="CT239" s="3030"/>
      <c r="CU239" s="3030"/>
      <c r="CV239" s="3030"/>
      <c r="CW239" s="3030"/>
      <c r="CX239" s="3030"/>
      <c r="CY239" s="2557"/>
      <c r="CZ239" s="2557"/>
      <c r="DA239" s="2557"/>
      <c r="DB239" s="2557"/>
      <c r="DD239" s="2557"/>
      <c r="DE239" s="2557"/>
    </row>
    <row r="240" spans="1:109" ht="6.75" customHeight="1">
      <c r="A240" s="2533"/>
      <c r="B240" s="2533"/>
      <c r="C240" s="2533"/>
      <c r="D240" s="2533"/>
      <c r="E240" s="2533"/>
      <c r="F240" s="2533"/>
      <c r="G240" s="2533"/>
      <c r="H240" s="2533"/>
      <c r="I240" s="2533"/>
      <c r="J240" s="2533"/>
      <c r="K240" s="2533"/>
      <c r="L240" s="2533"/>
      <c r="M240" s="2533"/>
      <c r="N240" s="2533"/>
      <c r="O240" s="2533"/>
      <c r="P240" s="2533"/>
      <c r="Q240" s="2533"/>
      <c r="R240" s="2533"/>
      <c r="S240" s="2533"/>
      <c r="T240" s="2561"/>
      <c r="U240" s="2533"/>
      <c r="V240" s="2533"/>
      <c r="W240" s="3030"/>
      <c r="X240" s="3030"/>
      <c r="Y240" s="3030"/>
      <c r="Z240" s="3030"/>
      <c r="AA240" s="3030"/>
      <c r="AB240" s="3030"/>
      <c r="AC240" s="3030"/>
      <c r="AD240" s="3030"/>
      <c r="AE240" s="3030"/>
      <c r="AF240" s="3030"/>
      <c r="AG240" s="3030"/>
      <c r="AH240" s="2533"/>
      <c r="AI240" s="2533"/>
      <c r="AJ240" s="2533"/>
      <c r="AK240" s="2561"/>
      <c r="AL240" s="2533"/>
      <c r="AM240" s="2533"/>
      <c r="AN240" s="2580"/>
      <c r="AO240" s="2580"/>
      <c r="AP240" s="2580"/>
      <c r="AQ240" s="2580"/>
      <c r="AR240" s="2580"/>
      <c r="AS240" s="2580"/>
      <c r="AT240" s="2580"/>
      <c r="AU240" s="2580"/>
      <c r="AV240" s="2580"/>
      <c r="AW240" s="2580"/>
      <c r="AX240" s="2580"/>
      <c r="AY240" s="2580"/>
      <c r="AZ240" s="2580"/>
      <c r="BA240" s="2580"/>
      <c r="BB240" s="2533"/>
      <c r="BC240" s="2533"/>
      <c r="BD240" s="2555"/>
      <c r="BE240" s="2555"/>
      <c r="BF240" s="2555"/>
      <c r="BG240" s="2555"/>
      <c r="BH240" s="2555"/>
      <c r="BI240" s="2555"/>
      <c r="BJ240" s="2555"/>
      <c r="BK240" s="2555"/>
      <c r="BL240" s="2555"/>
      <c r="BM240" s="2555"/>
      <c r="BN240" s="2555"/>
      <c r="BO240" s="2555"/>
      <c r="BP240" s="2555"/>
      <c r="BQ240" s="2555"/>
      <c r="BR240" s="2555"/>
      <c r="BS240" s="2555"/>
      <c r="BT240" s="2555"/>
      <c r="BU240" s="2555"/>
      <c r="BV240" s="2555"/>
      <c r="BW240" s="2555"/>
      <c r="BX240" s="2555"/>
      <c r="BY240" s="2555"/>
      <c r="BZ240" s="2555"/>
      <c r="CA240" s="2555"/>
      <c r="CB240" s="2555"/>
      <c r="CC240" s="2555"/>
      <c r="CD240" s="2555"/>
      <c r="CE240" s="2555"/>
      <c r="CF240" s="2555"/>
      <c r="CG240" s="2555"/>
      <c r="CH240" s="2555"/>
      <c r="CI240" s="2555"/>
      <c r="CJ240" s="2555"/>
      <c r="CK240" s="2555"/>
      <c r="CL240" s="2555"/>
      <c r="CM240" s="2555"/>
      <c r="CN240" s="2555"/>
      <c r="CO240" s="2555"/>
      <c r="CP240" s="2555"/>
      <c r="CQ240" s="2555"/>
      <c r="CR240" s="2555"/>
      <c r="CS240" s="2555"/>
      <c r="CT240" s="2555"/>
      <c r="CU240" s="2533"/>
      <c r="CV240" s="2555"/>
      <c r="CW240" s="2555"/>
      <c r="CX240" s="2555"/>
      <c r="CY240" s="2555"/>
      <c r="CZ240" s="2555"/>
      <c r="DA240" s="2555"/>
      <c r="DB240" s="2555"/>
      <c r="DC240" s="2555"/>
      <c r="DD240" s="2555"/>
      <c r="DE240" s="2533"/>
    </row>
    <row r="241" spans="1:109" ht="6.75" customHeight="1">
      <c r="A241" s="2533"/>
      <c r="B241" s="2533"/>
      <c r="C241" s="2533"/>
      <c r="D241" s="2533"/>
      <c r="E241" s="2533"/>
      <c r="F241" s="2533"/>
      <c r="G241" s="2533"/>
      <c r="H241" s="2533"/>
      <c r="I241" s="2533"/>
      <c r="J241" s="2533"/>
      <c r="K241" s="2533"/>
      <c r="L241" s="2533"/>
      <c r="M241" s="2533"/>
      <c r="N241" s="2533"/>
      <c r="O241" s="2533"/>
      <c r="P241" s="2533"/>
      <c r="Q241" s="2533"/>
      <c r="R241" s="2533"/>
      <c r="S241" s="2533"/>
      <c r="T241" s="2561"/>
      <c r="U241" s="2533"/>
      <c r="V241" s="2533"/>
      <c r="W241" s="2533"/>
      <c r="X241" s="2533"/>
      <c r="Y241" s="2533"/>
      <c r="Z241" s="2533"/>
      <c r="AA241" s="2533"/>
      <c r="AB241" s="2533"/>
      <c r="AC241" s="2533"/>
      <c r="AD241" s="2533"/>
      <c r="AE241" s="2533"/>
      <c r="AF241" s="2533"/>
      <c r="AG241" s="2533"/>
      <c r="AH241" s="2533"/>
      <c r="AI241" s="2533"/>
      <c r="AJ241" s="2533"/>
      <c r="AK241" s="2563"/>
      <c r="AL241" s="2532"/>
      <c r="AM241" s="2533"/>
      <c r="AN241" s="3034" t="s">
        <v>7003</v>
      </c>
      <c r="AO241" s="3034"/>
      <c r="AP241" s="3034"/>
      <c r="AQ241" s="3034"/>
      <c r="AR241" s="3034"/>
      <c r="AS241" s="3034"/>
      <c r="AT241" s="3034"/>
      <c r="AU241" s="3034"/>
      <c r="AV241" s="3034"/>
      <c r="AW241" s="3034"/>
      <c r="AX241" s="3034"/>
      <c r="AY241" s="2533"/>
      <c r="AZ241" s="2533"/>
      <c r="BA241" s="2533"/>
      <c r="BB241" s="2533"/>
      <c r="BC241" s="2533"/>
      <c r="BD241" s="2533"/>
      <c r="BE241" s="2533"/>
      <c r="BF241" s="2533"/>
      <c r="BG241" s="2533"/>
      <c r="BH241" s="2533"/>
      <c r="BI241" s="2533"/>
      <c r="BJ241" s="2533"/>
      <c r="BK241" s="2533"/>
      <c r="BL241" s="2533"/>
      <c r="BM241" s="2533"/>
      <c r="BN241" s="2533"/>
      <c r="BO241" s="2533"/>
      <c r="BP241" s="2533"/>
      <c r="BQ241" s="2533"/>
      <c r="BR241" s="2533"/>
      <c r="BS241" s="2533"/>
      <c r="BT241" s="2533"/>
      <c r="BU241" s="2533"/>
      <c r="BV241" s="2533"/>
      <c r="BW241" s="2533"/>
      <c r="BX241" s="2533"/>
      <c r="BY241" s="2533"/>
      <c r="BZ241" s="2533"/>
      <c r="CA241" s="2533"/>
      <c r="CB241" s="2533"/>
      <c r="CC241" s="2533"/>
      <c r="CD241" s="2533"/>
      <c r="CE241" s="2533"/>
      <c r="CF241" s="2533"/>
      <c r="CG241" s="2533"/>
      <c r="CH241" s="2533"/>
      <c r="CI241" s="2533"/>
      <c r="CJ241" s="2533"/>
      <c r="CK241" s="2533"/>
      <c r="CL241" s="2533"/>
      <c r="CM241" s="2533"/>
      <c r="CN241" s="2533"/>
      <c r="CO241" s="2533"/>
      <c r="CP241" s="2533"/>
      <c r="CQ241" s="2533"/>
      <c r="CR241" s="2533"/>
      <c r="CS241" s="2533"/>
      <c r="CT241" s="2533"/>
      <c r="CU241" s="2533"/>
      <c r="CV241" s="2533"/>
      <c r="CW241" s="2533"/>
      <c r="CX241" s="2533"/>
      <c r="CY241" s="2533"/>
      <c r="CZ241" s="2533"/>
      <c r="DA241" s="2533"/>
      <c r="DB241" s="2533"/>
      <c r="DC241" s="2533"/>
      <c r="DD241" s="2533"/>
      <c r="DE241" s="2533"/>
    </row>
    <row r="242" spans="1:109" ht="6.75" customHeight="1">
      <c r="A242" s="2533"/>
      <c r="B242" s="2533"/>
      <c r="C242" s="2533"/>
      <c r="D242" s="2533"/>
      <c r="E242" s="2533"/>
      <c r="F242" s="2533"/>
      <c r="G242" s="2533"/>
      <c r="H242" s="2533"/>
      <c r="I242" s="2533"/>
      <c r="J242" s="2533"/>
      <c r="K242" s="2533"/>
      <c r="L242" s="2533"/>
      <c r="M242" s="2533"/>
      <c r="N242" s="2533"/>
      <c r="O242" s="2533"/>
      <c r="P242" s="2533"/>
      <c r="Q242" s="2533"/>
      <c r="R242" s="2533"/>
      <c r="S242" s="2533"/>
      <c r="T242" s="2561"/>
      <c r="U242" s="2533"/>
      <c r="V242" s="2533"/>
      <c r="W242" s="3021" t="s">
        <v>8211</v>
      </c>
      <c r="X242" s="3021"/>
      <c r="Y242" s="3021"/>
      <c r="Z242" s="3021"/>
      <c r="AA242" s="3021"/>
      <c r="AB242" s="3021"/>
      <c r="AC242" s="3021"/>
      <c r="AD242" s="3021"/>
      <c r="AE242" s="3021"/>
      <c r="AF242" s="3021"/>
      <c r="AG242" s="3021"/>
      <c r="AH242" s="3021"/>
      <c r="AI242" s="2533"/>
      <c r="AJ242" s="2533"/>
      <c r="AK242" s="2562"/>
      <c r="AL242" s="2533"/>
      <c r="AM242" s="2533"/>
      <c r="AN242" s="3055"/>
      <c r="AO242" s="3055"/>
      <c r="AP242" s="3055"/>
      <c r="AQ242" s="3055"/>
      <c r="AR242" s="3055"/>
      <c r="AS242" s="3055"/>
      <c r="AT242" s="3055"/>
      <c r="AU242" s="3055"/>
      <c r="AV242" s="3055"/>
      <c r="AW242" s="3055"/>
      <c r="AX242" s="3055"/>
      <c r="AY242" s="2533"/>
      <c r="AZ242" s="2533"/>
      <c r="BA242" s="2533"/>
      <c r="BB242" s="2533"/>
      <c r="BC242" s="2533"/>
      <c r="BD242" s="2533"/>
      <c r="BE242" s="2533"/>
      <c r="BF242" s="2533"/>
      <c r="BG242" s="2533"/>
      <c r="BH242" s="2533"/>
      <c r="BI242" s="2533"/>
      <c r="BJ242" s="2533"/>
      <c r="BK242" s="2533"/>
      <c r="BL242" s="2533"/>
      <c r="BM242" s="2533"/>
      <c r="BN242" s="2533"/>
      <c r="BO242" s="2533"/>
      <c r="BP242" s="2533"/>
      <c r="BQ242" s="2533"/>
      <c r="BR242" s="2533"/>
      <c r="BS242" s="2533"/>
      <c r="BT242" s="2533"/>
      <c r="BU242" s="2533"/>
      <c r="BV242" s="2533"/>
      <c r="BW242" s="2533"/>
      <c r="BX242" s="2533"/>
      <c r="BY242" s="2533"/>
      <c r="BZ242" s="2533"/>
      <c r="CA242" s="2533"/>
      <c r="CB242" s="2533"/>
      <c r="CC242" s="2533"/>
      <c r="CD242" s="2533"/>
      <c r="CE242" s="2533"/>
      <c r="CF242" s="2533"/>
      <c r="CG242" s="2533"/>
      <c r="CH242" s="2533"/>
      <c r="CI242" s="2533"/>
      <c r="CJ242" s="2533"/>
      <c r="CK242" s="2533"/>
      <c r="CL242" s="2533"/>
      <c r="CM242" s="2533"/>
      <c r="CN242" s="2533"/>
      <c r="CO242" s="2533"/>
      <c r="CP242" s="2533"/>
      <c r="CQ242" s="2533"/>
      <c r="CR242" s="2533"/>
      <c r="CS242" s="2533"/>
      <c r="CT242" s="2533"/>
      <c r="CU242" s="2533"/>
      <c r="CV242" s="2533"/>
      <c r="CW242" s="2533"/>
      <c r="CX242" s="2533"/>
      <c r="CY242" s="2533"/>
      <c r="CZ242" s="2533"/>
      <c r="DA242" s="2533"/>
      <c r="DB242" s="2533"/>
      <c r="DC242" s="2533"/>
      <c r="DD242" s="2533"/>
      <c r="DE242" s="2533"/>
    </row>
    <row r="243" spans="1:109" ht="6.75" customHeight="1">
      <c r="A243" s="2533"/>
      <c r="B243" s="2533"/>
      <c r="C243" s="2533"/>
      <c r="D243" s="2533"/>
      <c r="E243" s="2533"/>
      <c r="F243" s="2533"/>
      <c r="G243" s="2533"/>
      <c r="H243" s="2533"/>
      <c r="I243" s="2533"/>
      <c r="J243" s="2533"/>
      <c r="K243" s="2533"/>
      <c r="L243" s="2533"/>
      <c r="M243" s="2533"/>
      <c r="N243" s="2533"/>
      <c r="O243" s="2533"/>
      <c r="P243" s="2533"/>
      <c r="Q243" s="2533"/>
      <c r="R243" s="2533"/>
      <c r="S243" s="2533"/>
      <c r="T243" s="2561"/>
      <c r="U243" s="2533"/>
      <c r="V243" s="2533"/>
      <c r="W243" s="3021"/>
      <c r="X243" s="3021"/>
      <c r="Y243" s="3021"/>
      <c r="Z243" s="3021"/>
      <c r="AA243" s="3021"/>
      <c r="AB243" s="3021"/>
      <c r="AC243" s="3021"/>
      <c r="AD243" s="3021"/>
      <c r="AE243" s="3021"/>
      <c r="AF243" s="3021"/>
      <c r="AG243" s="3021"/>
      <c r="AH243" s="3021"/>
      <c r="AI243" s="2533"/>
      <c r="AJ243" s="2533"/>
      <c r="AK243" s="2561"/>
      <c r="AL243" s="2533"/>
      <c r="AM243" s="2533"/>
      <c r="AN243" s="2602"/>
      <c r="AO243" s="2602"/>
      <c r="AP243" s="2602"/>
      <c r="AQ243" s="2602"/>
      <c r="AR243" s="2602"/>
      <c r="AS243" s="2602"/>
      <c r="AT243" s="2602"/>
      <c r="AU243" s="2602"/>
      <c r="AV243" s="2602"/>
      <c r="AW243" s="2602"/>
      <c r="AX243" s="2602"/>
      <c r="AY243" s="2580"/>
      <c r="AZ243" s="2580"/>
      <c r="BA243" s="2580"/>
      <c r="BB243" s="2533"/>
      <c r="BC243" s="2533"/>
      <c r="BD243" s="2555"/>
      <c r="BE243" s="2555"/>
      <c r="BF243" s="2555"/>
      <c r="BG243" s="2555"/>
      <c r="BH243" s="2555"/>
      <c r="BI243" s="2555"/>
      <c r="BJ243" s="2555"/>
      <c r="BK243" s="2555"/>
      <c r="BL243" s="2555"/>
      <c r="BM243" s="2555"/>
      <c r="BN243" s="2533"/>
      <c r="BO243" s="2533"/>
      <c r="BP243" s="2533"/>
      <c r="BQ243" s="2533"/>
      <c r="BR243" s="2533"/>
      <c r="BS243" s="2533"/>
      <c r="BT243" s="2533"/>
      <c r="BU243" s="2533"/>
      <c r="BV243" s="2533"/>
      <c r="BW243" s="2533"/>
      <c r="BX243" s="2533"/>
      <c r="BY243" s="2533"/>
      <c r="BZ243" s="2533"/>
      <c r="CA243" s="2533"/>
      <c r="CB243" s="2533"/>
      <c r="CC243" s="2533"/>
      <c r="CD243" s="2533"/>
      <c r="CE243" s="2533"/>
      <c r="CF243" s="2533"/>
      <c r="CG243" s="2533"/>
      <c r="CH243" s="2533"/>
      <c r="CI243" s="2533"/>
      <c r="CJ243" s="2533"/>
      <c r="CK243" s="2533"/>
      <c r="CL243" s="2533"/>
      <c r="CM243" s="2533"/>
      <c r="CN243" s="2533"/>
      <c r="CO243" s="2533"/>
      <c r="CP243" s="2533"/>
      <c r="CQ243" s="2533"/>
      <c r="CR243" s="2533"/>
      <c r="CS243" s="2533"/>
      <c r="CT243" s="2533"/>
      <c r="CU243" s="2533"/>
      <c r="CV243" s="2533"/>
      <c r="CW243" s="2533"/>
      <c r="CX243" s="2533"/>
      <c r="CY243" s="2533"/>
      <c r="CZ243" s="2555"/>
      <c r="DA243" s="2555"/>
      <c r="DB243" s="2555"/>
      <c r="DC243" s="2555"/>
      <c r="DD243" s="2555"/>
      <c r="DE243" s="2533"/>
    </row>
    <row r="244" spans="1:109" ht="6.75" customHeight="1">
      <c r="A244" s="2533"/>
      <c r="B244" s="2533"/>
      <c r="C244" s="2533"/>
      <c r="D244" s="2533"/>
      <c r="E244" s="2533"/>
      <c r="F244" s="2533"/>
      <c r="G244" s="2533"/>
      <c r="H244" s="2533"/>
      <c r="I244" s="2533"/>
      <c r="J244" s="2533"/>
      <c r="K244" s="2533"/>
      <c r="L244" s="2533"/>
      <c r="M244" s="2533"/>
      <c r="N244" s="2533"/>
      <c r="O244" s="2533"/>
      <c r="P244" s="2533"/>
      <c r="Q244" s="2533"/>
      <c r="R244" s="2533"/>
      <c r="S244" s="2533"/>
      <c r="T244" s="2561"/>
      <c r="U244" s="2533"/>
      <c r="V244" s="2533"/>
      <c r="W244" s="3021"/>
      <c r="X244" s="3021"/>
      <c r="Y244" s="3021"/>
      <c r="Z244" s="3021"/>
      <c r="AA244" s="3021"/>
      <c r="AB244" s="3021"/>
      <c r="AC244" s="3021"/>
      <c r="AD244" s="3021"/>
      <c r="AE244" s="3021"/>
      <c r="AF244" s="3021"/>
      <c r="AG244" s="3021"/>
      <c r="AH244" s="3021"/>
      <c r="AI244" s="2533"/>
      <c r="AJ244" s="2533"/>
      <c r="AK244" s="2563"/>
      <c r="AL244" s="2532"/>
      <c r="AM244" s="2533"/>
      <c r="AN244" s="3034" t="s">
        <v>7004</v>
      </c>
      <c r="AO244" s="3034"/>
      <c r="AP244" s="3034"/>
      <c r="AQ244" s="3034"/>
      <c r="AR244" s="3034"/>
      <c r="AS244" s="3034"/>
      <c r="AT244" s="3034"/>
      <c r="AU244" s="3034"/>
      <c r="AV244" s="3034"/>
      <c r="AW244" s="3034"/>
      <c r="AX244" s="3034"/>
      <c r="AY244" s="2533"/>
      <c r="AZ244" s="2533"/>
      <c r="BA244" s="2533"/>
      <c r="BB244" s="2533"/>
      <c r="BC244" s="2533"/>
      <c r="BD244" s="2533"/>
      <c r="BE244" s="2533"/>
      <c r="BF244" s="2533"/>
      <c r="BG244" s="2533"/>
      <c r="BH244" s="2533"/>
      <c r="BI244" s="2533"/>
      <c r="BJ244" s="2533"/>
      <c r="BK244" s="2533"/>
      <c r="BL244" s="2533"/>
      <c r="BM244" s="2533"/>
      <c r="BN244" s="2533"/>
      <c r="BO244" s="2533"/>
      <c r="BP244" s="2533"/>
      <c r="BQ244" s="2533"/>
      <c r="BR244" s="2533"/>
      <c r="BS244" s="2533"/>
      <c r="BT244" s="2533"/>
      <c r="BU244" s="2533"/>
      <c r="BV244" s="2533"/>
      <c r="BW244" s="2533"/>
      <c r="BX244" s="2533"/>
      <c r="BY244" s="2533"/>
      <c r="BZ244" s="2533"/>
      <c r="CA244" s="2533"/>
      <c r="CB244" s="2533"/>
      <c r="CC244" s="2533"/>
      <c r="CD244" s="2533"/>
      <c r="CE244" s="2533"/>
      <c r="CF244" s="2533"/>
      <c r="CG244" s="2533"/>
      <c r="CH244" s="2533"/>
      <c r="CI244" s="2533"/>
      <c r="CJ244" s="2533"/>
      <c r="CK244" s="2533"/>
      <c r="CL244" s="2533"/>
      <c r="CM244" s="2533"/>
      <c r="CN244" s="2533"/>
      <c r="CO244" s="2533"/>
      <c r="CP244" s="2533"/>
      <c r="CQ244" s="2533"/>
      <c r="CR244" s="2533"/>
      <c r="CS244" s="2533"/>
      <c r="CT244" s="2533"/>
      <c r="CU244" s="2533"/>
      <c r="CV244" s="2533"/>
      <c r="CW244" s="2533"/>
      <c r="CX244" s="2533"/>
      <c r="CY244" s="2533"/>
      <c r="CZ244" s="2533"/>
      <c r="DA244" s="2533"/>
      <c r="DB244" s="2533"/>
      <c r="DC244" s="2533"/>
      <c r="DD244" s="2533"/>
      <c r="DE244" s="2533"/>
    </row>
    <row r="245" spans="1:109" ht="6.75" customHeight="1">
      <c r="A245" s="2533"/>
      <c r="B245" s="2533"/>
      <c r="C245" s="2533"/>
      <c r="D245" s="2533"/>
      <c r="E245" s="2533"/>
      <c r="F245" s="2533"/>
      <c r="G245" s="2533"/>
      <c r="H245" s="2533"/>
      <c r="I245" s="2533"/>
      <c r="J245" s="2533"/>
      <c r="K245" s="2533"/>
      <c r="L245" s="2533"/>
      <c r="M245" s="2533"/>
      <c r="N245" s="2533"/>
      <c r="O245" s="2533"/>
      <c r="P245" s="2533"/>
      <c r="Q245" s="2533"/>
      <c r="R245" s="2533"/>
      <c r="S245" s="2533"/>
      <c r="T245" s="2561"/>
      <c r="U245" s="2533"/>
      <c r="V245" s="2533"/>
      <c r="W245" s="3021"/>
      <c r="X245" s="3021"/>
      <c r="Y245" s="3021"/>
      <c r="Z245" s="3021"/>
      <c r="AA245" s="3021"/>
      <c r="AB245" s="3021"/>
      <c r="AC245" s="3021"/>
      <c r="AD245" s="3021"/>
      <c r="AE245" s="3021"/>
      <c r="AF245" s="3021"/>
      <c r="AG245" s="3021"/>
      <c r="AH245" s="3021"/>
      <c r="AI245" s="2533"/>
      <c r="AJ245" s="2533"/>
      <c r="AK245" s="2562"/>
      <c r="AL245" s="2533"/>
      <c r="AM245" s="2533"/>
      <c r="AN245" s="3055"/>
      <c r="AO245" s="3055"/>
      <c r="AP245" s="3055"/>
      <c r="AQ245" s="3055"/>
      <c r="AR245" s="3055"/>
      <c r="AS245" s="3055"/>
      <c r="AT245" s="3055"/>
      <c r="AU245" s="3055"/>
      <c r="AV245" s="3055"/>
      <c r="AW245" s="3055"/>
      <c r="AX245" s="3055"/>
      <c r="AY245" s="2533"/>
      <c r="AZ245" s="2533"/>
      <c r="BA245" s="2533"/>
      <c r="BB245" s="2533"/>
      <c r="BC245" s="2533"/>
      <c r="BD245" s="2533"/>
      <c r="BE245" s="2533"/>
      <c r="BF245" s="2533"/>
      <c r="BG245" s="2533"/>
      <c r="BH245" s="2533"/>
      <c r="BI245" s="2533"/>
      <c r="BJ245" s="2533"/>
      <c r="BK245" s="2533"/>
      <c r="BL245" s="2533"/>
      <c r="BM245" s="2533"/>
      <c r="BN245" s="2533"/>
      <c r="BO245" s="2533"/>
      <c r="BP245" s="2533"/>
      <c r="BQ245" s="2533"/>
      <c r="BR245" s="2533"/>
      <c r="BS245" s="2533"/>
      <c r="BT245" s="2533"/>
      <c r="BU245" s="2533"/>
      <c r="BV245" s="2533"/>
      <c r="BW245" s="2533"/>
      <c r="BX245" s="2533"/>
      <c r="BY245" s="2533"/>
      <c r="BZ245" s="2533"/>
      <c r="CA245" s="2533"/>
      <c r="CB245" s="2533"/>
      <c r="CC245" s="2533"/>
      <c r="CD245" s="2533"/>
      <c r="CE245" s="2533"/>
      <c r="CF245" s="2533"/>
      <c r="CG245" s="2533"/>
      <c r="CH245" s="2533"/>
      <c r="CI245" s="2533"/>
      <c r="CJ245" s="2533"/>
      <c r="CK245" s="2533"/>
      <c r="CL245" s="2533"/>
      <c r="CM245" s="2533"/>
      <c r="CN245" s="2533"/>
      <c r="CO245" s="2533"/>
      <c r="CP245" s="2533"/>
      <c r="CQ245" s="2533"/>
      <c r="CR245" s="2533"/>
      <c r="CS245" s="2533"/>
      <c r="CT245" s="2533"/>
      <c r="CU245" s="2533"/>
      <c r="CV245" s="2533"/>
      <c r="CW245" s="2533"/>
      <c r="CX245" s="2533"/>
      <c r="CY245" s="2533"/>
      <c r="CZ245" s="2533"/>
      <c r="DA245" s="2533"/>
      <c r="DB245" s="2533"/>
      <c r="DC245" s="2533"/>
      <c r="DD245" s="2533"/>
      <c r="DE245" s="2533"/>
    </row>
    <row r="246" spans="1:109" ht="6.75" customHeight="1">
      <c r="A246" s="2533"/>
      <c r="B246" s="2533"/>
      <c r="C246" s="2533"/>
      <c r="D246" s="2533"/>
      <c r="E246" s="2533"/>
      <c r="F246" s="2533"/>
      <c r="G246" s="2533"/>
      <c r="H246" s="2533"/>
      <c r="I246" s="2533"/>
      <c r="J246" s="2533"/>
      <c r="K246" s="2533"/>
      <c r="L246" s="2533"/>
      <c r="M246" s="2533"/>
      <c r="N246" s="2533"/>
      <c r="O246" s="2533"/>
      <c r="P246" s="2533"/>
      <c r="Q246" s="2533"/>
      <c r="R246" s="2533"/>
      <c r="S246" s="2533"/>
      <c r="T246" s="2561"/>
      <c r="U246" s="2533"/>
      <c r="V246" s="2533"/>
      <c r="W246" s="3021"/>
      <c r="X246" s="3021"/>
      <c r="Y246" s="3021"/>
      <c r="Z246" s="3021"/>
      <c r="AA246" s="3021"/>
      <c r="AB246" s="3021"/>
      <c r="AC246" s="3021"/>
      <c r="AD246" s="3021"/>
      <c r="AE246" s="3021"/>
      <c r="AF246" s="3021"/>
      <c r="AG246" s="3021"/>
      <c r="AH246" s="3021"/>
      <c r="AI246" s="2533"/>
      <c r="AJ246" s="2533"/>
      <c r="AK246" s="2561"/>
      <c r="AL246" s="2533"/>
      <c r="AM246" s="2533"/>
      <c r="AN246" s="2601"/>
      <c r="AO246" s="2601"/>
      <c r="AP246" s="2601"/>
      <c r="AQ246" s="2601"/>
      <c r="AR246" s="2601"/>
      <c r="AS246" s="2601"/>
      <c r="AT246" s="2601"/>
      <c r="AU246" s="2601"/>
      <c r="AV246" s="2601"/>
      <c r="AW246" s="2601"/>
      <c r="AX246" s="2601"/>
      <c r="AY246" s="2555"/>
      <c r="AZ246" s="2555"/>
      <c r="BA246" s="2555"/>
      <c r="BB246" s="2555"/>
      <c r="BC246" s="2555"/>
      <c r="BD246" s="2555"/>
      <c r="BE246" s="2555"/>
      <c r="BF246" s="2555"/>
      <c r="BG246" s="2555"/>
      <c r="BH246" s="2555"/>
      <c r="BI246" s="2555"/>
      <c r="BJ246" s="2555"/>
      <c r="BK246" s="2533"/>
      <c r="BL246" s="2533"/>
      <c r="BM246" s="2533"/>
      <c r="BN246" s="2533"/>
      <c r="BO246" s="2533"/>
      <c r="BP246" s="2533"/>
      <c r="BQ246" s="2533"/>
      <c r="BR246" s="2533"/>
      <c r="BS246" s="2533"/>
      <c r="BT246" s="2533"/>
      <c r="BU246" s="2533"/>
      <c r="BV246" s="2533"/>
      <c r="BW246" s="2533"/>
      <c r="BX246" s="2533"/>
      <c r="BY246" s="2533"/>
      <c r="BZ246" s="2533"/>
      <c r="CA246" s="2555"/>
      <c r="CB246" s="2555"/>
      <c r="CC246" s="2533"/>
      <c r="CD246" s="2533"/>
      <c r="CE246" s="2533"/>
      <c r="CF246" s="2533"/>
      <c r="CG246" s="2533"/>
      <c r="CH246" s="2533"/>
      <c r="CI246" s="2533"/>
      <c r="CJ246" s="2533"/>
      <c r="CK246" s="2533"/>
      <c r="CL246" s="2533"/>
      <c r="CM246" s="2533"/>
      <c r="CN246" s="2533"/>
      <c r="CO246" s="2533"/>
      <c r="CP246" s="2533"/>
      <c r="CQ246" s="2533"/>
      <c r="CR246" s="2533"/>
      <c r="CS246" s="2533"/>
      <c r="CT246" s="2533"/>
      <c r="CU246" s="2533"/>
      <c r="CV246" s="2533"/>
      <c r="CW246" s="2533"/>
      <c r="CX246" s="2533"/>
      <c r="CY246" s="2533"/>
      <c r="CZ246" s="2555"/>
      <c r="DA246" s="2555"/>
      <c r="DB246" s="2555"/>
      <c r="DC246" s="2555"/>
      <c r="DD246" s="2555"/>
      <c r="DE246" s="2533"/>
    </row>
    <row r="247" spans="1:109" ht="6.75" customHeight="1">
      <c r="A247" s="2533"/>
      <c r="B247" s="2533"/>
      <c r="C247" s="2533"/>
      <c r="D247" s="2533"/>
      <c r="E247" s="2533"/>
      <c r="F247" s="2533"/>
      <c r="G247" s="2533"/>
      <c r="H247" s="2533"/>
      <c r="I247" s="2533"/>
      <c r="J247" s="2533"/>
      <c r="K247" s="2533"/>
      <c r="L247" s="2533"/>
      <c r="M247" s="2533"/>
      <c r="N247" s="2533"/>
      <c r="O247" s="2533"/>
      <c r="P247" s="2533"/>
      <c r="Q247" s="2533"/>
      <c r="R247" s="2533"/>
      <c r="S247" s="2533"/>
      <c r="T247" s="2561"/>
      <c r="U247" s="2533"/>
      <c r="V247" s="2533"/>
      <c r="W247" s="3021"/>
      <c r="X247" s="3021"/>
      <c r="Y247" s="3021"/>
      <c r="Z247" s="3021"/>
      <c r="AA247" s="3021"/>
      <c r="AB247" s="3021"/>
      <c r="AC247" s="3021"/>
      <c r="AD247" s="3021"/>
      <c r="AE247" s="3021"/>
      <c r="AF247" s="3021"/>
      <c r="AG247" s="3021"/>
      <c r="AH247" s="3021"/>
      <c r="AI247" s="2533"/>
      <c r="AJ247" s="2533"/>
      <c r="AK247" s="2563"/>
      <c r="AL247" s="2532"/>
      <c r="AM247" s="2533"/>
      <c r="AN247" s="3034" t="s">
        <v>7005</v>
      </c>
      <c r="AO247" s="3034"/>
      <c r="AP247" s="3034"/>
      <c r="AQ247" s="3034"/>
      <c r="AR247" s="3034"/>
      <c r="AS247" s="3034"/>
      <c r="AT247" s="3034"/>
      <c r="AU247" s="3034"/>
      <c r="AV247" s="3034"/>
      <c r="AW247" s="3034"/>
      <c r="AX247" s="3034"/>
      <c r="AY247" s="3034"/>
      <c r="AZ247" s="3034"/>
      <c r="BA247" s="3034"/>
      <c r="BB247" s="2533"/>
      <c r="BC247" s="2533"/>
      <c r="BD247" s="2533"/>
      <c r="BE247" s="2533"/>
      <c r="BF247" s="2533"/>
      <c r="BG247" s="2533"/>
      <c r="BH247" s="2533"/>
      <c r="BI247" s="2533"/>
      <c r="BJ247" s="2533"/>
      <c r="BK247" s="2533"/>
      <c r="BL247" s="2533"/>
      <c r="BM247" s="2533"/>
      <c r="BN247" s="2533"/>
      <c r="BO247" s="2533"/>
      <c r="BP247" s="2533"/>
      <c r="BQ247" s="2533"/>
      <c r="BR247" s="2533"/>
      <c r="BS247" s="2533"/>
      <c r="BT247" s="2533"/>
      <c r="BU247" s="2533"/>
      <c r="BV247" s="2533"/>
      <c r="BW247" s="2533"/>
      <c r="BX247" s="2533"/>
      <c r="BY247" s="2533"/>
      <c r="BZ247" s="2533"/>
      <c r="CA247" s="2533"/>
      <c r="CB247" s="2533"/>
      <c r="CC247" s="2533"/>
      <c r="CD247" s="2533"/>
      <c r="CE247" s="2533"/>
      <c r="CF247" s="2533"/>
      <c r="CG247" s="2533"/>
      <c r="CH247" s="2533"/>
      <c r="CI247" s="2533"/>
      <c r="CJ247" s="2533"/>
      <c r="CK247" s="2533"/>
      <c r="CL247" s="2533"/>
      <c r="CM247" s="2533"/>
      <c r="CN247" s="2533"/>
      <c r="CO247" s="2533"/>
      <c r="CP247" s="2533"/>
      <c r="CQ247" s="2533"/>
      <c r="CR247" s="2533"/>
      <c r="CS247" s="2533"/>
      <c r="CT247" s="2533"/>
      <c r="CU247" s="2533"/>
      <c r="CV247" s="2533"/>
      <c r="CW247" s="2533"/>
      <c r="CX247" s="2533"/>
      <c r="CY247" s="2533"/>
      <c r="CZ247" s="2533"/>
      <c r="DA247" s="2533"/>
      <c r="DB247" s="2533"/>
      <c r="DC247" s="2533"/>
      <c r="DD247" s="2533"/>
      <c r="DE247" s="2533"/>
    </row>
    <row r="248" spans="1:109" ht="6.75" customHeight="1">
      <c r="A248" s="2533"/>
      <c r="B248" s="2533"/>
      <c r="C248" s="2533"/>
      <c r="D248" s="2533"/>
      <c r="E248" s="2533"/>
      <c r="F248" s="2533"/>
      <c r="G248" s="2533"/>
      <c r="H248" s="2533"/>
      <c r="I248" s="2533"/>
      <c r="J248" s="2533"/>
      <c r="K248" s="2533"/>
      <c r="L248" s="2533"/>
      <c r="M248" s="2533"/>
      <c r="N248" s="2533"/>
      <c r="O248" s="2533"/>
      <c r="P248" s="2533"/>
      <c r="Q248" s="2533"/>
      <c r="R248" s="2533"/>
      <c r="S248" s="2533"/>
      <c r="T248" s="2561"/>
      <c r="U248" s="2533"/>
      <c r="V248" s="2533"/>
      <c r="W248" s="2533"/>
      <c r="X248" s="2533"/>
      <c r="Y248" s="2533"/>
      <c r="Z248" s="2533"/>
      <c r="AA248" s="2533"/>
      <c r="AB248" s="2533"/>
      <c r="AC248" s="2533"/>
      <c r="AD248" s="2533"/>
      <c r="AE248" s="2533"/>
      <c r="AF248" s="2533"/>
      <c r="AG248" s="2533"/>
      <c r="AH248" s="2533"/>
      <c r="AI248" s="2533"/>
      <c r="AJ248" s="2533"/>
      <c r="AK248" s="2562"/>
      <c r="AL248" s="2535"/>
      <c r="AM248" s="2533"/>
      <c r="AN248" s="3055"/>
      <c r="AO248" s="3055"/>
      <c r="AP248" s="3055"/>
      <c r="AQ248" s="3055"/>
      <c r="AR248" s="3055"/>
      <c r="AS248" s="3055"/>
      <c r="AT248" s="3055"/>
      <c r="AU248" s="3055"/>
      <c r="AV248" s="3055"/>
      <c r="AW248" s="3055"/>
      <c r="AX248" s="3055"/>
      <c r="AY248" s="3055"/>
      <c r="AZ248" s="3055"/>
      <c r="BA248" s="3055"/>
      <c r="BB248" s="2533"/>
      <c r="BC248" s="2533"/>
      <c r="BD248" s="2533"/>
      <c r="BE248" s="2533"/>
      <c r="BF248" s="2533"/>
      <c r="BG248" s="2533"/>
      <c r="BH248" s="2533"/>
      <c r="BI248" s="2533"/>
      <c r="BJ248" s="2533"/>
      <c r="BK248" s="2533"/>
      <c r="BL248" s="2533"/>
      <c r="BM248" s="2533"/>
      <c r="BN248" s="2533"/>
      <c r="BO248" s="2533"/>
      <c r="BP248" s="2533"/>
      <c r="BQ248" s="2533"/>
      <c r="BR248" s="2533"/>
      <c r="BS248" s="2533"/>
      <c r="BT248" s="2533"/>
      <c r="BU248" s="2533"/>
      <c r="BV248" s="2533"/>
      <c r="BW248" s="2533"/>
      <c r="BX248" s="2533"/>
      <c r="BY248" s="2533"/>
      <c r="BZ248" s="2533"/>
      <c r="CA248" s="2533"/>
      <c r="CB248" s="2533"/>
      <c r="CC248" s="2533"/>
      <c r="CD248" s="2533"/>
      <c r="CE248" s="2533"/>
      <c r="CF248" s="2533"/>
      <c r="CG248" s="2533"/>
      <c r="CH248" s="2533"/>
      <c r="CI248" s="2533"/>
      <c r="CJ248" s="2533"/>
      <c r="CK248" s="2533"/>
      <c r="CL248" s="2533"/>
      <c r="CM248" s="2533"/>
      <c r="CN248" s="2533"/>
      <c r="CO248" s="2533"/>
      <c r="CP248" s="2533"/>
      <c r="CQ248" s="2533"/>
      <c r="CR248" s="2533"/>
      <c r="CS248" s="2533"/>
      <c r="CT248" s="2533"/>
      <c r="CU248" s="2533"/>
      <c r="CV248" s="2533"/>
      <c r="CW248" s="2533"/>
      <c r="CX248" s="2533"/>
      <c r="CY248" s="2533"/>
      <c r="CZ248" s="2533"/>
      <c r="DA248" s="2533"/>
      <c r="DB248" s="2533"/>
      <c r="DC248" s="2533"/>
      <c r="DD248" s="2533"/>
      <c r="DE248" s="2533"/>
    </row>
    <row r="249" spans="1:109" ht="6.75" customHeight="1">
      <c r="A249" s="2533"/>
      <c r="B249" s="2533"/>
      <c r="C249" s="2533"/>
      <c r="D249" s="2533"/>
      <c r="E249" s="2533"/>
      <c r="F249" s="2533"/>
      <c r="G249" s="2533"/>
      <c r="H249" s="2533"/>
      <c r="I249" s="2533"/>
      <c r="J249" s="2533"/>
      <c r="K249" s="2533"/>
      <c r="L249" s="2533"/>
      <c r="M249" s="2533"/>
      <c r="N249" s="2533"/>
      <c r="O249" s="2533"/>
      <c r="P249" s="2533"/>
      <c r="Q249" s="2533"/>
      <c r="R249" s="2533"/>
      <c r="S249" s="2533"/>
      <c r="T249" s="2561"/>
      <c r="U249" s="2533"/>
      <c r="V249" s="2533"/>
      <c r="W249" s="2533"/>
      <c r="X249" s="2533"/>
      <c r="Y249" s="2533"/>
      <c r="Z249" s="2533"/>
      <c r="AA249" s="2533"/>
      <c r="AB249" s="2533"/>
      <c r="AC249" s="2533"/>
      <c r="AD249" s="2533"/>
      <c r="AE249" s="2533"/>
      <c r="AF249" s="2533"/>
      <c r="AG249" s="2533"/>
      <c r="AH249" s="2533"/>
      <c r="AI249" s="2533"/>
      <c r="AJ249" s="2533"/>
      <c r="AK249" s="2561"/>
      <c r="AL249" s="2533"/>
      <c r="AM249" s="2533"/>
      <c r="AN249" s="2556"/>
      <c r="AO249" s="2556"/>
      <c r="AP249" s="2556"/>
      <c r="AQ249" s="2556"/>
      <c r="AR249" s="2556"/>
      <c r="AS249" s="2556"/>
      <c r="AT249" s="2556"/>
      <c r="AU249" s="2556"/>
      <c r="AV249" s="2556"/>
      <c r="AW249" s="2556"/>
      <c r="AX249" s="2556"/>
      <c r="AY249" s="2556"/>
      <c r="AZ249" s="2556"/>
      <c r="BA249" s="2556"/>
      <c r="BB249" s="2533"/>
      <c r="BC249" s="2533"/>
      <c r="BD249" s="2533"/>
      <c r="BE249" s="2533"/>
      <c r="BF249" s="2533"/>
      <c r="BG249" s="2533"/>
      <c r="BH249" s="2533"/>
      <c r="BI249" s="2533"/>
      <c r="BJ249" s="2533"/>
      <c r="BK249" s="2533"/>
      <c r="BL249" s="2533"/>
      <c r="BM249" s="2533"/>
      <c r="BN249" s="2533"/>
      <c r="BO249" s="2533"/>
      <c r="BP249" s="2533"/>
      <c r="BQ249" s="2533"/>
      <c r="BR249" s="2533"/>
      <c r="BS249" s="2533"/>
      <c r="BT249" s="2533"/>
      <c r="BU249" s="2533"/>
      <c r="BV249" s="2533"/>
      <c r="BW249" s="2533"/>
      <c r="BX249" s="2533"/>
      <c r="BY249" s="2533"/>
      <c r="BZ249" s="2533"/>
      <c r="CA249" s="2533"/>
      <c r="CB249" s="2533"/>
      <c r="CC249" s="2533"/>
      <c r="CD249" s="2533"/>
      <c r="CE249" s="2533"/>
      <c r="CF249" s="2533"/>
      <c r="CG249" s="2533"/>
      <c r="CH249" s="2533"/>
      <c r="CI249" s="2533"/>
      <c r="CJ249" s="2533"/>
      <c r="CK249" s="2533"/>
      <c r="CL249" s="2533"/>
      <c r="CM249" s="2533"/>
      <c r="CN249" s="2533"/>
      <c r="CO249" s="2533"/>
      <c r="CP249" s="2533"/>
      <c r="CQ249" s="2533"/>
      <c r="CR249" s="2533"/>
      <c r="CS249" s="2533"/>
      <c r="CT249" s="2533"/>
      <c r="CU249" s="2533"/>
      <c r="CV249" s="2533"/>
      <c r="CW249" s="2533"/>
      <c r="CX249" s="2533"/>
      <c r="CY249" s="2533"/>
      <c r="CZ249" s="2533"/>
      <c r="DA249" s="2533"/>
      <c r="DB249" s="2533"/>
      <c r="DC249" s="2533"/>
      <c r="DD249" s="2533"/>
      <c r="DE249" s="2533"/>
    </row>
    <row r="250" spans="1:109" ht="6.75" customHeight="1">
      <c r="A250" s="2533"/>
      <c r="B250" s="2533"/>
      <c r="C250" s="2533"/>
      <c r="D250" s="2533"/>
      <c r="E250" s="2533"/>
      <c r="F250" s="2533"/>
      <c r="G250" s="2533"/>
      <c r="H250" s="2533"/>
      <c r="I250" s="2533"/>
      <c r="J250" s="2533"/>
      <c r="K250" s="2533"/>
      <c r="L250" s="2533"/>
      <c r="M250" s="2533"/>
      <c r="N250" s="2533"/>
      <c r="O250" s="2533"/>
      <c r="P250" s="2533"/>
      <c r="Q250" s="2533"/>
      <c r="R250" s="2533"/>
      <c r="S250" s="2533"/>
      <c r="T250" s="2561"/>
      <c r="U250" s="2533"/>
      <c r="V250" s="2533"/>
      <c r="W250" s="2533"/>
      <c r="X250" s="2533"/>
      <c r="Y250" s="2533"/>
      <c r="Z250" s="2533"/>
      <c r="AA250" s="2533"/>
      <c r="AB250" s="2533"/>
      <c r="AC250" s="2533"/>
      <c r="AD250" s="2533"/>
      <c r="AE250" s="2533"/>
      <c r="AF250" s="2533"/>
      <c r="AG250" s="2533"/>
      <c r="AH250" s="2533"/>
      <c r="AI250" s="2533"/>
      <c r="AJ250" s="2533"/>
      <c r="AK250" s="2563"/>
      <c r="AL250" s="2532"/>
      <c r="AM250" s="2533"/>
      <c r="AN250" s="3029" t="s">
        <v>108</v>
      </c>
      <c r="AO250" s="3029"/>
      <c r="AP250" s="3029"/>
      <c r="AQ250" s="3029"/>
      <c r="AR250" s="3029"/>
      <c r="AS250" s="3029"/>
      <c r="AT250" s="3029"/>
      <c r="AU250" s="3029"/>
      <c r="AV250" s="3029"/>
      <c r="AW250" s="3029"/>
      <c r="AX250" s="3029"/>
      <c r="AY250" s="3029"/>
      <c r="AZ250" s="3029"/>
      <c r="BA250" s="3029"/>
      <c r="BB250" s="2533"/>
      <c r="BC250" s="2533"/>
      <c r="BD250" s="3022" t="s">
        <v>8212</v>
      </c>
      <c r="BE250" s="3022"/>
      <c r="BF250" s="3022"/>
      <c r="BG250" s="3022"/>
      <c r="BH250" s="3022"/>
      <c r="BI250" s="3022"/>
      <c r="BJ250" s="3022"/>
      <c r="BK250" s="3022"/>
      <c r="BL250" s="3022"/>
      <c r="BM250" s="3022"/>
      <c r="BN250" s="3022"/>
      <c r="BO250" s="3022"/>
      <c r="BP250" s="3022"/>
      <c r="BQ250" s="3022"/>
      <c r="BR250" s="3022"/>
      <c r="BS250" s="3022"/>
      <c r="BT250" s="3022"/>
      <c r="BU250" s="3022"/>
      <c r="BV250" s="3022"/>
      <c r="BW250" s="3022"/>
      <c r="BX250" s="3022"/>
      <c r="BY250" s="3022"/>
      <c r="BZ250" s="3022"/>
      <c r="CA250" s="3022"/>
      <c r="CB250" s="3022"/>
      <c r="CC250" s="3022"/>
      <c r="CD250" s="3022"/>
      <c r="CE250" s="3022"/>
      <c r="CF250" s="3022"/>
      <c r="CG250" s="3022"/>
      <c r="CH250" s="3022"/>
      <c r="CI250" s="3022"/>
      <c r="CJ250" s="3022"/>
      <c r="CK250" s="3022"/>
      <c r="CL250" s="3022"/>
      <c r="CM250" s="3022"/>
      <c r="CN250" s="3022"/>
      <c r="CO250" s="3022"/>
      <c r="CP250" s="3022"/>
      <c r="CQ250" s="3022"/>
      <c r="CR250" s="3022"/>
      <c r="CS250" s="3022"/>
      <c r="CT250" s="3022"/>
      <c r="CU250" s="3022"/>
      <c r="CV250" s="3022"/>
      <c r="CW250" s="3022"/>
      <c r="CX250" s="3022"/>
      <c r="CY250" s="3022"/>
      <c r="CZ250" s="3022"/>
      <c r="DA250" s="3022"/>
      <c r="DB250" s="3022"/>
      <c r="DC250" s="3022"/>
      <c r="DD250" s="3022"/>
      <c r="DE250" s="3022"/>
    </row>
    <row r="251" spans="1:109" ht="6.75" customHeight="1">
      <c r="A251" s="2533"/>
      <c r="B251" s="2533"/>
      <c r="C251" s="2533"/>
      <c r="D251" s="2533"/>
      <c r="E251" s="2533"/>
      <c r="F251" s="2533"/>
      <c r="G251" s="2533"/>
      <c r="H251" s="2533"/>
      <c r="I251" s="2533"/>
      <c r="J251" s="2533"/>
      <c r="K251" s="2533"/>
      <c r="L251" s="2533"/>
      <c r="M251" s="2533"/>
      <c r="N251" s="2533"/>
      <c r="O251" s="2533"/>
      <c r="P251" s="2533"/>
      <c r="Q251" s="2533"/>
      <c r="R251" s="2533"/>
      <c r="S251" s="2533"/>
      <c r="T251" s="2561"/>
      <c r="U251" s="2533"/>
      <c r="V251" s="2533"/>
      <c r="W251" s="2533"/>
      <c r="X251" s="2533"/>
      <c r="Y251" s="2533"/>
      <c r="Z251" s="2533"/>
      <c r="AA251" s="2533"/>
      <c r="AB251" s="2533"/>
      <c r="AC251" s="2533"/>
      <c r="AD251" s="2533"/>
      <c r="AE251" s="2533"/>
      <c r="AF251" s="2533"/>
      <c r="AG251" s="2533"/>
      <c r="AH251" s="2533"/>
      <c r="AI251" s="2533"/>
      <c r="AJ251" s="2533"/>
      <c r="AK251" s="2535"/>
      <c r="AL251" s="2535"/>
      <c r="AM251" s="2533"/>
      <c r="AN251" s="3029"/>
      <c r="AO251" s="3029"/>
      <c r="AP251" s="3029"/>
      <c r="AQ251" s="3029"/>
      <c r="AR251" s="3029"/>
      <c r="AS251" s="3029"/>
      <c r="AT251" s="3029"/>
      <c r="AU251" s="3029"/>
      <c r="AV251" s="3029"/>
      <c r="AW251" s="3029"/>
      <c r="AX251" s="3029"/>
      <c r="AY251" s="3029"/>
      <c r="AZ251" s="3029"/>
      <c r="BA251" s="3029"/>
      <c r="BB251" s="2535"/>
      <c r="BC251" s="2533"/>
      <c r="BD251" s="3022"/>
      <c r="BE251" s="3022"/>
      <c r="BF251" s="3022"/>
      <c r="BG251" s="3022"/>
      <c r="BH251" s="3022"/>
      <c r="BI251" s="3022"/>
      <c r="BJ251" s="3022"/>
      <c r="BK251" s="3022"/>
      <c r="BL251" s="3022"/>
      <c r="BM251" s="3022"/>
      <c r="BN251" s="3022"/>
      <c r="BO251" s="3022"/>
      <c r="BP251" s="3022"/>
      <c r="BQ251" s="3022"/>
      <c r="BR251" s="3022"/>
      <c r="BS251" s="3022"/>
      <c r="BT251" s="3022"/>
      <c r="BU251" s="3022"/>
      <c r="BV251" s="3022"/>
      <c r="BW251" s="3022"/>
      <c r="BX251" s="3022"/>
      <c r="BY251" s="3022"/>
      <c r="BZ251" s="3022"/>
      <c r="CA251" s="3022"/>
      <c r="CB251" s="3022"/>
      <c r="CC251" s="3022"/>
      <c r="CD251" s="3022"/>
      <c r="CE251" s="3022"/>
      <c r="CF251" s="3022"/>
      <c r="CG251" s="3022"/>
      <c r="CH251" s="3022"/>
      <c r="CI251" s="3022"/>
      <c r="CJ251" s="3022"/>
      <c r="CK251" s="3022"/>
      <c r="CL251" s="3022"/>
      <c r="CM251" s="3022"/>
      <c r="CN251" s="3022"/>
      <c r="CO251" s="3022"/>
      <c r="CP251" s="3022"/>
      <c r="CQ251" s="3022"/>
      <c r="CR251" s="3022"/>
      <c r="CS251" s="3022"/>
      <c r="CT251" s="3022"/>
      <c r="CU251" s="3022"/>
      <c r="CV251" s="3022"/>
      <c r="CW251" s="3022"/>
      <c r="CX251" s="3022"/>
      <c r="CY251" s="3022"/>
      <c r="CZ251" s="3022"/>
      <c r="DA251" s="3022"/>
      <c r="DB251" s="3022"/>
      <c r="DC251" s="3022"/>
      <c r="DD251" s="3022"/>
      <c r="DE251" s="3022"/>
    </row>
    <row r="252" spans="1:109" ht="6.75" customHeight="1">
      <c r="A252" s="2533"/>
      <c r="B252" s="2533"/>
      <c r="C252" s="2533"/>
      <c r="D252" s="2533"/>
      <c r="E252" s="2533"/>
      <c r="F252" s="2533"/>
      <c r="G252" s="2533"/>
      <c r="H252" s="2533"/>
      <c r="I252" s="2533"/>
      <c r="J252" s="2533"/>
      <c r="K252" s="2533"/>
      <c r="L252" s="2533"/>
      <c r="M252" s="2533"/>
      <c r="N252" s="2533"/>
      <c r="O252" s="2533"/>
      <c r="P252" s="2533"/>
      <c r="Q252" s="2533"/>
      <c r="R252" s="2533"/>
      <c r="S252" s="2533"/>
      <c r="T252" s="2561"/>
      <c r="U252" s="2533"/>
      <c r="V252" s="2533"/>
      <c r="W252" s="2533"/>
      <c r="X252" s="2533"/>
      <c r="Y252" s="2533"/>
      <c r="Z252" s="2533"/>
      <c r="AA252" s="2533"/>
      <c r="AB252" s="2533"/>
      <c r="AC252" s="2533"/>
      <c r="AD252" s="2533"/>
      <c r="AE252" s="2533"/>
      <c r="AF252" s="2533"/>
      <c r="AG252" s="2533"/>
      <c r="AH252" s="2533"/>
      <c r="AI252" s="2533"/>
      <c r="AJ252" s="2533"/>
      <c r="AK252" s="2533"/>
      <c r="AL252" s="2533"/>
      <c r="AM252" s="2533"/>
      <c r="AN252" s="2533"/>
      <c r="AO252" s="2533"/>
      <c r="AP252" s="2533"/>
      <c r="AQ252" s="2533"/>
      <c r="AR252" s="2533"/>
      <c r="AS252" s="2533"/>
      <c r="AT252" s="2533"/>
      <c r="AU252" s="2533"/>
      <c r="AV252" s="2533"/>
      <c r="AW252" s="2533"/>
      <c r="AX252" s="2533"/>
      <c r="AY252" s="2533"/>
      <c r="AZ252" s="2533"/>
      <c r="BA252" s="2533"/>
      <c r="BB252" s="2533"/>
      <c r="BC252" s="2533"/>
      <c r="BD252" s="2533"/>
      <c r="BE252" s="2533"/>
      <c r="BF252" s="2533"/>
      <c r="BG252" s="2533"/>
      <c r="BH252" s="2533"/>
      <c r="BI252" s="2533"/>
      <c r="BJ252" s="2533"/>
      <c r="BK252" s="2533"/>
      <c r="BL252" s="2533"/>
      <c r="BM252" s="2533"/>
      <c r="BN252" s="2533"/>
      <c r="BO252" s="2533"/>
      <c r="BP252" s="2533"/>
      <c r="BQ252" s="2533"/>
      <c r="BR252" s="2533"/>
      <c r="BS252" s="2533"/>
      <c r="BT252" s="2533"/>
      <c r="BU252" s="2533"/>
      <c r="BV252" s="2533"/>
      <c r="BW252" s="2533"/>
      <c r="BX252" s="2533"/>
      <c r="BY252" s="2533"/>
      <c r="BZ252" s="2533"/>
      <c r="CA252" s="2533"/>
      <c r="CB252" s="2533"/>
      <c r="CC252" s="2533"/>
      <c r="CD252" s="2533"/>
      <c r="CE252" s="2533"/>
      <c r="CF252" s="2533"/>
      <c r="CG252" s="2533"/>
      <c r="CH252" s="2533"/>
      <c r="CI252" s="2533"/>
      <c r="CJ252" s="2533"/>
      <c r="CK252" s="2533"/>
      <c r="CL252" s="2533"/>
      <c r="CM252" s="2533"/>
      <c r="CN252" s="2533"/>
      <c r="CO252" s="2533"/>
      <c r="CP252" s="2533"/>
      <c r="CQ252" s="2533"/>
      <c r="CR252" s="2533"/>
      <c r="CS252" s="2533"/>
      <c r="CT252" s="2533"/>
      <c r="CU252" s="2533"/>
      <c r="CV252" s="2533"/>
      <c r="CW252" s="2533"/>
      <c r="CX252" s="2533"/>
      <c r="CY252" s="2533"/>
      <c r="CZ252" s="2533"/>
      <c r="DA252" s="2533"/>
      <c r="DB252" s="2533"/>
      <c r="DC252" s="2533"/>
      <c r="DD252" s="2533"/>
      <c r="DE252" s="2533"/>
    </row>
    <row r="253" spans="1:109" ht="6.75" customHeight="1">
      <c r="A253" s="2533"/>
      <c r="B253" s="2533"/>
      <c r="C253" s="2533"/>
      <c r="D253" s="2533"/>
      <c r="E253" s="2533"/>
      <c r="F253" s="2533"/>
      <c r="G253" s="2533"/>
      <c r="H253" s="2533"/>
      <c r="I253" s="2533"/>
      <c r="J253" s="2533"/>
      <c r="K253" s="2533"/>
      <c r="L253" s="2533"/>
      <c r="M253" s="2533"/>
      <c r="N253" s="2533"/>
      <c r="O253" s="2533"/>
      <c r="P253" s="2533"/>
      <c r="Q253" s="2533"/>
      <c r="R253" s="2533"/>
      <c r="S253" s="2533"/>
      <c r="T253" s="2563"/>
      <c r="U253" s="2532"/>
      <c r="V253" s="2533"/>
      <c r="W253" s="3020" t="s">
        <v>173</v>
      </c>
      <c r="X253" s="3020"/>
      <c r="Y253" s="3020"/>
      <c r="Z253" s="3020"/>
      <c r="AA253" s="3020"/>
      <c r="AB253" s="3020"/>
      <c r="AC253" s="3020"/>
      <c r="AD253" s="3020"/>
      <c r="AE253" s="3020"/>
      <c r="AF253" s="3020"/>
      <c r="AG253" s="2532"/>
      <c r="AH253" s="2532"/>
      <c r="AI253" s="2532"/>
      <c r="AJ253" s="2532"/>
      <c r="AK253" s="2532"/>
      <c r="AL253" s="2532"/>
      <c r="AM253" s="2533"/>
      <c r="AN253" s="3022" t="s">
        <v>118</v>
      </c>
      <c r="AO253" s="3022"/>
      <c r="AP253" s="3022"/>
      <c r="AQ253" s="3022"/>
      <c r="AR253" s="3022"/>
      <c r="AS253" s="3022"/>
      <c r="AT253" s="3022"/>
      <c r="AU253" s="3022"/>
      <c r="AV253" s="2533"/>
      <c r="AW253" s="2533"/>
      <c r="AX253" s="2533"/>
      <c r="AY253" s="2533"/>
      <c r="AZ253" s="2533"/>
      <c r="BA253" s="2533"/>
      <c r="BB253" s="2532"/>
      <c r="BC253" s="2533"/>
      <c r="BD253" s="3020" t="s">
        <v>7006</v>
      </c>
      <c r="BE253" s="3020"/>
      <c r="BF253" s="3020"/>
      <c r="BG253" s="3020"/>
      <c r="BH253" s="3020"/>
      <c r="BI253" s="3020"/>
      <c r="BJ253" s="3020"/>
      <c r="BK253" s="3020"/>
      <c r="BL253" s="3020"/>
      <c r="BM253" s="3020"/>
      <c r="BN253" s="3020"/>
      <c r="BO253" s="3020"/>
      <c r="BP253" s="3020"/>
      <c r="BQ253" s="3020"/>
      <c r="BR253" s="3020"/>
      <c r="BS253" s="3020"/>
      <c r="BT253" s="3020"/>
      <c r="BU253" s="3020"/>
      <c r="BV253" s="3020"/>
      <c r="BW253" s="3020"/>
      <c r="BX253" s="3020"/>
      <c r="BY253" s="3020"/>
      <c r="BZ253" s="3020"/>
      <c r="CA253" s="3020"/>
      <c r="CB253" s="3020"/>
      <c r="CC253" s="3020"/>
      <c r="CD253" s="3020"/>
      <c r="CE253" s="3020"/>
      <c r="CF253" s="3020"/>
      <c r="CG253" s="3020"/>
      <c r="CH253" s="3020"/>
      <c r="CI253" s="3020"/>
      <c r="CJ253" s="3020"/>
      <c r="CK253" s="3020"/>
      <c r="CL253" s="3020"/>
      <c r="CM253" s="3020"/>
      <c r="CN253" s="3020"/>
      <c r="CO253" s="3020"/>
      <c r="CP253" s="3020"/>
      <c r="CQ253" s="3020"/>
      <c r="CR253" s="3020"/>
      <c r="CS253" s="3020"/>
      <c r="CT253" s="3020"/>
      <c r="CU253" s="3020"/>
      <c r="CV253" s="3020"/>
      <c r="CW253" s="3020"/>
      <c r="CX253" s="3020"/>
      <c r="CY253" s="3020"/>
      <c r="CZ253" s="3020"/>
      <c r="DA253" s="3020"/>
      <c r="DB253" s="3020"/>
      <c r="DC253" s="3020"/>
      <c r="DD253" s="3020"/>
      <c r="DE253" s="2533"/>
    </row>
    <row r="254" spans="1:109" ht="6.75" customHeight="1">
      <c r="A254" s="2533"/>
      <c r="B254" s="2533"/>
      <c r="C254" s="2533"/>
      <c r="D254" s="2533"/>
      <c r="E254" s="2533"/>
      <c r="F254" s="2533"/>
      <c r="G254" s="2533"/>
      <c r="H254" s="2533"/>
      <c r="I254" s="2533"/>
      <c r="J254" s="2533"/>
      <c r="K254" s="2533"/>
      <c r="L254" s="2533"/>
      <c r="M254" s="2533"/>
      <c r="N254" s="2533"/>
      <c r="O254" s="2533"/>
      <c r="P254" s="2533"/>
      <c r="Q254" s="2533"/>
      <c r="R254" s="2533"/>
      <c r="S254" s="2533"/>
      <c r="T254" s="2535"/>
      <c r="U254" s="2562"/>
      <c r="V254" s="2533"/>
      <c r="W254" s="3020"/>
      <c r="X254" s="3020"/>
      <c r="Y254" s="3020"/>
      <c r="Z254" s="3020"/>
      <c r="AA254" s="3020"/>
      <c r="AB254" s="3020"/>
      <c r="AC254" s="3020"/>
      <c r="AD254" s="3020"/>
      <c r="AE254" s="3020"/>
      <c r="AF254" s="3020"/>
      <c r="AG254" s="2533"/>
      <c r="AH254" s="2533"/>
      <c r="AI254" s="2533"/>
      <c r="AJ254" s="2533"/>
      <c r="AK254" s="2562"/>
      <c r="AL254" s="2533"/>
      <c r="AM254" s="2533"/>
      <c r="AN254" s="3022"/>
      <c r="AO254" s="3022"/>
      <c r="AP254" s="3022"/>
      <c r="AQ254" s="3022"/>
      <c r="AR254" s="3022"/>
      <c r="AS254" s="3022"/>
      <c r="AT254" s="3022"/>
      <c r="AU254" s="3022"/>
      <c r="AV254" s="2533"/>
      <c r="AW254" s="2535"/>
      <c r="AX254" s="2535"/>
      <c r="AY254" s="2535"/>
      <c r="AZ254" s="2535"/>
      <c r="BA254" s="2535"/>
      <c r="BB254" s="2533"/>
      <c r="BC254" s="2533"/>
      <c r="BD254" s="3020"/>
      <c r="BE254" s="3020"/>
      <c r="BF254" s="3020"/>
      <c r="BG254" s="3020"/>
      <c r="BH254" s="3020"/>
      <c r="BI254" s="3020"/>
      <c r="BJ254" s="3020"/>
      <c r="BK254" s="3020"/>
      <c r="BL254" s="3020"/>
      <c r="BM254" s="3020"/>
      <c r="BN254" s="3020"/>
      <c r="BO254" s="3020"/>
      <c r="BP254" s="3020"/>
      <c r="BQ254" s="3020"/>
      <c r="BR254" s="3020"/>
      <c r="BS254" s="3020"/>
      <c r="BT254" s="3020"/>
      <c r="BU254" s="3020"/>
      <c r="BV254" s="3020"/>
      <c r="BW254" s="3020"/>
      <c r="BX254" s="3020"/>
      <c r="BY254" s="3020"/>
      <c r="BZ254" s="3020"/>
      <c r="CA254" s="3020"/>
      <c r="CB254" s="3020"/>
      <c r="CC254" s="3020"/>
      <c r="CD254" s="3020"/>
      <c r="CE254" s="3020"/>
      <c r="CF254" s="3020"/>
      <c r="CG254" s="3020"/>
      <c r="CH254" s="3020"/>
      <c r="CI254" s="3020"/>
      <c r="CJ254" s="3020"/>
      <c r="CK254" s="3020"/>
      <c r="CL254" s="3020"/>
      <c r="CM254" s="3020"/>
      <c r="CN254" s="3020"/>
      <c r="CO254" s="3020"/>
      <c r="CP254" s="3020"/>
      <c r="CQ254" s="3020"/>
      <c r="CR254" s="3020"/>
      <c r="CS254" s="3020"/>
      <c r="CT254" s="3020"/>
      <c r="CU254" s="3020"/>
      <c r="CV254" s="3020"/>
      <c r="CW254" s="3020"/>
      <c r="CX254" s="3020"/>
      <c r="CY254" s="3020"/>
      <c r="CZ254" s="3020"/>
      <c r="DA254" s="3020"/>
      <c r="DB254" s="3020"/>
      <c r="DC254" s="3020"/>
      <c r="DD254" s="3020"/>
      <c r="DE254" s="2533"/>
    </row>
    <row r="255" spans="1:109" ht="6.75" customHeight="1">
      <c r="A255" s="2533"/>
      <c r="B255" s="2533"/>
      <c r="C255" s="2533"/>
      <c r="D255" s="2533"/>
      <c r="E255" s="2533"/>
      <c r="F255" s="2533"/>
      <c r="G255" s="2533"/>
      <c r="H255" s="2533"/>
      <c r="I255" s="2533"/>
      <c r="J255" s="2533"/>
      <c r="K255" s="2533"/>
      <c r="L255" s="2533"/>
      <c r="M255" s="2533"/>
      <c r="N255" s="2533"/>
      <c r="O255" s="2533"/>
      <c r="P255" s="2533"/>
      <c r="Q255" s="2533"/>
      <c r="R255" s="2533"/>
      <c r="S255" s="2533"/>
      <c r="T255" s="2533"/>
      <c r="U255" s="2561"/>
      <c r="V255" s="2533"/>
      <c r="W255" s="2533"/>
      <c r="X255" s="2533"/>
      <c r="Y255" s="2533"/>
      <c r="Z255" s="2533"/>
      <c r="AA255" s="2533"/>
      <c r="AB255" s="2533"/>
      <c r="AC255" s="2533"/>
      <c r="AD255" s="2533"/>
      <c r="AE255" s="2533"/>
      <c r="AF255" s="2533"/>
      <c r="AG255" s="2533"/>
      <c r="AH255" s="2533"/>
      <c r="AI255" s="2533"/>
      <c r="AJ255" s="2533"/>
      <c r="AK255" s="2561"/>
      <c r="AL255" s="2533"/>
      <c r="AM255" s="2533"/>
      <c r="AN255" s="2555"/>
      <c r="AO255" s="2555"/>
      <c r="AP255" s="2555"/>
      <c r="AQ255" s="2555"/>
      <c r="AR255" s="2555"/>
      <c r="AS255" s="2555"/>
      <c r="AT255" s="2555"/>
      <c r="AU255" s="2555"/>
      <c r="AV255" s="2533"/>
      <c r="AW255" s="2533"/>
      <c r="AX255" s="2533"/>
      <c r="AY255" s="2533"/>
      <c r="AZ255" s="2533"/>
      <c r="BA255" s="2533"/>
      <c r="BB255" s="2533"/>
      <c r="BC255" s="2533"/>
      <c r="BD255" s="2533"/>
      <c r="BE255" s="2533"/>
      <c r="BF255" s="2533"/>
      <c r="BG255" s="2533"/>
      <c r="BH255" s="2533"/>
      <c r="BI255" s="2533"/>
      <c r="BJ255" s="2533"/>
      <c r="BK255" s="2533"/>
      <c r="BL255" s="2533"/>
      <c r="BM255" s="2533"/>
      <c r="BN255" s="2533"/>
      <c r="BO255" s="2533"/>
      <c r="BP255" s="2533"/>
      <c r="BQ255" s="2533"/>
      <c r="BR255" s="2533"/>
      <c r="BS255" s="2533"/>
      <c r="BT255" s="2533"/>
      <c r="BU255" s="2533"/>
      <c r="BV255" s="2533"/>
      <c r="BW255" s="2533"/>
      <c r="BX255" s="2533"/>
      <c r="BY255" s="2533"/>
      <c r="BZ255" s="2533"/>
      <c r="CA255" s="2533"/>
      <c r="CB255" s="2533"/>
      <c r="CC255" s="2533"/>
      <c r="CD255" s="2533"/>
      <c r="CE255" s="2533"/>
      <c r="CF255" s="2533"/>
      <c r="CG255" s="2533"/>
      <c r="CH255" s="2533"/>
      <c r="CI255" s="2533"/>
      <c r="CJ255" s="2533"/>
      <c r="CK255" s="2533"/>
      <c r="CL255" s="2533"/>
      <c r="CM255" s="2533"/>
      <c r="CN255" s="2533"/>
      <c r="CO255" s="2533"/>
      <c r="CP255" s="2533"/>
      <c r="CQ255" s="2533"/>
      <c r="CR255" s="2533"/>
      <c r="CS255" s="2533"/>
      <c r="CT255" s="2533"/>
      <c r="CU255" s="2533"/>
      <c r="CV255" s="2533"/>
      <c r="CW255" s="2533"/>
      <c r="CX255" s="2533"/>
      <c r="CY255" s="2533"/>
      <c r="CZ255" s="2533"/>
      <c r="DA255" s="2533"/>
      <c r="DB255" s="2533"/>
      <c r="DC255" s="2533"/>
      <c r="DD255" s="2533"/>
      <c r="DE255" s="2533"/>
    </row>
    <row r="256" spans="1:109" ht="6.75" customHeight="1">
      <c r="A256" s="2533"/>
      <c r="B256" s="2533"/>
      <c r="C256" s="2533"/>
      <c r="D256" s="2533"/>
      <c r="E256" s="2533"/>
      <c r="F256" s="2533"/>
      <c r="G256" s="2533"/>
      <c r="H256" s="2533"/>
      <c r="I256" s="2533"/>
      <c r="J256" s="2533"/>
      <c r="K256" s="2533"/>
      <c r="L256" s="2533"/>
      <c r="M256" s="2533"/>
      <c r="N256" s="2533"/>
      <c r="O256" s="2533"/>
      <c r="P256" s="2533"/>
      <c r="Q256" s="2533"/>
      <c r="R256" s="2533"/>
      <c r="S256" s="2533"/>
      <c r="T256" s="2533"/>
      <c r="U256" s="2563"/>
      <c r="V256" s="2533"/>
      <c r="W256" s="3021" t="s">
        <v>8213</v>
      </c>
      <c r="X256" s="3021"/>
      <c r="Y256" s="3021"/>
      <c r="Z256" s="3021"/>
      <c r="AA256" s="3021"/>
      <c r="AB256" s="3021"/>
      <c r="AC256" s="3021"/>
      <c r="AD256" s="3021"/>
      <c r="AE256" s="3021"/>
      <c r="AF256" s="3021"/>
      <c r="AG256" s="3021"/>
      <c r="AH256" s="3021"/>
      <c r="AI256" s="3021"/>
      <c r="AJ256" s="2533"/>
      <c r="AK256" s="2561"/>
      <c r="AL256" s="2533"/>
      <c r="AM256" s="2533"/>
      <c r="AN256" s="3022" t="s">
        <v>7007</v>
      </c>
      <c r="AO256" s="3022"/>
      <c r="AP256" s="3022"/>
      <c r="AQ256" s="3022"/>
      <c r="AR256" s="3022"/>
      <c r="AS256" s="3022"/>
      <c r="AT256" s="3022"/>
      <c r="AU256" s="3022"/>
      <c r="AV256" s="3022"/>
      <c r="AW256" s="3022"/>
      <c r="AX256" s="3022"/>
      <c r="AY256" s="3022"/>
      <c r="AZ256" s="3022"/>
      <c r="BA256" s="3022"/>
      <c r="BB256" s="3022"/>
      <c r="BC256" s="3022"/>
      <c r="BD256" s="3022"/>
      <c r="BE256" s="3022"/>
      <c r="BF256" s="3022"/>
      <c r="BG256" s="3022"/>
      <c r="BH256" s="3022"/>
      <c r="BI256" s="3022"/>
      <c r="BJ256" s="3022"/>
      <c r="BK256" s="2533"/>
      <c r="BL256" s="2533"/>
      <c r="BM256" s="2533"/>
      <c r="BN256" s="2533"/>
      <c r="BO256" s="2533"/>
      <c r="BP256" s="2533"/>
      <c r="BQ256" s="2533"/>
      <c r="BR256" s="2533"/>
      <c r="BS256" s="2533"/>
      <c r="BT256" s="2533"/>
      <c r="BU256" s="2533"/>
      <c r="BV256" s="2533"/>
      <c r="BW256" s="2533"/>
      <c r="BX256" s="2533"/>
      <c r="BY256" s="2533"/>
      <c r="BZ256" s="2533"/>
      <c r="CA256" s="2533"/>
      <c r="CB256" s="2533"/>
      <c r="CC256" s="2533"/>
      <c r="CD256" s="2533"/>
      <c r="CE256" s="2533"/>
      <c r="CF256" s="2533"/>
      <c r="CG256" s="2533"/>
      <c r="CH256" s="2533"/>
      <c r="CI256" s="2533"/>
      <c r="CJ256" s="2533"/>
      <c r="CK256" s="2533"/>
      <c r="CL256" s="2533"/>
      <c r="CM256" s="2533"/>
      <c r="CN256" s="2533"/>
      <c r="CO256" s="2533"/>
      <c r="CP256" s="2533"/>
      <c r="CQ256" s="2533"/>
      <c r="CR256" s="2533"/>
      <c r="CS256" s="2533"/>
      <c r="CT256" s="2533"/>
      <c r="CU256" s="2533"/>
      <c r="CV256" s="2533"/>
      <c r="CW256" s="2533"/>
      <c r="CX256" s="2533"/>
      <c r="CY256" s="2533"/>
      <c r="CZ256" s="2533"/>
      <c r="DA256" s="2533"/>
      <c r="DB256" s="2533"/>
      <c r="DC256" s="2533"/>
      <c r="DD256" s="2533"/>
      <c r="DE256" s="2533"/>
    </row>
    <row r="257" spans="1:109" ht="6.75" customHeight="1">
      <c r="A257" s="2533"/>
      <c r="B257" s="2533"/>
      <c r="C257" s="2533"/>
      <c r="D257" s="2533"/>
      <c r="E257" s="2533"/>
      <c r="F257" s="2533"/>
      <c r="G257" s="2533"/>
      <c r="H257" s="2533"/>
      <c r="I257" s="2533"/>
      <c r="J257" s="2533"/>
      <c r="K257" s="2533"/>
      <c r="L257" s="2533"/>
      <c r="M257" s="2533"/>
      <c r="N257" s="2533"/>
      <c r="O257" s="2533"/>
      <c r="P257" s="2533"/>
      <c r="Q257" s="2533"/>
      <c r="R257" s="2533"/>
      <c r="S257" s="2533"/>
      <c r="T257" s="2533"/>
      <c r="U257" s="2561"/>
      <c r="V257" s="2533"/>
      <c r="W257" s="3021"/>
      <c r="X257" s="3021"/>
      <c r="Y257" s="3021"/>
      <c r="Z257" s="3021"/>
      <c r="AA257" s="3021"/>
      <c r="AB257" s="3021"/>
      <c r="AC257" s="3021"/>
      <c r="AD257" s="3021"/>
      <c r="AE257" s="3021"/>
      <c r="AF257" s="3021"/>
      <c r="AG257" s="3021"/>
      <c r="AH257" s="3021"/>
      <c r="AI257" s="3021"/>
      <c r="AJ257" s="2533"/>
      <c r="AK257" s="2562"/>
      <c r="AL257" s="2535"/>
      <c r="AM257" s="2533"/>
      <c r="AN257" s="3022"/>
      <c r="AO257" s="3022"/>
      <c r="AP257" s="3022"/>
      <c r="AQ257" s="3022"/>
      <c r="AR257" s="3022"/>
      <c r="AS257" s="3022"/>
      <c r="AT257" s="3022"/>
      <c r="AU257" s="3022"/>
      <c r="AV257" s="3022"/>
      <c r="AW257" s="3022"/>
      <c r="AX257" s="3022"/>
      <c r="AY257" s="3022"/>
      <c r="AZ257" s="3022"/>
      <c r="BA257" s="3022"/>
      <c r="BB257" s="3022"/>
      <c r="BC257" s="3022"/>
      <c r="BD257" s="3022"/>
      <c r="BE257" s="3022"/>
      <c r="BF257" s="3022"/>
      <c r="BG257" s="3022"/>
      <c r="BH257" s="3022"/>
      <c r="BI257" s="3022"/>
      <c r="BJ257" s="3022"/>
      <c r="BK257" s="2533"/>
      <c r="BL257" s="2533"/>
      <c r="BM257" s="2533"/>
      <c r="BN257" s="2533"/>
      <c r="BO257" s="2533"/>
      <c r="BP257" s="2533"/>
      <c r="BQ257" s="2533"/>
      <c r="BR257" s="2533"/>
      <c r="BS257" s="2533"/>
      <c r="BT257" s="2533"/>
      <c r="BU257" s="2533"/>
      <c r="BV257" s="2533"/>
      <c r="BW257" s="2533"/>
      <c r="BX257" s="2533"/>
      <c r="BY257" s="2533"/>
      <c r="BZ257" s="2533"/>
      <c r="CA257" s="2533"/>
      <c r="CB257" s="2533"/>
      <c r="CC257" s="2533"/>
      <c r="CD257" s="2533"/>
      <c r="CE257" s="2533"/>
      <c r="CF257" s="2533"/>
      <c r="CG257" s="2533"/>
      <c r="CH257" s="2533"/>
      <c r="CI257" s="2533"/>
      <c r="CJ257" s="2533"/>
      <c r="CK257" s="2533"/>
      <c r="CL257" s="2533"/>
      <c r="CM257" s="2533"/>
      <c r="CN257" s="2533"/>
      <c r="CO257" s="2533"/>
      <c r="CP257" s="2533"/>
      <c r="CQ257" s="2533"/>
      <c r="CR257" s="2533"/>
      <c r="CS257" s="2533"/>
      <c r="CT257" s="2533"/>
      <c r="CU257" s="2533"/>
      <c r="CV257" s="2533"/>
      <c r="CW257" s="2533"/>
      <c r="CX257" s="2533"/>
      <c r="CY257" s="2533"/>
      <c r="CZ257" s="2533"/>
      <c r="DA257" s="2533"/>
      <c r="DB257" s="2533"/>
      <c r="DC257" s="2533"/>
      <c r="DD257" s="2533"/>
      <c r="DE257" s="2533"/>
    </row>
    <row r="258" spans="1:109" ht="6.75" customHeight="1">
      <c r="A258" s="2533"/>
      <c r="B258" s="2533"/>
      <c r="C258" s="2533"/>
      <c r="D258" s="2533"/>
      <c r="E258" s="2533"/>
      <c r="F258" s="2533"/>
      <c r="G258" s="2533"/>
      <c r="H258" s="2533"/>
      <c r="I258" s="2533"/>
      <c r="J258" s="2533"/>
      <c r="K258" s="2533"/>
      <c r="L258" s="2533"/>
      <c r="M258" s="2533"/>
      <c r="N258" s="2533"/>
      <c r="O258" s="2533"/>
      <c r="P258" s="2533"/>
      <c r="Q258" s="2533"/>
      <c r="R258" s="2533"/>
      <c r="S258" s="2533"/>
      <c r="T258" s="2533"/>
      <c r="U258" s="2561"/>
      <c r="V258" s="2533"/>
      <c r="W258" s="3021"/>
      <c r="X258" s="3021"/>
      <c r="Y258" s="3021"/>
      <c r="Z258" s="3021"/>
      <c r="AA258" s="3021"/>
      <c r="AB258" s="3021"/>
      <c r="AC258" s="3021"/>
      <c r="AD258" s="3021"/>
      <c r="AE258" s="3021"/>
      <c r="AF258" s="3021"/>
      <c r="AG258" s="3021"/>
      <c r="AH258" s="3021"/>
      <c r="AI258" s="3021"/>
      <c r="AJ258" s="2533"/>
      <c r="AK258" s="2561"/>
      <c r="AL258" s="2533"/>
      <c r="AM258" s="2533"/>
      <c r="AN258" s="2555"/>
      <c r="AO258" s="2555"/>
      <c r="AP258" s="2555"/>
      <c r="AQ258" s="2555"/>
      <c r="AR258" s="2555"/>
      <c r="AS258" s="2555"/>
      <c r="AT258" s="2555"/>
      <c r="AU258" s="2555"/>
      <c r="AV258" s="2533"/>
      <c r="AW258" s="2533"/>
      <c r="AX258" s="2533"/>
      <c r="AY258" s="2533"/>
      <c r="AZ258" s="2533"/>
      <c r="BA258" s="2533"/>
      <c r="BB258" s="2533"/>
      <c r="BC258" s="2533"/>
      <c r="BD258" s="2533"/>
      <c r="BE258" s="2533"/>
      <c r="BF258" s="2533"/>
      <c r="BG258" s="2533"/>
      <c r="BH258" s="2533"/>
      <c r="BI258" s="2533"/>
      <c r="BJ258" s="2533"/>
      <c r="BK258" s="2533"/>
      <c r="BL258" s="2533"/>
      <c r="BM258" s="2533"/>
      <c r="BN258" s="2533"/>
      <c r="BO258" s="2533"/>
      <c r="BP258" s="2533"/>
      <c r="BQ258" s="2533"/>
      <c r="BR258" s="2533"/>
      <c r="BS258" s="2533"/>
      <c r="BT258" s="2533"/>
      <c r="BU258" s="2533"/>
      <c r="BV258" s="2533"/>
      <c r="BW258" s="2533"/>
      <c r="BX258" s="2533"/>
      <c r="BY258" s="2533"/>
      <c r="BZ258" s="2533"/>
      <c r="CA258" s="2533"/>
      <c r="CB258" s="2533"/>
      <c r="CC258" s="2533"/>
      <c r="CD258" s="2533"/>
      <c r="CE258" s="2533"/>
      <c r="CF258" s="2533"/>
      <c r="CG258" s="2533"/>
      <c r="CH258" s="2533"/>
      <c r="CI258" s="2533"/>
      <c r="CJ258" s="2533"/>
      <c r="CK258" s="2533"/>
      <c r="CL258" s="2533"/>
      <c r="CM258" s="2533"/>
      <c r="CN258" s="2533"/>
      <c r="CO258" s="2533"/>
      <c r="CP258" s="2533"/>
      <c r="CQ258" s="2533"/>
      <c r="CR258" s="2533"/>
      <c r="CS258" s="2533"/>
      <c r="CT258" s="2533"/>
      <c r="CU258" s="2533"/>
      <c r="CV258" s="2533"/>
      <c r="CW258" s="2533"/>
      <c r="CX258" s="2533"/>
      <c r="CY258" s="2533"/>
      <c r="CZ258" s="2533"/>
      <c r="DA258" s="2533"/>
      <c r="DB258" s="2533"/>
      <c r="DC258" s="2533"/>
      <c r="DD258" s="2533"/>
      <c r="DE258" s="2533"/>
    </row>
    <row r="259" spans="1:109" ht="6.75" customHeight="1">
      <c r="A259" s="2533"/>
      <c r="B259" s="2533"/>
      <c r="C259" s="2533"/>
      <c r="D259" s="2533"/>
      <c r="E259" s="2533"/>
      <c r="F259" s="2533"/>
      <c r="G259" s="2533"/>
      <c r="H259" s="2533"/>
      <c r="I259" s="2533"/>
      <c r="J259" s="2533"/>
      <c r="K259" s="2533"/>
      <c r="L259" s="2533"/>
      <c r="M259" s="2533"/>
      <c r="N259" s="2533"/>
      <c r="O259" s="2533"/>
      <c r="P259" s="2533"/>
      <c r="Q259" s="2533"/>
      <c r="R259" s="2533"/>
      <c r="S259" s="2533"/>
      <c r="T259" s="2533"/>
      <c r="U259" s="2561"/>
      <c r="V259" s="2533"/>
      <c r="W259" s="3021"/>
      <c r="X259" s="3021"/>
      <c r="Y259" s="3021"/>
      <c r="Z259" s="3021"/>
      <c r="AA259" s="3021"/>
      <c r="AB259" s="3021"/>
      <c r="AC259" s="3021"/>
      <c r="AD259" s="3021"/>
      <c r="AE259" s="3021"/>
      <c r="AF259" s="3021"/>
      <c r="AG259" s="3021"/>
      <c r="AH259" s="3021"/>
      <c r="AI259" s="3021"/>
      <c r="AJ259" s="2533"/>
      <c r="AK259" s="2561"/>
      <c r="AL259" s="2533"/>
      <c r="AM259" s="2533"/>
      <c r="AN259" s="3022" t="s">
        <v>172</v>
      </c>
      <c r="AO259" s="3022"/>
      <c r="AP259" s="3022"/>
      <c r="AQ259" s="3022"/>
      <c r="AR259" s="3022"/>
      <c r="AS259" s="3022"/>
      <c r="AT259" s="3022"/>
      <c r="AU259" s="3022"/>
      <c r="AV259" s="3022"/>
      <c r="AW259" s="3022"/>
      <c r="AX259" s="3022"/>
      <c r="AY259" s="3022"/>
      <c r="AZ259" s="2533"/>
      <c r="BA259" s="2533"/>
      <c r="BB259" s="2533"/>
      <c r="BC259" s="2533"/>
      <c r="BD259" s="3020" t="s">
        <v>8214</v>
      </c>
      <c r="BE259" s="3020"/>
      <c r="BF259" s="3020"/>
      <c r="BG259" s="3020"/>
      <c r="BH259" s="3020"/>
      <c r="BI259" s="3020"/>
      <c r="BJ259" s="3020"/>
      <c r="BK259" s="3020"/>
      <c r="BL259" s="3020"/>
      <c r="BM259" s="3020"/>
      <c r="BN259" s="3020"/>
      <c r="BO259" s="3020"/>
      <c r="BP259" s="3020"/>
      <c r="BQ259" s="3020"/>
      <c r="BR259" s="3020"/>
      <c r="BS259" s="3020"/>
      <c r="BT259" s="3020"/>
      <c r="BU259" s="3020"/>
      <c r="BV259" s="3020"/>
      <c r="BW259" s="3020"/>
      <c r="BX259" s="3020"/>
      <c r="BY259" s="3020"/>
      <c r="BZ259" s="3020"/>
      <c r="CA259" s="3020"/>
      <c r="CB259" s="3020"/>
      <c r="CC259" s="3020"/>
      <c r="CD259" s="3020"/>
      <c r="CE259" s="3020"/>
      <c r="CF259" s="3020"/>
      <c r="CG259" s="3020"/>
      <c r="CH259" s="3020"/>
      <c r="CI259" s="3020"/>
      <c r="CJ259" s="3020"/>
      <c r="CK259" s="3020"/>
      <c r="CL259" s="3020"/>
      <c r="CM259" s="3020"/>
      <c r="CN259" s="3020"/>
      <c r="CO259" s="3020"/>
      <c r="CP259" s="3020"/>
      <c r="CQ259" s="3020"/>
      <c r="CR259" s="3020"/>
      <c r="CS259" s="3020"/>
      <c r="CT259" s="3020"/>
      <c r="CU259" s="3020"/>
      <c r="CV259" s="3020"/>
      <c r="CW259" s="3020"/>
      <c r="CX259" s="3020"/>
      <c r="CY259" s="3020"/>
      <c r="CZ259" s="3020"/>
      <c r="DA259" s="3020"/>
      <c r="DB259" s="3020"/>
      <c r="DC259" s="3020"/>
      <c r="DD259" s="3020"/>
      <c r="DE259" s="2533"/>
    </row>
    <row r="260" spans="1:109" ht="6.75" customHeight="1">
      <c r="A260" s="2533"/>
      <c r="B260" s="2533"/>
      <c r="C260" s="2533"/>
      <c r="D260" s="2533"/>
      <c r="E260" s="2533"/>
      <c r="F260" s="2533"/>
      <c r="G260" s="2533"/>
      <c r="H260" s="2533"/>
      <c r="I260" s="2533"/>
      <c r="J260" s="2533"/>
      <c r="K260" s="2533"/>
      <c r="L260" s="2533"/>
      <c r="M260" s="2533"/>
      <c r="N260" s="2533"/>
      <c r="O260" s="2533"/>
      <c r="P260" s="2533"/>
      <c r="Q260" s="2533"/>
      <c r="R260" s="2533"/>
      <c r="S260" s="2533"/>
      <c r="T260" s="2533"/>
      <c r="U260" s="2561"/>
      <c r="V260" s="2533"/>
      <c r="W260" s="3042" t="s">
        <v>170</v>
      </c>
      <c r="X260" s="3042"/>
      <c r="Y260" s="3042"/>
      <c r="Z260" s="3042"/>
      <c r="AA260" s="3042"/>
      <c r="AB260" s="3042"/>
      <c r="AC260" s="3042"/>
      <c r="AD260" s="3042"/>
      <c r="AE260" s="3042"/>
      <c r="AF260" s="3042"/>
      <c r="AG260" s="3042"/>
      <c r="AH260" s="3042"/>
      <c r="AI260" s="3042"/>
      <c r="AJ260" s="2533"/>
      <c r="AK260" s="2562"/>
      <c r="AL260" s="2535"/>
      <c r="AM260" s="2533"/>
      <c r="AN260" s="3022"/>
      <c r="AO260" s="3022"/>
      <c r="AP260" s="3022"/>
      <c r="AQ260" s="3022"/>
      <c r="AR260" s="3022"/>
      <c r="AS260" s="3022"/>
      <c r="AT260" s="3022"/>
      <c r="AU260" s="3022"/>
      <c r="AV260" s="3022"/>
      <c r="AW260" s="3022"/>
      <c r="AX260" s="3022"/>
      <c r="AY260" s="3022"/>
      <c r="AZ260" s="2533"/>
      <c r="BA260" s="2535"/>
      <c r="BB260" s="2535"/>
      <c r="BC260" s="2533"/>
      <c r="BD260" s="3020"/>
      <c r="BE260" s="3020"/>
      <c r="BF260" s="3020"/>
      <c r="BG260" s="3020"/>
      <c r="BH260" s="3020"/>
      <c r="BI260" s="3020"/>
      <c r="BJ260" s="3020"/>
      <c r="BK260" s="3020"/>
      <c r="BL260" s="3020"/>
      <c r="BM260" s="3020"/>
      <c r="BN260" s="3020"/>
      <c r="BO260" s="3020"/>
      <c r="BP260" s="3020"/>
      <c r="BQ260" s="3020"/>
      <c r="BR260" s="3020"/>
      <c r="BS260" s="3020"/>
      <c r="BT260" s="3020"/>
      <c r="BU260" s="3020"/>
      <c r="BV260" s="3020"/>
      <c r="BW260" s="3020"/>
      <c r="BX260" s="3020"/>
      <c r="BY260" s="3020"/>
      <c r="BZ260" s="3020"/>
      <c r="CA260" s="3020"/>
      <c r="CB260" s="3020"/>
      <c r="CC260" s="3020"/>
      <c r="CD260" s="3020"/>
      <c r="CE260" s="3020"/>
      <c r="CF260" s="3020"/>
      <c r="CG260" s="3020"/>
      <c r="CH260" s="3020"/>
      <c r="CI260" s="3020"/>
      <c r="CJ260" s="3020"/>
      <c r="CK260" s="3020"/>
      <c r="CL260" s="3020"/>
      <c r="CM260" s="3020"/>
      <c r="CN260" s="3020"/>
      <c r="CO260" s="3020"/>
      <c r="CP260" s="3020"/>
      <c r="CQ260" s="3020"/>
      <c r="CR260" s="3020"/>
      <c r="CS260" s="3020"/>
      <c r="CT260" s="3020"/>
      <c r="CU260" s="3020"/>
      <c r="CV260" s="3020"/>
      <c r="CW260" s="3020"/>
      <c r="CX260" s="3020"/>
      <c r="CY260" s="3020"/>
      <c r="CZ260" s="3020"/>
      <c r="DA260" s="3020"/>
      <c r="DB260" s="3020"/>
      <c r="DC260" s="3020"/>
      <c r="DD260" s="3020"/>
      <c r="DE260" s="2533"/>
    </row>
    <row r="261" spans="1:109" ht="6.75" customHeight="1">
      <c r="A261" s="2533"/>
      <c r="B261" s="2533"/>
      <c r="C261" s="2533"/>
      <c r="D261" s="2533"/>
      <c r="E261" s="2533"/>
      <c r="F261" s="2533"/>
      <c r="G261" s="2533"/>
      <c r="H261" s="2533"/>
      <c r="I261" s="2533"/>
      <c r="J261" s="2533"/>
      <c r="K261" s="2533"/>
      <c r="L261" s="2533"/>
      <c r="M261" s="2533"/>
      <c r="N261" s="2533"/>
      <c r="O261" s="2533"/>
      <c r="P261" s="2533"/>
      <c r="Q261" s="2533"/>
      <c r="R261" s="2533"/>
      <c r="S261" s="2533"/>
      <c r="T261" s="2533"/>
      <c r="U261" s="2561"/>
      <c r="V261" s="2533"/>
      <c r="W261" s="3042"/>
      <c r="X261" s="3042"/>
      <c r="Y261" s="3042"/>
      <c r="Z261" s="3042"/>
      <c r="AA261" s="3042"/>
      <c r="AB261" s="3042"/>
      <c r="AC261" s="3042"/>
      <c r="AD261" s="3042"/>
      <c r="AE261" s="3042"/>
      <c r="AF261" s="3042"/>
      <c r="AG261" s="3042"/>
      <c r="AH261" s="3042"/>
      <c r="AI261" s="3042"/>
      <c r="AJ261" s="2533"/>
      <c r="AK261" s="2561"/>
      <c r="AL261" s="2533"/>
      <c r="AM261" s="2533"/>
      <c r="AN261" s="2533"/>
      <c r="AO261" s="2533"/>
      <c r="AP261" s="2533"/>
      <c r="AQ261" s="2533"/>
      <c r="AR261" s="2533"/>
      <c r="AS261" s="2533"/>
      <c r="AT261" s="2533"/>
      <c r="AU261" s="2533"/>
      <c r="AV261" s="2533"/>
      <c r="AW261" s="2533"/>
      <c r="AX261" s="2533"/>
      <c r="AY261" s="2533"/>
      <c r="AZ261" s="2533"/>
      <c r="BA261" s="2533"/>
      <c r="BB261" s="2533"/>
      <c r="BC261" s="2533"/>
      <c r="BD261" s="2533"/>
      <c r="BE261" s="2533"/>
      <c r="BF261" s="2533"/>
      <c r="BG261" s="2533"/>
      <c r="BH261" s="2533"/>
      <c r="BI261" s="2533"/>
      <c r="BJ261" s="2533"/>
      <c r="BK261" s="2533"/>
      <c r="BL261" s="2533"/>
      <c r="BM261" s="2533"/>
      <c r="BN261" s="2533"/>
      <c r="BO261" s="2533"/>
      <c r="BP261" s="2533"/>
      <c r="BQ261" s="2533"/>
      <c r="BR261" s="2533"/>
      <c r="BS261" s="2533"/>
      <c r="BT261" s="2533"/>
      <c r="BU261" s="2533"/>
      <c r="BV261" s="2533"/>
      <c r="BW261" s="2533"/>
      <c r="BX261" s="2533"/>
      <c r="BY261" s="2533"/>
      <c r="BZ261" s="2533"/>
      <c r="CA261" s="2533"/>
      <c r="CB261" s="2533"/>
      <c r="CC261" s="2533"/>
      <c r="CD261" s="2533"/>
      <c r="CE261" s="2533"/>
      <c r="CF261" s="2533"/>
      <c r="CG261" s="2533"/>
      <c r="CH261" s="2533"/>
      <c r="CI261" s="2533"/>
      <c r="CJ261" s="2533"/>
      <c r="CK261" s="2533"/>
      <c r="CL261" s="2533"/>
      <c r="CM261" s="2533"/>
      <c r="CN261" s="2533"/>
      <c r="CO261" s="2533"/>
      <c r="CP261" s="2533"/>
      <c r="CQ261" s="2533"/>
      <c r="CR261" s="2533"/>
      <c r="CS261" s="2533"/>
      <c r="CT261" s="2533"/>
      <c r="CU261" s="2533"/>
      <c r="CV261" s="2533"/>
      <c r="CW261" s="2533"/>
      <c r="CX261" s="2533"/>
      <c r="CY261" s="2533"/>
      <c r="CZ261" s="2533"/>
      <c r="DA261" s="2533"/>
      <c r="DB261" s="2533"/>
      <c r="DC261" s="2533"/>
      <c r="DD261" s="2533"/>
      <c r="DE261" s="2533"/>
    </row>
    <row r="262" spans="1:109" ht="6.75" customHeight="1">
      <c r="A262" s="2533"/>
      <c r="B262" s="2533"/>
      <c r="C262" s="2533"/>
      <c r="D262" s="2533"/>
      <c r="E262" s="2533"/>
      <c r="F262" s="2533"/>
      <c r="G262" s="2533"/>
      <c r="H262" s="2533"/>
      <c r="I262" s="2533"/>
      <c r="J262" s="2533"/>
      <c r="K262" s="2533"/>
      <c r="L262" s="2533"/>
      <c r="M262" s="2533"/>
      <c r="N262" s="2533"/>
      <c r="O262" s="2533"/>
      <c r="P262" s="2533"/>
      <c r="Q262" s="2533"/>
      <c r="R262" s="2533"/>
      <c r="S262" s="2533"/>
      <c r="T262" s="2533"/>
      <c r="U262" s="2561"/>
      <c r="V262" s="2533"/>
      <c r="W262" s="2533"/>
      <c r="X262" s="2533"/>
      <c r="Y262" s="2533"/>
      <c r="Z262" s="2533"/>
      <c r="AA262" s="2533"/>
      <c r="AB262" s="2533"/>
      <c r="AC262" s="2533"/>
      <c r="AD262" s="2533"/>
      <c r="AE262" s="2533"/>
      <c r="AF262" s="2533"/>
      <c r="AG262" s="2533"/>
      <c r="AH262" s="2533"/>
      <c r="AI262" s="2533"/>
      <c r="AJ262" s="2533"/>
      <c r="AK262" s="2561"/>
      <c r="AL262" s="2533"/>
      <c r="AM262" s="2533"/>
      <c r="AN262" s="3022" t="s">
        <v>8215</v>
      </c>
      <c r="AO262" s="3022"/>
      <c r="AP262" s="3022"/>
      <c r="AQ262" s="3022"/>
      <c r="AR262" s="3022"/>
      <c r="AS262" s="3022"/>
      <c r="AT262" s="3022"/>
      <c r="AU262" s="3022"/>
      <c r="AV262" s="3022"/>
      <c r="AW262" s="3022"/>
      <c r="AX262" s="3022"/>
      <c r="AY262" s="3022"/>
      <c r="AZ262" s="3022"/>
      <c r="BA262" s="3022"/>
      <c r="BB262" s="3022"/>
      <c r="BC262" s="3022"/>
      <c r="BD262" s="3022"/>
      <c r="BE262" s="3022"/>
      <c r="BF262" s="3022"/>
      <c r="BG262" s="3022"/>
      <c r="BH262" s="3022"/>
      <c r="BI262" s="3022"/>
      <c r="BJ262" s="2533"/>
      <c r="BK262" s="2533"/>
      <c r="BL262" s="2533"/>
      <c r="BM262" s="2533"/>
      <c r="BN262" s="2533"/>
      <c r="BO262" s="2533"/>
      <c r="BP262" s="2533"/>
      <c r="BQ262" s="2533"/>
      <c r="BR262" s="2533"/>
      <c r="BS262" s="2533"/>
      <c r="BT262" s="2533"/>
      <c r="BU262" s="2533"/>
      <c r="BV262" s="2533"/>
      <c r="BW262" s="2533"/>
      <c r="BX262" s="2533"/>
      <c r="BY262" s="2533"/>
      <c r="BZ262" s="2533"/>
      <c r="CA262" s="2533"/>
      <c r="CB262" s="2533"/>
      <c r="CC262" s="2533"/>
      <c r="CD262" s="2533"/>
      <c r="CE262" s="2533"/>
      <c r="CF262" s="2533"/>
      <c r="CG262" s="2533"/>
      <c r="CH262" s="2533"/>
      <c r="CI262" s="2533"/>
      <c r="CJ262" s="2533"/>
      <c r="CK262" s="2533"/>
      <c r="CL262" s="2533"/>
      <c r="CM262" s="2533"/>
      <c r="CN262" s="2533"/>
      <c r="CO262" s="2533"/>
      <c r="CP262" s="2533"/>
      <c r="CQ262" s="2533"/>
      <c r="CR262" s="2533"/>
      <c r="CS262" s="2533"/>
      <c r="CT262" s="2533"/>
      <c r="CU262" s="2533"/>
      <c r="CV262" s="2533"/>
      <c r="CW262" s="2533"/>
      <c r="CX262" s="2533"/>
      <c r="CY262" s="2533"/>
      <c r="CZ262" s="2533"/>
      <c r="DA262" s="2533"/>
      <c r="DB262" s="2533"/>
      <c r="DC262" s="2533"/>
      <c r="DD262" s="2533"/>
      <c r="DE262" s="2533"/>
    </row>
    <row r="263" spans="1:109" ht="6.75" customHeight="1">
      <c r="A263" s="2533"/>
      <c r="B263" s="2533"/>
      <c r="C263" s="2533"/>
      <c r="D263" s="2533"/>
      <c r="E263" s="2533"/>
      <c r="F263" s="2533"/>
      <c r="G263" s="2533"/>
      <c r="H263" s="2533"/>
      <c r="I263" s="2533"/>
      <c r="J263" s="2533"/>
      <c r="K263" s="2533"/>
      <c r="L263" s="2533"/>
      <c r="M263" s="2533"/>
      <c r="N263" s="2533"/>
      <c r="O263" s="2533"/>
      <c r="P263" s="2533"/>
      <c r="Q263" s="2533"/>
      <c r="R263" s="2533"/>
      <c r="S263" s="2533"/>
      <c r="T263" s="2533"/>
      <c r="U263" s="2563"/>
      <c r="V263" s="2533"/>
      <c r="W263" s="3021" t="s">
        <v>8216</v>
      </c>
      <c r="X263" s="3021"/>
      <c r="Y263" s="3021"/>
      <c r="Z263" s="3021"/>
      <c r="AA263" s="3021"/>
      <c r="AB263" s="3021"/>
      <c r="AC263" s="3021"/>
      <c r="AD263" s="3021"/>
      <c r="AE263" s="3021"/>
      <c r="AF263" s="3021"/>
      <c r="AG263" s="3021"/>
      <c r="AH263" s="3021"/>
      <c r="AI263" s="3021"/>
      <c r="AJ263" s="2533"/>
      <c r="AK263" s="2562"/>
      <c r="AL263" s="2535"/>
      <c r="AM263" s="2533"/>
      <c r="AN263" s="3022"/>
      <c r="AO263" s="3022"/>
      <c r="AP263" s="3022"/>
      <c r="AQ263" s="3022"/>
      <c r="AR263" s="3022"/>
      <c r="AS263" s="3022"/>
      <c r="AT263" s="3022"/>
      <c r="AU263" s="3022"/>
      <c r="AV263" s="3022"/>
      <c r="AW263" s="3022"/>
      <c r="AX263" s="3022"/>
      <c r="AY263" s="3022"/>
      <c r="AZ263" s="3022"/>
      <c r="BA263" s="3022"/>
      <c r="BB263" s="3022"/>
      <c r="BC263" s="3022"/>
      <c r="BD263" s="3022"/>
      <c r="BE263" s="3022"/>
      <c r="BF263" s="3022"/>
      <c r="BG263" s="3022"/>
      <c r="BH263" s="3022"/>
      <c r="BI263" s="3022"/>
      <c r="BJ263" s="2533"/>
      <c r="BK263" s="2533"/>
      <c r="BL263" s="2533"/>
      <c r="BM263" s="2533"/>
      <c r="BN263" s="2533"/>
      <c r="BO263" s="2533"/>
      <c r="BP263" s="2533"/>
      <c r="BQ263" s="2533"/>
      <c r="BR263" s="2533"/>
      <c r="BS263" s="2533"/>
      <c r="BT263" s="2533"/>
      <c r="BU263" s="2533"/>
      <c r="BV263" s="2533"/>
      <c r="BW263" s="2533"/>
      <c r="BX263" s="2533"/>
      <c r="BY263" s="2533"/>
      <c r="BZ263" s="2533"/>
      <c r="CA263" s="2533"/>
      <c r="CB263" s="2533"/>
      <c r="CC263" s="2533"/>
      <c r="CD263" s="2533"/>
      <c r="CE263" s="2533"/>
      <c r="CF263" s="2533"/>
      <c r="CG263" s="2533"/>
      <c r="CH263" s="2533"/>
      <c r="CI263" s="2533"/>
      <c r="CJ263" s="2533"/>
      <c r="CK263" s="2533"/>
      <c r="CL263" s="2533"/>
      <c r="CM263" s="2533"/>
      <c r="CN263" s="2533"/>
      <c r="CO263" s="2533"/>
      <c r="CP263" s="2533"/>
      <c r="CQ263" s="2533"/>
      <c r="CR263" s="2533"/>
      <c r="CS263" s="2533"/>
      <c r="CT263" s="2533"/>
      <c r="CU263" s="2533"/>
      <c r="CV263" s="2533"/>
      <c r="CW263" s="2533"/>
      <c r="CX263" s="2533"/>
      <c r="CY263" s="2533"/>
      <c r="CZ263" s="2533"/>
      <c r="DA263" s="2533"/>
      <c r="DB263" s="2533"/>
      <c r="DC263" s="2533"/>
      <c r="DD263" s="2533"/>
      <c r="DE263" s="2533"/>
    </row>
    <row r="264" spans="1:109" ht="6.75" customHeight="1">
      <c r="A264" s="2533"/>
      <c r="B264" s="2533"/>
      <c r="C264" s="2533"/>
      <c r="D264" s="2533"/>
      <c r="E264" s="2533"/>
      <c r="F264" s="2533"/>
      <c r="G264" s="2533"/>
      <c r="H264" s="2533"/>
      <c r="I264" s="2533"/>
      <c r="J264" s="2533"/>
      <c r="K264" s="2533"/>
      <c r="L264" s="2533"/>
      <c r="M264" s="2533"/>
      <c r="N264" s="2533"/>
      <c r="O264" s="2533"/>
      <c r="P264" s="2533"/>
      <c r="Q264" s="2533"/>
      <c r="R264" s="2533"/>
      <c r="S264" s="2533"/>
      <c r="T264" s="2533"/>
      <c r="U264" s="2561"/>
      <c r="V264" s="2533"/>
      <c r="W264" s="3021"/>
      <c r="X264" s="3021"/>
      <c r="Y264" s="3021"/>
      <c r="Z264" s="3021"/>
      <c r="AA264" s="3021"/>
      <c r="AB264" s="3021"/>
      <c r="AC264" s="3021"/>
      <c r="AD264" s="3021"/>
      <c r="AE264" s="3021"/>
      <c r="AF264" s="3021"/>
      <c r="AG264" s="3021"/>
      <c r="AH264" s="3021"/>
      <c r="AI264" s="3021"/>
      <c r="AJ264" s="2533"/>
      <c r="AK264" s="2561"/>
      <c r="AL264" s="2533"/>
      <c r="AM264" s="2533"/>
      <c r="AN264" s="2533"/>
      <c r="AO264" s="2533"/>
      <c r="AP264" s="2533"/>
      <c r="AQ264" s="2533"/>
      <c r="AR264" s="2533"/>
      <c r="AS264" s="2533"/>
      <c r="AT264" s="2533"/>
      <c r="AU264" s="2533"/>
      <c r="AV264" s="2533"/>
      <c r="AW264" s="2533"/>
      <c r="AX264" s="2533"/>
      <c r="AY264" s="2533"/>
      <c r="AZ264" s="2533"/>
      <c r="BA264" s="2533"/>
      <c r="BB264" s="2533"/>
      <c r="BC264" s="2533"/>
      <c r="BD264" s="2533"/>
      <c r="BE264" s="2533"/>
      <c r="BF264" s="2533"/>
      <c r="BG264" s="2533"/>
      <c r="BH264" s="2533"/>
      <c r="BI264" s="2533"/>
      <c r="BJ264" s="2533"/>
      <c r="BK264" s="2533"/>
      <c r="BL264" s="2533"/>
      <c r="BM264" s="2533"/>
      <c r="BN264" s="2533"/>
      <c r="BO264" s="2533"/>
      <c r="BP264" s="2533"/>
      <c r="BQ264" s="2533"/>
      <c r="BR264" s="2533"/>
      <c r="BS264" s="2533"/>
      <c r="BT264" s="2533"/>
      <c r="BU264" s="2533"/>
      <c r="BV264" s="2533"/>
      <c r="BW264" s="2533"/>
      <c r="BX264" s="2533"/>
      <c r="BY264" s="2533"/>
      <c r="BZ264" s="2533"/>
      <c r="CA264" s="2533"/>
      <c r="CB264" s="2533"/>
      <c r="CC264" s="2533"/>
      <c r="CD264" s="2533"/>
      <c r="CE264" s="2533"/>
      <c r="CF264" s="2533"/>
      <c r="CG264" s="2533"/>
      <c r="CH264" s="2533"/>
      <c r="CI264" s="2533"/>
      <c r="CJ264" s="2533"/>
      <c r="CK264" s="2533"/>
      <c r="CL264" s="2533"/>
      <c r="CM264" s="2533"/>
      <c r="CN264" s="2533"/>
      <c r="CO264" s="2533"/>
      <c r="CP264" s="2533"/>
      <c r="CQ264" s="2533"/>
      <c r="CR264" s="2533"/>
      <c r="CS264" s="2533"/>
      <c r="CT264" s="2533"/>
      <c r="CU264" s="2533"/>
      <c r="CV264" s="2533"/>
      <c r="CW264" s="2533"/>
      <c r="CX264" s="2533"/>
      <c r="CY264" s="2533"/>
      <c r="CZ264" s="2533"/>
      <c r="DA264" s="2533"/>
      <c r="DB264" s="2533"/>
      <c r="DC264" s="2533"/>
      <c r="DD264" s="2533"/>
      <c r="DE264" s="2533"/>
    </row>
    <row r="265" spans="1:109" ht="6.75" customHeight="1">
      <c r="A265" s="2533"/>
      <c r="B265" s="2533"/>
      <c r="C265" s="2533"/>
      <c r="D265" s="2533"/>
      <c r="E265" s="2533"/>
      <c r="F265" s="2533"/>
      <c r="G265" s="2533"/>
      <c r="H265" s="2533"/>
      <c r="I265" s="2533"/>
      <c r="J265" s="2533"/>
      <c r="K265" s="2533"/>
      <c r="L265" s="2533"/>
      <c r="M265" s="2533"/>
      <c r="N265" s="2533"/>
      <c r="O265" s="2533"/>
      <c r="P265" s="2533"/>
      <c r="Q265" s="2533"/>
      <c r="R265" s="2533"/>
      <c r="S265" s="2533"/>
      <c r="T265" s="2533"/>
      <c r="U265" s="2561"/>
      <c r="V265" s="2533"/>
      <c r="W265" s="3021"/>
      <c r="X265" s="3021"/>
      <c r="Y265" s="3021"/>
      <c r="Z265" s="3021"/>
      <c r="AA265" s="3021"/>
      <c r="AB265" s="3021"/>
      <c r="AC265" s="3021"/>
      <c r="AD265" s="3021"/>
      <c r="AE265" s="3021"/>
      <c r="AF265" s="3021"/>
      <c r="AG265" s="3021"/>
      <c r="AH265" s="3021"/>
      <c r="AI265" s="3021"/>
      <c r="AJ265" s="2533"/>
      <c r="AK265" s="2561"/>
      <c r="AL265" s="2533"/>
      <c r="AM265" s="2533"/>
      <c r="AN265" s="3022" t="s">
        <v>171</v>
      </c>
      <c r="AO265" s="3022"/>
      <c r="AP265" s="3022"/>
      <c r="AQ265" s="3022"/>
      <c r="AR265" s="3022"/>
      <c r="AS265" s="3022"/>
      <c r="AT265" s="3022"/>
      <c r="AU265" s="3022"/>
      <c r="AV265" s="3022"/>
      <c r="AW265" s="3022"/>
      <c r="AX265" s="3022"/>
      <c r="AY265" s="3022"/>
      <c r="AZ265" s="3022"/>
      <c r="BA265" s="3022"/>
      <c r="BB265" s="3022"/>
      <c r="BC265" s="3022"/>
      <c r="BD265" s="3022"/>
      <c r="BE265" s="3022"/>
      <c r="BF265" s="3022"/>
      <c r="BG265" s="3022"/>
      <c r="BH265" s="3022"/>
      <c r="BI265" s="3022"/>
      <c r="BJ265" s="2533"/>
      <c r="BK265" s="2533"/>
      <c r="BL265" s="2533"/>
      <c r="BM265" s="2533"/>
      <c r="BN265" s="2533"/>
      <c r="BO265" s="2533"/>
      <c r="BP265" s="2533"/>
      <c r="BQ265" s="2533"/>
      <c r="BR265" s="2533"/>
      <c r="BS265" s="2533"/>
      <c r="BT265" s="2533"/>
      <c r="BU265" s="2533"/>
      <c r="BV265" s="2533"/>
      <c r="BW265" s="2533"/>
      <c r="BX265" s="2533"/>
      <c r="BY265" s="2533"/>
      <c r="BZ265" s="2533"/>
      <c r="CA265" s="2533"/>
      <c r="CB265" s="2533"/>
      <c r="CC265" s="2533"/>
      <c r="CD265" s="2533"/>
      <c r="CE265" s="2533"/>
      <c r="CF265" s="2533"/>
      <c r="CG265" s="2533"/>
      <c r="CH265" s="2533"/>
      <c r="CI265" s="2533"/>
      <c r="CJ265" s="2533"/>
      <c r="CK265" s="2533"/>
      <c r="CL265" s="2533"/>
      <c r="CM265" s="2533"/>
      <c r="CN265" s="2533"/>
      <c r="CO265" s="2533"/>
      <c r="CP265" s="2533"/>
      <c r="CQ265" s="2533"/>
      <c r="CR265" s="2533"/>
      <c r="CS265" s="2533"/>
      <c r="CT265" s="2533"/>
      <c r="CU265" s="2533"/>
      <c r="CV265" s="2533"/>
      <c r="CW265" s="2533"/>
      <c r="CX265" s="2533"/>
      <c r="CY265" s="2533"/>
      <c r="CZ265" s="2533"/>
      <c r="DA265" s="2533"/>
      <c r="DB265" s="2533"/>
      <c r="DC265" s="2533"/>
      <c r="DD265" s="2533"/>
      <c r="DE265" s="2533"/>
    </row>
    <row r="266" spans="1:109" ht="6.75" customHeight="1">
      <c r="A266" s="2533"/>
      <c r="B266" s="2533"/>
      <c r="C266" s="2533"/>
      <c r="D266" s="2533"/>
      <c r="E266" s="2533"/>
      <c r="F266" s="2533"/>
      <c r="G266" s="2533"/>
      <c r="H266" s="2533"/>
      <c r="I266" s="2533"/>
      <c r="J266" s="2533"/>
      <c r="K266" s="2533"/>
      <c r="L266" s="2533"/>
      <c r="M266" s="2533"/>
      <c r="N266" s="2533"/>
      <c r="O266" s="2533"/>
      <c r="P266" s="2533"/>
      <c r="Q266" s="2533"/>
      <c r="R266" s="2533"/>
      <c r="S266" s="2533"/>
      <c r="T266" s="2533"/>
      <c r="U266" s="2561"/>
      <c r="V266" s="2533"/>
      <c r="W266" s="3021"/>
      <c r="X266" s="3021"/>
      <c r="Y266" s="3021"/>
      <c r="Z266" s="3021"/>
      <c r="AA266" s="3021"/>
      <c r="AB266" s="3021"/>
      <c r="AC266" s="3021"/>
      <c r="AD266" s="3021"/>
      <c r="AE266" s="3021"/>
      <c r="AF266" s="3021"/>
      <c r="AG266" s="3021"/>
      <c r="AH266" s="3021"/>
      <c r="AI266" s="3021"/>
      <c r="AJ266" s="2533"/>
      <c r="AK266" s="2562"/>
      <c r="AL266" s="2535"/>
      <c r="AM266" s="2533"/>
      <c r="AN266" s="3022"/>
      <c r="AO266" s="3022"/>
      <c r="AP266" s="3022"/>
      <c r="AQ266" s="3022"/>
      <c r="AR266" s="3022"/>
      <c r="AS266" s="3022"/>
      <c r="AT266" s="3022"/>
      <c r="AU266" s="3022"/>
      <c r="AV266" s="3022"/>
      <c r="AW266" s="3022"/>
      <c r="AX266" s="3022"/>
      <c r="AY266" s="3022"/>
      <c r="AZ266" s="3022"/>
      <c r="BA266" s="3022"/>
      <c r="BB266" s="3022"/>
      <c r="BC266" s="3022"/>
      <c r="BD266" s="3022"/>
      <c r="BE266" s="3022"/>
      <c r="BF266" s="3022"/>
      <c r="BG266" s="3022"/>
      <c r="BH266" s="3022"/>
      <c r="BI266" s="3022"/>
      <c r="BJ266" s="2555"/>
      <c r="BK266" s="2555"/>
      <c r="BL266" s="2555"/>
      <c r="BM266" s="2555"/>
      <c r="BN266" s="2555"/>
      <c r="BO266" s="2555"/>
      <c r="BP266" s="2533"/>
      <c r="BQ266" s="2533"/>
      <c r="BR266" s="2533"/>
      <c r="BS266" s="2533"/>
      <c r="BT266" s="2533"/>
      <c r="BU266" s="2533"/>
      <c r="BV266" s="2533"/>
      <c r="BW266" s="2533"/>
      <c r="BX266" s="2533"/>
      <c r="BY266" s="2533"/>
      <c r="BZ266" s="2533"/>
      <c r="CA266" s="2533"/>
      <c r="CB266" s="2533"/>
      <c r="CC266" s="2533"/>
      <c r="CD266" s="2533"/>
      <c r="CE266" s="2533"/>
      <c r="CF266" s="2533"/>
      <c r="CG266" s="2533"/>
      <c r="CH266" s="2533"/>
      <c r="CI266" s="2533"/>
      <c r="CJ266" s="2533"/>
      <c r="CK266" s="2533"/>
      <c r="CL266" s="2533"/>
      <c r="CM266" s="2533"/>
      <c r="CN266" s="2533"/>
      <c r="CO266" s="2533"/>
      <c r="CP266" s="2533"/>
      <c r="CQ266" s="2533"/>
      <c r="CR266" s="2533"/>
      <c r="CS266" s="2533"/>
      <c r="CT266" s="2533"/>
      <c r="CU266" s="2533"/>
      <c r="CV266" s="2533"/>
      <c r="CW266" s="2533"/>
      <c r="CX266" s="2533"/>
      <c r="CY266" s="2533"/>
      <c r="CZ266" s="2533"/>
      <c r="DA266" s="2533"/>
      <c r="DB266" s="2533"/>
      <c r="DC266" s="2533"/>
      <c r="DD266" s="2533"/>
      <c r="DE266" s="2533"/>
    </row>
    <row r="267" spans="1:109" ht="6.75" customHeight="1">
      <c r="A267" s="2533"/>
      <c r="B267" s="2533"/>
      <c r="C267" s="2533"/>
      <c r="D267" s="2533"/>
      <c r="E267" s="2533"/>
      <c r="F267" s="2533"/>
      <c r="G267" s="2533"/>
      <c r="H267" s="2533"/>
      <c r="I267" s="2533"/>
      <c r="J267" s="2533"/>
      <c r="K267" s="2533"/>
      <c r="L267" s="2533"/>
      <c r="M267" s="2533"/>
      <c r="N267" s="2533"/>
      <c r="O267" s="2533"/>
      <c r="P267" s="2533"/>
      <c r="Q267" s="2533"/>
      <c r="R267" s="2533"/>
      <c r="S267" s="2533"/>
      <c r="T267" s="2533"/>
      <c r="U267" s="2561"/>
      <c r="V267" s="2533"/>
      <c r="W267" s="3042" t="s">
        <v>7008</v>
      </c>
      <c r="X267" s="3042"/>
      <c r="Y267" s="3042"/>
      <c r="Z267" s="3042"/>
      <c r="AA267" s="3042"/>
      <c r="AB267" s="3042"/>
      <c r="AC267" s="3042"/>
      <c r="AD267" s="3042"/>
      <c r="AE267" s="3042"/>
      <c r="AF267" s="3042"/>
      <c r="AG267" s="3042"/>
      <c r="AH267" s="3042"/>
      <c r="AI267" s="3042"/>
      <c r="AJ267" s="2533"/>
      <c r="AK267" s="2561"/>
      <c r="AL267" s="2533"/>
      <c r="AM267" s="2533"/>
      <c r="AN267" s="2533"/>
      <c r="AO267" s="2533"/>
      <c r="AP267" s="2533"/>
      <c r="AQ267" s="2533"/>
      <c r="AR267" s="2533"/>
      <c r="AS267" s="2533"/>
      <c r="AT267" s="2533"/>
      <c r="AU267" s="2533"/>
      <c r="AV267" s="2533"/>
      <c r="AW267" s="2533"/>
      <c r="AX267" s="2533"/>
      <c r="AY267" s="2533"/>
      <c r="AZ267" s="2533"/>
      <c r="BA267" s="2533"/>
      <c r="BB267" s="2533"/>
      <c r="BC267" s="2533"/>
      <c r="BD267" s="2533"/>
      <c r="BE267" s="2533"/>
      <c r="BF267" s="2533"/>
      <c r="BG267" s="2533"/>
      <c r="BH267" s="2533"/>
      <c r="BI267" s="2533"/>
      <c r="BJ267" s="2533"/>
      <c r="BK267" s="2533"/>
      <c r="BL267" s="2533"/>
      <c r="BM267" s="2533"/>
      <c r="BN267" s="2533"/>
      <c r="BO267" s="2533"/>
      <c r="BP267" s="2533"/>
      <c r="BQ267" s="2533"/>
      <c r="BR267" s="2533"/>
      <c r="BS267" s="2533"/>
      <c r="BT267" s="2533"/>
      <c r="BU267" s="2533"/>
      <c r="BV267" s="2533"/>
      <c r="BW267" s="2533"/>
      <c r="BX267" s="2533"/>
      <c r="BY267" s="2533"/>
      <c r="BZ267" s="2533"/>
      <c r="CA267" s="2533"/>
      <c r="CB267" s="2533"/>
      <c r="CC267" s="2533"/>
      <c r="CD267" s="2533"/>
      <c r="CE267" s="2533"/>
      <c r="CF267" s="2533"/>
      <c r="CG267" s="2533"/>
      <c r="CH267" s="2533"/>
      <c r="CI267" s="2533"/>
      <c r="CJ267" s="2533"/>
      <c r="CK267" s="2533"/>
      <c r="CL267" s="2533"/>
      <c r="CM267" s="2533"/>
      <c r="CN267" s="2533"/>
      <c r="CO267" s="2533"/>
      <c r="CP267" s="2533"/>
      <c r="CQ267" s="2533"/>
      <c r="CR267" s="2533"/>
      <c r="CS267" s="2533"/>
      <c r="CT267" s="2533"/>
      <c r="CU267" s="2533"/>
      <c r="CV267" s="2533"/>
      <c r="CW267" s="2533"/>
      <c r="CX267" s="2533"/>
      <c r="CY267" s="2533"/>
      <c r="CZ267" s="2533"/>
      <c r="DA267" s="2533"/>
      <c r="DB267" s="2533"/>
      <c r="DC267" s="2533"/>
      <c r="DD267" s="2533"/>
      <c r="DE267" s="2533"/>
    </row>
    <row r="268" spans="1:109" ht="6.75" customHeight="1">
      <c r="A268" s="2533"/>
      <c r="B268" s="2533"/>
      <c r="C268" s="2533"/>
      <c r="D268" s="2533"/>
      <c r="E268" s="2533"/>
      <c r="F268" s="2533"/>
      <c r="G268" s="2533"/>
      <c r="H268" s="2533"/>
      <c r="I268" s="2533"/>
      <c r="J268" s="2533"/>
      <c r="K268" s="2533"/>
      <c r="L268" s="2533"/>
      <c r="M268" s="2533"/>
      <c r="N268" s="2533"/>
      <c r="O268" s="2533"/>
      <c r="P268" s="2533"/>
      <c r="Q268" s="2533"/>
      <c r="R268" s="2533"/>
      <c r="S268" s="2533"/>
      <c r="T268" s="2533"/>
      <c r="U268" s="2561"/>
      <c r="V268" s="2533"/>
      <c r="W268" s="3042"/>
      <c r="X268" s="3042"/>
      <c r="Y268" s="3042"/>
      <c r="Z268" s="3042"/>
      <c r="AA268" s="3042"/>
      <c r="AB268" s="3042"/>
      <c r="AC268" s="3042"/>
      <c r="AD268" s="3042"/>
      <c r="AE268" s="3042"/>
      <c r="AF268" s="3042"/>
      <c r="AG268" s="3042"/>
      <c r="AH268" s="3042"/>
      <c r="AI268" s="3042"/>
      <c r="AJ268" s="2533"/>
      <c r="AK268" s="2561"/>
      <c r="AL268" s="2533"/>
      <c r="AM268" s="2533"/>
      <c r="AN268" s="3022" t="s">
        <v>50</v>
      </c>
      <c r="AO268" s="3022"/>
      <c r="AP268" s="3022"/>
      <c r="AQ268" s="3022"/>
      <c r="AR268" s="3022"/>
      <c r="AS268" s="3022"/>
      <c r="AT268" s="3022"/>
      <c r="AU268" s="3022"/>
      <c r="AV268" s="3022"/>
      <c r="AW268" s="3022"/>
      <c r="AX268" s="3022"/>
      <c r="AY268" s="2533"/>
      <c r="AZ268" s="2533"/>
      <c r="BA268" s="2533"/>
      <c r="BB268" s="2533"/>
      <c r="BC268" s="2533"/>
      <c r="BD268" s="3020" t="s">
        <v>169</v>
      </c>
      <c r="BE268" s="3020"/>
      <c r="BF268" s="3020"/>
      <c r="BG268" s="3020"/>
      <c r="BH268" s="3020"/>
      <c r="BI268" s="3020"/>
      <c r="BJ268" s="3020"/>
      <c r="BK268" s="3020"/>
      <c r="BL268" s="3020"/>
      <c r="BM268" s="3020"/>
      <c r="BN268" s="3020"/>
      <c r="BO268" s="3020"/>
      <c r="BP268" s="3020"/>
      <c r="BQ268" s="3020"/>
      <c r="BR268" s="3020"/>
      <c r="BS268" s="3020"/>
      <c r="BT268" s="3020"/>
      <c r="BU268" s="3020"/>
      <c r="BV268" s="3020"/>
      <c r="BW268" s="3020"/>
      <c r="BX268" s="3020"/>
      <c r="BY268" s="3020"/>
      <c r="BZ268" s="3020"/>
      <c r="CA268" s="3020"/>
      <c r="CB268" s="3020"/>
      <c r="CC268" s="3020"/>
      <c r="CD268" s="3020"/>
      <c r="CE268" s="3020"/>
      <c r="CF268" s="3020"/>
      <c r="CG268" s="3020"/>
      <c r="CH268" s="3020"/>
      <c r="CI268" s="3020"/>
      <c r="CJ268" s="3020"/>
      <c r="CK268" s="3020"/>
      <c r="CL268" s="3020"/>
      <c r="CM268" s="3020"/>
      <c r="CN268" s="3020"/>
      <c r="CO268" s="3020"/>
      <c r="CP268" s="3020"/>
      <c r="CQ268" s="3020"/>
      <c r="CR268" s="3020"/>
      <c r="CS268" s="3020"/>
      <c r="CT268" s="3020"/>
      <c r="CU268" s="3020"/>
      <c r="CV268" s="3020"/>
      <c r="CW268" s="3020"/>
      <c r="CX268" s="3020"/>
      <c r="CY268" s="3020"/>
      <c r="CZ268" s="3020"/>
      <c r="DA268" s="3020"/>
      <c r="DB268" s="3020"/>
      <c r="DC268" s="3020"/>
      <c r="DD268" s="3020"/>
      <c r="DE268" s="2533"/>
    </row>
    <row r="269" spans="1:109" ht="6.75" customHeight="1">
      <c r="A269" s="2533"/>
      <c r="B269" s="2533"/>
      <c r="C269" s="2533"/>
      <c r="D269" s="2533"/>
      <c r="E269" s="2533"/>
      <c r="F269" s="2533"/>
      <c r="G269" s="2533"/>
      <c r="H269" s="2533"/>
      <c r="I269" s="2533"/>
      <c r="J269" s="2533"/>
      <c r="K269" s="2533"/>
      <c r="L269" s="2533"/>
      <c r="M269" s="2533"/>
      <c r="N269" s="2533"/>
      <c r="O269" s="2533"/>
      <c r="P269" s="2533"/>
      <c r="Q269" s="2533"/>
      <c r="R269" s="2533"/>
      <c r="S269" s="2533"/>
      <c r="T269" s="2533"/>
      <c r="U269" s="2561"/>
      <c r="V269" s="2533"/>
      <c r="W269" s="2533"/>
      <c r="X269" s="2533"/>
      <c r="Y269" s="2533"/>
      <c r="Z269" s="2533"/>
      <c r="AA269" s="2533"/>
      <c r="AB269" s="2533"/>
      <c r="AC269" s="2533"/>
      <c r="AD269" s="2533"/>
      <c r="AE269" s="2533"/>
      <c r="AF269" s="2533"/>
      <c r="AG269" s="2533"/>
      <c r="AH269" s="2533"/>
      <c r="AI269" s="2533"/>
      <c r="AJ269" s="2533"/>
      <c r="AK269" s="2562"/>
      <c r="AL269" s="2535"/>
      <c r="AM269" s="2533"/>
      <c r="AN269" s="3022"/>
      <c r="AO269" s="3022"/>
      <c r="AP269" s="3022"/>
      <c r="AQ269" s="3022"/>
      <c r="AR269" s="3022"/>
      <c r="AS269" s="3022"/>
      <c r="AT269" s="3022"/>
      <c r="AU269" s="3022"/>
      <c r="AV269" s="3022"/>
      <c r="AW269" s="3022"/>
      <c r="AX269" s="3022"/>
      <c r="AY269" s="2533"/>
      <c r="AZ269" s="2535"/>
      <c r="BA269" s="2535"/>
      <c r="BB269" s="2535"/>
      <c r="BC269" s="2533"/>
      <c r="BD269" s="3020"/>
      <c r="BE269" s="3020"/>
      <c r="BF269" s="3020"/>
      <c r="BG269" s="3020"/>
      <c r="BH269" s="3020"/>
      <c r="BI269" s="3020"/>
      <c r="BJ269" s="3020"/>
      <c r="BK269" s="3020"/>
      <c r="BL269" s="3020"/>
      <c r="BM269" s="3020"/>
      <c r="BN269" s="3020"/>
      <c r="BO269" s="3020"/>
      <c r="BP269" s="3020"/>
      <c r="BQ269" s="3020"/>
      <c r="BR269" s="3020"/>
      <c r="BS269" s="3020"/>
      <c r="BT269" s="3020"/>
      <c r="BU269" s="3020"/>
      <c r="BV269" s="3020"/>
      <c r="BW269" s="3020"/>
      <c r="BX269" s="3020"/>
      <c r="BY269" s="3020"/>
      <c r="BZ269" s="3020"/>
      <c r="CA269" s="3020"/>
      <c r="CB269" s="3020"/>
      <c r="CC269" s="3020"/>
      <c r="CD269" s="3020"/>
      <c r="CE269" s="3020"/>
      <c r="CF269" s="3020"/>
      <c r="CG269" s="3020"/>
      <c r="CH269" s="3020"/>
      <c r="CI269" s="3020"/>
      <c r="CJ269" s="3020"/>
      <c r="CK269" s="3020"/>
      <c r="CL269" s="3020"/>
      <c r="CM269" s="3020"/>
      <c r="CN269" s="3020"/>
      <c r="CO269" s="3020"/>
      <c r="CP269" s="3020"/>
      <c r="CQ269" s="3020"/>
      <c r="CR269" s="3020"/>
      <c r="CS269" s="3020"/>
      <c r="CT269" s="3020"/>
      <c r="CU269" s="3020"/>
      <c r="CV269" s="3020"/>
      <c r="CW269" s="3020"/>
      <c r="CX269" s="3020"/>
      <c r="CY269" s="3020"/>
      <c r="CZ269" s="3020"/>
      <c r="DA269" s="3020"/>
      <c r="DB269" s="3020"/>
      <c r="DC269" s="3020"/>
      <c r="DD269" s="3020"/>
      <c r="DE269" s="2533"/>
    </row>
    <row r="270" spans="1:109" ht="6.75" customHeight="1">
      <c r="A270" s="2533"/>
      <c r="B270" s="2533"/>
      <c r="C270" s="2533"/>
      <c r="D270" s="2533"/>
      <c r="E270" s="2533"/>
      <c r="F270" s="2533"/>
      <c r="G270" s="2533"/>
      <c r="H270" s="2533"/>
      <c r="I270" s="2533"/>
      <c r="J270" s="2533"/>
      <c r="K270" s="2533"/>
      <c r="L270" s="2533"/>
      <c r="M270" s="2533"/>
      <c r="N270" s="2533"/>
      <c r="O270" s="2533"/>
      <c r="P270" s="2533"/>
      <c r="Q270" s="2533"/>
      <c r="R270" s="2533"/>
      <c r="S270" s="2533"/>
      <c r="T270" s="2533"/>
      <c r="U270" s="2563"/>
      <c r="V270" s="2533"/>
      <c r="W270" s="3043" t="s">
        <v>9099</v>
      </c>
      <c r="X270" s="3043"/>
      <c r="Y270" s="3043"/>
      <c r="Z270" s="3043"/>
      <c r="AA270" s="3043"/>
      <c r="AB270" s="3043"/>
      <c r="AC270" s="3043"/>
      <c r="AD270" s="3043"/>
      <c r="AE270" s="3043"/>
      <c r="AF270" s="3043"/>
      <c r="AG270" s="2533"/>
      <c r="AH270" s="2533"/>
      <c r="AI270" s="2533"/>
      <c r="AJ270" s="2533"/>
      <c r="AK270" s="2561"/>
      <c r="AL270" s="2533"/>
      <c r="AM270" s="2533"/>
      <c r="AN270" s="2533"/>
      <c r="AO270" s="2533"/>
      <c r="AP270" s="2533"/>
      <c r="AQ270" s="2533"/>
      <c r="AR270" s="2533"/>
      <c r="AS270" s="2533"/>
      <c r="AT270" s="2533"/>
      <c r="AU270" s="2533"/>
      <c r="AV270" s="2533"/>
      <c r="AW270" s="2533"/>
      <c r="AX270" s="2533"/>
      <c r="AY270" s="2533"/>
      <c r="AZ270" s="2534"/>
      <c r="BA270" s="2533"/>
      <c r="BB270" s="2533"/>
      <c r="BC270" s="2533"/>
      <c r="BD270" s="3025" t="s">
        <v>168</v>
      </c>
      <c r="BE270" s="3025"/>
      <c r="BF270" s="3025"/>
      <c r="BG270" s="3025"/>
      <c r="BH270" s="3025"/>
      <c r="BI270" s="3025"/>
      <c r="BJ270" s="3025"/>
      <c r="BK270" s="3025"/>
      <c r="BL270" s="3025"/>
      <c r="BM270" s="3025"/>
      <c r="BN270" s="3025"/>
      <c r="BO270" s="3025"/>
      <c r="BP270" s="3025"/>
      <c r="BQ270" s="3025"/>
      <c r="BR270" s="3025"/>
      <c r="BS270" s="3025"/>
      <c r="BT270" s="3025"/>
      <c r="BU270" s="3025"/>
      <c r="BV270" s="3025"/>
      <c r="BW270" s="3025"/>
      <c r="BX270" s="3025"/>
      <c r="BY270" s="3025"/>
      <c r="BZ270" s="3025"/>
      <c r="CA270" s="3025"/>
      <c r="CB270" s="3025"/>
      <c r="CC270" s="3025"/>
      <c r="CD270" s="3025"/>
      <c r="CE270" s="3025"/>
      <c r="CF270" s="3025"/>
      <c r="CG270" s="3025"/>
      <c r="CH270" s="3025"/>
      <c r="CI270" s="3025"/>
      <c r="CJ270" s="3025"/>
      <c r="CK270" s="3025"/>
      <c r="CL270" s="3025"/>
      <c r="CM270" s="3025"/>
      <c r="CN270" s="3025"/>
      <c r="CO270" s="3025"/>
      <c r="CP270" s="3025"/>
      <c r="CQ270" s="3025"/>
      <c r="CR270" s="3025"/>
      <c r="CS270" s="3025"/>
      <c r="CT270" s="3025"/>
      <c r="CU270" s="3025"/>
      <c r="CV270" s="3025"/>
      <c r="CW270" s="3025"/>
      <c r="CX270" s="3025"/>
      <c r="CY270" s="3025"/>
      <c r="CZ270" s="3025"/>
      <c r="DA270" s="3025"/>
      <c r="DB270" s="3025"/>
      <c r="DC270" s="3025"/>
      <c r="DD270" s="3025"/>
      <c r="DE270" s="2533"/>
    </row>
    <row r="271" spans="1:109" ht="6.75" customHeight="1">
      <c r="A271" s="2533"/>
      <c r="B271" s="2533"/>
      <c r="C271" s="2533"/>
      <c r="D271" s="2533"/>
      <c r="E271" s="2533"/>
      <c r="F271" s="2533"/>
      <c r="G271" s="2533"/>
      <c r="H271" s="2533"/>
      <c r="I271" s="2533"/>
      <c r="J271" s="2533"/>
      <c r="K271" s="2533"/>
      <c r="L271" s="2533"/>
      <c r="M271" s="2533"/>
      <c r="N271" s="2533"/>
      <c r="O271" s="2533"/>
      <c r="P271" s="2533"/>
      <c r="Q271" s="2533"/>
      <c r="R271" s="2533"/>
      <c r="S271" s="2533"/>
      <c r="T271" s="2533"/>
      <c r="U271" s="2535"/>
      <c r="V271" s="2533"/>
      <c r="W271" s="3043"/>
      <c r="X271" s="3043"/>
      <c r="Y271" s="3043"/>
      <c r="Z271" s="3043"/>
      <c r="AA271" s="3043"/>
      <c r="AB271" s="3043"/>
      <c r="AC271" s="3043"/>
      <c r="AD271" s="3043"/>
      <c r="AE271" s="3043"/>
      <c r="AF271" s="3043"/>
      <c r="AG271" s="2533"/>
      <c r="AH271" s="2533"/>
      <c r="AI271" s="2533"/>
      <c r="AJ271" s="2533"/>
      <c r="AK271" s="2561"/>
      <c r="AL271" s="2533"/>
      <c r="AM271" s="2533"/>
      <c r="AN271" s="2534"/>
      <c r="AO271" s="2534"/>
      <c r="AP271" s="2534"/>
      <c r="AQ271" s="2534"/>
      <c r="AR271" s="2534"/>
      <c r="AS271" s="2534"/>
      <c r="AT271" s="2534"/>
      <c r="AU271" s="2534"/>
      <c r="AV271" s="2534"/>
      <c r="AW271" s="2534"/>
      <c r="AX271" s="2534"/>
      <c r="AY271" s="2534"/>
      <c r="AZ271" s="2534"/>
      <c r="BA271" s="2533"/>
      <c r="BB271" s="2533"/>
      <c r="BC271" s="2533"/>
      <c r="BD271" s="3025"/>
      <c r="BE271" s="3025"/>
      <c r="BF271" s="3025"/>
      <c r="BG271" s="3025"/>
      <c r="BH271" s="3025"/>
      <c r="BI271" s="3025"/>
      <c r="BJ271" s="3025"/>
      <c r="BK271" s="3025"/>
      <c r="BL271" s="3025"/>
      <c r="BM271" s="3025"/>
      <c r="BN271" s="3025"/>
      <c r="BO271" s="3025"/>
      <c r="BP271" s="3025"/>
      <c r="BQ271" s="3025"/>
      <c r="BR271" s="3025"/>
      <c r="BS271" s="3025"/>
      <c r="BT271" s="3025"/>
      <c r="BU271" s="3025"/>
      <c r="BV271" s="3025"/>
      <c r="BW271" s="3025"/>
      <c r="BX271" s="3025"/>
      <c r="BY271" s="3025"/>
      <c r="BZ271" s="3025"/>
      <c r="CA271" s="3025"/>
      <c r="CB271" s="3025"/>
      <c r="CC271" s="3025"/>
      <c r="CD271" s="3025"/>
      <c r="CE271" s="3025"/>
      <c r="CF271" s="3025"/>
      <c r="CG271" s="3025"/>
      <c r="CH271" s="3025"/>
      <c r="CI271" s="3025"/>
      <c r="CJ271" s="3025"/>
      <c r="CK271" s="3025"/>
      <c r="CL271" s="3025"/>
      <c r="CM271" s="3025"/>
      <c r="CN271" s="3025"/>
      <c r="CO271" s="3025"/>
      <c r="CP271" s="3025"/>
      <c r="CQ271" s="3025"/>
      <c r="CR271" s="3025"/>
      <c r="CS271" s="3025"/>
      <c r="CT271" s="3025"/>
      <c r="CU271" s="3025"/>
      <c r="CV271" s="3025"/>
      <c r="CW271" s="3025"/>
      <c r="CX271" s="3025"/>
      <c r="CY271" s="3025"/>
      <c r="CZ271" s="3025"/>
      <c r="DA271" s="3025"/>
      <c r="DB271" s="3025"/>
      <c r="DC271" s="3025"/>
      <c r="DD271" s="3025"/>
      <c r="DE271" s="2533"/>
    </row>
    <row r="272" spans="1:109" ht="6.75" customHeight="1">
      <c r="A272" s="2533"/>
      <c r="B272" s="2533"/>
      <c r="C272" s="2533"/>
      <c r="D272" s="2533"/>
      <c r="E272" s="2533"/>
      <c r="F272" s="2533"/>
      <c r="G272" s="2533"/>
      <c r="H272" s="2533"/>
      <c r="I272" s="2533"/>
      <c r="J272" s="2533"/>
      <c r="K272" s="2533"/>
      <c r="L272" s="2533"/>
      <c r="M272" s="2533"/>
      <c r="N272" s="2533"/>
      <c r="O272" s="2533"/>
      <c r="P272" s="2533"/>
      <c r="Q272" s="2533"/>
      <c r="R272" s="2533"/>
      <c r="S272" s="2533"/>
      <c r="T272" s="2533"/>
      <c r="U272" s="2533"/>
      <c r="V272" s="2533"/>
      <c r="W272" s="3043"/>
      <c r="X272" s="3043"/>
      <c r="Y272" s="3043"/>
      <c r="Z272" s="3043"/>
      <c r="AA272" s="3043"/>
      <c r="AB272" s="3043"/>
      <c r="AC272" s="3043"/>
      <c r="AD272" s="3043"/>
      <c r="AE272" s="3043"/>
      <c r="AF272" s="3043"/>
      <c r="AG272" s="2545"/>
      <c r="AH272" s="2545"/>
      <c r="AI272" s="2533"/>
      <c r="AJ272" s="2533"/>
      <c r="AK272" s="2561"/>
      <c r="AL272" s="2533"/>
      <c r="AM272" s="2533"/>
      <c r="AN272" s="2533"/>
      <c r="AO272" s="2533"/>
      <c r="AP272" s="2533"/>
      <c r="AQ272" s="2533"/>
      <c r="AR272" s="2533"/>
      <c r="AS272" s="2533"/>
      <c r="AT272" s="2533"/>
      <c r="AU272" s="2533"/>
      <c r="AV272" s="2533"/>
      <c r="AW272" s="2533"/>
      <c r="AX272" s="2533"/>
      <c r="AY272" s="2533"/>
      <c r="AZ272" s="2533"/>
      <c r="BA272" s="2533"/>
      <c r="BB272" s="2533"/>
      <c r="BC272" s="2533"/>
      <c r="BD272" s="3025" t="s">
        <v>167</v>
      </c>
      <c r="BE272" s="3025"/>
      <c r="BF272" s="3025"/>
      <c r="BG272" s="3025"/>
      <c r="BH272" s="3025"/>
      <c r="BI272" s="3025"/>
      <c r="BJ272" s="3025"/>
      <c r="BK272" s="3025"/>
      <c r="BL272" s="3025"/>
      <c r="BM272" s="3025"/>
      <c r="BN272" s="3025"/>
      <c r="BO272" s="3025"/>
      <c r="BP272" s="3025"/>
      <c r="BQ272" s="3025"/>
      <c r="BR272" s="3025"/>
      <c r="BS272" s="3025"/>
      <c r="BT272" s="3025"/>
      <c r="BU272" s="3025"/>
      <c r="BV272" s="3025"/>
      <c r="BW272" s="3025"/>
      <c r="BX272" s="3025"/>
      <c r="BY272" s="3025"/>
      <c r="BZ272" s="3025"/>
      <c r="CA272" s="3025"/>
      <c r="CB272" s="3025"/>
      <c r="CC272" s="3025"/>
      <c r="CD272" s="3025"/>
      <c r="CE272" s="3025"/>
      <c r="CF272" s="3025"/>
      <c r="CG272" s="3025"/>
      <c r="CH272" s="3025"/>
      <c r="CI272" s="3025"/>
      <c r="CJ272" s="3025"/>
      <c r="CK272" s="3025"/>
      <c r="CL272" s="3025"/>
      <c r="CM272" s="3025"/>
      <c r="CN272" s="3025"/>
      <c r="CO272" s="3025"/>
      <c r="CP272" s="3025"/>
      <c r="CQ272" s="3025"/>
      <c r="CR272" s="3025"/>
      <c r="CS272" s="3025"/>
      <c r="CT272" s="3025"/>
      <c r="CU272" s="3025"/>
      <c r="CV272" s="3025"/>
      <c r="CW272" s="3025"/>
      <c r="CX272" s="3025"/>
      <c r="CY272" s="3025"/>
      <c r="CZ272" s="3025"/>
      <c r="DA272" s="3025"/>
      <c r="DB272" s="3025"/>
      <c r="DC272" s="3025"/>
      <c r="DD272" s="3025"/>
      <c r="DE272" s="2533"/>
    </row>
    <row r="273" spans="1:109" ht="6.75" customHeight="1">
      <c r="A273" s="2533"/>
      <c r="B273" s="2533"/>
      <c r="C273" s="2533"/>
      <c r="D273" s="2533"/>
      <c r="E273" s="2533"/>
      <c r="F273" s="2533"/>
      <c r="G273" s="2533"/>
      <c r="H273" s="2533"/>
      <c r="I273" s="2533"/>
      <c r="J273" s="2533"/>
      <c r="K273" s="2533"/>
      <c r="L273" s="2533"/>
      <c r="M273" s="2533"/>
      <c r="N273" s="2533"/>
      <c r="O273" s="2533"/>
      <c r="P273" s="2533"/>
      <c r="Q273" s="2533"/>
      <c r="R273" s="2533"/>
      <c r="S273" s="2533"/>
      <c r="T273" s="2533"/>
      <c r="U273" s="2533"/>
      <c r="V273" s="2533"/>
      <c r="W273" s="3043"/>
      <c r="X273" s="3043"/>
      <c r="Y273" s="3043"/>
      <c r="Z273" s="3043"/>
      <c r="AA273" s="3043"/>
      <c r="AB273" s="3043"/>
      <c r="AC273" s="3043"/>
      <c r="AD273" s="3043"/>
      <c r="AE273" s="3043"/>
      <c r="AF273" s="3043"/>
      <c r="AG273" s="2545"/>
      <c r="AH273" s="2545"/>
      <c r="AI273" s="2545"/>
      <c r="AJ273" s="2533"/>
      <c r="AK273" s="2561"/>
      <c r="AL273" s="2533"/>
      <c r="AM273" s="2533"/>
      <c r="AN273" s="2533"/>
      <c r="AO273" s="2533"/>
      <c r="AP273" s="2533"/>
      <c r="AQ273" s="2533"/>
      <c r="AR273" s="2533"/>
      <c r="AS273" s="2533"/>
      <c r="AT273" s="2533"/>
      <c r="AU273" s="2533"/>
      <c r="AV273" s="2533"/>
      <c r="AW273" s="2533"/>
      <c r="AX273" s="2533"/>
      <c r="AY273" s="2533"/>
      <c r="AZ273" s="2533"/>
      <c r="BA273" s="2533"/>
      <c r="BB273" s="2533"/>
      <c r="BC273" s="2533"/>
      <c r="BD273" s="3025"/>
      <c r="BE273" s="3025"/>
      <c r="BF273" s="3025"/>
      <c r="BG273" s="3025"/>
      <c r="BH273" s="3025"/>
      <c r="BI273" s="3025"/>
      <c r="BJ273" s="3025"/>
      <c r="BK273" s="3025"/>
      <c r="BL273" s="3025"/>
      <c r="BM273" s="3025"/>
      <c r="BN273" s="3025"/>
      <c r="BO273" s="3025"/>
      <c r="BP273" s="3025"/>
      <c r="BQ273" s="3025"/>
      <c r="BR273" s="3025"/>
      <c r="BS273" s="3025"/>
      <c r="BT273" s="3025"/>
      <c r="BU273" s="3025"/>
      <c r="BV273" s="3025"/>
      <c r="BW273" s="3025"/>
      <c r="BX273" s="3025"/>
      <c r="BY273" s="3025"/>
      <c r="BZ273" s="3025"/>
      <c r="CA273" s="3025"/>
      <c r="CB273" s="3025"/>
      <c r="CC273" s="3025"/>
      <c r="CD273" s="3025"/>
      <c r="CE273" s="3025"/>
      <c r="CF273" s="3025"/>
      <c r="CG273" s="3025"/>
      <c r="CH273" s="3025"/>
      <c r="CI273" s="3025"/>
      <c r="CJ273" s="3025"/>
      <c r="CK273" s="3025"/>
      <c r="CL273" s="3025"/>
      <c r="CM273" s="3025"/>
      <c r="CN273" s="3025"/>
      <c r="CO273" s="3025"/>
      <c r="CP273" s="3025"/>
      <c r="CQ273" s="3025"/>
      <c r="CR273" s="3025"/>
      <c r="CS273" s="3025"/>
      <c r="CT273" s="3025"/>
      <c r="CU273" s="3025"/>
      <c r="CV273" s="3025"/>
      <c r="CW273" s="3025"/>
      <c r="CX273" s="3025"/>
      <c r="CY273" s="3025"/>
      <c r="CZ273" s="3025"/>
      <c r="DA273" s="3025"/>
      <c r="DB273" s="3025"/>
      <c r="DC273" s="3025"/>
      <c r="DD273" s="3025"/>
      <c r="DE273" s="2533"/>
    </row>
    <row r="274" spans="1:109" ht="6.75" customHeight="1">
      <c r="A274" s="2533"/>
      <c r="B274" s="2533"/>
      <c r="C274" s="2533"/>
      <c r="D274" s="2533"/>
      <c r="E274" s="2533"/>
      <c r="F274" s="2533"/>
      <c r="G274" s="2533"/>
      <c r="H274" s="2533"/>
      <c r="I274" s="2533"/>
      <c r="J274" s="2533"/>
      <c r="K274" s="2533"/>
      <c r="L274" s="2533"/>
      <c r="M274" s="2533"/>
      <c r="N274" s="2533"/>
      <c r="O274" s="2533"/>
      <c r="P274" s="2533"/>
      <c r="Q274" s="2533"/>
      <c r="R274" s="2533"/>
      <c r="S274" s="2533"/>
      <c r="T274" s="2533"/>
      <c r="U274" s="2533"/>
      <c r="V274" s="2533"/>
      <c r="W274" s="3044" t="s">
        <v>253</v>
      </c>
      <c r="X274" s="3044"/>
      <c r="Y274" s="3044"/>
      <c r="Z274" s="3044"/>
      <c r="AA274" s="3044"/>
      <c r="AB274" s="3044"/>
      <c r="AC274" s="3044"/>
      <c r="AD274" s="3044"/>
      <c r="AE274" s="3044"/>
      <c r="AF274" s="3044"/>
      <c r="AG274" s="2545"/>
      <c r="AH274" s="2545"/>
      <c r="AI274" s="2545"/>
      <c r="AJ274" s="2533"/>
      <c r="AK274" s="2561"/>
      <c r="AL274" s="2533"/>
      <c r="AM274" s="2533"/>
      <c r="AN274" s="2533"/>
      <c r="AO274" s="2533"/>
      <c r="AP274" s="2533"/>
      <c r="AQ274" s="2533"/>
      <c r="AR274" s="2533"/>
      <c r="AS274" s="2533"/>
      <c r="AT274" s="2533"/>
      <c r="AU274" s="2533"/>
      <c r="AV274" s="2533"/>
      <c r="AW274" s="2533"/>
      <c r="AX274" s="2533"/>
      <c r="AY274" s="2533"/>
      <c r="AZ274" s="2533"/>
      <c r="BA274" s="2533"/>
      <c r="BB274" s="2533"/>
      <c r="BC274" s="2533"/>
      <c r="BD274" s="3025" t="s">
        <v>7453</v>
      </c>
      <c r="BE274" s="3025"/>
      <c r="BF274" s="3025"/>
      <c r="BG274" s="3025"/>
      <c r="BH274" s="3025"/>
      <c r="BI274" s="3025"/>
      <c r="BJ274" s="3025"/>
      <c r="BK274" s="3025"/>
      <c r="BL274" s="3025"/>
      <c r="BM274" s="3025"/>
      <c r="BN274" s="3025"/>
      <c r="BO274" s="3025"/>
      <c r="BP274" s="3025"/>
      <c r="BQ274" s="3025"/>
      <c r="BR274" s="3025"/>
      <c r="BS274" s="3025"/>
      <c r="BT274" s="3025"/>
      <c r="BU274" s="3025"/>
      <c r="BV274" s="3025"/>
      <c r="BW274" s="3025"/>
      <c r="BX274" s="3025"/>
      <c r="BY274" s="3025"/>
      <c r="BZ274" s="3025"/>
      <c r="CA274" s="3025"/>
      <c r="CB274" s="3025"/>
      <c r="CC274" s="3025"/>
      <c r="CD274" s="3025"/>
      <c r="CE274" s="3025"/>
      <c r="CF274" s="3025"/>
      <c r="CG274" s="3025"/>
      <c r="CH274" s="3025"/>
      <c r="CI274" s="3025"/>
      <c r="CJ274" s="3025"/>
      <c r="CK274" s="3025"/>
      <c r="CL274" s="3025"/>
      <c r="CM274" s="3025"/>
      <c r="CN274" s="3025"/>
      <c r="CO274" s="3025"/>
      <c r="CP274" s="3025"/>
      <c r="CQ274" s="3025"/>
      <c r="CR274" s="3025"/>
      <c r="CS274" s="3025"/>
      <c r="CT274" s="3025"/>
      <c r="CU274" s="3025"/>
      <c r="CV274" s="3025"/>
      <c r="CW274" s="3025"/>
      <c r="CX274" s="3025"/>
      <c r="CY274" s="3025"/>
      <c r="CZ274" s="3025"/>
      <c r="DA274" s="3025"/>
      <c r="DB274" s="3025"/>
      <c r="DC274" s="3025"/>
      <c r="DD274" s="3025"/>
      <c r="DE274" s="3025"/>
    </row>
    <row r="275" spans="1:109" ht="6.75" customHeight="1">
      <c r="A275" s="2533"/>
      <c r="B275" s="2533"/>
      <c r="C275" s="2533"/>
      <c r="D275" s="2533"/>
      <c r="E275" s="2533"/>
      <c r="F275" s="2533"/>
      <c r="G275" s="2533"/>
      <c r="H275" s="2533"/>
      <c r="I275" s="2533"/>
      <c r="J275" s="2533"/>
      <c r="K275" s="2533"/>
      <c r="L275" s="2533"/>
      <c r="M275" s="2533"/>
      <c r="N275" s="2533"/>
      <c r="O275" s="2533"/>
      <c r="P275" s="2533"/>
      <c r="Q275" s="2533"/>
      <c r="R275" s="2533"/>
      <c r="S275" s="2533"/>
      <c r="T275" s="2533"/>
      <c r="U275" s="2533"/>
      <c r="V275" s="2533"/>
      <c r="W275" s="3044"/>
      <c r="X275" s="3044"/>
      <c r="Y275" s="3044"/>
      <c r="Z275" s="3044"/>
      <c r="AA275" s="3044"/>
      <c r="AB275" s="3044"/>
      <c r="AC275" s="3044"/>
      <c r="AD275" s="3044"/>
      <c r="AE275" s="3044"/>
      <c r="AF275" s="3044"/>
      <c r="AG275" s="2533"/>
      <c r="AH275" s="2533"/>
      <c r="AI275" s="2533"/>
      <c r="AJ275" s="2533"/>
      <c r="AK275" s="2561"/>
      <c r="AL275" s="2533"/>
      <c r="AM275" s="2533"/>
      <c r="AN275" s="2533"/>
      <c r="AO275" s="2533"/>
      <c r="AP275" s="2533"/>
      <c r="AQ275" s="2533"/>
      <c r="AR275" s="2533"/>
      <c r="AS275" s="2533"/>
      <c r="AT275" s="2533"/>
      <c r="AU275" s="2533"/>
      <c r="AV275" s="2533"/>
      <c r="AW275" s="2533"/>
      <c r="AX275" s="2533"/>
      <c r="AY275" s="2533"/>
      <c r="AZ275" s="2533"/>
      <c r="BA275" s="2533"/>
      <c r="BB275" s="2533"/>
      <c r="BC275" s="2533"/>
      <c r="BD275" s="3025"/>
      <c r="BE275" s="3025"/>
      <c r="BF275" s="3025"/>
      <c r="BG275" s="3025"/>
      <c r="BH275" s="3025"/>
      <c r="BI275" s="3025"/>
      <c r="BJ275" s="3025"/>
      <c r="BK275" s="3025"/>
      <c r="BL275" s="3025"/>
      <c r="BM275" s="3025"/>
      <c r="BN275" s="3025"/>
      <c r="BO275" s="3025"/>
      <c r="BP275" s="3025"/>
      <c r="BQ275" s="3025"/>
      <c r="BR275" s="3025"/>
      <c r="BS275" s="3025"/>
      <c r="BT275" s="3025"/>
      <c r="BU275" s="3025"/>
      <c r="BV275" s="3025"/>
      <c r="BW275" s="3025"/>
      <c r="BX275" s="3025"/>
      <c r="BY275" s="3025"/>
      <c r="BZ275" s="3025"/>
      <c r="CA275" s="3025"/>
      <c r="CB275" s="3025"/>
      <c r="CC275" s="3025"/>
      <c r="CD275" s="3025"/>
      <c r="CE275" s="3025"/>
      <c r="CF275" s="3025"/>
      <c r="CG275" s="3025"/>
      <c r="CH275" s="3025"/>
      <c r="CI275" s="3025"/>
      <c r="CJ275" s="3025"/>
      <c r="CK275" s="3025"/>
      <c r="CL275" s="3025"/>
      <c r="CM275" s="3025"/>
      <c r="CN275" s="3025"/>
      <c r="CO275" s="3025"/>
      <c r="CP275" s="3025"/>
      <c r="CQ275" s="3025"/>
      <c r="CR275" s="3025"/>
      <c r="CS275" s="3025"/>
      <c r="CT275" s="3025"/>
      <c r="CU275" s="3025"/>
      <c r="CV275" s="3025"/>
      <c r="CW275" s="3025"/>
      <c r="CX275" s="3025"/>
      <c r="CY275" s="3025"/>
      <c r="CZ275" s="3025"/>
      <c r="DA275" s="3025"/>
      <c r="DB275" s="3025"/>
      <c r="DC275" s="3025"/>
      <c r="DD275" s="3025"/>
      <c r="DE275" s="3025"/>
    </row>
    <row r="276" spans="1:109" ht="6.75" customHeight="1">
      <c r="A276" s="2533"/>
      <c r="B276" s="2533"/>
      <c r="C276" s="2533"/>
      <c r="D276" s="2533"/>
      <c r="E276" s="2533"/>
      <c r="F276" s="2533"/>
      <c r="G276" s="2533"/>
      <c r="H276" s="2533"/>
      <c r="I276" s="2533"/>
      <c r="J276" s="2533"/>
      <c r="K276" s="2533"/>
      <c r="L276" s="2533"/>
      <c r="M276" s="2533"/>
      <c r="N276" s="2533"/>
      <c r="O276" s="2533"/>
      <c r="P276" s="2533"/>
      <c r="Q276" s="2533"/>
      <c r="R276" s="2533"/>
      <c r="S276" s="2533"/>
      <c r="T276" s="2533"/>
      <c r="U276" s="2533"/>
      <c r="V276" s="2533"/>
      <c r="W276" s="2533"/>
      <c r="X276" s="2533"/>
      <c r="Y276" s="2533"/>
      <c r="Z276" s="2533"/>
      <c r="AA276" s="2533"/>
      <c r="AB276" s="2533"/>
      <c r="AC276" s="2533"/>
      <c r="AD276" s="2533"/>
      <c r="AE276" s="2533"/>
      <c r="AF276" s="2533"/>
      <c r="AG276" s="2533"/>
      <c r="AH276" s="2533"/>
      <c r="AI276" s="2533"/>
      <c r="AJ276" s="2533"/>
      <c r="AK276" s="2561"/>
      <c r="AL276" s="2533"/>
      <c r="AM276" s="2533"/>
      <c r="AN276" s="2533"/>
      <c r="AO276" s="2533"/>
      <c r="AP276" s="2533"/>
      <c r="AQ276" s="2533"/>
      <c r="AR276" s="2533"/>
      <c r="AS276" s="2533"/>
      <c r="AT276" s="2533"/>
      <c r="AU276" s="2533"/>
      <c r="AV276" s="2533"/>
      <c r="AW276" s="2533"/>
      <c r="AX276" s="2533"/>
      <c r="AY276" s="2533"/>
      <c r="AZ276" s="2533"/>
      <c r="BA276" s="2533"/>
      <c r="BB276" s="2533"/>
      <c r="BC276" s="2533"/>
      <c r="BD276" s="3022" t="s">
        <v>6562</v>
      </c>
      <c r="BE276" s="3022"/>
      <c r="BF276" s="3022"/>
      <c r="BG276" s="3022"/>
      <c r="BH276" s="3022"/>
      <c r="BI276" s="3022"/>
      <c r="BJ276" s="3022"/>
      <c r="BK276" s="3022"/>
      <c r="BL276" s="3022"/>
      <c r="BM276" s="3022"/>
      <c r="BN276" s="3022"/>
      <c r="BO276" s="3022"/>
      <c r="BP276" s="3022"/>
      <c r="BQ276" s="3022"/>
      <c r="BR276" s="3022"/>
      <c r="BS276" s="3022"/>
      <c r="BT276" s="3022"/>
      <c r="BU276" s="3022"/>
      <c r="BV276" s="3022"/>
      <c r="BW276" s="3022"/>
      <c r="BX276" s="3022"/>
      <c r="BY276" s="3022"/>
      <c r="BZ276" s="3022"/>
      <c r="CA276" s="3022"/>
      <c r="CB276" s="3022"/>
      <c r="CC276" s="3022"/>
      <c r="CD276" s="3022"/>
      <c r="CE276" s="3022"/>
      <c r="CF276" s="3022"/>
      <c r="CG276" s="3022"/>
      <c r="CH276" s="3022"/>
      <c r="CI276" s="3022"/>
      <c r="CJ276" s="3022"/>
      <c r="CK276" s="3022"/>
      <c r="CL276" s="3022"/>
      <c r="CM276" s="3022"/>
      <c r="CN276" s="3022"/>
      <c r="CO276" s="3022"/>
      <c r="CP276" s="3022"/>
      <c r="CQ276" s="3022"/>
      <c r="CR276" s="3022"/>
      <c r="CS276" s="3022"/>
      <c r="CT276" s="3022"/>
      <c r="CU276" s="3022"/>
      <c r="CV276" s="3022"/>
      <c r="CW276" s="3022"/>
      <c r="CX276" s="3022"/>
      <c r="CY276" s="3022"/>
      <c r="CZ276" s="3022"/>
      <c r="DA276" s="3022"/>
      <c r="DB276" s="3022"/>
      <c r="DC276" s="3022"/>
      <c r="DD276" s="3022"/>
      <c r="DE276" s="3022"/>
    </row>
    <row r="277" spans="1:109" ht="6.75" customHeight="1">
      <c r="A277" s="2533"/>
      <c r="B277" s="2533"/>
      <c r="C277" s="2533"/>
      <c r="D277" s="2533"/>
      <c r="E277" s="2533"/>
      <c r="F277" s="2533"/>
      <c r="G277" s="2533"/>
      <c r="H277" s="2533"/>
      <c r="I277" s="2533"/>
      <c r="J277" s="2533"/>
      <c r="K277" s="2533"/>
      <c r="L277" s="2533"/>
      <c r="M277" s="2533"/>
      <c r="N277" s="2533"/>
      <c r="O277" s="2533"/>
      <c r="P277" s="2533"/>
      <c r="Q277" s="2533"/>
      <c r="R277" s="2533"/>
      <c r="S277" s="2533"/>
      <c r="T277" s="2533"/>
      <c r="U277" s="2533"/>
      <c r="V277" s="2533"/>
      <c r="W277" s="2533"/>
      <c r="X277" s="2533"/>
      <c r="Y277" s="2533"/>
      <c r="Z277" s="2533"/>
      <c r="AA277" s="2533"/>
      <c r="AB277" s="2533"/>
      <c r="AC277" s="2533"/>
      <c r="AD277" s="2533"/>
      <c r="AE277" s="2533"/>
      <c r="AF277" s="2533"/>
      <c r="AG277" s="2533"/>
      <c r="AH277" s="2533"/>
      <c r="AI277" s="2533"/>
      <c r="AJ277" s="2533"/>
      <c r="AK277" s="2561"/>
      <c r="AL277" s="2533"/>
      <c r="AM277" s="2533"/>
      <c r="AN277" s="2533"/>
      <c r="AO277" s="2533"/>
      <c r="AP277" s="2533"/>
      <c r="AQ277" s="2533"/>
      <c r="AR277" s="2533"/>
      <c r="AS277" s="2533"/>
      <c r="AT277" s="2533"/>
      <c r="AU277" s="2533"/>
      <c r="AV277" s="2533"/>
      <c r="AW277" s="2533"/>
      <c r="AX277" s="2533"/>
      <c r="AY277" s="2533"/>
      <c r="AZ277" s="2533"/>
      <c r="BA277" s="2533"/>
      <c r="BB277" s="2533"/>
      <c r="BC277" s="2533"/>
      <c r="BD277" s="3022"/>
      <c r="BE277" s="3022"/>
      <c r="BF277" s="3022"/>
      <c r="BG277" s="3022"/>
      <c r="BH277" s="3022"/>
      <c r="BI277" s="3022"/>
      <c r="BJ277" s="3022"/>
      <c r="BK277" s="3022"/>
      <c r="BL277" s="3022"/>
      <c r="BM277" s="3022"/>
      <c r="BN277" s="3022"/>
      <c r="BO277" s="3022"/>
      <c r="BP277" s="3022"/>
      <c r="BQ277" s="3022"/>
      <c r="BR277" s="3022"/>
      <c r="BS277" s="3022"/>
      <c r="BT277" s="3022"/>
      <c r="BU277" s="3022"/>
      <c r="BV277" s="3022"/>
      <c r="BW277" s="3022"/>
      <c r="BX277" s="3022"/>
      <c r="BY277" s="3022"/>
      <c r="BZ277" s="3022"/>
      <c r="CA277" s="3022"/>
      <c r="CB277" s="3022"/>
      <c r="CC277" s="3022"/>
      <c r="CD277" s="3022"/>
      <c r="CE277" s="3022"/>
      <c r="CF277" s="3022"/>
      <c r="CG277" s="3022"/>
      <c r="CH277" s="3022"/>
      <c r="CI277" s="3022"/>
      <c r="CJ277" s="3022"/>
      <c r="CK277" s="3022"/>
      <c r="CL277" s="3022"/>
      <c r="CM277" s="3022"/>
      <c r="CN277" s="3022"/>
      <c r="CO277" s="3022"/>
      <c r="CP277" s="3022"/>
      <c r="CQ277" s="3022"/>
      <c r="CR277" s="3022"/>
      <c r="CS277" s="3022"/>
      <c r="CT277" s="3022"/>
      <c r="CU277" s="3022"/>
      <c r="CV277" s="3022"/>
      <c r="CW277" s="3022"/>
      <c r="CX277" s="3022"/>
      <c r="CY277" s="3022"/>
      <c r="CZ277" s="3022"/>
      <c r="DA277" s="3022"/>
      <c r="DB277" s="3022"/>
      <c r="DC277" s="3022"/>
      <c r="DD277" s="3022"/>
      <c r="DE277" s="3022"/>
    </row>
    <row r="278" spans="1:109" ht="6.75" customHeight="1">
      <c r="A278" s="2533"/>
      <c r="B278" s="2533"/>
      <c r="C278" s="2533"/>
      <c r="D278" s="2533"/>
      <c r="E278" s="2533"/>
      <c r="F278" s="2533"/>
      <c r="G278" s="2533"/>
      <c r="H278" s="2533"/>
      <c r="I278" s="2533"/>
      <c r="J278" s="2533"/>
      <c r="K278" s="2533"/>
      <c r="L278" s="2533"/>
      <c r="M278" s="2533"/>
      <c r="N278" s="2533"/>
      <c r="O278" s="2533"/>
      <c r="P278" s="2533"/>
      <c r="Q278" s="2533"/>
      <c r="R278" s="2533"/>
      <c r="S278" s="2533"/>
      <c r="T278" s="2533"/>
      <c r="U278" s="2533"/>
      <c r="V278" s="2533"/>
      <c r="W278" s="2533"/>
      <c r="X278" s="2533"/>
      <c r="Y278" s="2533"/>
      <c r="Z278" s="2533"/>
      <c r="AA278" s="2533"/>
      <c r="AB278" s="2533"/>
      <c r="AC278" s="2533"/>
      <c r="AD278" s="2533"/>
      <c r="AE278" s="2533"/>
      <c r="AF278" s="2533"/>
      <c r="AG278" s="2533"/>
      <c r="AH278" s="2533"/>
      <c r="AI278" s="2533"/>
      <c r="AJ278" s="2533"/>
      <c r="AK278" s="2561"/>
      <c r="AL278" s="2533"/>
      <c r="AM278" s="2533"/>
      <c r="AN278" s="2533"/>
      <c r="AO278" s="2533"/>
      <c r="AP278" s="2533"/>
      <c r="AQ278" s="2533"/>
      <c r="AR278" s="2533"/>
      <c r="AS278" s="2533"/>
      <c r="AT278" s="2533"/>
      <c r="AU278" s="2533"/>
      <c r="AV278" s="2533"/>
      <c r="AW278" s="2533"/>
      <c r="AX278" s="2533"/>
      <c r="AY278" s="2533"/>
      <c r="AZ278" s="2533"/>
      <c r="BA278" s="2533"/>
      <c r="BB278" s="2533"/>
      <c r="BC278" s="2533"/>
      <c r="BD278" s="2555"/>
      <c r="BE278" s="2555"/>
      <c r="BF278" s="2555"/>
      <c r="BG278" s="2555"/>
      <c r="BH278" s="2555"/>
      <c r="BI278" s="2555"/>
      <c r="BJ278" s="2555"/>
      <c r="BK278" s="2555"/>
      <c r="BL278" s="2555"/>
      <c r="BM278" s="2555"/>
      <c r="BN278" s="2555"/>
      <c r="BO278" s="2555"/>
      <c r="BP278" s="2555"/>
      <c r="BQ278" s="2555"/>
      <c r="BR278" s="2555"/>
      <c r="BS278" s="2555"/>
      <c r="BT278" s="2555"/>
      <c r="BU278" s="2555"/>
      <c r="BV278" s="2555"/>
      <c r="BW278" s="2555"/>
      <c r="BX278" s="2555"/>
      <c r="BY278" s="2555"/>
      <c r="BZ278" s="2555"/>
      <c r="CA278" s="2555"/>
      <c r="CB278" s="2555"/>
      <c r="CC278" s="2555"/>
      <c r="CD278" s="2555"/>
      <c r="CE278" s="2555"/>
      <c r="CF278" s="2555"/>
      <c r="CG278" s="2555"/>
      <c r="CH278" s="2555"/>
      <c r="CI278" s="2555"/>
      <c r="CJ278" s="2555"/>
      <c r="CK278" s="2555"/>
      <c r="CL278" s="2555"/>
      <c r="CM278" s="2555"/>
      <c r="CN278" s="2555"/>
      <c r="CO278" s="2555"/>
      <c r="CP278" s="2555"/>
      <c r="CQ278" s="2555"/>
      <c r="CR278" s="2555"/>
      <c r="CS278" s="2555"/>
      <c r="CT278" s="2555"/>
      <c r="CU278" s="2555"/>
      <c r="CV278" s="2555"/>
      <c r="CW278" s="2555"/>
      <c r="CX278" s="2555"/>
      <c r="CY278" s="2555"/>
      <c r="CZ278" s="2555"/>
      <c r="DA278" s="2555"/>
      <c r="DB278" s="2555"/>
      <c r="DC278" s="2555"/>
      <c r="DD278" s="2555"/>
      <c r="DE278" s="2555"/>
    </row>
    <row r="279" spans="1:109" ht="6.75" customHeight="1">
      <c r="A279" s="2533"/>
      <c r="B279" s="2533"/>
      <c r="C279" s="2533"/>
      <c r="D279" s="2533"/>
      <c r="E279" s="2533"/>
      <c r="F279" s="2533"/>
      <c r="G279" s="2533"/>
      <c r="H279" s="2533"/>
      <c r="I279" s="2533"/>
      <c r="J279" s="2533"/>
      <c r="K279" s="2533"/>
      <c r="L279" s="2533"/>
      <c r="M279" s="2533"/>
      <c r="N279" s="2533"/>
      <c r="O279" s="2533"/>
      <c r="P279" s="2533"/>
      <c r="Q279" s="2533"/>
      <c r="R279" s="2533"/>
      <c r="S279" s="2533"/>
      <c r="T279" s="2533"/>
      <c r="U279" s="2533"/>
      <c r="V279" s="2533"/>
      <c r="W279" s="2533"/>
      <c r="X279" s="2533"/>
      <c r="Y279" s="2533"/>
      <c r="Z279" s="2533"/>
      <c r="AA279" s="2533"/>
      <c r="AB279" s="2533"/>
      <c r="AC279" s="2533"/>
      <c r="AD279" s="2533"/>
      <c r="AE279" s="2533"/>
      <c r="AF279" s="2533"/>
      <c r="AG279" s="2533"/>
      <c r="AH279" s="2533"/>
      <c r="AI279" s="2533"/>
      <c r="AJ279" s="2533"/>
      <c r="AK279" s="2561"/>
      <c r="AL279" s="2533"/>
      <c r="AM279" s="2533"/>
      <c r="AN279" s="3020" t="s">
        <v>166</v>
      </c>
      <c r="AO279" s="3020"/>
      <c r="AP279" s="3020"/>
      <c r="AQ279" s="3020"/>
      <c r="AR279" s="3020"/>
      <c r="AS279" s="3020"/>
      <c r="AT279" s="3020"/>
      <c r="AU279" s="3020"/>
      <c r="AV279" s="3020"/>
      <c r="AW279" s="3020"/>
      <c r="AX279" s="3020"/>
      <c r="AY279" s="3020"/>
      <c r="AZ279" s="3020"/>
      <c r="BA279" s="3020"/>
      <c r="BB279" s="3020"/>
      <c r="BC279" s="3020"/>
      <c r="BD279" s="3020"/>
      <c r="BE279" s="3020"/>
      <c r="BF279" s="3020"/>
      <c r="BG279" s="3020"/>
      <c r="BH279" s="3020"/>
      <c r="BI279" s="3020"/>
      <c r="BJ279" s="3020"/>
      <c r="BK279" s="3020"/>
      <c r="BL279" s="3020"/>
      <c r="BM279" s="2555"/>
      <c r="BN279" s="2555"/>
      <c r="BO279" s="2555"/>
      <c r="BP279" s="2555"/>
      <c r="BQ279" s="2555"/>
      <c r="BR279" s="2555"/>
      <c r="BS279" s="2555"/>
      <c r="BT279" s="2555"/>
      <c r="BU279" s="2555"/>
      <c r="BV279" s="2555"/>
      <c r="BW279" s="2555"/>
      <c r="BX279" s="2555"/>
      <c r="BY279" s="2555"/>
      <c r="BZ279" s="2555"/>
      <c r="CA279" s="2555"/>
      <c r="CB279" s="2555"/>
      <c r="CC279" s="2555"/>
      <c r="CD279" s="2555"/>
      <c r="CE279" s="2555"/>
      <c r="CF279" s="2555"/>
      <c r="CG279" s="2555"/>
      <c r="CH279" s="2555"/>
      <c r="CI279" s="2555"/>
      <c r="CJ279" s="2555"/>
      <c r="CK279" s="2555"/>
      <c r="CL279" s="2555"/>
      <c r="CM279" s="2555"/>
      <c r="CN279" s="2555"/>
      <c r="CO279" s="2555"/>
      <c r="CP279" s="2555"/>
      <c r="CQ279" s="2555"/>
      <c r="CR279" s="2555"/>
      <c r="CS279" s="2555"/>
      <c r="CT279" s="2555"/>
      <c r="CU279" s="2555"/>
      <c r="CV279" s="2555"/>
      <c r="CW279" s="2555"/>
      <c r="CX279" s="2555"/>
      <c r="CY279" s="2555"/>
      <c r="CZ279" s="2555"/>
      <c r="DA279" s="2555"/>
      <c r="DB279" s="2555"/>
      <c r="DC279" s="2555"/>
      <c r="DD279" s="2555"/>
      <c r="DE279" s="2555"/>
    </row>
    <row r="280" spans="1:109" ht="6.75" customHeight="1">
      <c r="A280" s="2533"/>
      <c r="B280" s="2533"/>
      <c r="C280" s="2533"/>
      <c r="D280" s="2533"/>
      <c r="E280" s="2533"/>
      <c r="F280" s="2533"/>
      <c r="G280" s="2533"/>
      <c r="H280" s="2533"/>
      <c r="I280" s="2533"/>
      <c r="J280" s="2533"/>
      <c r="K280" s="2533"/>
      <c r="L280" s="2533"/>
      <c r="M280" s="2533"/>
      <c r="N280" s="2533"/>
      <c r="O280" s="2533"/>
      <c r="P280" s="2533"/>
      <c r="Q280" s="2533"/>
      <c r="R280" s="2533"/>
      <c r="S280" s="2533"/>
      <c r="T280" s="2533"/>
      <c r="U280" s="2533"/>
      <c r="V280" s="2533"/>
      <c r="W280" s="2533"/>
      <c r="X280" s="2533"/>
      <c r="Y280" s="2533"/>
      <c r="Z280" s="2533"/>
      <c r="AA280" s="2533"/>
      <c r="AB280" s="2533"/>
      <c r="AC280" s="2533"/>
      <c r="AD280" s="2533"/>
      <c r="AE280" s="2533"/>
      <c r="AF280" s="2533"/>
      <c r="AG280" s="2533"/>
      <c r="AH280" s="2533"/>
      <c r="AI280" s="2533"/>
      <c r="AJ280" s="2533"/>
      <c r="AK280" s="2562"/>
      <c r="AL280" s="2535"/>
      <c r="AM280" s="2533"/>
      <c r="AN280" s="3020"/>
      <c r="AO280" s="3020"/>
      <c r="AP280" s="3020"/>
      <c r="AQ280" s="3020"/>
      <c r="AR280" s="3020"/>
      <c r="AS280" s="3020"/>
      <c r="AT280" s="3020"/>
      <c r="AU280" s="3020"/>
      <c r="AV280" s="3020"/>
      <c r="AW280" s="3020"/>
      <c r="AX280" s="3020"/>
      <c r="AY280" s="3020"/>
      <c r="AZ280" s="3020"/>
      <c r="BA280" s="3020"/>
      <c r="BB280" s="3020"/>
      <c r="BC280" s="3020"/>
      <c r="BD280" s="3020"/>
      <c r="BE280" s="3020"/>
      <c r="BF280" s="3020"/>
      <c r="BG280" s="3020"/>
      <c r="BH280" s="3020"/>
      <c r="BI280" s="3020"/>
      <c r="BJ280" s="3020"/>
      <c r="BK280" s="3020"/>
      <c r="BL280" s="3020"/>
      <c r="BM280" s="2555"/>
      <c r="BN280" s="2555"/>
      <c r="BO280" s="2555"/>
      <c r="BP280" s="2555"/>
      <c r="BQ280" s="2555"/>
      <c r="BR280" s="2555"/>
      <c r="BS280" s="2555"/>
      <c r="BT280" s="2555"/>
      <c r="BU280" s="2555"/>
      <c r="BV280" s="2555"/>
      <c r="BW280" s="2555"/>
      <c r="BX280" s="2555"/>
      <c r="BY280" s="2555"/>
      <c r="BZ280" s="2555"/>
      <c r="CA280" s="2555"/>
      <c r="CB280" s="2555"/>
      <c r="CC280" s="2555"/>
      <c r="CD280" s="2555"/>
      <c r="CE280" s="2555"/>
      <c r="CF280" s="2555"/>
      <c r="CG280" s="2555"/>
      <c r="CH280" s="2555"/>
      <c r="CI280" s="2555"/>
      <c r="CJ280" s="2555"/>
      <c r="CK280" s="2555"/>
      <c r="CL280" s="2555"/>
      <c r="CM280" s="2555"/>
      <c r="CN280" s="2555"/>
      <c r="CO280" s="2555"/>
      <c r="CP280" s="2555"/>
      <c r="CQ280" s="2555"/>
      <c r="CR280" s="2555"/>
      <c r="CS280" s="2555"/>
      <c r="CT280" s="2555"/>
      <c r="CU280" s="2555"/>
      <c r="CV280" s="2555"/>
      <c r="CW280" s="2555"/>
      <c r="CX280" s="2555"/>
      <c r="CY280" s="2555"/>
      <c r="CZ280" s="2555"/>
      <c r="DA280" s="2555"/>
      <c r="DB280" s="2555"/>
      <c r="DC280" s="2555"/>
      <c r="DD280" s="2555"/>
      <c r="DE280" s="2555"/>
    </row>
    <row r="281" spans="1:109" ht="6.75" customHeight="1">
      <c r="A281" s="2533"/>
      <c r="B281" s="2533"/>
      <c r="C281" s="2533"/>
      <c r="D281" s="2533"/>
      <c r="E281" s="2533"/>
      <c r="F281" s="2533"/>
      <c r="G281" s="2533"/>
      <c r="H281" s="2533"/>
      <c r="I281" s="2533"/>
      <c r="J281" s="2533"/>
      <c r="K281" s="2533"/>
      <c r="L281" s="2533"/>
      <c r="M281" s="2533"/>
      <c r="N281" s="2533"/>
      <c r="O281" s="2533"/>
      <c r="P281" s="2533"/>
      <c r="Q281" s="2533"/>
      <c r="R281" s="2533"/>
      <c r="S281" s="2533"/>
      <c r="T281" s="2533"/>
      <c r="U281" s="2533"/>
      <c r="V281" s="2533"/>
      <c r="W281" s="2533"/>
      <c r="X281" s="2533"/>
      <c r="Y281" s="2533"/>
      <c r="Z281" s="2533"/>
      <c r="AA281" s="2533"/>
      <c r="AB281" s="2533"/>
      <c r="AC281" s="2533"/>
      <c r="AD281" s="2533"/>
      <c r="AE281" s="2533"/>
      <c r="AF281" s="2533"/>
      <c r="AG281" s="2533"/>
      <c r="AH281" s="2533"/>
      <c r="AI281" s="2533"/>
      <c r="AJ281" s="2533"/>
      <c r="AK281" s="2561"/>
      <c r="AL281" s="2533"/>
      <c r="AM281" s="2533"/>
      <c r="AN281" s="2533"/>
      <c r="AO281" s="2533"/>
      <c r="AP281" s="2533"/>
      <c r="AQ281" s="2533"/>
      <c r="AR281" s="2533"/>
      <c r="AS281" s="2533"/>
      <c r="AT281" s="2533"/>
      <c r="AU281" s="2533"/>
      <c r="AV281" s="2533"/>
      <c r="AW281" s="2533"/>
      <c r="AX281" s="2533"/>
      <c r="AY281" s="2533"/>
      <c r="AZ281" s="2533"/>
      <c r="BA281" s="2533"/>
      <c r="BB281" s="2533"/>
      <c r="BC281" s="2533"/>
      <c r="BD281" s="2533"/>
      <c r="BE281" s="2533"/>
      <c r="BF281" s="2533"/>
      <c r="BG281" s="2533"/>
      <c r="BH281" s="2533"/>
      <c r="BI281" s="2533"/>
      <c r="BJ281" s="2533"/>
      <c r="BK281" s="2533"/>
      <c r="BL281" s="2533"/>
      <c r="BM281" s="2533"/>
      <c r="BN281" s="2533"/>
      <c r="BO281" s="2533"/>
      <c r="BP281" s="2533"/>
      <c r="BQ281" s="2533"/>
      <c r="BR281" s="2533"/>
      <c r="BS281" s="2533"/>
      <c r="BT281" s="2533"/>
      <c r="BU281" s="2533"/>
      <c r="BV281" s="2533"/>
      <c r="BW281" s="2533"/>
      <c r="BX281" s="2533"/>
      <c r="BY281" s="2533"/>
      <c r="BZ281" s="2533"/>
      <c r="CA281" s="2533"/>
      <c r="CB281" s="2533"/>
      <c r="CC281" s="2533"/>
      <c r="CD281" s="2533"/>
      <c r="CE281" s="2533"/>
      <c r="CF281" s="2533"/>
      <c r="CG281" s="2533"/>
      <c r="CH281" s="2533"/>
      <c r="CI281" s="2533"/>
      <c r="CJ281" s="2533"/>
      <c r="CK281" s="2533"/>
      <c r="CL281" s="2533"/>
      <c r="CM281" s="2533"/>
      <c r="CN281" s="2533"/>
      <c r="CO281" s="2533"/>
      <c r="CP281" s="2533"/>
      <c r="CQ281" s="2533"/>
      <c r="CR281" s="2533"/>
      <c r="CS281" s="2533"/>
      <c r="CT281" s="2533"/>
      <c r="CU281" s="2533"/>
      <c r="CV281" s="2533"/>
      <c r="CW281" s="2533"/>
      <c r="CX281" s="2533"/>
      <c r="CY281" s="2533"/>
      <c r="CZ281" s="2533"/>
      <c r="DA281" s="2533"/>
      <c r="DB281" s="2533"/>
      <c r="DC281" s="2533"/>
      <c r="DD281" s="2533"/>
      <c r="DE281" s="2533"/>
    </row>
    <row r="282" spans="1:109" ht="6.75" customHeight="1">
      <c r="A282" s="2533"/>
      <c r="B282" s="2533"/>
      <c r="C282" s="2533"/>
      <c r="D282" s="2533"/>
      <c r="E282" s="2533"/>
      <c r="F282" s="2533"/>
      <c r="G282" s="2533"/>
      <c r="H282" s="2533"/>
      <c r="I282" s="2533"/>
      <c r="J282" s="2533"/>
      <c r="K282" s="2533"/>
      <c r="L282" s="2533"/>
      <c r="M282" s="2533"/>
      <c r="N282" s="2533"/>
      <c r="O282" s="2533"/>
      <c r="P282" s="2533"/>
      <c r="Q282" s="2533"/>
      <c r="R282" s="2533"/>
      <c r="S282" s="2533"/>
      <c r="T282" s="2533"/>
      <c r="U282" s="2533"/>
      <c r="V282" s="2533"/>
      <c r="W282" s="2533"/>
      <c r="X282" s="2533"/>
      <c r="Y282" s="2533"/>
      <c r="Z282" s="2533"/>
      <c r="AA282" s="2533"/>
      <c r="AB282" s="2533"/>
      <c r="AC282" s="2533"/>
      <c r="AD282" s="2533"/>
      <c r="AE282" s="2533"/>
      <c r="AF282" s="2533"/>
      <c r="AG282" s="2533"/>
      <c r="AH282" s="2533"/>
      <c r="AI282" s="2533"/>
      <c r="AJ282" s="2533"/>
      <c r="AK282" s="2561"/>
      <c r="AL282" s="2533"/>
      <c r="AM282" s="2533"/>
      <c r="AN282" s="3020" t="s">
        <v>7009</v>
      </c>
      <c r="AO282" s="3020"/>
      <c r="AP282" s="3020"/>
      <c r="AQ282" s="3020"/>
      <c r="AR282" s="3020"/>
      <c r="AS282" s="3020"/>
      <c r="AT282" s="3020"/>
      <c r="AU282" s="3020"/>
      <c r="AV282" s="3020"/>
      <c r="AW282" s="3020"/>
      <c r="AX282" s="3020"/>
      <c r="AY282" s="3020"/>
      <c r="AZ282" s="3020"/>
      <c r="BA282" s="3020"/>
      <c r="BB282" s="3020"/>
      <c r="BC282" s="3020"/>
      <c r="BD282" s="3020"/>
      <c r="BE282" s="3020"/>
      <c r="BF282" s="3020"/>
      <c r="BG282" s="3020"/>
      <c r="BH282" s="3020"/>
      <c r="BI282" s="3020"/>
      <c r="BJ282" s="3020"/>
      <c r="BK282" s="3020"/>
      <c r="BL282" s="3020"/>
      <c r="BM282" s="2533"/>
      <c r="BN282" s="2533"/>
      <c r="BO282" s="2533"/>
      <c r="BP282" s="2533"/>
      <c r="BQ282" s="2533"/>
      <c r="BR282" s="2533"/>
      <c r="BS282" s="2533"/>
      <c r="BT282" s="2533"/>
      <c r="BU282" s="2533"/>
      <c r="BV282" s="2533"/>
      <c r="BW282" s="2533"/>
      <c r="BX282" s="2533"/>
      <c r="BY282" s="2533"/>
      <c r="BZ282" s="2533"/>
      <c r="CA282" s="2533"/>
      <c r="CB282" s="2533"/>
      <c r="CC282" s="2533"/>
      <c r="CD282" s="2533"/>
      <c r="CE282" s="2533"/>
      <c r="CF282" s="2533"/>
      <c r="CG282" s="2533"/>
      <c r="CH282" s="2533"/>
      <c r="CI282" s="2533"/>
      <c r="CJ282" s="2533"/>
      <c r="CK282" s="2533"/>
      <c r="CL282" s="2533"/>
      <c r="CM282" s="2533"/>
      <c r="CN282" s="2533"/>
      <c r="CO282" s="2533"/>
      <c r="CP282" s="2533"/>
      <c r="CQ282" s="2533"/>
      <c r="CR282" s="2533"/>
      <c r="CS282" s="2533"/>
      <c r="CT282" s="2533"/>
      <c r="CU282" s="2533"/>
      <c r="CV282" s="2533"/>
      <c r="CW282" s="2533"/>
      <c r="CX282" s="2533"/>
      <c r="CY282" s="2533"/>
      <c r="CZ282" s="2533"/>
      <c r="DA282" s="2533"/>
      <c r="DB282" s="2533"/>
      <c r="DC282" s="2533"/>
      <c r="DD282" s="2533"/>
      <c r="DE282" s="2533"/>
    </row>
    <row r="283" spans="1:109" ht="6.75" customHeight="1">
      <c r="A283" s="2533"/>
      <c r="B283" s="2533"/>
      <c r="C283" s="2533"/>
      <c r="D283" s="2533"/>
      <c r="E283" s="2533"/>
      <c r="F283" s="2533"/>
      <c r="G283" s="2533"/>
      <c r="H283" s="2533"/>
      <c r="I283" s="2533"/>
      <c r="J283" s="2533"/>
      <c r="K283" s="2533"/>
      <c r="L283" s="2533"/>
      <c r="M283" s="2533"/>
      <c r="N283" s="2533"/>
      <c r="O283" s="2533"/>
      <c r="P283" s="2533"/>
      <c r="Q283" s="2533"/>
      <c r="R283" s="2533"/>
      <c r="S283" s="2533"/>
      <c r="T283" s="2533"/>
      <c r="U283" s="2533"/>
      <c r="V283" s="2533"/>
      <c r="W283" s="2534"/>
      <c r="X283" s="2534"/>
      <c r="Y283" s="2534"/>
      <c r="Z283" s="2534"/>
      <c r="AA283" s="2534"/>
      <c r="AB283" s="2534"/>
      <c r="AC283" s="2534"/>
      <c r="AD283" s="2534"/>
      <c r="AE283" s="2534"/>
      <c r="AF283" s="2534"/>
      <c r="AG283" s="2534"/>
      <c r="AH283" s="2534"/>
      <c r="AI283" s="2533"/>
      <c r="AJ283" s="2533"/>
      <c r="AK283" s="2562"/>
      <c r="AL283" s="2535"/>
      <c r="AM283" s="2533"/>
      <c r="AN283" s="3020"/>
      <c r="AO283" s="3020"/>
      <c r="AP283" s="3020"/>
      <c r="AQ283" s="3020"/>
      <c r="AR283" s="3020"/>
      <c r="AS283" s="3020"/>
      <c r="AT283" s="3020"/>
      <c r="AU283" s="3020"/>
      <c r="AV283" s="3020"/>
      <c r="AW283" s="3020"/>
      <c r="AX283" s="3020"/>
      <c r="AY283" s="3020"/>
      <c r="AZ283" s="3020"/>
      <c r="BA283" s="3020"/>
      <c r="BB283" s="3020"/>
      <c r="BC283" s="3020"/>
      <c r="BD283" s="3020"/>
      <c r="BE283" s="3020"/>
      <c r="BF283" s="3020"/>
      <c r="BG283" s="3020"/>
      <c r="BH283" s="3020"/>
      <c r="BI283" s="3020"/>
      <c r="BJ283" s="3020"/>
      <c r="BK283" s="3020"/>
      <c r="BL283" s="3020"/>
      <c r="BM283" s="2533"/>
      <c r="BN283" s="2533"/>
      <c r="BO283" s="2533"/>
      <c r="BP283" s="2533"/>
      <c r="BQ283" s="2533"/>
      <c r="BR283" s="2533"/>
      <c r="BS283" s="2533"/>
      <c r="BT283" s="2533"/>
      <c r="BU283" s="2533"/>
      <c r="BV283" s="2533"/>
      <c r="BW283" s="2533"/>
      <c r="BX283" s="2533"/>
      <c r="BY283" s="2533"/>
      <c r="BZ283" s="2533"/>
      <c r="CA283" s="2533"/>
      <c r="CB283" s="2533"/>
      <c r="CC283" s="2533"/>
      <c r="CD283" s="2533"/>
      <c r="CE283" s="2533"/>
      <c r="CF283" s="2533"/>
      <c r="CG283" s="2533"/>
      <c r="CH283" s="2533"/>
      <c r="CI283" s="2533"/>
      <c r="CJ283" s="2533"/>
      <c r="CK283" s="2533"/>
      <c r="CL283" s="2533"/>
      <c r="CM283" s="2533"/>
      <c r="CN283" s="2533"/>
      <c r="CO283" s="2533"/>
      <c r="CP283" s="2533"/>
      <c r="CQ283" s="2533"/>
      <c r="CR283" s="2533"/>
      <c r="CS283" s="2533"/>
      <c r="CT283" s="2533"/>
      <c r="CU283" s="2533"/>
      <c r="CV283" s="2533"/>
      <c r="CW283" s="2533"/>
      <c r="CX283" s="2533"/>
      <c r="CY283" s="2533"/>
      <c r="CZ283" s="2533"/>
      <c r="DA283" s="2533"/>
      <c r="DB283" s="2533"/>
      <c r="DC283" s="2533"/>
      <c r="DD283" s="2533"/>
      <c r="DE283" s="2533"/>
    </row>
    <row r="284" spans="1:109" ht="6.75" customHeight="1">
      <c r="A284" s="2533"/>
      <c r="B284" s="2533"/>
      <c r="C284" s="2533"/>
      <c r="D284" s="2533"/>
      <c r="E284" s="2533"/>
      <c r="F284" s="2533"/>
      <c r="G284" s="2533"/>
      <c r="H284" s="2533"/>
      <c r="I284" s="2533"/>
      <c r="J284" s="2533"/>
      <c r="K284" s="2533"/>
      <c r="L284" s="2533"/>
      <c r="M284" s="2533"/>
      <c r="N284" s="2533"/>
      <c r="O284" s="2533"/>
      <c r="P284" s="2533"/>
      <c r="Q284" s="2533"/>
      <c r="R284" s="2533"/>
      <c r="S284" s="2533"/>
      <c r="T284" s="2533"/>
      <c r="U284" s="2533"/>
      <c r="V284" s="2533"/>
      <c r="W284" s="2533"/>
      <c r="X284" s="2533"/>
      <c r="Y284" s="2533"/>
      <c r="Z284" s="2533"/>
      <c r="AA284" s="2533"/>
      <c r="AB284" s="2533"/>
      <c r="AC284" s="2533"/>
      <c r="AD284" s="2533"/>
      <c r="AE284" s="2533"/>
      <c r="AF284" s="2533"/>
      <c r="AG284" s="2533"/>
      <c r="AH284" s="2533"/>
      <c r="AI284" s="2533"/>
      <c r="AJ284" s="2533"/>
      <c r="AK284" s="2561"/>
      <c r="AL284" s="2533"/>
      <c r="AM284" s="2533"/>
      <c r="AN284" s="2533"/>
      <c r="AO284" s="2533"/>
      <c r="AP284" s="2533"/>
      <c r="AQ284" s="2533"/>
      <c r="AR284" s="2533"/>
      <c r="AS284" s="2533"/>
      <c r="AT284" s="2533"/>
      <c r="AU284" s="2533"/>
      <c r="AV284" s="2533"/>
      <c r="AW284" s="2533"/>
      <c r="AX284" s="2533"/>
      <c r="AY284" s="2533"/>
      <c r="AZ284" s="2533"/>
      <c r="BA284" s="2533"/>
      <c r="BB284" s="2533"/>
      <c r="BC284" s="2533"/>
      <c r="BD284" s="2533"/>
      <c r="BE284" s="2533"/>
      <c r="BF284" s="2533"/>
      <c r="BG284" s="2533"/>
      <c r="BH284" s="2533"/>
      <c r="BI284" s="2533"/>
      <c r="BJ284" s="2533"/>
      <c r="BK284" s="2533"/>
      <c r="BL284" s="2533"/>
      <c r="BM284" s="2533"/>
      <c r="BN284" s="2533"/>
      <c r="BO284" s="2533"/>
      <c r="BP284" s="2533"/>
      <c r="BQ284" s="2533"/>
      <c r="BR284" s="2533"/>
      <c r="BS284" s="2533"/>
      <c r="BT284" s="2533"/>
      <c r="BU284" s="2533"/>
      <c r="BV284" s="2533"/>
      <c r="BW284" s="2533"/>
      <c r="BX284" s="2533"/>
      <c r="BY284" s="2533"/>
      <c r="BZ284" s="2533"/>
      <c r="CA284" s="2533"/>
      <c r="CB284" s="2533"/>
      <c r="CC284" s="2533"/>
      <c r="CD284" s="2533"/>
      <c r="CE284" s="2533"/>
      <c r="CF284" s="2533"/>
      <c r="CG284" s="2533"/>
      <c r="CH284" s="2533"/>
      <c r="CI284" s="2533"/>
      <c r="CJ284" s="2533"/>
      <c r="CK284" s="2533"/>
      <c r="CL284" s="2533"/>
      <c r="CM284" s="2533"/>
      <c r="CN284" s="2533"/>
      <c r="CO284" s="2533"/>
      <c r="CP284" s="2533"/>
      <c r="CQ284" s="2533"/>
      <c r="CR284" s="2533"/>
      <c r="CS284" s="2533"/>
      <c r="CT284" s="2533"/>
      <c r="CU284" s="2533"/>
      <c r="CV284" s="2533"/>
      <c r="CW284" s="2533"/>
      <c r="CX284" s="2533"/>
      <c r="CY284" s="2533"/>
      <c r="CZ284" s="2533"/>
      <c r="DA284" s="2533"/>
      <c r="DB284" s="2533"/>
      <c r="DC284" s="2533"/>
      <c r="DD284" s="2533"/>
      <c r="DE284" s="2533"/>
    </row>
    <row r="285" spans="1:109" ht="6.75" customHeight="1">
      <c r="A285" s="2533"/>
      <c r="B285" s="2533"/>
      <c r="C285" s="2533"/>
      <c r="D285" s="2533"/>
      <c r="E285" s="2533"/>
      <c r="F285" s="2533"/>
      <c r="G285" s="2533"/>
      <c r="H285" s="2533"/>
      <c r="I285" s="2533"/>
      <c r="J285" s="2533"/>
      <c r="K285" s="2533"/>
      <c r="L285" s="2533"/>
      <c r="M285" s="2533"/>
      <c r="N285" s="2533"/>
      <c r="O285" s="2533"/>
      <c r="P285" s="2533"/>
      <c r="Q285" s="2533"/>
      <c r="R285" s="2533"/>
      <c r="S285" s="2533"/>
      <c r="T285" s="2533"/>
      <c r="U285" s="2533"/>
      <c r="V285" s="2533"/>
      <c r="W285" s="2533"/>
      <c r="X285" s="2533"/>
      <c r="Y285" s="2533"/>
      <c r="Z285" s="2533"/>
      <c r="AA285" s="2533"/>
      <c r="AB285" s="2533"/>
      <c r="AC285" s="2533"/>
      <c r="AD285" s="2533"/>
      <c r="AE285" s="2533"/>
      <c r="AF285" s="2533"/>
      <c r="AG285" s="2533"/>
      <c r="AH285" s="2533"/>
      <c r="AI285" s="2533"/>
      <c r="AJ285" s="2533"/>
      <c r="AK285" s="2563"/>
      <c r="AL285" s="2532"/>
      <c r="AM285" s="2533"/>
      <c r="AN285" s="3020" t="s">
        <v>165</v>
      </c>
      <c r="AO285" s="3020"/>
      <c r="AP285" s="3020"/>
      <c r="AQ285" s="3020"/>
      <c r="AR285" s="3020"/>
      <c r="AS285" s="3020"/>
      <c r="AT285" s="3020"/>
      <c r="AU285" s="3020"/>
      <c r="AV285" s="3020"/>
      <c r="AW285" s="3020"/>
      <c r="AX285" s="3020"/>
      <c r="AY285" s="3020"/>
      <c r="AZ285" s="3020"/>
      <c r="BA285" s="3020"/>
      <c r="BB285" s="3020"/>
      <c r="BC285" s="3020"/>
      <c r="BD285" s="3020"/>
      <c r="BE285" s="3020"/>
      <c r="BF285" s="3020"/>
      <c r="BG285" s="3020"/>
      <c r="BH285" s="3020"/>
      <c r="BI285" s="2533"/>
      <c r="BJ285" s="2533"/>
      <c r="BK285" s="2533"/>
      <c r="BL285" s="2533"/>
      <c r="BM285" s="2533"/>
      <c r="BN285" s="2533"/>
      <c r="BO285" s="2533"/>
      <c r="BP285" s="2533"/>
      <c r="BQ285" s="2533"/>
      <c r="BR285" s="2533"/>
      <c r="BS285" s="2533"/>
      <c r="BT285" s="2533"/>
      <c r="BU285" s="2533"/>
      <c r="BV285" s="2533"/>
      <c r="BW285" s="2533"/>
      <c r="BX285" s="2533"/>
      <c r="BY285" s="2533"/>
      <c r="BZ285" s="2533"/>
      <c r="CA285" s="2533"/>
      <c r="CB285" s="2533"/>
      <c r="CC285" s="2533"/>
      <c r="CD285" s="2533"/>
      <c r="CE285" s="2533"/>
      <c r="CF285" s="2533"/>
      <c r="CG285" s="2533"/>
      <c r="CH285" s="2533"/>
      <c r="CI285" s="2533"/>
      <c r="CJ285" s="2533"/>
      <c r="CK285" s="2533"/>
      <c r="CL285" s="2533"/>
      <c r="CM285" s="2533"/>
      <c r="CN285" s="2533"/>
      <c r="CO285" s="2533"/>
      <c r="CP285" s="2533"/>
      <c r="CQ285" s="2533"/>
      <c r="CR285" s="2533"/>
      <c r="CS285" s="2533"/>
      <c r="CT285" s="2533"/>
      <c r="CU285" s="2533"/>
      <c r="CV285" s="2533"/>
      <c r="CW285" s="2533"/>
      <c r="CX285" s="2533"/>
      <c r="CY285" s="2533"/>
      <c r="CZ285" s="2533"/>
      <c r="DA285" s="2533"/>
      <c r="DB285" s="2533"/>
      <c r="DC285" s="2533"/>
      <c r="DD285" s="2533"/>
      <c r="DE285" s="2533"/>
    </row>
    <row r="286" spans="1:109" ht="6.75" customHeight="1">
      <c r="A286" s="2533"/>
      <c r="B286" s="2533"/>
      <c r="C286" s="2533"/>
      <c r="D286" s="2533"/>
      <c r="E286" s="2533"/>
      <c r="F286" s="2533"/>
      <c r="G286" s="2533"/>
      <c r="H286" s="2533"/>
      <c r="I286" s="2533"/>
      <c r="J286" s="2533"/>
      <c r="K286" s="2533"/>
      <c r="L286" s="2533"/>
      <c r="M286" s="2533"/>
      <c r="N286" s="2533"/>
      <c r="O286" s="2533"/>
      <c r="P286" s="2533"/>
      <c r="Q286" s="2533"/>
      <c r="R286" s="2533"/>
      <c r="S286" s="2533"/>
      <c r="T286" s="2533"/>
      <c r="U286" s="2533"/>
      <c r="V286" s="2533"/>
      <c r="W286" s="2533"/>
      <c r="X286" s="2533"/>
      <c r="Y286" s="2533"/>
      <c r="Z286" s="2533"/>
      <c r="AA286" s="2533"/>
      <c r="AB286" s="2533"/>
      <c r="AC286" s="2533"/>
      <c r="AD286" s="2533"/>
      <c r="AE286" s="2533"/>
      <c r="AF286" s="2533"/>
      <c r="AG286" s="2533"/>
      <c r="AH286" s="2533"/>
      <c r="AI286" s="2533"/>
      <c r="AJ286" s="2533"/>
      <c r="AK286" s="2561"/>
      <c r="AL286" s="2533"/>
      <c r="AM286" s="2533"/>
      <c r="AN286" s="3020"/>
      <c r="AO286" s="3020"/>
      <c r="AP286" s="3020"/>
      <c r="AQ286" s="3020"/>
      <c r="AR286" s="3020"/>
      <c r="AS286" s="3020"/>
      <c r="AT286" s="3020"/>
      <c r="AU286" s="3020"/>
      <c r="AV286" s="3020"/>
      <c r="AW286" s="3020"/>
      <c r="AX286" s="3020"/>
      <c r="AY286" s="3020"/>
      <c r="AZ286" s="3020"/>
      <c r="BA286" s="3020"/>
      <c r="BB286" s="3020"/>
      <c r="BC286" s="3020"/>
      <c r="BD286" s="3020"/>
      <c r="BE286" s="3020"/>
      <c r="BF286" s="3020"/>
      <c r="BG286" s="3020"/>
      <c r="BH286" s="3020"/>
      <c r="BI286" s="2533"/>
      <c r="BJ286" s="2533"/>
      <c r="BK286" s="2533"/>
      <c r="BL286" s="2533"/>
      <c r="BM286" s="2533"/>
      <c r="BN286" s="2533"/>
      <c r="BO286" s="2533"/>
      <c r="BP286" s="2533"/>
      <c r="BQ286" s="2533"/>
      <c r="BR286" s="2533"/>
      <c r="BS286" s="2533"/>
      <c r="BT286" s="2533"/>
      <c r="BU286" s="2533"/>
      <c r="BV286" s="2533"/>
      <c r="BW286" s="2533"/>
      <c r="BX286" s="2533"/>
      <c r="BY286" s="2533"/>
      <c r="BZ286" s="2533"/>
      <c r="CA286" s="2533"/>
      <c r="CB286" s="2533"/>
      <c r="CC286" s="2533"/>
      <c r="CD286" s="2533"/>
      <c r="CE286" s="2533"/>
      <c r="CF286" s="2533"/>
      <c r="CG286" s="2533"/>
      <c r="CH286" s="2533"/>
      <c r="CI286" s="2533"/>
      <c r="CJ286" s="2533"/>
      <c r="CK286" s="2533"/>
      <c r="CL286" s="2533"/>
      <c r="CM286" s="2533"/>
      <c r="CN286" s="2533"/>
      <c r="CO286" s="2533"/>
      <c r="CP286" s="2533"/>
      <c r="CQ286" s="2533"/>
      <c r="CR286" s="2533"/>
      <c r="CS286" s="2533"/>
      <c r="CT286" s="2533"/>
      <c r="CU286" s="2533"/>
      <c r="CV286" s="2533"/>
      <c r="CW286" s="2533"/>
      <c r="CX286" s="2533"/>
      <c r="CY286" s="2533"/>
      <c r="CZ286" s="2533"/>
      <c r="DA286" s="2533"/>
      <c r="DB286" s="2533"/>
      <c r="DC286" s="2533"/>
      <c r="DD286" s="2533"/>
      <c r="DE286" s="2533"/>
    </row>
    <row r="287" spans="1:109" ht="6.75" customHeight="1">
      <c r="A287" s="2533"/>
      <c r="B287" s="2533"/>
      <c r="C287" s="2533"/>
      <c r="D287" s="2533"/>
      <c r="E287" s="2533"/>
      <c r="F287" s="2533"/>
      <c r="G287" s="2533"/>
      <c r="H287" s="2533"/>
      <c r="I287" s="2533"/>
      <c r="J287" s="2533"/>
      <c r="K287" s="2533"/>
      <c r="L287" s="2533"/>
      <c r="M287" s="2533"/>
      <c r="N287" s="2533"/>
      <c r="O287" s="2533"/>
      <c r="P287" s="2533"/>
      <c r="Q287" s="2533"/>
      <c r="R287" s="2533"/>
      <c r="S287" s="2533"/>
      <c r="T287" s="2533"/>
      <c r="U287" s="2533"/>
      <c r="V287" s="2533"/>
      <c r="W287" s="2533"/>
      <c r="X287" s="2533"/>
      <c r="Y287" s="2533"/>
      <c r="Z287" s="2533"/>
      <c r="AA287" s="2533"/>
      <c r="AB287" s="2533"/>
      <c r="AC287" s="2533"/>
      <c r="AD287" s="2533"/>
      <c r="AE287" s="2533"/>
      <c r="AF287" s="2533"/>
      <c r="AG287" s="2533"/>
      <c r="AH287" s="2533"/>
      <c r="AI287" s="2533"/>
      <c r="AJ287" s="2533"/>
      <c r="AK287" s="2561"/>
      <c r="AL287" s="2533"/>
      <c r="AM287" s="2533"/>
      <c r="AN287" s="2533"/>
      <c r="AO287" s="2533"/>
      <c r="AP287" s="2533"/>
      <c r="AQ287" s="2533"/>
      <c r="AR287" s="2533"/>
      <c r="AS287" s="2533"/>
      <c r="AT287" s="2533"/>
      <c r="AU287" s="2533"/>
      <c r="AV287" s="2533"/>
      <c r="AW287" s="2533"/>
      <c r="AX287" s="2533"/>
      <c r="AY287" s="2533"/>
      <c r="AZ287" s="2533"/>
      <c r="BA287" s="2533"/>
      <c r="BB287" s="2533"/>
      <c r="BC287" s="2533"/>
      <c r="BD287" s="2533"/>
      <c r="BE287" s="2533"/>
      <c r="BF287" s="2533"/>
      <c r="BG287" s="2533"/>
      <c r="BH287" s="2533"/>
      <c r="BI287" s="2533"/>
      <c r="BJ287" s="2533"/>
      <c r="BK287" s="2533"/>
      <c r="BL287" s="2533"/>
      <c r="BM287" s="2533"/>
      <c r="BN287" s="2533"/>
      <c r="BO287" s="2533"/>
      <c r="BP287" s="2533"/>
      <c r="BQ287" s="2533"/>
      <c r="BR287" s="2533"/>
      <c r="BS287" s="2533"/>
      <c r="BT287" s="2533"/>
      <c r="BU287" s="2533"/>
      <c r="BV287" s="2533"/>
      <c r="BW287" s="2533"/>
      <c r="BX287" s="2533"/>
      <c r="BY287" s="2533"/>
      <c r="BZ287" s="2533"/>
      <c r="CA287" s="2533"/>
      <c r="CB287" s="2533"/>
      <c r="CC287" s="2533"/>
      <c r="CD287" s="2533"/>
      <c r="CE287" s="2533"/>
      <c r="CF287" s="2533"/>
      <c r="CG287" s="2533"/>
      <c r="CH287" s="2533"/>
      <c r="CI287" s="2533"/>
      <c r="CJ287" s="2533"/>
      <c r="CK287" s="2533"/>
      <c r="CL287" s="2533"/>
      <c r="CM287" s="2533"/>
      <c r="CN287" s="2533"/>
      <c r="CO287" s="2533"/>
      <c r="CP287" s="2533"/>
      <c r="CQ287" s="2533"/>
      <c r="CR287" s="2533"/>
      <c r="CS287" s="2533"/>
      <c r="CT287" s="2533"/>
      <c r="CU287" s="2533"/>
      <c r="CV287" s="2533"/>
      <c r="CW287" s="2533"/>
      <c r="CX287" s="2533"/>
      <c r="CY287" s="2533"/>
      <c r="CZ287" s="2533"/>
      <c r="DA287" s="2533"/>
      <c r="DB287" s="2533"/>
      <c r="DC287" s="2533"/>
      <c r="DD287" s="2533"/>
      <c r="DE287" s="2533"/>
    </row>
    <row r="288" spans="1:109" ht="6.75" customHeight="1">
      <c r="A288" s="2533"/>
      <c r="B288" s="2533"/>
      <c r="C288" s="2533"/>
      <c r="D288" s="2533"/>
      <c r="E288" s="2533"/>
      <c r="F288" s="2533"/>
      <c r="G288" s="2533"/>
      <c r="H288" s="2533"/>
      <c r="I288" s="2533"/>
      <c r="J288" s="2533"/>
      <c r="K288" s="2533"/>
      <c r="L288" s="2533"/>
      <c r="M288" s="2533"/>
      <c r="N288" s="2533"/>
      <c r="O288" s="2533"/>
      <c r="P288" s="2533"/>
      <c r="Q288" s="2533"/>
      <c r="R288" s="2533"/>
      <c r="S288" s="2533"/>
      <c r="T288" s="2533"/>
      <c r="U288" s="2533"/>
      <c r="V288" s="2533"/>
      <c r="W288" s="2533"/>
      <c r="X288" s="2533"/>
      <c r="Y288" s="2533"/>
      <c r="Z288" s="2533"/>
      <c r="AA288" s="2533"/>
      <c r="AB288" s="2533"/>
      <c r="AC288" s="2533"/>
      <c r="AD288" s="2533"/>
      <c r="AE288" s="2533"/>
      <c r="AF288" s="2533"/>
      <c r="AG288" s="2533"/>
      <c r="AH288" s="2533"/>
      <c r="AI288" s="2533"/>
      <c r="AJ288" s="2533"/>
      <c r="AK288" s="2563"/>
      <c r="AL288" s="2532"/>
      <c r="AM288" s="2533"/>
      <c r="AN288" s="3022" t="s">
        <v>164</v>
      </c>
      <c r="AO288" s="3022"/>
      <c r="AP288" s="3022"/>
      <c r="AQ288" s="3022"/>
      <c r="AR288" s="3022"/>
      <c r="AS288" s="3022"/>
      <c r="AT288" s="3022"/>
      <c r="AU288" s="3022"/>
      <c r="AV288" s="3022"/>
      <c r="AW288" s="3022"/>
      <c r="AX288" s="3022"/>
      <c r="AY288" s="3022"/>
      <c r="AZ288" s="3022"/>
      <c r="BA288" s="3022"/>
      <c r="BB288" s="3022"/>
      <c r="BC288" s="3022"/>
      <c r="BD288" s="3022"/>
      <c r="BE288" s="3022"/>
      <c r="BF288" s="3022"/>
      <c r="BG288" s="3022"/>
      <c r="BH288" s="3022"/>
      <c r="BI288" s="3022"/>
      <c r="BJ288" s="3022"/>
      <c r="BK288" s="3022"/>
      <c r="BL288" s="3022"/>
      <c r="BM288" s="2533"/>
      <c r="BN288" s="2533"/>
      <c r="BO288" s="2533"/>
      <c r="BP288" s="2533"/>
      <c r="BQ288" s="2533"/>
      <c r="BR288" s="2533"/>
      <c r="BS288" s="2533"/>
      <c r="BT288" s="2533"/>
      <c r="BU288" s="2533"/>
      <c r="BV288" s="2533"/>
      <c r="BW288" s="2533"/>
      <c r="BX288" s="2533"/>
      <c r="BY288" s="2533"/>
      <c r="BZ288" s="2533"/>
      <c r="CA288" s="2533"/>
      <c r="CB288" s="2533"/>
      <c r="CC288" s="2533"/>
      <c r="CD288" s="2533"/>
      <c r="CE288" s="2533"/>
      <c r="CF288" s="2533"/>
      <c r="CG288" s="2533"/>
      <c r="CH288" s="2533"/>
      <c r="CI288" s="2533"/>
      <c r="CJ288" s="2533"/>
      <c r="CK288" s="2533"/>
      <c r="CL288" s="2533"/>
      <c r="CM288" s="2533"/>
      <c r="CN288" s="2533"/>
      <c r="CO288" s="2533"/>
      <c r="CP288" s="2533"/>
      <c r="CQ288" s="2533"/>
      <c r="CR288" s="2533"/>
      <c r="CS288" s="2533"/>
      <c r="CT288" s="2533"/>
      <c r="CU288" s="2533"/>
      <c r="CV288" s="2533"/>
      <c r="CW288" s="2533"/>
      <c r="CX288" s="2533"/>
      <c r="CY288" s="2533"/>
      <c r="CZ288" s="2533"/>
      <c r="DA288" s="2533"/>
      <c r="DB288" s="2533"/>
      <c r="DC288" s="2533"/>
      <c r="DD288" s="2533"/>
      <c r="DE288" s="2533"/>
    </row>
    <row r="289" spans="1:109" ht="6.75" customHeight="1">
      <c r="A289" s="2533"/>
      <c r="B289" s="2533"/>
      <c r="C289" s="2533"/>
      <c r="D289" s="2533"/>
      <c r="E289" s="2533"/>
      <c r="F289" s="2533"/>
      <c r="G289" s="2533"/>
      <c r="H289" s="2533"/>
      <c r="I289" s="2533"/>
      <c r="J289" s="2533"/>
      <c r="K289" s="2533"/>
      <c r="L289" s="2533"/>
      <c r="M289" s="2533"/>
      <c r="N289" s="2533"/>
      <c r="O289" s="2533"/>
      <c r="P289" s="2533"/>
      <c r="Q289" s="2533"/>
      <c r="R289" s="2533"/>
      <c r="S289" s="2533"/>
      <c r="T289" s="2533"/>
      <c r="U289" s="2533"/>
      <c r="V289" s="2533"/>
      <c r="W289" s="2533"/>
      <c r="X289" s="2533"/>
      <c r="Y289" s="2533"/>
      <c r="Z289" s="2533"/>
      <c r="AA289" s="2533"/>
      <c r="AB289" s="2533"/>
      <c r="AC289" s="2533"/>
      <c r="AD289" s="2533"/>
      <c r="AE289" s="2533"/>
      <c r="AF289" s="2533"/>
      <c r="AG289" s="2533"/>
      <c r="AH289" s="2533"/>
      <c r="AI289" s="2533"/>
      <c r="AJ289" s="2533"/>
      <c r="AK289" s="2562"/>
      <c r="AL289" s="2533"/>
      <c r="AM289" s="2533"/>
      <c r="AN289" s="3022"/>
      <c r="AO289" s="3022"/>
      <c r="AP289" s="3022"/>
      <c r="AQ289" s="3022"/>
      <c r="AR289" s="3022"/>
      <c r="AS289" s="3022"/>
      <c r="AT289" s="3022"/>
      <c r="AU289" s="3022"/>
      <c r="AV289" s="3022"/>
      <c r="AW289" s="3022"/>
      <c r="AX289" s="3022"/>
      <c r="AY289" s="3022"/>
      <c r="AZ289" s="3022"/>
      <c r="BA289" s="3022"/>
      <c r="BB289" s="3022"/>
      <c r="BC289" s="3022"/>
      <c r="BD289" s="3022"/>
      <c r="BE289" s="3022"/>
      <c r="BF289" s="3022"/>
      <c r="BG289" s="3022"/>
      <c r="BH289" s="3022"/>
      <c r="BI289" s="3022"/>
      <c r="BJ289" s="3022"/>
      <c r="BK289" s="3022"/>
      <c r="BL289" s="3022"/>
      <c r="BM289" s="2533"/>
      <c r="BN289" s="2533"/>
      <c r="BO289" s="2533"/>
      <c r="BP289" s="2533"/>
      <c r="BQ289" s="2533"/>
      <c r="BR289" s="2533"/>
      <c r="BS289" s="2533"/>
      <c r="BT289" s="2533"/>
      <c r="BU289" s="2533"/>
      <c r="BV289" s="2533"/>
      <c r="BW289" s="2533"/>
      <c r="BX289" s="2533"/>
      <c r="BY289" s="2533"/>
      <c r="BZ289" s="2533"/>
      <c r="CA289" s="2533"/>
      <c r="CB289" s="2533"/>
      <c r="CC289" s="2533"/>
      <c r="CD289" s="2533"/>
      <c r="CE289" s="2533"/>
      <c r="CF289" s="2533"/>
      <c r="CG289" s="2533"/>
      <c r="CH289" s="2533"/>
      <c r="CI289" s="2533"/>
      <c r="CJ289" s="2533"/>
      <c r="CK289" s="2533"/>
      <c r="CL289" s="2533"/>
      <c r="CM289" s="2533"/>
      <c r="CN289" s="2533"/>
      <c r="CO289" s="2533"/>
      <c r="CP289" s="2533"/>
      <c r="CQ289" s="2533"/>
      <c r="CR289" s="2533"/>
      <c r="CS289" s="2533"/>
      <c r="CT289" s="2533"/>
      <c r="CU289" s="2533"/>
      <c r="CV289" s="2533"/>
      <c r="CW289" s="2533"/>
      <c r="CX289" s="2533"/>
      <c r="CY289" s="2533"/>
      <c r="CZ289" s="2533"/>
      <c r="DA289" s="2533"/>
      <c r="DB289" s="2533"/>
      <c r="DC289" s="2533"/>
      <c r="DD289" s="2533"/>
      <c r="DE289" s="2533"/>
    </row>
    <row r="290" spans="1:109" ht="6.75" customHeight="1">
      <c r="A290" s="2533"/>
      <c r="B290" s="2533"/>
      <c r="C290" s="2533"/>
      <c r="D290" s="2533"/>
      <c r="E290" s="2533"/>
      <c r="F290" s="2533"/>
      <c r="G290" s="2533"/>
      <c r="H290" s="2533"/>
      <c r="I290" s="2533"/>
      <c r="J290" s="2533"/>
      <c r="K290" s="2533"/>
      <c r="L290" s="2533"/>
      <c r="M290" s="2533"/>
      <c r="N290" s="2533"/>
      <c r="O290" s="2533"/>
      <c r="P290" s="2533"/>
      <c r="Q290" s="2533"/>
      <c r="R290" s="2533"/>
      <c r="S290" s="2533"/>
      <c r="T290" s="2533"/>
      <c r="U290" s="2533"/>
      <c r="V290" s="2533"/>
      <c r="W290" s="2533"/>
      <c r="X290" s="2533"/>
      <c r="Y290" s="2533"/>
      <c r="Z290" s="2533"/>
      <c r="AA290" s="2533"/>
      <c r="AB290" s="2533"/>
      <c r="AC290" s="2533"/>
      <c r="AD290" s="2533"/>
      <c r="AE290" s="2533"/>
      <c r="AF290" s="2533"/>
      <c r="AG290" s="2533"/>
      <c r="AH290" s="2533"/>
      <c r="AI290" s="2533"/>
      <c r="AJ290" s="2533"/>
      <c r="AK290" s="2561"/>
      <c r="AL290" s="2533"/>
      <c r="AM290" s="2533"/>
      <c r="AN290" s="2555"/>
      <c r="AO290" s="2555"/>
      <c r="AP290" s="2555"/>
      <c r="AQ290" s="2555"/>
      <c r="AR290" s="2555"/>
      <c r="AS290" s="2555"/>
      <c r="AT290" s="2555"/>
      <c r="AU290" s="2555"/>
      <c r="AV290" s="2555"/>
      <c r="AW290" s="2555"/>
      <c r="AX290" s="2555"/>
      <c r="AY290" s="2555"/>
      <c r="AZ290" s="2555"/>
      <c r="BA290" s="2555"/>
      <c r="BB290" s="2555"/>
      <c r="BC290" s="2555"/>
      <c r="BD290" s="2555"/>
      <c r="BE290" s="2555"/>
      <c r="BF290" s="2555"/>
      <c r="BG290" s="2555"/>
      <c r="BH290" s="2555"/>
      <c r="BI290" s="2555"/>
      <c r="BJ290" s="2555"/>
      <c r="BK290" s="2555"/>
      <c r="BL290" s="2555"/>
      <c r="BM290" s="2533"/>
      <c r="BN290" s="2533"/>
      <c r="BO290" s="2533"/>
      <c r="BP290" s="2533"/>
      <c r="BQ290" s="2533"/>
      <c r="BR290" s="2533"/>
      <c r="BS290" s="2533"/>
      <c r="BT290" s="2533"/>
      <c r="BU290" s="2533"/>
      <c r="BV290" s="2533"/>
      <c r="BW290" s="2533"/>
      <c r="BX290" s="2533"/>
      <c r="BY290" s="2533"/>
      <c r="BZ290" s="2533"/>
      <c r="CA290" s="2533"/>
      <c r="CB290" s="2533"/>
      <c r="CC290" s="2533"/>
      <c r="CD290" s="2533"/>
      <c r="CE290" s="2533"/>
      <c r="CF290" s="2533"/>
      <c r="CG290" s="2533"/>
      <c r="CH290" s="2533"/>
      <c r="CI290" s="2533"/>
      <c r="CJ290" s="2533"/>
      <c r="CK290" s="2533"/>
      <c r="CL290" s="2533"/>
      <c r="CM290" s="2533"/>
      <c r="CN290" s="2533"/>
      <c r="CO290" s="2533"/>
      <c r="CP290" s="2533"/>
      <c r="CQ290" s="2533"/>
      <c r="CR290" s="2533"/>
      <c r="CS290" s="2533"/>
      <c r="CT290" s="2533"/>
      <c r="CU290" s="2533"/>
      <c r="CV290" s="2533"/>
      <c r="CW290" s="2533"/>
      <c r="CX290" s="2533"/>
      <c r="CY290" s="2533"/>
      <c r="CZ290" s="2533"/>
      <c r="DA290" s="2533"/>
      <c r="DB290" s="2533"/>
      <c r="DC290" s="2533"/>
      <c r="DD290" s="2533"/>
      <c r="DE290" s="2533"/>
    </row>
    <row r="291" spans="1:109" ht="6.75" customHeight="1">
      <c r="A291" s="2533"/>
      <c r="B291" s="2533"/>
      <c r="C291" s="2533"/>
      <c r="D291" s="2533"/>
      <c r="E291" s="2533"/>
      <c r="F291" s="2533"/>
      <c r="G291" s="2533"/>
      <c r="H291" s="2533"/>
      <c r="I291" s="2533"/>
      <c r="J291" s="2533"/>
      <c r="K291" s="2533"/>
      <c r="L291" s="2533"/>
      <c r="M291" s="2533"/>
      <c r="N291" s="2533"/>
      <c r="O291" s="2533"/>
      <c r="P291" s="2533"/>
      <c r="Q291" s="2533"/>
      <c r="R291" s="2533"/>
      <c r="S291" s="2533"/>
      <c r="T291" s="2533"/>
      <c r="U291" s="2533"/>
      <c r="V291" s="2533"/>
      <c r="W291" s="2533"/>
      <c r="X291" s="2533"/>
      <c r="Y291" s="2533"/>
      <c r="Z291" s="2533"/>
      <c r="AA291" s="2533"/>
      <c r="AB291" s="2533"/>
      <c r="AC291" s="2533"/>
      <c r="AD291" s="2533"/>
      <c r="AE291" s="2533"/>
      <c r="AF291" s="2533"/>
      <c r="AG291" s="2533"/>
      <c r="AH291" s="2533"/>
      <c r="AI291" s="2533"/>
      <c r="AJ291" s="2533"/>
      <c r="AK291" s="2563"/>
      <c r="AL291" s="2532"/>
      <c r="AM291" s="2533"/>
      <c r="AN291" s="3022" t="s">
        <v>163</v>
      </c>
      <c r="AO291" s="3022"/>
      <c r="AP291" s="3022"/>
      <c r="AQ291" s="3022"/>
      <c r="AR291" s="3022"/>
      <c r="AS291" s="3022"/>
      <c r="AT291" s="3022"/>
      <c r="AU291" s="3022"/>
      <c r="AV291" s="3022"/>
      <c r="AW291" s="3022"/>
      <c r="AX291" s="3022"/>
      <c r="AY291" s="3022"/>
      <c r="AZ291" s="3022"/>
      <c r="BA291" s="3022"/>
      <c r="BB291" s="3022"/>
      <c r="BC291" s="3022"/>
      <c r="BD291" s="3022"/>
      <c r="BE291" s="3022"/>
      <c r="BF291" s="3022"/>
      <c r="BG291" s="3022"/>
      <c r="BH291" s="3022"/>
      <c r="BI291" s="3022"/>
      <c r="BJ291" s="3022"/>
      <c r="BK291" s="3022"/>
      <c r="BL291" s="3022"/>
      <c r="BM291" s="2533"/>
      <c r="BN291" s="2533"/>
      <c r="BO291" s="2533"/>
      <c r="BP291" s="2533"/>
      <c r="BQ291" s="2533"/>
      <c r="BR291" s="2533"/>
      <c r="BS291" s="2533"/>
      <c r="BT291" s="2533"/>
      <c r="BU291" s="2533"/>
      <c r="BV291" s="2533"/>
      <c r="BW291" s="2533"/>
      <c r="BX291" s="2533"/>
      <c r="BY291" s="2533"/>
      <c r="BZ291" s="2533"/>
      <c r="CA291" s="2533"/>
      <c r="CB291" s="2533"/>
      <c r="CC291" s="2533"/>
      <c r="CD291" s="2533"/>
      <c r="CE291" s="2533"/>
      <c r="CF291" s="2533"/>
      <c r="CG291" s="2533"/>
      <c r="CH291" s="2533"/>
      <c r="CI291" s="2533"/>
      <c r="CJ291" s="2533"/>
      <c r="CK291" s="2533"/>
      <c r="CL291" s="2533"/>
      <c r="CM291" s="2533"/>
      <c r="CN291" s="2533"/>
      <c r="CO291" s="2533"/>
      <c r="CP291" s="2533"/>
      <c r="CQ291" s="2533"/>
      <c r="CR291" s="2533"/>
      <c r="CS291" s="2533"/>
      <c r="CT291" s="2533"/>
      <c r="CU291" s="2533"/>
      <c r="CV291" s="2533"/>
      <c r="CW291" s="2533"/>
      <c r="CX291" s="2533"/>
      <c r="CY291" s="2533"/>
      <c r="CZ291" s="2533"/>
      <c r="DA291" s="2533"/>
      <c r="DB291" s="2533"/>
      <c r="DC291" s="2533"/>
      <c r="DD291" s="2533"/>
      <c r="DE291" s="2533"/>
    </row>
    <row r="292" spans="1:109" ht="6.75" customHeight="1">
      <c r="A292" s="2533"/>
      <c r="B292" s="2533"/>
      <c r="C292" s="2533"/>
      <c r="D292" s="2533"/>
      <c r="E292" s="2533"/>
      <c r="F292" s="2533"/>
      <c r="G292" s="2533"/>
      <c r="H292" s="2533"/>
      <c r="I292" s="2533"/>
      <c r="J292" s="2533"/>
      <c r="K292" s="2533"/>
      <c r="L292" s="2533"/>
      <c r="M292" s="2533"/>
      <c r="N292" s="2533"/>
      <c r="O292" s="2533"/>
      <c r="P292" s="2533"/>
      <c r="Q292" s="2533"/>
      <c r="R292" s="2533"/>
      <c r="S292" s="2533"/>
      <c r="T292" s="2533"/>
      <c r="U292" s="2533"/>
      <c r="V292" s="2533"/>
      <c r="W292" s="2533"/>
      <c r="X292" s="2533"/>
      <c r="Y292" s="2533"/>
      <c r="Z292" s="2533"/>
      <c r="AA292" s="2533"/>
      <c r="AB292" s="2533"/>
      <c r="AC292" s="2533"/>
      <c r="AD292" s="2533"/>
      <c r="AE292" s="2533"/>
      <c r="AF292" s="2533"/>
      <c r="AG292" s="2533"/>
      <c r="AH292" s="2533"/>
      <c r="AI292" s="2533"/>
      <c r="AJ292" s="2533"/>
      <c r="AK292" s="2561"/>
      <c r="AL292" s="2533"/>
      <c r="AM292" s="2533"/>
      <c r="AN292" s="3022"/>
      <c r="AO292" s="3022"/>
      <c r="AP292" s="3022"/>
      <c r="AQ292" s="3022"/>
      <c r="AR292" s="3022"/>
      <c r="AS292" s="3022"/>
      <c r="AT292" s="3022"/>
      <c r="AU292" s="3022"/>
      <c r="AV292" s="3022"/>
      <c r="AW292" s="3022"/>
      <c r="AX292" s="3022"/>
      <c r="AY292" s="3022"/>
      <c r="AZ292" s="3022"/>
      <c r="BA292" s="3022"/>
      <c r="BB292" s="3022"/>
      <c r="BC292" s="3022"/>
      <c r="BD292" s="3022"/>
      <c r="BE292" s="3022"/>
      <c r="BF292" s="3022"/>
      <c r="BG292" s="3022"/>
      <c r="BH292" s="3022"/>
      <c r="BI292" s="3022"/>
      <c r="BJ292" s="3022"/>
      <c r="BK292" s="3022"/>
      <c r="BL292" s="3022"/>
      <c r="BM292" s="2533"/>
      <c r="BN292" s="2533"/>
      <c r="BO292" s="2533"/>
      <c r="BP292" s="2533"/>
      <c r="BQ292" s="2533"/>
      <c r="BR292" s="2533"/>
      <c r="BS292" s="2533"/>
      <c r="BT292" s="2533"/>
      <c r="BU292" s="2533"/>
      <c r="BV292" s="2533"/>
      <c r="BW292" s="2533"/>
      <c r="BX292" s="2533"/>
      <c r="BY292" s="2533"/>
      <c r="BZ292" s="2533"/>
      <c r="CA292" s="2533"/>
      <c r="CB292" s="2533"/>
      <c r="CC292" s="2533"/>
      <c r="CD292" s="2533"/>
      <c r="CE292" s="2533"/>
      <c r="CF292" s="2533"/>
      <c r="CG292" s="2533"/>
      <c r="CH292" s="2533"/>
      <c r="CI292" s="2533"/>
      <c r="CJ292" s="2533"/>
      <c r="CK292" s="2533"/>
      <c r="CL292" s="2533"/>
      <c r="CM292" s="2533"/>
      <c r="CN292" s="2533"/>
      <c r="CO292" s="2533"/>
      <c r="CP292" s="2533"/>
      <c r="CQ292" s="2533"/>
      <c r="CR292" s="2533"/>
      <c r="CS292" s="2533"/>
      <c r="CT292" s="2533"/>
      <c r="CU292" s="2533"/>
      <c r="CV292" s="2533"/>
      <c r="CW292" s="2533"/>
      <c r="CX292" s="2533"/>
      <c r="CY292" s="2533"/>
      <c r="CZ292" s="2533"/>
      <c r="DA292" s="2533"/>
      <c r="DB292" s="2533"/>
      <c r="DC292" s="2533"/>
      <c r="DD292" s="2533"/>
      <c r="DE292" s="2533"/>
    </row>
    <row r="293" spans="1:109" ht="6.75" customHeight="1">
      <c r="A293" s="2533"/>
      <c r="B293" s="2533"/>
      <c r="C293" s="2533"/>
      <c r="D293" s="2533"/>
      <c r="E293" s="2533"/>
      <c r="F293" s="2533"/>
      <c r="G293" s="2533"/>
      <c r="H293" s="2533"/>
      <c r="I293" s="2533"/>
      <c r="J293" s="2533"/>
      <c r="K293" s="2533"/>
      <c r="L293" s="2533"/>
      <c r="M293" s="2533"/>
      <c r="N293" s="2533"/>
      <c r="O293" s="2533"/>
      <c r="P293" s="2533"/>
      <c r="Q293" s="2533"/>
      <c r="R293" s="2533"/>
      <c r="S293" s="2533"/>
      <c r="T293" s="2533"/>
      <c r="U293" s="2533"/>
      <c r="V293" s="2533"/>
      <c r="W293" s="2533"/>
      <c r="X293" s="2533"/>
      <c r="Y293" s="2533"/>
      <c r="Z293" s="2533"/>
      <c r="AA293" s="2533"/>
      <c r="AB293" s="2533"/>
      <c r="AC293" s="2533"/>
      <c r="AD293" s="2533"/>
      <c r="AE293" s="2533"/>
      <c r="AF293" s="2533"/>
      <c r="AG293" s="2533"/>
      <c r="AH293" s="2533"/>
      <c r="AI293" s="2533"/>
      <c r="AJ293" s="2533"/>
      <c r="AK293" s="2561"/>
      <c r="AL293" s="2533"/>
      <c r="AM293" s="2533"/>
      <c r="AN293" s="2533"/>
      <c r="AO293" s="2533"/>
      <c r="AP293" s="2533"/>
      <c r="AQ293" s="2533"/>
      <c r="AR293" s="2533"/>
      <c r="AS293" s="2533"/>
      <c r="AT293" s="2533"/>
      <c r="AU293" s="2533"/>
      <c r="AV293" s="2533"/>
      <c r="AW293" s="2533"/>
      <c r="AX293" s="2533"/>
      <c r="AY293" s="2533"/>
      <c r="AZ293" s="2533"/>
      <c r="BA293" s="2533"/>
      <c r="BB293" s="2533"/>
      <c r="BC293" s="2533"/>
      <c r="BD293" s="2533"/>
      <c r="BE293" s="2533"/>
      <c r="BF293" s="2533"/>
      <c r="BG293" s="2533"/>
      <c r="BH293" s="2533"/>
      <c r="BI293" s="2533"/>
      <c r="BJ293" s="2533"/>
      <c r="BK293" s="2533"/>
      <c r="BL293" s="2533"/>
      <c r="BM293" s="2533"/>
      <c r="BN293" s="2533"/>
      <c r="BO293" s="2533"/>
      <c r="BP293" s="2533"/>
      <c r="BQ293" s="2533"/>
      <c r="BR293" s="2533"/>
      <c r="BS293" s="2533"/>
      <c r="BT293" s="2533"/>
      <c r="BU293" s="2533"/>
      <c r="BV293" s="2533"/>
      <c r="BW293" s="2533"/>
      <c r="BX293" s="2533"/>
      <c r="BY293" s="2533"/>
      <c r="BZ293" s="2533"/>
      <c r="CA293" s="2533"/>
      <c r="CB293" s="2533"/>
      <c r="CC293" s="2533"/>
      <c r="CD293" s="2533"/>
      <c r="CE293" s="2533"/>
      <c r="CF293" s="2533"/>
      <c r="CG293" s="2533"/>
      <c r="CH293" s="2533"/>
      <c r="CI293" s="2533"/>
      <c r="CJ293" s="2533"/>
      <c r="CK293" s="2533"/>
      <c r="CL293" s="2533"/>
      <c r="CM293" s="2533"/>
      <c r="CN293" s="2533"/>
      <c r="CO293" s="2533"/>
      <c r="CP293" s="2533"/>
      <c r="CQ293" s="2533"/>
      <c r="CR293" s="2533"/>
      <c r="CS293" s="2533"/>
      <c r="CT293" s="2533"/>
      <c r="CU293" s="2533"/>
      <c r="CV293" s="2533"/>
      <c r="CW293" s="2533"/>
      <c r="CX293" s="2533"/>
      <c r="CY293" s="2533"/>
      <c r="CZ293" s="2533"/>
      <c r="DA293" s="2533"/>
      <c r="DB293" s="2533"/>
      <c r="DC293" s="2533"/>
      <c r="DD293" s="2533"/>
      <c r="DE293" s="2533"/>
    </row>
    <row r="294" spans="1:109" ht="6.75" customHeight="1">
      <c r="A294" s="2533"/>
      <c r="B294" s="2533"/>
      <c r="C294" s="2533"/>
      <c r="D294" s="2533"/>
      <c r="E294" s="2533"/>
      <c r="F294" s="2533"/>
      <c r="G294" s="2533"/>
      <c r="H294" s="2533"/>
      <c r="I294" s="2533"/>
      <c r="J294" s="2533"/>
      <c r="K294" s="2533"/>
      <c r="L294" s="2533"/>
      <c r="M294" s="2533"/>
      <c r="N294" s="2533"/>
      <c r="O294" s="2533"/>
      <c r="P294" s="2533"/>
      <c r="Q294" s="2533"/>
      <c r="R294" s="2533"/>
      <c r="S294" s="2533"/>
      <c r="T294" s="2533"/>
      <c r="U294" s="2533"/>
      <c r="V294" s="2533"/>
      <c r="W294" s="2533"/>
      <c r="X294" s="2533"/>
      <c r="Y294" s="2533"/>
      <c r="Z294" s="2533"/>
      <c r="AA294" s="2533"/>
      <c r="AB294" s="2533"/>
      <c r="AC294" s="2533"/>
      <c r="AD294" s="2533"/>
      <c r="AE294" s="2533"/>
      <c r="AF294" s="2533"/>
      <c r="AG294" s="2533"/>
      <c r="AH294" s="2533"/>
      <c r="AI294" s="2533"/>
      <c r="AJ294" s="2533"/>
      <c r="AK294" s="2563"/>
      <c r="AL294" s="2532"/>
      <c r="AM294" s="2533"/>
      <c r="AN294" s="3022" t="s">
        <v>162</v>
      </c>
      <c r="AO294" s="3022"/>
      <c r="AP294" s="3022"/>
      <c r="AQ294" s="3022"/>
      <c r="AR294" s="3022"/>
      <c r="AS294" s="3022"/>
      <c r="AT294" s="3022"/>
      <c r="AU294" s="3022"/>
      <c r="AV294" s="3022"/>
      <c r="AW294" s="3022"/>
      <c r="AX294" s="3022"/>
      <c r="AY294" s="3022"/>
      <c r="AZ294" s="3022"/>
      <c r="BA294" s="3022"/>
      <c r="BB294" s="3022"/>
      <c r="BC294" s="3022"/>
      <c r="BD294" s="3022"/>
      <c r="BE294" s="3022"/>
      <c r="BF294" s="3022"/>
      <c r="BG294" s="3022"/>
      <c r="BH294" s="3022"/>
      <c r="BI294" s="3022"/>
      <c r="BJ294" s="3022"/>
      <c r="BK294" s="3022"/>
      <c r="BL294" s="3022"/>
      <c r="BM294" s="2533"/>
      <c r="BN294" s="2533"/>
      <c r="BO294" s="2533"/>
      <c r="BP294" s="2533"/>
      <c r="BQ294" s="2533"/>
      <c r="BR294" s="2533"/>
      <c r="BS294" s="2533"/>
      <c r="BT294" s="2533"/>
      <c r="BU294" s="2533"/>
      <c r="BV294" s="2533"/>
      <c r="BW294" s="2533"/>
      <c r="BX294" s="2533"/>
      <c r="BY294" s="2533"/>
      <c r="BZ294" s="2533"/>
      <c r="CA294" s="2533"/>
      <c r="CB294" s="2533"/>
      <c r="CC294" s="2533"/>
      <c r="CD294" s="2533"/>
      <c r="CE294" s="2533"/>
      <c r="CF294" s="2533"/>
      <c r="CG294" s="2533"/>
      <c r="CH294" s="2533"/>
      <c r="CI294" s="2533"/>
      <c r="CJ294" s="2533"/>
      <c r="CK294" s="2533"/>
      <c r="CL294" s="2533"/>
      <c r="CM294" s="2533"/>
      <c r="CN294" s="2533"/>
      <c r="CO294" s="2533"/>
      <c r="CP294" s="2533"/>
      <c r="CQ294" s="2533"/>
      <c r="CR294" s="2533"/>
      <c r="CS294" s="2533"/>
      <c r="CT294" s="2533"/>
      <c r="CU294" s="2533"/>
      <c r="CV294" s="2533"/>
      <c r="CW294" s="2533"/>
      <c r="CX294" s="2533"/>
      <c r="CY294" s="2533"/>
      <c r="CZ294" s="2533"/>
      <c r="DA294" s="2533"/>
      <c r="DB294" s="2533"/>
      <c r="DC294" s="2533"/>
      <c r="DD294" s="2533"/>
      <c r="DE294" s="2533"/>
    </row>
    <row r="295" spans="1:109" ht="6.75" customHeight="1">
      <c r="A295" s="2533"/>
      <c r="B295" s="2533"/>
      <c r="C295" s="2533"/>
      <c r="D295" s="2533"/>
      <c r="E295" s="2533"/>
      <c r="F295" s="2533"/>
      <c r="G295" s="2533"/>
      <c r="H295" s="2533"/>
      <c r="I295" s="2533"/>
      <c r="J295" s="2533"/>
      <c r="K295" s="2533"/>
      <c r="L295" s="2533"/>
      <c r="M295" s="2533"/>
      <c r="N295" s="2533"/>
      <c r="O295" s="2533"/>
      <c r="P295" s="2533"/>
      <c r="Q295" s="2533"/>
      <c r="R295" s="2533"/>
      <c r="S295" s="2533"/>
      <c r="T295" s="2533"/>
      <c r="U295" s="2533"/>
      <c r="V295" s="2533"/>
      <c r="W295" s="2533"/>
      <c r="X295" s="2533"/>
      <c r="Y295" s="2533"/>
      <c r="Z295" s="2533"/>
      <c r="AA295" s="2533"/>
      <c r="AB295" s="2533"/>
      <c r="AC295" s="2533"/>
      <c r="AD295" s="2533"/>
      <c r="AE295" s="2533"/>
      <c r="AF295" s="2533"/>
      <c r="AG295" s="2533"/>
      <c r="AH295" s="2533"/>
      <c r="AI295" s="2533"/>
      <c r="AJ295" s="2533"/>
      <c r="AK295" s="2562"/>
      <c r="AL295" s="2533"/>
      <c r="AM295" s="2533"/>
      <c r="AN295" s="3022"/>
      <c r="AO295" s="3022"/>
      <c r="AP295" s="3022"/>
      <c r="AQ295" s="3022"/>
      <c r="AR295" s="3022"/>
      <c r="AS295" s="3022"/>
      <c r="AT295" s="3022"/>
      <c r="AU295" s="3022"/>
      <c r="AV295" s="3022"/>
      <c r="AW295" s="3022"/>
      <c r="AX295" s="3022"/>
      <c r="AY295" s="3022"/>
      <c r="AZ295" s="3022"/>
      <c r="BA295" s="3022"/>
      <c r="BB295" s="3022"/>
      <c r="BC295" s="3022"/>
      <c r="BD295" s="3022"/>
      <c r="BE295" s="3022"/>
      <c r="BF295" s="3022"/>
      <c r="BG295" s="3022"/>
      <c r="BH295" s="3022"/>
      <c r="BI295" s="3022"/>
      <c r="BJ295" s="3022"/>
      <c r="BK295" s="3022"/>
      <c r="BL295" s="3022"/>
      <c r="BM295" s="2533"/>
      <c r="BN295" s="2533"/>
      <c r="BO295" s="2533"/>
      <c r="BP295" s="2533"/>
      <c r="BQ295" s="2533"/>
      <c r="BR295" s="2533"/>
      <c r="BS295" s="2533"/>
      <c r="BT295" s="2533"/>
      <c r="BU295" s="2533"/>
      <c r="BV295" s="2533"/>
      <c r="BW295" s="2533"/>
      <c r="BX295" s="2533"/>
      <c r="BY295" s="2533"/>
      <c r="BZ295" s="2533"/>
      <c r="CA295" s="2533"/>
      <c r="CB295" s="2533"/>
      <c r="CC295" s="2533"/>
      <c r="CD295" s="2533"/>
      <c r="CE295" s="2533"/>
      <c r="CF295" s="2533"/>
      <c r="CG295" s="2533"/>
      <c r="CH295" s="2533"/>
      <c r="CI295" s="2533"/>
      <c r="CJ295" s="2533"/>
      <c r="CK295" s="2533"/>
      <c r="CL295" s="2533"/>
      <c r="CM295" s="2533"/>
      <c r="CN295" s="2533"/>
      <c r="CO295" s="2533"/>
      <c r="CP295" s="2533"/>
      <c r="CQ295" s="2533"/>
      <c r="CR295" s="2533"/>
      <c r="CS295" s="2533"/>
      <c r="CT295" s="2533"/>
      <c r="CU295" s="2533"/>
      <c r="CV295" s="2533"/>
      <c r="CW295" s="2533"/>
      <c r="CX295" s="2533"/>
      <c r="CY295" s="2533"/>
      <c r="CZ295" s="2533"/>
      <c r="DA295" s="2533"/>
      <c r="DB295" s="2533"/>
      <c r="DC295" s="2533"/>
      <c r="DD295" s="2533"/>
      <c r="DE295" s="2533"/>
    </row>
    <row r="296" spans="1:109" ht="6.75" customHeight="1">
      <c r="A296" s="2533"/>
      <c r="B296" s="2533"/>
      <c r="C296" s="2533"/>
      <c r="D296" s="2533"/>
      <c r="E296" s="2533"/>
      <c r="F296" s="2533"/>
      <c r="G296" s="2533"/>
      <c r="H296" s="2533"/>
      <c r="I296" s="2533"/>
      <c r="J296" s="2533"/>
      <c r="K296" s="2533"/>
      <c r="L296" s="2533"/>
      <c r="M296" s="2533"/>
      <c r="N296" s="2533"/>
      <c r="O296" s="2533"/>
      <c r="P296" s="2533"/>
      <c r="Q296" s="2533"/>
      <c r="R296" s="2533"/>
      <c r="S296" s="2533"/>
      <c r="T296" s="2533"/>
      <c r="U296" s="2533"/>
      <c r="V296" s="2533"/>
      <c r="W296" s="2533"/>
      <c r="X296" s="2533"/>
      <c r="Y296" s="2533"/>
      <c r="Z296" s="2533"/>
      <c r="AA296" s="2533"/>
      <c r="AB296" s="2533"/>
      <c r="AC296" s="2533"/>
      <c r="AD296" s="2533"/>
      <c r="AE296" s="2533"/>
      <c r="AF296" s="2533"/>
      <c r="AG296" s="2533"/>
      <c r="AH296" s="2533"/>
      <c r="AI296" s="2533"/>
      <c r="AJ296" s="2533"/>
      <c r="AK296" s="2561"/>
      <c r="AL296" s="2533"/>
      <c r="AM296" s="2533"/>
      <c r="AN296" s="2555"/>
      <c r="AO296" s="2555"/>
      <c r="AP296" s="2555"/>
      <c r="AQ296" s="2555"/>
      <c r="AR296" s="2555"/>
      <c r="AS296" s="2555"/>
      <c r="AT296" s="2555"/>
      <c r="AU296" s="2555"/>
      <c r="AV296" s="2555"/>
      <c r="AW296" s="2555"/>
      <c r="AX296" s="2555"/>
      <c r="AY296" s="2555"/>
      <c r="AZ296" s="2555"/>
      <c r="BA296" s="2555"/>
      <c r="BB296" s="2555"/>
      <c r="BC296" s="2555"/>
      <c r="BD296" s="2555"/>
      <c r="BE296" s="2555"/>
      <c r="BF296" s="2555"/>
      <c r="BG296" s="2555"/>
      <c r="BH296" s="2555"/>
      <c r="BI296" s="2555"/>
      <c r="BJ296" s="2555"/>
      <c r="BK296" s="2555"/>
      <c r="BL296" s="2555"/>
      <c r="BM296" s="2533"/>
      <c r="BN296" s="2533"/>
      <c r="BO296" s="2533"/>
      <c r="BP296" s="2533"/>
      <c r="BQ296" s="2533"/>
      <c r="BR296" s="2533"/>
      <c r="BS296" s="2533"/>
      <c r="BT296" s="2533"/>
      <c r="BU296" s="2533"/>
      <c r="BV296" s="2533"/>
      <c r="BW296" s="2533"/>
      <c r="BX296" s="2533"/>
      <c r="BY296" s="2533"/>
      <c r="BZ296" s="2533"/>
      <c r="CA296" s="2533"/>
      <c r="CB296" s="2533"/>
      <c r="CC296" s="2533"/>
      <c r="CD296" s="2533"/>
      <c r="CE296" s="2533"/>
      <c r="CF296" s="2533"/>
      <c r="CG296" s="2533"/>
      <c r="CH296" s="2533"/>
      <c r="CI296" s="2533"/>
      <c r="CJ296" s="2533"/>
      <c r="CK296" s="2533"/>
      <c r="CL296" s="2533"/>
      <c r="CM296" s="2533"/>
      <c r="CN296" s="2533"/>
      <c r="CO296" s="2533"/>
      <c r="CP296" s="2533"/>
      <c r="CQ296" s="2533"/>
      <c r="CR296" s="2533"/>
      <c r="CS296" s="2533"/>
      <c r="CT296" s="2533"/>
      <c r="CU296" s="2533"/>
      <c r="CV296" s="2533"/>
      <c r="CW296" s="2533"/>
      <c r="CX296" s="2533"/>
      <c r="CY296" s="2533"/>
      <c r="CZ296" s="2533"/>
      <c r="DA296" s="2533"/>
      <c r="DB296" s="2533"/>
      <c r="DC296" s="2533"/>
      <c r="DD296" s="2533"/>
      <c r="DE296" s="2533"/>
    </row>
    <row r="297" spans="1:109" ht="6.75" customHeight="1">
      <c r="A297" s="2533"/>
      <c r="B297" s="2533"/>
      <c r="C297" s="2533"/>
      <c r="D297" s="2533"/>
      <c r="E297" s="2533"/>
      <c r="F297" s="2533"/>
      <c r="G297" s="2533"/>
      <c r="H297" s="2533"/>
      <c r="I297" s="2533"/>
      <c r="J297" s="2533"/>
      <c r="K297" s="2533"/>
      <c r="L297" s="2533"/>
      <c r="M297" s="2533"/>
      <c r="N297" s="2533"/>
      <c r="O297" s="2533"/>
      <c r="P297" s="2533"/>
      <c r="Q297" s="2533"/>
      <c r="R297" s="2533"/>
      <c r="S297" s="2533"/>
      <c r="T297" s="2533"/>
      <c r="U297" s="2533"/>
      <c r="V297" s="2533"/>
      <c r="W297" s="2533"/>
      <c r="X297" s="2533"/>
      <c r="Y297" s="2533"/>
      <c r="Z297" s="2533"/>
      <c r="AA297" s="2533"/>
      <c r="AB297" s="2533"/>
      <c r="AC297" s="2533"/>
      <c r="AD297" s="2533"/>
      <c r="AE297" s="2533"/>
      <c r="AF297" s="2533"/>
      <c r="AG297" s="2533"/>
      <c r="AH297" s="2533"/>
      <c r="AI297" s="2533"/>
      <c r="AJ297" s="2533"/>
      <c r="AK297" s="2561"/>
      <c r="AL297" s="2533"/>
      <c r="AM297" s="2533"/>
      <c r="AN297" s="3022" t="s">
        <v>161</v>
      </c>
      <c r="AO297" s="3022"/>
      <c r="AP297" s="3022"/>
      <c r="AQ297" s="3022"/>
      <c r="AR297" s="3022"/>
      <c r="AS297" s="3022"/>
      <c r="AT297" s="3022"/>
      <c r="AU297" s="3022"/>
      <c r="AV297" s="3022"/>
      <c r="AW297" s="3022"/>
      <c r="AX297" s="3022"/>
      <c r="AY297" s="3022"/>
      <c r="AZ297" s="3022"/>
      <c r="BA297" s="3022"/>
      <c r="BB297" s="3022"/>
      <c r="BC297" s="3022"/>
      <c r="BD297" s="3022"/>
      <c r="BE297" s="3022"/>
      <c r="BF297" s="3022"/>
      <c r="BG297" s="3022"/>
      <c r="BH297" s="3022"/>
      <c r="BI297" s="3022"/>
      <c r="BJ297" s="3022"/>
      <c r="BK297" s="3022"/>
      <c r="BL297" s="3022"/>
      <c r="BM297" s="2533"/>
      <c r="BN297" s="2533"/>
      <c r="BO297" s="2533"/>
      <c r="BP297" s="2533"/>
      <c r="BQ297" s="2533"/>
      <c r="BR297" s="2533"/>
      <c r="BS297" s="2533"/>
      <c r="BT297" s="2533"/>
      <c r="BU297" s="2533"/>
      <c r="BV297" s="2533"/>
      <c r="BW297" s="2533"/>
      <c r="BX297" s="2533"/>
      <c r="BY297" s="2533"/>
      <c r="BZ297" s="2533"/>
      <c r="CA297" s="2533"/>
      <c r="CB297" s="2533"/>
      <c r="CC297" s="2533"/>
      <c r="CD297" s="2533"/>
      <c r="CE297" s="2533"/>
      <c r="CF297" s="2533"/>
      <c r="CG297" s="2533"/>
      <c r="CH297" s="2533"/>
      <c r="CI297" s="2533"/>
      <c r="CJ297" s="2533"/>
      <c r="CK297" s="2533"/>
      <c r="CL297" s="2533"/>
      <c r="CM297" s="2533"/>
      <c r="CN297" s="2533"/>
      <c r="CO297" s="2533"/>
      <c r="CP297" s="2533"/>
      <c r="CQ297" s="2533"/>
      <c r="CR297" s="2533"/>
      <c r="CS297" s="2533"/>
      <c r="CT297" s="2533"/>
      <c r="CU297" s="2533"/>
      <c r="CV297" s="2533"/>
      <c r="CW297" s="2533"/>
      <c r="CX297" s="2533"/>
      <c r="CY297" s="2533"/>
      <c r="CZ297" s="2533"/>
      <c r="DA297" s="2533"/>
      <c r="DB297" s="2533"/>
      <c r="DC297" s="2533"/>
      <c r="DD297" s="2533"/>
      <c r="DE297" s="2533"/>
    </row>
    <row r="298" spans="1:109" ht="6.75" customHeight="1">
      <c r="A298" s="2533"/>
      <c r="B298" s="2533"/>
      <c r="C298" s="2533"/>
      <c r="D298" s="2533"/>
      <c r="E298" s="2533"/>
      <c r="F298" s="2533"/>
      <c r="G298" s="2533"/>
      <c r="H298" s="2533"/>
      <c r="I298" s="2533"/>
      <c r="J298" s="2533"/>
      <c r="K298" s="2533"/>
      <c r="L298" s="2533"/>
      <c r="M298" s="2533"/>
      <c r="N298" s="2533"/>
      <c r="O298" s="2533"/>
      <c r="P298" s="2533"/>
      <c r="Q298" s="2533"/>
      <c r="R298" s="2533"/>
      <c r="S298" s="2533"/>
      <c r="T298" s="2533"/>
      <c r="U298" s="2533"/>
      <c r="V298" s="2533"/>
      <c r="W298" s="2533"/>
      <c r="X298" s="2533"/>
      <c r="Y298" s="2533"/>
      <c r="Z298" s="2533"/>
      <c r="AA298" s="2533"/>
      <c r="AB298" s="2533"/>
      <c r="AC298" s="2533"/>
      <c r="AD298" s="2533"/>
      <c r="AE298" s="2533"/>
      <c r="AF298" s="2533"/>
      <c r="AG298" s="2533"/>
      <c r="AH298" s="2533"/>
      <c r="AI298" s="2533"/>
      <c r="AJ298" s="2533"/>
      <c r="AK298" s="2562"/>
      <c r="AL298" s="2535"/>
      <c r="AM298" s="2533"/>
      <c r="AN298" s="3022"/>
      <c r="AO298" s="3022"/>
      <c r="AP298" s="3022"/>
      <c r="AQ298" s="3022"/>
      <c r="AR298" s="3022"/>
      <c r="AS298" s="3022"/>
      <c r="AT298" s="3022"/>
      <c r="AU298" s="3022"/>
      <c r="AV298" s="3022"/>
      <c r="AW298" s="3022"/>
      <c r="AX298" s="3022"/>
      <c r="AY298" s="3022"/>
      <c r="AZ298" s="3022"/>
      <c r="BA298" s="3022"/>
      <c r="BB298" s="3022"/>
      <c r="BC298" s="3022"/>
      <c r="BD298" s="3022"/>
      <c r="BE298" s="3022"/>
      <c r="BF298" s="3022"/>
      <c r="BG298" s="3022"/>
      <c r="BH298" s="3022"/>
      <c r="BI298" s="3022"/>
      <c r="BJ298" s="3022"/>
      <c r="BK298" s="3022"/>
      <c r="BL298" s="3022"/>
      <c r="BM298" s="2533"/>
      <c r="BN298" s="2533"/>
      <c r="BO298" s="2533"/>
      <c r="BP298" s="2533"/>
      <c r="BQ298" s="2533"/>
      <c r="BR298" s="2533"/>
      <c r="BS298" s="2533"/>
      <c r="BT298" s="2533"/>
      <c r="BU298" s="2533"/>
      <c r="BV298" s="2533"/>
      <c r="BW298" s="2533"/>
      <c r="BX298" s="2533"/>
      <c r="BY298" s="2533"/>
      <c r="BZ298" s="2533"/>
      <c r="CA298" s="2533"/>
      <c r="CB298" s="2533"/>
      <c r="CC298" s="2533"/>
      <c r="CD298" s="2533"/>
      <c r="CE298" s="2533"/>
      <c r="CF298" s="2533"/>
      <c r="CG298" s="2533"/>
      <c r="CH298" s="2533"/>
      <c r="CI298" s="2533"/>
      <c r="CJ298" s="2533"/>
      <c r="CK298" s="2533"/>
      <c r="CL298" s="2533"/>
      <c r="CM298" s="2533"/>
      <c r="CN298" s="2533"/>
      <c r="CO298" s="2533"/>
      <c r="CP298" s="2533"/>
      <c r="CQ298" s="2533"/>
      <c r="CR298" s="2533"/>
      <c r="CS298" s="2533"/>
      <c r="CT298" s="2533"/>
      <c r="CU298" s="2533"/>
      <c r="CV298" s="2533"/>
      <c r="CW298" s="2533"/>
      <c r="CX298" s="2533"/>
      <c r="CY298" s="2533"/>
      <c r="CZ298" s="2533"/>
      <c r="DA298" s="2533"/>
      <c r="DB298" s="2533"/>
      <c r="DC298" s="2533"/>
      <c r="DD298" s="2533"/>
      <c r="DE298" s="2533"/>
    </row>
    <row r="299" spans="1:109" ht="6.75" customHeight="1">
      <c r="A299" s="2533"/>
      <c r="B299" s="2533"/>
      <c r="C299" s="2533"/>
      <c r="D299" s="2533"/>
      <c r="E299" s="2533"/>
      <c r="F299" s="2533"/>
      <c r="G299" s="2533"/>
      <c r="H299" s="2533"/>
      <c r="I299" s="2533"/>
      <c r="J299" s="2533"/>
      <c r="K299" s="2533"/>
      <c r="L299" s="2533"/>
      <c r="M299" s="2533"/>
      <c r="N299" s="2533"/>
      <c r="O299" s="2533"/>
      <c r="P299" s="2533"/>
      <c r="Q299" s="2533"/>
      <c r="R299" s="2533"/>
      <c r="S299" s="2533"/>
      <c r="T299" s="2533"/>
      <c r="U299" s="2533"/>
      <c r="V299" s="2533"/>
      <c r="W299" s="2533"/>
      <c r="X299" s="2533"/>
      <c r="Y299" s="2533"/>
      <c r="Z299" s="2533"/>
      <c r="AA299" s="2533"/>
      <c r="AB299" s="2533"/>
      <c r="AC299" s="2533"/>
      <c r="AD299" s="2533"/>
      <c r="AE299" s="2533"/>
      <c r="AF299" s="2533"/>
      <c r="AG299" s="2533"/>
      <c r="AH299" s="2533"/>
      <c r="AI299" s="2533"/>
      <c r="AJ299" s="2533"/>
      <c r="AK299" s="2561"/>
      <c r="AL299" s="2533"/>
      <c r="AM299" s="2533"/>
      <c r="AN299" s="2533"/>
      <c r="AO299" s="2533"/>
      <c r="AP299" s="2533"/>
      <c r="AQ299" s="2533"/>
      <c r="AR299" s="2533"/>
      <c r="AS299" s="2533"/>
      <c r="AT299" s="2533"/>
      <c r="AU299" s="2533"/>
      <c r="AV299" s="2533"/>
      <c r="AW299" s="2533"/>
      <c r="AX299" s="2533"/>
      <c r="AY299" s="2533"/>
      <c r="AZ299" s="2533"/>
      <c r="BA299" s="2533"/>
      <c r="BB299" s="2533"/>
      <c r="BC299" s="2533"/>
      <c r="BD299" s="2533"/>
      <c r="BE299" s="2533"/>
      <c r="BF299" s="2533"/>
      <c r="BG299" s="2533"/>
      <c r="BH299" s="2533"/>
      <c r="BI299" s="2533"/>
      <c r="BJ299" s="2533"/>
      <c r="BK299" s="2533"/>
      <c r="BL299" s="2533"/>
      <c r="BM299" s="2533"/>
      <c r="BN299" s="2533"/>
      <c r="BO299" s="2533"/>
      <c r="BP299" s="2533"/>
      <c r="BQ299" s="2533"/>
      <c r="BR299" s="2533"/>
      <c r="BS299" s="2533"/>
      <c r="BT299" s="2533"/>
      <c r="BU299" s="2533"/>
      <c r="BV299" s="2533"/>
      <c r="BW299" s="2533"/>
      <c r="BX299" s="2533"/>
      <c r="BY299" s="2533"/>
      <c r="BZ299" s="2533"/>
      <c r="CA299" s="2533"/>
      <c r="CB299" s="2533"/>
      <c r="CC299" s="2533"/>
      <c r="CD299" s="2533"/>
      <c r="CE299" s="2533"/>
      <c r="CF299" s="2533"/>
      <c r="CG299" s="2533"/>
      <c r="CH299" s="2533"/>
      <c r="CI299" s="2533"/>
      <c r="CJ299" s="2533"/>
      <c r="CK299" s="2533"/>
      <c r="CL299" s="2533"/>
      <c r="CM299" s="2533"/>
      <c r="CN299" s="2533"/>
      <c r="CO299" s="2533"/>
      <c r="CP299" s="2533"/>
      <c r="CQ299" s="2533"/>
      <c r="CR299" s="2533"/>
      <c r="CS299" s="2533"/>
      <c r="CT299" s="2533"/>
      <c r="CU299" s="2533"/>
      <c r="CV299" s="2533"/>
      <c r="CW299" s="2533"/>
      <c r="CX299" s="2533"/>
      <c r="CY299" s="2533"/>
      <c r="CZ299" s="2533"/>
      <c r="DA299" s="2533"/>
      <c r="DB299" s="2533"/>
      <c r="DC299" s="2533"/>
      <c r="DD299" s="2533"/>
      <c r="DE299" s="2533"/>
    </row>
    <row r="300" spans="1:109" ht="6.75" customHeight="1">
      <c r="A300" s="2533"/>
      <c r="B300" s="2533"/>
      <c r="C300" s="2533"/>
      <c r="D300" s="2533"/>
      <c r="E300" s="2533"/>
      <c r="F300" s="2533"/>
      <c r="G300" s="2533"/>
      <c r="H300" s="2533"/>
      <c r="I300" s="2533"/>
      <c r="J300" s="2533"/>
      <c r="K300" s="2533"/>
      <c r="L300" s="2533"/>
      <c r="M300" s="2533"/>
      <c r="N300" s="2533"/>
      <c r="O300" s="2533"/>
      <c r="P300" s="2533"/>
      <c r="Q300" s="2533"/>
      <c r="R300" s="2533"/>
      <c r="S300" s="2533"/>
      <c r="T300" s="2533"/>
      <c r="U300" s="2533"/>
      <c r="V300" s="2533"/>
      <c r="W300" s="2533"/>
      <c r="X300" s="2533"/>
      <c r="Y300" s="2533"/>
      <c r="Z300" s="2533"/>
      <c r="AA300" s="2533"/>
      <c r="AB300" s="2533"/>
      <c r="AC300" s="2533"/>
      <c r="AD300" s="2533"/>
      <c r="AE300" s="2533"/>
      <c r="AF300" s="2533"/>
      <c r="AG300" s="2533"/>
      <c r="AH300" s="2533"/>
      <c r="AI300" s="2533"/>
      <c r="AJ300" s="2533"/>
      <c r="AK300" s="2563"/>
      <c r="AL300" s="2532"/>
      <c r="AM300" s="2533"/>
      <c r="AN300" s="3020" t="s">
        <v>53</v>
      </c>
      <c r="AO300" s="3020"/>
      <c r="AP300" s="3020"/>
      <c r="AQ300" s="3020"/>
      <c r="AR300" s="3020"/>
      <c r="AS300" s="3020"/>
      <c r="AT300" s="3020"/>
      <c r="AU300" s="3020"/>
      <c r="AV300" s="3020"/>
      <c r="AW300" s="3020"/>
      <c r="AX300" s="3020"/>
      <c r="AY300" s="3020"/>
      <c r="AZ300" s="3020"/>
      <c r="BA300" s="2533"/>
      <c r="BB300" s="2533"/>
      <c r="BC300" s="2533"/>
      <c r="BD300" s="3020" t="s">
        <v>160</v>
      </c>
      <c r="BE300" s="3020"/>
      <c r="BF300" s="3020"/>
      <c r="BG300" s="3020"/>
      <c r="BH300" s="3020"/>
      <c r="BI300" s="3020"/>
      <c r="BJ300" s="3020"/>
      <c r="BK300" s="3020"/>
      <c r="BL300" s="3020"/>
      <c r="BM300" s="3020"/>
      <c r="BN300" s="3020"/>
      <c r="BO300" s="3020"/>
      <c r="BP300" s="3020"/>
      <c r="BQ300" s="3020"/>
      <c r="BR300" s="3020"/>
      <c r="BS300" s="3020"/>
      <c r="BT300" s="3020"/>
      <c r="BU300" s="3020"/>
      <c r="BV300" s="3020"/>
      <c r="BW300" s="3020"/>
      <c r="BX300" s="3020"/>
      <c r="BY300" s="3020"/>
      <c r="BZ300" s="3020"/>
      <c r="CA300" s="3020"/>
      <c r="CB300" s="3020"/>
      <c r="CC300" s="3020"/>
      <c r="CD300" s="3020"/>
      <c r="CE300" s="3020"/>
      <c r="CF300" s="3020"/>
      <c r="CG300" s="3020"/>
      <c r="CH300" s="3020"/>
      <c r="CI300" s="3020"/>
      <c r="CJ300" s="3020"/>
      <c r="CK300" s="3020"/>
      <c r="CL300" s="3020"/>
      <c r="CM300" s="3020"/>
      <c r="CN300" s="3020"/>
      <c r="CO300" s="3020"/>
      <c r="CP300" s="3020"/>
      <c r="CQ300" s="3020"/>
      <c r="CR300" s="3020"/>
      <c r="CS300" s="3020"/>
      <c r="CT300" s="3020"/>
      <c r="CU300" s="3020"/>
      <c r="CV300" s="3020"/>
      <c r="CW300" s="3020"/>
      <c r="CX300" s="3020"/>
      <c r="CY300" s="3020"/>
      <c r="CZ300" s="3020"/>
      <c r="DA300" s="3020"/>
      <c r="DB300" s="3020"/>
      <c r="DC300" s="2533"/>
      <c r="DD300" s="2533"/>
      <c r="DE300" s="2533"/>
    </row>
    <row r="301" spans="1:109" ht="6.75" customHeight="1">
      <c r="A301" s="2533"/>
      <c r="B301" s="2533"/>
      <c r="C301" s="2533"/>
      <c r="D301" s="2533"/>
      <c r="E301" s="2533"/>
      <c r="F301" s="2533"/>
      <c r="G301" s="2533"/>
      <c r="H301" s="2533"/>
      <c r="I301" s="2533"/>
      <c r="J301" s="2533"/>
      <c r="K301" s="2533"/>
      <c r="L301" s="2533"/>
      <c r="M301" s="2533"/>
      <c r="N301" s="2533"/>
      <c r="O301" s="2533"/>
      <c r="P301" s="2533"/>
      <c r="Q301" s="2533"/>
      <c r="R301" s="2533"/>
      <c r="S301" s="2533"/>
      <c r="T301" s="2533"/>
      <c r="U301" s="2533"/>
      <c r="V301" s="2533"/>
      <c r="W301" s="2533"/>
      <c r="X301" s="2533"/>
      <c r="Y301" s="2533"/>
      <c r="Z301" s="2533"/>
      <c r="AA301" s="2533"/>
      <c r="AB301" s="2533"/>
      <c r="AC301" s="2533"/>
      <c r="AD301" s="2533"/>
      <c r="AE301" s="2533"/>
      <c r="AF301" s="2533"/>
      <c r="AG301" s="2533"/>
      <c r="AH301" s="2533"/>
      <c r="AI301" s="2533"/>
      <c r="AJ301" s="2533"/>
      <c r="AK301" s="2562"/>
      <c r="AL301" s="2533"/>
      <c r="AM301" s="2533"/>
      <c r="AN301" s="3020"/>
      <c r="AO301" s="3020"/>
      <c r="AP301" s="3020"/>
      <c r="AQ301" s="3020"/>
      <c r="AR301" s="3020"/>
      <c r="AS301" s="3020"/>
      <c r="AT301" s="3020"/>
      <c r="AU301" s="3020"/>
      <c r="AV301" s="3020"/>
      <c r="AW301" s="3020"/>
      <c r="AX301" s="3020"/>
      <c r="AY301" s="3020"/>
      <c r="AZ301" s="3020"/>
      <c r="BA301" s="2535"/>
      <c r="BB301" s="2535"/>
      <c r="BC301" s="2533"/>
      <c r="BD301" s="3020"/>
      <c r="BE301" s="3020"/>
      <c r="BF301" s="3020"/>
      <c r="BG301" s="3020"/>
      <c r="BH301" s="3020"/>
      <c r="BI301" s="3020"/>
      <c r="BJ301" s="3020"/>
      <c r="BK301" s="3020"/>
      <c r="BL301" s="3020"/>
      <c r="BM301" s="3020"/>
      <c r="BN301" s="3020"/>
      <c r="BO301" s="3020"/>
      <c r="BP301" s="3020"/>
      <c r="BQ301" s="3020"/>
      <c r="BR301" s="3020"/>
      <c r="BS301" s="3020"/>
      <c r="BT301" s="3020"/>
      <c r="BU301" s="3020"/>
      <c r="BV301" s="3020"/>
      <c r="BW301" s="3020"/>
      <c r="BX301" s="3020"/>
      <c r="BY301" s="3020"/>
      <c r="BZ301" s="3020"/>
      <c r="CA301" s="3020"/>
      <c r="CB301" s="3020"/>
      <c r="CC301" s="3020"/>
      <c r="CD301" s="3020"/>
      <c r="CE301" s="3020"/>
      <c r="CF301" s="3020"/>
      <c r="CG301" s="3020"/>
      <c r="CH301" s="3020"/>
      <c r="CI301" s="3020"/>
      <c r="CJ301" s="3020"/>
      <c r="CK301" s="3020"/>
      <c r="CL301" s="3020"/>
      <c r="CM301" s="3020"/>
      <c r="CN301" s="3020"/>
      <c r="CO301" s="3020"/>
      <c r="CP301" s="3020"/>
      <c r="CQ301" s="3020"/>
      <c r="CR301" s="3020"/>
      <c r="CS301" s="3020"/>
      <c r="CT301" s="3020"/>
      <c r="CU301" s="3020"/>
      <c r="CV301" s="3020"/>
      <c r="CW301" s="3020"/>
      <c r="CX301" s="3020"/>
      <c r="CY301" s="3020"/>
      <c r="CZ301" s="3020"/>
      <c r="DA301" s="3020"/>
      <c r="DB301" s="3020"/>
      <c r="DC301" s="2533"/>
      <c r="DD301" s="2533"/>
      <c r="DE301" s="2533"/>
    </row>
    <row r="302" spans="1:109" ht="6.75" customHeight="1">
      <c r="A302" s="2533"/>
      <c r="B302" s="2533"/>
      <c r="C302" s="2533"/>
      <c r="D302" s="2533"/>
      <c r="E302" s="2533"/>
      <c r="F302" s="2533"/>
      <c r="G302" s="2533"/>
      <c r="H302" s="2533"/>
      <c r="I302" s="2533"/>
      <c r="J302" s="2533"/>
      <c r="K302" s="2533"/>
      <c r="L302" s="2533"/>
      <c r="M302" s="2533"/>
      <c r="N302" s="2533"/>
      <c r="O302" s="2533"/>
      <c r="P302" s="2533"/>
      <c r="Q302" s="2533"/>
      <c r="R302" s="2533"/>
      <c r="S302" s="2533"/>
      <c r="T302" s="2533"/>
      <c r="U302" s="2533"/>
      <c r="V302" s="2533"/>
      <c r="W302" s="2533"/>
      <c r="X302" s="2533"/>
      <c r="Y302" s="2533"/>
      <c r="Z302" s="2533"/>
      <c r="AA302" s="2533"/>
      <c r="AB302" s="2533"/>
      <c r="AC302" s="2533"/>
      <c r="AD302" s="2533"/>
      <c r="AE302" s="2533"/>
      <c r="AF302" s="2533"/>
      <c r="AG302" s="2533"/>
      <c r="AH302" s="2533"/>
      <c r="AI302" s="2533"/>
      <c r="AJ302" s="2533"/>
      <c r="AK302" s="2561"/>
      <c r="AL302" s="2533"/>
      <c r="AM302" s="2533"/>
      <c r="AN302" s="2557"/>
      <c r="AO302" s="2557"/>
      <c r="AP302" s="2557"/>
      <c r="AQ302" s="2557"/>
      <c r="AR302" s="2557"/>
      <c r="AS302" s="2557"/>
      <c r="AT302" s="2557"/>
      <c r="AU302" s="2557"/>
      <c r="AV302" s="2557"/>
      <c r="AW302" s="2533"/>
      <c r="AX302" s="2533"/>
      <c r="AY302" s="2533"/>
      <c r="AZ302" s="2533"/>
      <c r="BA302" s="2533"/>
      <c r="BB302" s="2533"/>
      <c r="BC302" s="2533"/>
      <c r="BD302" s="2533"/>
      <c r="BE302" s="2533"/>
      <c r="BF302" s="2533"/>
      <c r="BG302" s="2533"/>
      <c r="BH302" s="2533"/>
      <c r="BI302" s="2533"/>
      <c r="BJ302" s="2533"/>
      <c r="BK302" s="2533"/>
      <c r="BL302" s="2533"/>
      <c r="BM302" s="2533"/>
      <c r="BN302" s="2533"/>
      <c r="BO302" s="2533"/>
      <c r="BP302" s="2533"/>
      <c r="BQ302" s="2533"/>
      <c r="BR302" s="2533"/>
      <c r="BS302" s="2533"/>
      <c r="BT302" s="2533"/>
      <c r="BU302" s="2533"/>
      <c r="BV302" s="2533"/>
      <c r="BW302" s="2533"/>
      <c r="BX302" s="2533"/>
      <c r="BY302" s="2533"/>
      <c r="BZ302" s="2533"/>
      <c r="CA302" s="2533"/>
      <c r="CB302" s="2533"/>
      <c r="CC302" s="2533"/>
      <c r="CD302" s="2533"/>
      <c r="CE302" s="2533"/>
      <c r="CF302" s="2533"/>
      <c r="CG302" s="2533"/>
      <c r="CH302" s="2533"/>
      <c r="CI302" s="2533"/>
      <c r="CJ302" s="2533"/>
      <c r="CK302" s="2533"/>
      <c r="CL302" s="2533"/>
      <c r="CM302" s="2533"/>
      <c r="CN302" s="2533"/>
      <c r="CO302" s="2533"/>
      <c r="CP302" s="2533"/>
      <c r="CQ302" s="2533"/>
      <c r="CR302" s="2533"/>
      <c r="CS302" s="2533"/>
      <c r="CT302" s="2533"/>
      <c r="CU302" s="2533"/>
      <c r="CV302" s="2533"/>
      <c r="CW302" s="2533"/>
      <c r="CX302" s="2533"/>
      <c r="CY302" s="2533"/>
      <c r="CZ302" s="2533"/>
      <c r="DA302" s="2533"/>
      <c r="DB302" s="2533"/>
      <c r="DC302" s="2533"/>
      <c r="DD302" s="2533"/>
      <c r="DE302" s="2533"/>
    </row>
    <row r="303" spans="1:109" ht="6.75" customHeight="1">
      <c r="A303" s="2533"/>
      <c r="B303" s="2533"/>
      <c r="C303" s="2533"/>
      <c r="D303" s="2533"/>
      <c r="E303" s="2533"/>
      <c r="F303" s="2533"/>
      <c r="G303" s="2533"/>
      <c r="H303" s="2533"/>
      <c r="I303" s="2533"/>
      <c r="J303" s="2533"/>
      <c r="K303" s="2533"/>
      <c r="L303" s="2533"/>
      <c r="M303" s="2533"/>
      <c r="N303" s="2533"/>
      <c r="O303" s="2533"/>
      <c r="P303" s="2533"/>
      <c r="Q303" s="2533"/>
      <c r="R303" s="2533"/>
      <c r="S303" s="2533"/>
      <c r="T303" s="2533"/>
      <c r="U303" s="2533"/>
      <c r="V303" s="2533"/>
      <c r="W303" s="2533"/>
      <c r="X303" s="2533"/>
      <c r="Y303" s="2533"/>
      <c r="Z303" s="2533"/>
      <c r="AA303" s="2533"/>
      <c r="AB303" s="2533"/>
      <c r="AC303" s="2533"/>
      <c r="AD303" s="2533"/>
      <c r="AE303" s="2533"/>
      <c r="AF303" s="2533"/>
      <c r="AG303" s="2533"/>
      <c r="AH303" s="2533"/>
      <c r="AI303" s="2533"/>
      <c r="AJ303" s="2533"/>
      <c r="AK303" s="2563"/>
      <c r="AL303" s="2532"/>
      <c r="AM303" s="2533"/>
      <c r="AN303" s="3020" t="s">
        <v>159</v>
      </c>
      <c r="AO303" s="3020"/>
      <c r="AP303" s="3020"/>
      <c r="AQ303" s="3020"/>
      <c r="AR303" s="3020"/>
      <c r="AS303" s="3020"/>
      <c r="AT303" s="3020"/>
      <c r="AU303" s="2532"/>
      <c r="AV303" s="2532"/>
      <c r="AW303" s="2532"/>
      <c r="AX303" s="2532"/>
      <c r="AY303" s="2532"/>
      <c r="AZ303" s="2532"/>
      <c r="BA303" s="2532"/>
      <c r="BB303" s="2532"/>
      <c r="BC303" s="2533"/>
      <c r="BD303" s="3020" t="s">
        <v>158</v>
      </c>
      <c r="BE303" s="3020"/>
      <c r="BF303" s="3020"/>
      <c r="BG303" s="3020"/>
      <c r="BH303" s="3020"/>
      <c r="BI303" s="3020"/>
      <c r="BJ303" s="3020"/>
      <c r="BK303" s="3020"/>
      <c r="BL303" s="3020"/>
      <c r="BM303" s="3020"/>
      <c r="BN303" s="3020"/>
      <c r="BO303" s="3020"/>
      <c r="BP303" s="3020"/>
      <c r="BQ303" s="3020"/>
      <c r="BR303" s="3020"/>
      <c r="BS303" s="3020"/>
      <c r="BT303" s="3020"/>
      <c r="BU303" s="3020"/>
      <c r="BV303" s="3020"/>
      <c r="BW303" s="3020"/>
      <c r="BX303" s="3020"/>
      <c r="BY303" s="3020"/>
      <c r="BZ303" s="3020"/>
      <c r="CA303" s="3020"/>
      <c r="CB303" s="3020"/>
      <c r="CC303" s="3020"/>
      <c r="CD303" s="3020"/>
      <c r="CE303" s="3020"/>
      <c r="CF303" s="3020"/>
      <c r="CG303" s="3020"/>
      <c r="CH303" s="3020"/>
      <c r="CI303" s="3020"/>
      <c r="CJ303" s="3020"/>
      <c r="CK303" s="3020"/>
      <c r="CL303" s="3020"/>
      <c r="CM303" s="3020"/>
      <c r="CN303" s="3020"/>
      <c r="CO303" s="3020"/>
      <c r="CP303" s="3020"/>
      <c r="CQ303" s="3020"/>
      <c r="CR303" s="3020"/>
      <c r="CS303" s="3020"/>
      <c r="CT303" s="3020"/>
      <c r="CU303" s="3020"/>
      <c r="CV303" s="3020"/>
      <c r="CW303" s="3020"/>
      <c r="CX303" s="3020"/>
      <c r="CY303" s="3020"/>
      <c r="CZ303" s="3020"/>
      <c r="DA303" s="3020"/>
      <c r="DB303" s="3020"/>
      <c r="DC303" s="2533"/>
      <c r="DD303" s="2533"/>
      <c r="DE303" s="2533"/>
    </row>
    <row r="304" spans="1:109" ht="6.75" customHeight="1">
      <c r="A304" s="2533"/>
      <c r="B304" s="2533"/>
      <c r="C304" s="2533"/>
      <c r="D304" s="2533"/>
      <c r="E304" s="2533"/>
      <c r="F304" s="2533"/>
      <c r="G304" s="2533"/>
      <c r="H304" s="2533"/>
      <c r="I304" s="2533"/>
      <c r="J304" s="2533"/>
      <c r="K304" s="2533"/>
      <c r="L304" s="2533"/>
      <c r="M304" s="2533"/>
      <c r="N304" s="2533"/>
      <c r="O304" s="2533"/>
      <c r="P304" s="2533"/>
      <c r="Q304" s="2533"/>
      <c r="R304" s="2533"/>
      <c r="S304" s="2533"/>
      <c r="T304" s="2533"/>
      <c r="U304" s="2533"/>
      <c r="V304" s="2533"/>
      <c r="W304" s="2533"/>
      <c r="X304" s="2533"/>
      <c r="Y304" s="2533"/>
      <c r="Z304" s="2533"/>
      <c r="AA304" s="2533"/>
      <c r="AB304" s="2533"/>
      <c r="AC304" s="2533"/>
      <c r="AD304" s="2533"/>
      <c r="AE304" s="2533"/>
      <c r="AF304" s="2533"/>
      <c r="AG304" s="2533"/>
      <c r="AH304" s="2533"/>
      <c r="AI304" s="2533"/>
      <c r="AJ304" s="2533"/>
      <c r="AK304" s="2562"/>
      <c r="AL304" s="2533"/>
      <c r="AM304" s="2533"/>
      <c r="AN304" s="3020"/>
      <c r="AO304" s="3020"/>
      <c r="AP304" s="3020"/>
      <c r="AQ304" s="3020"/>
      <c r="AR304" s="3020"/>
      <c r="AS304" s="3020"/>
      <c r="AT304" s="3020"/>
      <c r="AU304" s="2533"/>
      <c r="AV304" s="2533"/>
      <c r="AW304" s="2533"/>
      <c r="AX304" s="2533"/>
      <c r="AY304" s="2533"/>
      <c r="AZ304" s="2533"/>
      <c r="BA304" s="2533"/>
      <c r="BB304" s="2533"/>
      <c r="BC304" s="2533"/>
      <c r="BD304" s="3020"/>
      <c r="BE304" s="3020"/>
      <c r="BF304" s="3020"/>
      <c r="BG304" s="3020"/>
      <c r="BH304" s="3020"/>
      <c r="BI304" s="3020"/>
      <c r="BJ304" s="3020"/>
      <c r="BK304" s="3020"/>
      <c r="BL304" s="3020"/>
      <c r="BM304" s="3020"/>
      <c r="BN304" s="3020"/>
      <c r="BO304" s="3020"/>
      <c r="BP304" s="3020"/>
      <c r="BQ304" s="3020"/>
      <c r="BR304" s="3020"/>
      <c r="BS304" s="3020"/>
      <c r="BT304" s="3020"/>
      <c r="BU304" s="3020"/>
      <c r="BV304" s="3020"/>
      <c r="BW304" s="3020"/>
      <c r="BX304" s="3020"/>
      <c r="BY304" s="3020"/>
      <c r="BZ304" s="3020"/>
      <c r="CA304" s="3020"/>
      <c r="CB304" s="3020"/>
      <c r="CC304" s="3020"/>
      <c r="CD304" s="3020"/>
      <c r="CE304" s="3020"/>
      <c r="CF304" s="3020"/>
      <c r="CG304" s="3020"/>
      <c r="CH304" s="3020"/>
      <c r="CI304" s="3020"/>
      <c r="CJ304" s="3020"/>
      <c r="CK304" s="3020"/>
      <c r="CL304" s="3020"/>
      <c r="CM304" s="3020"/>
      <c r="CN304" s="3020"/>
      <c r="CO304" s="3020"/>
      <c r="CP304" s="3020"/>
      <c r="CQ304" s="3020"/>
      <c r="CR304" s="3020"/>
      <c r="CS304" s="3020"/>
      <c r="CT304" s="3020"/>
      <c r="CU304" s="3020"/>
      <c r="CV304" s="3020"/>
      <c r="CW304" s="3020"/>
      <c r="CX304" s="3020"/>
      <c r="CY304" s="3020"/>
      <c r="CZ304" s="3020"/>
      <c r="DA304" s="3020"/>
      <c r="DB304" s="3020"/>
      <c r="DC304" s="2533"/>
      <c r="DD304" s="2533"/>
      <c r="DE304" s="2533"/>
    </row>
    <row r="305" spans="1:109" ht="6.75" customHeight="1">
      <c r="A305" s="2533"/>
      <c r="B305" s="2533"/>
      <c r="C305" s="2533"/>
      <c r="D305" s="2533"/>
      <c r="E305" s="2533"/>
      <c r="F305" s="2533"/>
      <c r="G305" s="2533"/>
      <c r="H305" s="2533"/>
      <c r="I305" s="2533"/>
      <c r="J305" s="2533"/>
      <c r="K305" s="2533"/>
      <c r="L305" s="2533"/>
      <c r="M305" s="2533"/>
      <c r="N305" s="2533"/>
      <c r="O305" s="2533"/>
      <c r="P305" s="2533"/>
      <c r="Q305" s="2533"/>
      <c r="R305" s="2533"/>
      <c r="S305" s="2533"/>
      <c r="T305" s="2533"/>
      <c r="U305" s="2533"/>
      <c r="V305" s="2533"/>
      <c r="W305" s="2533"/>
      <c r="X305" s="2533"/>
      <c r="Y305" s="2533"/>
      <c r="Z305" s="2533"/>
      <c r="AA305" s="2533"/>
      <c r="AB305" s="2533"/>
      <c r="AC305" s="2533"/>
      <c r="AD305" s="2533"/>
      <c r="AE305" s="2533"/>
      <c r="AF305" s="2533"/>
      <c r="AG305" s="2533"/>
      <c r="AH305" s="2533"/>
      <c r="AI305" s="2533"/>
      <c r="AJ305" s="2533"/>
      <c r="AK305" s="2561"/>
      <c r="AL305" s="2533"/>
      <c r="AM305" s="2533"/>
      <c r="AN305" s="2533"/>
      <c r="AO305" s="2533"/>
      <c r="AP305" s="2533"/>
      <c r="AQ305" s="2533"/>
      <c r="AR305" s="2533"/>
      <c r="AS305" s="2533"/>
      <c r="AT305" s="2533"/>
      <c r="AU305" s="2533"/>
      <c r="AV305" s="2533"/>
      <c r="AW305" s="2533"/>
      <c r="AX305" s="2533"/>
      <c r="AY305" s="2533"/>
      <c r="AZ305" s="2533"/>
      <c r="BA305" s="2533"/>
      <c r="BB305" s="2533"/>
      <c r="BC305" s="2533"/>
      <c r="BD305" s="2533"/>
      <c r="BE305" s="2533"/>
      <c r="BF305" s="2533"/>
      <c r="BG305" s="2533"/>
      <c r="BH305" s="2533"/>
      <c r="BI305" s="2533"/>
      <c r="BJ305" s="2533"/>
      <c r="BK305" s="2533"/>
      <c r="BL305" s="2533"/>
      <c r="BM305" s="2533"/>
      <c r="BN305" s="2533"/>
      <c r="BO305" s="2533"/>
      <c r="BP305" s="2533"/>
      <c r="BQ305" s="2533"/>
      <c r="BR305" s="2533"/>
      <c r="BS305" s="2533"/>
      <c r="BT305" s="2533"/>
      <c r="BU305" s="2533"/>
      <c r="BV305" s="2533"/>
      <c r="BW305" s="2533"/>
      <c r="BX305" s="2533"/>
      <c r="BY305" s="2533"/>
      <c r="BZ305" s="2533"/>
      <c r="CA305" s="2533"/>
      <c r="CB305" s="2533"/>
      <c r="CC305" s="2533"/>
      <c r="CD305" s="2533"/>
      <c r="CE305" s="2533"/>
      <c r="CF305" s="2533"/>
      <c r="CG305" s="2533"/>
      <c r="CH305" s="2533"/>
      <c r="CI305" s="2533"/>
      <c r="CJ305" s="2533"/>
      <c r="CK305" s="2533"/>
      <c r="CL305" s="2533"/>
      <c r="CM305" s="2533"/>
      <c r="CN305" s="2533"/>
      <c r="CO305" s="2533"/>
      <c r="CP305" s="2533"/>
      <c r="CQ305" s="2533"/>
      <c r="CR305" s="2533"/>
      <c r="CS305" s="2533"/>
      <c r="CT305" s="2533"/>
      <c r="CU305" s="2533"/>
      <c r="CV305" s="2533"/>
      <c r="CW305" s="2533"/>
      <c r="CX305" s="2533"/>
      <c r="CY305" s="2533"/>
      <c r="CZ305" s="2533"/>
      <c r="DA305" s="2533"/>
      <c r="DB305" s="2533"/>
      <c r="DC305" s="2533"/>
      <c r="DD305" s="2533"/>
      <c r="DE305" s="2533"/>
    </row>
    <row r="306" spans="1:109" ht="6.75" customHeight="1">
      <c r="A306" s="2533"/>
      <c r="B306" s="2533"/>
      <c r="C306" s="2533"/>
      <c r="D306" s="2533"/>
      <c r="E306" s="2533"/>
      <c r="F306" s="2533"/>
      <c r="G306" s="2533"/>
      <c r="H306" s="2533"/>
      <c r="I306" s="2533"/>
      <c r="J306" s="2533"/>
      <c r="K306" s="2533"/>
      <c r="L306" s="2533"/>
      <c r="M306" s="2533"/>
      <c r="N306" s="2533"/>
      <c r="O306" s="2533"/>
      <c r="P306" s="2533"/>
      <c r="Q306" s="2533"/>
      <c r="R306" s="2533"/>
      <c r="S306" s="2533"/>
      <c r="T306" s="2533"/>
      <c r="U306" s="2533"/>
      <c r="V306" s="2533"/>
      <c r="W306" s="2533"/>
      <c r="X306" s="2533"/>
      <c r="Y306" s="2533"/>
      <c r="Z306" s="2533"/>
      <c r="AA306" s="2533"/>
      <c r="AB306" s="2533"/>
      <c r="AC306" s="2533"/>
      <c r="AD306" s="2533"/>
      <c r="AE306" s="2533"/>
      <c r="AF306" s="2533"/>
      <c r="AG306" s="2533"/>
      <c r="AH306" s="2533"/>
      <c r="AI306" s="2533"/>
      <c r="AJ306" s="2533"/>
      <c r="AK306" s="2563"/>
      <c r="AL306" s="2532"/>
      <c r="AM306" s="2533"/>
      <c r="AN306" s="3020" t="s">
        <v>7010</v>
      </c>
      <c r="AO306" s="3020"/>
      <c r="AP306" s="3020"/>
      <c r="AQ306" s="3020"/>
      <c r="AR306" s="3020"/>
      <c r="AS306" s="3020"/>
      <c r="AT306" s="3020"/>
      <c r="AU306" s="3020"/>
      <c r="AV306" s="3020"/>
      <c r="AW306" s="3020"/>
      <c r="AX306" s="3020"/>
      <c r="AY306" s="3020"/>
      <c r="AZ306" s="2533"/>
      <c r="BA306" s="2533"/>
      <c r="BB306" s="2533"/>
      <c r="BC306" s="2533"/>
      <c r="BD306" s="3020" t="s">
        <v>157</v>
      </c>
      <c r="BE306" s="3020"/>
      <c r="BF306" s="3020"/>
      <c r="BG306" s="3020"/>
      <c r="BH306" s="3020"/>
      <c r="BI306" s="3020"/>
      <c r="BJ306" s="3020"/>
      <c r="BK306" s="3020"/>
      <c r="BL306" s="3020"/>
      <c r="BM306" s="3020"/>
      <c r="BN306" s="3020"/>
      <c r="BO306" s="3020"/>
      <c r="BP306" s="3020"/>
      <c r="BQ306" s="3020"/>
      <c r="BR306" s="3020"/>
      <c r="BS306" s="3020"/>
      <c r="BT306" s="3020"/>
      <c r="BU306" s="3020"/>
      <c r="BV306" s="3020"/>
      <c r="BW306" s="3020"/>
      <c r="BX306" s="3020"/>
      <c r="BY306" s="3020"/>
      <c r="BZ306" s="3020"/>
      <c r="CA306" s="3020"/>
      <c r="CB306" s="3020"/>
      <c r="CC306" s="3020"/>
      <c r="CD306" s="3020"/>
      <c r="CE306" s="3020"/>
      <c r="CF306" s="3020"/>
      <c r="CG306" s="3020"/>
      <c r="CH306" s="3020"/>
      <c r="CI306" s="3020"/>
      <c r="CJ306" s="3020"/>
      <c r="CK306" s="3020"/>
      <c r="CL306" s="3020"/>
      <c r="CM306" s="3020"/>
      <c r="CN306" s="3020"/>
      <c r="CO306" s="3020"/>
      <c r="CP306" s="3020"/>
      <c r="CQ306" s="3020"/>
      <c r="CR306" s="3020"/>
      <c r="CS306" s="3020"/>
      <c r="CT306" s="3020"/>
      <c r="CU306" s="3020"/>
      <c r="CV306" s="3020"/>
      <c r="CW306" s="3020"/>
      <c r="CX306" s="3020"/>
      <c r="CY306" s="3020"/>
      <c r="CZ306" s="3020"/>
      <c r="DA306" s="3020"/>
      <c r="DB306" s="3020"/>
      <c r="DC306" s="2533"/>
      <c r="DD306" s="2533"/>
      <c r="DE306" s="2533"/>
    </row>
    <row r="307" spans="1:109" ht="6.75" customHeight="1">
      <c r="A307" s="2533"/>
      <c r="B307" s="2533"/>
      <c r="C307" s="2533"/>
      <c r="D307" s="2533"/>
      <c r="E307" s="2533"/>
      <c r="F307" s="2533"/>
      <c r="G307" s="2533"/>
      <c r="H307" s="2533"/>
      <c r="I307" s="2533"/>
      <c r="J307" s="2533"/>
      <c r="K307" s="2533"/>
      <c r="L307" s="2533"/>
      <c r="M307" s="2533"/>
      <c r="N307" s="2533"/>
      <c r="O307" s="2533"/>
      <c r="P307" s="2533"/>
      <c r="Q307" s="2533"/>
      <c r="R307" s="2533"/>
      <c r="S307" s="2533"/>
      <c r="T307" s="2533"/>
      <c r="U307" s="2533"/>
      <c r="V307" s="2533"/>
      <c r="W307" s="2533"/>
      <c r="X307" s="2533"/>
      <c r="Y307" s="2533"/>
      <c r="Z307" s="2533"/>
      <c r="AA307" s="2533"/>
      <c r="AB307" s="2533"/>
      <c r="AC307" s="2533"/>
      <c r="AD307" s="2533"/>
      <c r="AE307" s="2533"/>
      <c r="AF307" s="2533"/>
      <c r="AG307" s="2533"/>
      <c r="AH307" s="2533"/>
      <c r="AI307" s="2533"/>
      <c r="AJ307" s="2533"/>
      <c r="AK307" s="2562"/>
      <c r="AL307" s="2533"/>
      <c r="AM307" s="2533"/>
      <c r="AN307" s="3020"/>
      <c r="AO307" s="3020"/>
      <c r="AP307" s="3020"/>
      <c r="AQ307" s="3020"/>
      <c r="AR307" s="3020"/>
      <c r="AS307" s="3020"/>
      <c r="AT307" s="3020"/>
      <c r="AU307" s="3020"/>
      <c r="AV307" s="3020"/>
      <c r="AW307" s="3020"/>
      <c r="AX307" s="3020"/>
      <c r="AY307" s="3020"/>
      <c r="AZ307" s="2535"/>
      <c r="BA307" s="2535"/>
      <c r="BB307" s="2535"/>
      <c r="BC307" s="2533"/>
      <c r="BD307" s="3020"/>
      <c r="BE307" s="3020"/>
      <c r="BF307" s="3020"/>
      <c r="BG307" s="3020"/>
      <c r="BH307" s="3020"/>
      <c r="BI307" s="3020"/>
      <c r="BJ307" s="3020"/>
      <c r="BK307" s="3020"/>
      <c r="BL307" s="3020"/>
      <c r="BM307" s="3020"/>
      <c r="BN307" s="3020"/>
      <c r="BO307" s="3020"/>
      <c r="BP307" s="3020"/>
      <c r="BQ307" s="3020"/>
      <c r="BR307" s="3020"/>
      <c r="BS307" s="3020"/>
      <c r="BT307" s="3020"/>
      <c r="BU307" s="3020"/>
      <c r="BV307" s="3020"/>
      <c r="BW307" s="3020"/>
      <c r="BX307" s="3020"/>
      <c r="BY307" s="3020"/>
      <c r="BZ307" s="3020"/>
      <c r="CA307" s="3020"/>
      <c r="CB307" s="3020"/>
      <c r="CC307" s="3020"/>
      <c r="CD307" s="3020"/>
      <c r="CE307" s="3020"/>
      <c r="CF307" s="3020"/>
      <c r="CG307" s="3020"/>
      <c r="CH307" s="3020"/>
      <c r="CI307" s="3020"/>
      <c r="CJ307" s="3020"/>
      <c r="CK307" s="3020"/>
      <c r="CL307" s="3020"/>
      <c r="CM307" s="3020"/>
      <c r="CN307" s="3020"/>
      <c r="CO307" s="3020"/>
      <c r="CP307" s="3020"/>
      <c r="CQ307" s="3020"/>
      <c r="CR307" s="3020"/>
      <c r="CS307" s="3020"/>
      <c r="CT307" s="3020"/>
      <c r="CU307" s="3020"/>
      <c r="CV307" s="3020"/>
      <c r="CW307" s="3020"/>
      <c r="CX307" s="3020"/>
      <c r="CY307" s="3020"/>
      <c r="CZ307" s="3020"/>
      <c r="DA307" s="3020"/>
      <c r="DB307" s="3020"/>
      <c r="DC307" s="2533"/>
      <c r="DD307" s="2533"/>
      <c r="DE307" s="2533"/>
    </row>
    <row r="308" spans="1:109" ht="6.75" customHeight="1">
      <c r="A308" s="2533"/>
      <c r="B308" s="2533"/>
      <c r="C308" s="2533"/>
      <c r="D308" s="2533"/>
      <c r="E308" s="2533"/>
      <c r="F308" s="2533"/>
      <c r="G308" s="2533"/>
      <c r="H308" s="2533"/>
      <c r="I308" s="2533"/>
      <c r="J308" s="2533"/>
      <c r="K308" s="2533"/>
      <c r="L308" s="2533"/>
      <c r="M308" s="2533"/>
      <c r="N308" s="2533"/>
      <c r="O308" s="2533"/>
      <c r="P308" s="2533"/>
      <c r="Q308" s="2533"/>
      <c r="R308" s="2533"/>
      <c r="S308" s="2533"/>
      <c r="T308" s="2533"/>
      <c r="U308" s="2533"/>
      <c r="V308" s="2533"/>
      <c r="W308" s="2533"/>
      <c r="X308" s="2533"/>
      <c r="Y308" s="2533"/>
      <c r="Z308" s="2533"/>
      <c r="AA308" s="2533"/>
      <c r="AB308" s="2533"/>
      <c r="AC308" s="2533"/>
      <c r="AD308" s="2533"/>
      <c r="AE308" s="2533"/>
      <c r="AF308" s="2533"/>
      <c r="AG308" s="2533"/>
      <c r="AH308" s="2533"/>
      <c r="AI308" s="2533"/>
      <c r="AJ308" s="2533"/>
      <c r="AK308" s="2561"/>
      <c r="AL308" s="2533"/>
      <c r="AM308" s="2533"/>
      <c r="AN308" s="2533"/>
      <c r="AO308" s="2533"/>
      <c r="AP308" s="2533"/>
      <c r="AQ308" s="2533"/>
      <c r="AR308" s="2533"/>
      <c r="AS308" s="2533"/>
      <c r="AT308" s="2533"/>
      <c r="AU308" s="2533"/>
      <c r="AV308" s="2533"/>
      <c r="AW308" s="2533"/>
      <c r="AX308" s="2533"/>
      <c r="AY308" s="2533"/>
      <c r="AZ308" s="2533"/>
      <c r="BA308" s="2533"/>
      <c r="BB308" s="2533"/>
      <c r="BC308" s="2533"/>
      <c r="BD308" s="2533"/>
      <c r="BE308" s="2533"/>
      <c r="BF308" s="2533"/>
      <c r="BG308" s="2533"/>
      <c r="BH308" s="2533"/>
      <c r="BI308" s="2533"/>
      <c r="BJ308" s="2533"/>
      <c r="BK308" s="2533"/>
      <c r="BL308" s="2533"/>
      <c r="BM308" s="2533"/>
      <c r="BN308" s="2533"/>
      <c r="BO308" s="2533"/>
      <c r="BP308" s="2533"/>
      <c r="BQ308" s="2533"/>
      <c r="BR308" s="2533"/>
      <c r="BS308" s="2533"/>
      <c r="BT308" s="2533"/>
      <c r="BU308" s="2533"/>
      <c r="BV308" s="2533"/>
      <c r="BW308" s="2533"/>
      <c r="BX308" s="2533"/>
      <c r="BY308" s="2533"/>
      <c r="BZ308" s="2533"/>
      <c r="CA308" s="2533"/>
      <c r="CB308" s="2533"/>
      <c r="CC308" s="2533"/>
      <c r="CD308" s="2533"/>
      <c r="CE308" s="2533"/>
      <c r="CF308" s="2533"/>
      <c r="CG308" s="2533"/>
      <c r="CH308" s="2533"/>
      <c r="CI308" s="2533"/>
      <c r="CJ308" s="2533"/>
      <c r="CK308" s="2533"/>
      <c r="CL308" s="2533"/>
      <c r="CM308" s="2533"/>
      <c r="CN308" s="2533"/>
      <c r="CO308" s="2533"/>
      <c r="CP308" s="2533"/>
      <c r="CQ308" s="2533"/>
      <c r="CR308" s="2533"/>
      <c r="CS308" s="2533"/>
      <c r="CT308" s="2533"/>
      <c r="CU308" s="2533"/>
      <c r="CV308" s="2533"/>
      <c r="CW308" s="2533"/>
      <c r="CX308" s="2533"/>
      <c r="CY308" s="2533"/>
      <c r="CZ308" s="2533"/>
      <c r="DA308" s="2533"/>
      <c r="DB308" s="2533"/>
      <c r="DC308" s="2533"/>
      <c r="DD308" s="2533"/>
      <c r="DE308" s="2533"/>
    </row>
    <row r="309" spans="1:109" ht="6.75" customHeight="1">
      <c r="A309" s="2533"/>
      <c r="B309" s="2533"/>
      <c r="C309" s="2533"/>
      <c r="D309" s="2533"/>
      <c r="E309" s="2533"/>
      <c r="F309" s="2533"/>
      <c r="G309" s="2533"/>
      <c r="H309" s="2533"/>
      <c r="I309" s="2533"/>
      <c r="J309" s="2533"/>
      <c r="K309" s="2533"/>
      <c r="L309" s="2533"/>
      <c r="M309" s="2533"/>
      <c r="N309" s="2533"/>
      <c r="O309" s="2533"/>
      <c r="P309" s="2533"/>
      <c r="Q309" s="2533"/>
      <c r="R309" s="2533"/>
      <c r="S309" s="2533"/>
      <c r="T309" s="2533"/>
      <c r="U309" s="2533"/>
      <c r="V309" s="2533"/>
      <c r="W309" s="2533"/>
      <c r="X309" s="2533"/>
      <c r="Y309" s="2533"/>
      <c r="Z309" s="2533"/>
      <c r="AA309" s="2533"/>
      <c r="AB309" s="2533"/>
      <c r="AC309" s="2533"/>
      <c r="AD309" s="2533"/>
      <c r="AE309" s="2533"/>
      <c r="AF309" s="2533"/>
      <c r="AG309" s="2533"/>
      <c r="AH309" s="2533"/>
      <c r="AI309" s="2533"/>
      <c r="AJ309" s="2533"/>
      <c r="AK309" s="2563"/>
      <c r="AL309" s="2532"/>
      <c r="AM309" s="2533"/>
      <c r="AN309" s="3020" t="s">
        <v>7011</v>
      </c>
      <c r="AO309" s="3020"/>
      <c r="AP309" s="3020"/>
      <c r="AQ309" s="3020"/>
      <c r="AR309" s="3020"/>
      <c r="AS309" s="3020"/>
      <c r="AT309" s="3020"/>
      <c r="AU309" s="3020"/>
      <c r="AV309" s="3020"/>
      <c r="AW309" s="3020"/>
      <c r="AX309" s="3020"/>
      <c r="AY309" s="3020"/>
      <c r="AZ309" s="2532"/>
      <c r="BA309" s="2532"/>
      <c r="BB309" s="2532"/>
      <c r="BC309" s="2533"/>
      <c r="BD309" s="3020" t="s">
        <v>156</v>
      </c>
      <c r="BE309" s="3020"/>
      <c r="BF309" s="3020"/>
      <c r="BG309" s="3020"/>
      <c r="BH309" s="3020"/>
      <c r="BI309" s="3020"/>
      <c r="BJ309" s="3020"/>
      <c r="BK309" s="3020"/>
      <c r="BL309" s="3020"/>
      <c r="BM309" s="3020"/>
      <c r="BN309" s="3020"/>
      <c r="BO309" s="3020"/>
      <c r="BP309" s="3020"/>
      <c r="BQ309" s="3020"/>
      <c r="BR309" s="3020"/>
      <c r="BS309" s="3020"/>
      <c r="BT309" s="3020"/>
      <c r="BU309" s="3020"/>
      <c r="BV309" s="3020"/>
      <c r="BW309" s="3020"/>
      <c r="BX309" s="3020"/>
      <c r="BY309" s="3020"/>
      <c r="BZ309" s="3020"/>
      <c r="CA309" s="3020"/>
      <c r="CB309" s="3020"/>
      <c r="CC309" s="3020"/>
      <c r="CD309" s="3020"/>
      <c r="CE309" s="3020"/>
      <c r="CF309" s="3020"/>
      <c r="CG309" s="3020"/>
      <c r="CH309" s="3020"/>
      <c r="CI309" s="3020"/>
      <c r="CJ309" s="3020"/>
      <c r="CK309" s="3020"/>
      <c r="CL309" s="3020"/>
      <c r="CM309" s="3020"/>
      <c r="CN309" s="3020"/>
      <c r="CO309" s="3020"/>
      <c r="CP309" s="3020"/>
      <c r="CQ309" s="3020"/>
      <c r="CR309" s="3020"/>
      <c r="CS309" s="3020"/>
      <c r="CT309" s="3020"/>
      <c r="CU309" s="3020"/>
      <c r="CV309" s="3020"/>
      <c r="CW309" s="3020"/>
      <c r="CX309" s="3020"/>
      <c r="CY309" s="3020"/>
      <c r="CZ309" s="3020"/>
      <c r="DA309" s="3020"/>
      <c r="DB309" s="3020"/>
      <c r="DC309" s="2533"/>
      <c r="DD309" s="2533"/>
      <c r="DE309" s="2533"/>
    </row>
    <row r="310" spans="1:109" ht="6.75" customHeight="1">
      <c r="A310" s="2533"/>
      <c r="B310" s="2533"/>
      <c r="C310" s="2533"/>
      <c r="D310" s="2533"/>
      <c r="E310" s="2533"/>
      <c r="F310" s="2533"/>
      <c r="G310" s="2533"/>
      <c r="H310" s="2533"/>
      <c r="I310" s="2533"/>
      <c r="J310" s="2533"/>
      <c r="K310" s="2533"/>
      <c r="L310" s="2533"/>
      <c r="M310" s="2533"/>
      <c r="N310" s="2533"/>
      <c r="O310" s="2533"/>
      <c r="P310" s="2533"/>
      <c r="Q310" s="2533"/>
      <c r="R310" s="2533"/>
      <c r="S310" s="2533"/>
      <c r="T310" s="2533"/>
      <c r="U310" s="2533"/>
      <c r="V310" s="2533"/>
      <c r="W310" s="2533"/>
      <c r="X310" s="2533"/>
      <c r="Y310" s="2533"/>
      <c r="Z310" s="2533"/>
      <c r="AA310" s="2533"/>
      <c r="AB310" s="2533"/>
      <c r="AC310" s="2533"/>
      <c r="AD310" s="2533"/>
      <c r="AE310" s="2533"/>
      <c r="AF310" s="2533"/>
      <c r="AG310" s="2533"/>
      <c r="AH310" s="2533"/>
      <c r="AI310" s="2533"/>
      <c r="AJ310" s="2570"/>
      <c r="AK310" s="2533"/>
      <c r="AL310" s="2533"/>
      <c r="AM310" s="2533"/>
      <c r="AN310" s="3020"/>
      <c r="AO310" s="3020"/>
      <c r="AP310" s="3020"/>
      <c r="AQ310" s="3020"/>
      <c r="AR310" s="3020"/>
      <c r="AS310" s="3020"/>
      <c r="AT310" s="3020"/>
      <c r="AU310" s="3020"/>
      <c r="AV310" s="3020"/>
      <c r="AW310" s="3020"/>
      <c r="AX310" s="3020"/>
      <c r="AY310" s="3020"/>
      <c r="AZ310" s="2533"/>
      <c r="BA310" s="2533"/>
      <c r="BB310" s="2533"/>
      <c r="BC310" s="2533"/>
      <c r="BD310" s="3020"/>
      <c r="BE310" s="3020"/>
      <c r="BF310" s="3020"/>
      <c r="BG310" s="3020"/>
      <c r="BH310" s="3020"/>
      <c r="BI310" s="3020"/>
      <c r="BJ310" s="3020"/>
      <c r="BK310" s="3020"/>
      <c r="BL310" s="3020"/>
      <c r="BM310" s="3020"/>
      <c r="BN310" s="3020"/>
      <c r="BO310" s="3020"/>
      <c r="BP310" s="3020"/>
      <c r="BQ310" s="3020"/>
      <c r="BR310" s="3020"/>
      <c r="BS310" s="3020"/>
      <c r="BT310" s="3020"/>
      <c r="BU310" s="3020"/>
      <c r="BV310" s="3020"/>
      <c r="BW310" s="3020"/>
      <c r="BX310" s="3020"/>
      <c r="BY310" s="3020"/>
      <c r="BZ310" s="3020"/>
      <c r="CA310" s="3020"/>
      <c r="CB310" s="3020"/>
      <c r="CC310" s="3020"/>
      <c r="CD310" s="3020"/>
      <c r="CE310" s="3020"/>
      <c r="CF310" s="3020"/>
      <c r="CG310" s="3020"/>
      <c r="CH310" s="3020"/>
      <c r="CI310" s="3020"/>
      <c r="CJ310" s="3020"/>
      <c r="CK310" s="3020"/>
      <c r="CL310" s="3020"/>
      <c r="CM310" s="3020"/>
      <c r="CN310" s="3020"/>
      <c r="CO310" s="3020"/>
      <c r="CP310" s="3020"/>
      <c r="CQ310" s="3020"/>
      <c r="CR310" s="3020"/>
      <c r="CS310" s="3020"/>
      <c r="CT310" s="3020"/>
      <c r="CU310" s="3020"/>
      <c r="CV310" s="3020"/>
      <c r="CW310" s="3020"/>
      <c r="CX310" s="3020"/>
      <c r="CY310" s="3020"/>
      <c r="CZ310" s="3020"/>
      <c r="DA310" s="3020"/>
      <c r="DB310" s="3020"/>
      <c r="DC310" s="2533"/>
      <c r="DD310" s="2533"/>
      <c r="DE310" s="2533"/>
    </row>
    <row r="311" spans="1:109" ht="6.75" customHeight="1">
      <c r="A311" s="2533"/>
      <c r="B311" s="2533"/>
      <c r="C311" s="2533"/>
      <c r="D311" s="2533"/>
      <c r="E311" s="2533"/>
      <c r="F311" s="2533"/>
      <c r="G311" s="2533"/>
      <c r="H311" s="2533"/>
      <c r="I311" s="2533"/>
      <c r="J311" s="2533"/>
      <c r="K311" s="2533"/>
      <c r="L311" s="2533"/>
      <c r="M311" s="2533"/>
      <c r="N311" s="2533"/>
      <c r="O311" s="2533"/>
      <c r="P311" s="2533"/>
      <c r="Q311" s="2533"/>
      <c r="R311" s="2533"/>
      <c r="S311" s="2533"/>
      <c r="T311" s="2533"/>
      <c r="U311" s="2533"/>
      <c r="V311" s="2533"/>
      <c r="W311" s="2533"/>
      <c r="X311" s="2533"/>
      <c r="Y311" s="2533"/>
      <c r="Z311" s="2533"/>
      <c r="AA311" s="2533"/>
      <c r="AB311" s="2533"/>
      <c r="AC311" s="2533"/>
      <c r="AD311" s="2533"/>
      <c r="AE311" s="2533"/>
      <c r="AF311" s="2533"/>
      <c r="AG311" s="2533"/>
      <c r="AH311" s="2533"/>
      <c r="AI311" s="2533"/>
      <c r="AJ311" s="2533"/>
      <c r="AK311" s="2561"/>
      <c r="AL311" s="2533"/>
      <c r="AM311" s="2533"/>
      <c r="AN311" s="2533"/>
      <c r="AO311" s="2533"/>
      <c r="AP311" s="2533"/>
      <c r="AQ311" s="2533"/>
      <c r="AR311" s="2533"/>
      <c r="AS311" s="2533"/>
      <c r="AT311" s="2533"/>
      <c r="AU311" s="2533"/>
      <c r="AV311" s="2533"/>
      <c r="AW311" s="2533"/>
      <c r="AX311" s="2533"/>
      <c r="AY311" s="2533"/>
      <c r="AZ311" s="2533"/>
      <c r="BA311" s="2533"/>
      <c r="BB311" s="2533"/>
      <c r="BC311" s="2533"/>
      <c r="BD311" s="2533"/>
      <c r="BE311" s="2533"/>
      <c r="BF311" s="2533"/>
      <c r="BG311" s="2533"/>
      <c r="BH311" s="2533"/>
      <c r="BI311" s="2533"/>
      <c r="BJ311" s="2533"/>
      <c r="BK311" s="2533"/>
      <c r="BL311" s="2533"/>
      <c r="BM311" s="2533"/>
      <c r="BN311" s="2533"/>
      <c r="BO311" s="2533"/>
      <c r="BP311" s="2533"/>
      <c r="BQ311" s="2533"/>
      <c r="BR311" s="2533"/>
      <c r="BS311" s="2533"/>
      <c r="BT311" s="2533"/>
      <c r="BU311" s="2533"/>
      <c r="BV311" s="2533"/>
      <c r="BW311" s="2533"/>
      <c r="BX311" s="2533"/>
      <c r="BY311" s="2533"/>
      <c r="BZ311" s="2533"/>
      <c r="CA311" s="2533"/>
      <c r="CB311" s="2533"/>
      <c r="CC311" s="2533"/>
      <c r="CD311" s="2533"/>
      <c r="CE311" s="2533"/>
      <c r="CF311" s="2533"/>
      <c r="CG311" s="2533"/>
      <c r="CH311" s="2533"/>
      <c r="CI311" s="2533"/>
      <c r="CJ311" s="2533"/>
      <c r="CK311" s="2533"/>
      <c r="CL311" s="2533"/>
      <c r="CM311" s="2533"/>
      <c r="CN311" s="2533"/>
      <c r="CO311" s="2533"/>
      <c r="CP311" s="2533"/>
      <c r="CQ311" s="2533"/>
      <c r="CR311" s="2533"/>
      <c r="CS311" s="2533"/>
      <c r="CT311" s="2533"/>
      <c r="CU311" s="2533"/>
      <c r="CV311" s="2533"/>
      <c r="CW311" s="2533"/>
      <c r="CX311" s="2533"/>
      <c r="CY311" s="2533"/>
      <c r="CZ311" s="2533"/>
      <c r="DA311" s="2533"/>
      <c r="DB311" s="2533"/>
      <c r="DC311" s="2533"/>
      <c r="DD311" s="2533"/>
      <c r="DE311" s="2533"/>
    </row>
    <row r="312" spans="1:109" ht="6.75" customHeight="1">
      <c r="A312" s="2533"/>
      <c r="B312" s="2533"/>
      <c r="C312" s="2533"/>
      <c r="D312" s="2533"/>
      <c r="E312" s="2533"/>
      <c r="F312" s="2533"/>
      <c r="G312" s="2533"/>
      <c r="H312" s="2533"/>
      <c r="I312" s="2533"/>
      <c r="J312" s="2533"/>
      <c r="K312" s="2533"/>
      <c r="L312" s="2533"/>
      <c r="M312" s="2533"/>
      <c r="N312" s="2533"/>
      <c r="O312" s="2533"/>
      <c r="P312" s="2533"/>
      <c r="Q312" s="2533"/>
      <c r="R312" s="2533"/>
      <c r="S312" s="2533"/>
      <c r="T312" s="2533"/>
      <c r="U312" s="2533"/>
      <c r="V312" s="2533"/>
      <c r="W312" s="2533"/>
      <c r="X312" s="2533"/>
      <c r="Y312" s="2533"/>
      <c r="Z312" s="2533"/>
      <c r="AA312" s="2533"/>
      <c r="AB312" s="2533"/>
      <c r="AC312" s="2533"/>
      <c r="AD312" s="2533"/>
      <c r="AE312" s="2533"/>
      <c r="AF312" s="2533"/>
      <c r="AG312" s="2533"/>
      <c r="AH312" s="2533"/>
      <c r="AI312" s="2533"/>
      <c r="AJ312" s="2533"/>
      <c r="AK312" s="2561"/>
      <c r="AL312" s="2533"/>
      <c r="AM312" s="2533"/>
      <c r="AN312" s="2533"/>
      <c r="AO312" s="2533"/>
      <c r="AP312" s="2533"/>
      <c r="AQ312" s="2533"/>
      <c r="AR312" s="2533"/>
      <c r="AS312" s="2533"/>
      <c r="AT312" s="2533"/>
      <c r="AU312" s="2533"/>
      <c r="AV312" s="2533"/>
      <c r="AW312" s="2533"/>
      <c r="AX312" s="2533"/>
      <c r="AY312" s="2533"/>
      <c r="AZ312" s="2533"/>
      <c r="BA312" s="2533"/>
      <c r="BB312" s="2533"/>
      <c r="BC312" s="2533"/>
      <c r="BD312" s="2533"/>
      <c r="BE312" s="2533"/>
      <c r="BF312" s="2533"/>
      <c r="BG312" s="2533"/>
      <c r="BH312" s="2533"/>
      <c r="BI312" s="2533"/>
      <c r="BJ312" s="2533"/>
      <c r="BK312" s="2533"/>
      <c r="BL312" s="2533"/>
      <c r="BM312" s="2533"/>
      <c r="BN312" s="2533"/>
      <c r="BO312" s="2533"/>
      <c r="BP312" s="2533"/>
      <c r="BQ312" s="2533"/>
      <c r="BR312" s="2533"/>
      <c r="BS312" s="2533"/>
      <c r="BT312" s="2533"/>
      <c r="BU312" s="2533"/>
      <c r="BV312" s="2533"/>
      <c r="BW312" s="2533"/>
      <c r="BX312" s="2533"/>
      <c r="BY312" s="2533"/>
      <c r="BZ312" s="2533"/>
      <c r="CA312" s="2533"/>
      <c r="CB312" s="2533"/>
      <c r="CC312" s="2533"/>
      <c r="CD312" s="2533"/>
      <c r="CE312" s="2533"/>
      <c r="CF312" s="2533"/>
      <c r="CG312" s="2533"/>
      <c r="CH312" s="2533"/>
      <c r="CI312" s="2533"/>
      <c r="CJ312" s="2533"/>
      <c r="CK312" s="2533"/>
      <c r="CL312" s="2533"/>
      <c r="CM312" s="2533"/>
      <c r="CN312" s="2533"/>
      <c r="CO312" s="2533"/>
      <c r="CP312" s="2533"/>
      <c r="CQ312" s="2533"/>
      <c r="CR312" s="2533"/>
      <c r="CS312" s="2533"/>
      <c r="CT312" s="2533"/>
      <c r="CU312" s="2533"/>
      <c r="CV312" s="2533"/>
      <c r="CW312" s="2533"/>
      <c r="CX312" s="2533"/>
      <c r="CY312" s="2533"/>
      <c r="CZ312" s="2533"/>
      <c r="DA312" s="2533"/>
      <c r="DB312" s="2533"/>
      <c r="DC312" s="2533"/>
      <c r="DD312" s="2533"/>
      <c r="DE312" s="2533"/>
    </row>
    <row r="313" spans="1:109" ht="6.75" customHeight="1">
      <c r="A313" s="2533"/>
      <c r="B313" s="2533"/>
      <c r="C313" s="2533"/>
      <c r="D313" s="2533"/>
      <c r="E313" s="2533"/>
      <c r="F313" s="2533"/>
      <c r="G313" s="2533"/>
      <c r="H313" s="2533"/>
      <c r="I313" s="2533"/>
      <c r="J313" s="2533"/>
      <c r="K313" s="2533"/>
      <c r="L313" s="2533"/>
      <c r="M313" s="2533"/>
      <c r="N313" s="2533"/>
      <c r="O313" s="2533"/>
      <c r="P313" s="2533"/>
      <c r="Q313" s="2533"/>
      <c r="R313" s="2533"/>
      <c r="S313" s="2533"/>
      <c r="T313" s="2533"/>
      <c r="U313" s="2533"/>
      <c r="V313" s="2533"/>
      <c r="W313" s="2533"/>
      <c r="X313" s="2533"/>
      <c r="Y313" s="2533"/>
      <c r="Z313" s="2533"/>
      <c r="AA313" s="2533"/>
      <c r="AB313" s="2533"/>
      <c r="AC313" s="2533"/>
      <c r="AD313" s="2533"/>
      <c r="AE313" s="2533"/>
      <c r="AF313" s="2533"/>
      <c r="AG313" s="2533"/>
      <c r="AH313" s="2533"/>
      <c r="AI313" s="2533"/>
      <c r="AJ313" s="2533"/>
      <c r="AK313" s="2561"/>
      <c r="AL313" s="2533"/>
      <c r="AM313" s="2533"/>
      <c r="AN313" s="2533"/>
      <c r="AO313" s="2533"/>
      <c r="AP313" s="2533"/>
      <c r="AQ313" s="2533"/>
      <c r="AR313" s="2533"/>
      <c r="AS313" s="2533"/>
      <c r="AT313" s="2533"/>
      <c r="AU313" s="2533"/>
      <c r="AV313" s="2533"/>
      <c r="AW313" s="2533"/>
      <c r="AX313" s="2533"/>
      <c r="AY313" s="2533"/>
      <c r="AZ313" s="2533"/>
      <c r="BA313" s="2533"/>
      <c r="BB313" s="2533"/>
      <c r="BC313" s="2533"/>
      <c r="BD313" s="2533"/>
      <c r="BE313" s="2533"/>
      <c r="BF313" s="2533"/>
      <c r="BG313" s="2533"/>
      <c r="BH313" s="2533"/>
      <c r="BI313" s="2533"/>
      <c r="BJ313" s="2533"/>
      <c r="BK313" s="2533"/>
      <c r="BL313" s="2533"/>
      <c r="BM313" s="2533"/>
      <c r="BN313" s="2533"/>
      <c r="BO313" s="2533"/>
      <c r="BP313" s="2533"/>
      <c r="BQ313" s="2533"/>
      <c r="BR313" s="2533"/>
      <c r="BS313" s="2533"/>
      <c r="BT313" s="2533"/>
      <c r="BU313" s="2533"/>
      <c r="BV313" s="2533"/>
      <c r="BW313" s="2533"/>
      <c r="BX313" s="2533"/>
      <c r="BY313" s="2533"/>
      <c r="BZ313" s="2533"/>
      <c r="CA313" s="2533"/>
      <c r="CB313" s="2533"/>
      <c r="CC313" s="2533"/>
      <c r="CD313" s="2533"/>
      <c r="CE313" s="2533"/>
      <c r="CF313" s="2533"/>
      <c r="CG313" s="2533"/>
      <c r="CH313" s="2533"/>
      <c r="CI313" s="2533"/>
      <c r="CJ313" s="2533"/>
      <c r="CK313" s="2533"/>
      <c r="CL313" s="2533"/>
      <c r="CM313" s="2533"/>
      <c r="CN313" s="2533"/>
      <c r="CO313" s="2533"/>
      <c r="CP313" s="2533"/>
      <c r="CQ313" s="2533"/>
      <c r="CR313" s="2533"/>
      <c r="CS313" s="2533"/>
      <c r="CT313" s="2533"/>
      <c r="CU313" s="2533"/>
      <c r="CV313" s="2533"/>
      <c r="CW313" s="2533"/>
      <c r="CX313" s="2533"/>
      <c r="CY313" s="2533"/>
      <c r="CZ313" s="2533"/>
      <c r="DA313" s="2533"/>
      <c r="DB313" s="2533"/>
      <c r="DC313" s="2533"/>
      <c r="DD313" s="2533"/>
      <c r="DE313" s="2533"/>
    </row>
    <row r="314" spans="1:109" ht="6.75" customHeight="1">
      <c r="A314" s="2533"/>
      <c r="B314" s="2533"/>
      <c r="C314" s="2533"/>
      <c r="D314" s="2533"/>
      <c r="E314" s="2533"/>
      <c r="F314" s="2533"/>
      <c r="G314" s="2533"/>
      <c r="H314" s="2533"/>
      <c r="I314" s="2533"/>
      <c r="J314" s="2533"/>
      <c r="K314" s="2533"/>
      <c r="L314" s="2533"/>
      <c r="M314" s="2533"/>
      <c r="N314" s="2533"/>
      <c r="O314" s="2533"/>
      <c r="P314" s="2533"/>
      <c r="Q314" s="2533"/>
      <c r="R314" s="2533"/>
      <c r="S314" s="2533"/>
      <c r="T314" s="2533"/>
      <c r="U314" s="2533"/>
      <c r="V314" s="2533"/>
      <c r="W314" s="2533"/>
      <c r="X314" s="2533"/>
      <c r="Y314" s="2533"/>
      <c r="Z314" s="2533"/>
      <c r="AA314" s="2533"/>
      <c r="AB314" s="2533"/>
      <c r="AC314" s="2533"/>
      <c r="AD314" s="2533"/>
      <c r="AE314" s="2533"/>
      <c r="AF314" s="2533"/>
      <c r="AG314" s="2533"/>
      <c r="AH314" s="2533"/>
      <c r="AI314" s="2533"/>
      <c r="AJ314" s="2533"/>
      <c r="AK314" s="2563"/>
      <c r="AL314" s="2532"/>
      <c r="AM314" s="2533"/>
      <c r="AN314" s="3020" t="s">
        <v>7012</v>
      </c>
      <c r="AO314" s="3020"/>
      <c r="AP314" s="3020"/>
      <c r="AQ314" s="3020"/>
      <c r="AR314" s="3020"/>
      <c r="AS314" s="3020"/>
      <c r="AT314" s="3020"/>
      <c r="AU314" s="3020"/>
      <c r="AV314" s="3020"/>
      <c r="AW314" s="3020"/>
      <c r="AX314" s="3020"/>
      <c r="AY314" s="3020"/>
      <c r="AZ314" s="2533"/>
      <c r="BA314" s="2533"/>
      <c r="BB314" s="2533"/>
      <c r="BC314" s="2533"/>
      <c r="BD314" s="3022" t="s">
        <v>155</v>
      </c>
      <c r="BE314" s="3022"/>
      <c r="BF314" s="3022"/>
      <c r="BG314" s="3022"/>
      <c r="BH314" s="3022"/>
      <c r="BI314" s="3022"/>
      <c r="BJ314" s="3022"/>
      <c r="BK314" s="3022"/>
      <c r="BL314" s="3022"/>
      <c r="BM314" s="3022"/>
      <c r="BN314" s="3022"/>
      <c r="BO314" s="3022"/>
      <c r="BP314" s="3022"/>
      <c r="BQ314" s="3022"/>
      <c r="BR314" s="3022"/>
      <c r="BS314" s="3022"/>
      <c r="BT314" s="3022"/>
      <c r="BU314" s="3022"/>
      <c r="BV314" s="3022"/>
      <c r="BW314" s="3022"/>
      <c r="BX314" s="3022"/>
      <c r="BY314" s="3022"/>
      <c r="BZ314" s="3022"/>
      <c r="CA314" s="3022"/>
      <c r="CB314" s="3022"/>
      <c r="CC314" s="3022"/>
      <c r="CD314" s="3022"/>
      <c r="CE314" s="3022"/>
      <c r="CF314" s="3022"/>
      <c r="CG314" s="3022"/>
      <c r="CH314" s="3022"/>
      <c r="CI314" s="3022"/>
      <c r="CJ314" s="3022"/>
      <c r="CK314" s="3022"/>
      <c r="CL314" s="3022"/>
      <c r="CM314" s="3022"/>
      <c r="CN314" s="3022"/>
      <c r="CO314" s="3022"/>
      <c r="CP314" s="3022"/>
      <c r="CQ314" s="3022"/>
      <c r="CR314" s="3022"/>
      <c r="CS314" s="3022"/>
      <c r="CT314" s="3022"/>
      <c r="CU314" s="3022"/>
      <c r="CV314" s="3022"/>
      <c r="CW314" s="3022"/>
      <c r="CX314" s="3022"/>
      <c r="CY314" s="3022"/>
      <c r="CZ314" s="3022"/>
      <c r="DA314" s="3022"/>
      <c r="DB314" s="3022"/>
      <c r="DC314" s="3022"/>
      <c r="DD314" s="3022"/>
      <c r="DE314" s="2533"/>
    </row>
    <row r="315" spans="1:109" ht="6.75" customHeight="1">
      <c r="A315" s="2533"/>
      <c r="B315" s="2533"/>
      <c r="C315" s="2533"/>
      <c r="D315" s="2533"/>
      <c r="E315" s="2533"/>
      <c r="F315" s="2533"/>
      <c r="G315" s="2533"/>
      <c r="H315" s="2533"/>
      <c r="I315" s="2533"/>
      <c r="J315" s="2533"/>
      <c r="K315" s="2533"/>
      <c r="L315" s="2533"/>
      <c r="M315" s="2533"/>
      <c r="N315" s="2533"/>
      <c r="O315" s="2533"/>
      <c r="P315" s="2533"/>
      <c r="Q315" s="2533"/>
      <c r="R315" s="2533"/>
      <c r="S315" s="2533"/>
      <c r="T315" s="2533"/>
      <c r="U315" s="2533"/>
      <c r="V315" s="2533"/>
      <c r="W315" s="2533"/>
      <c r="X315" s="2533"/>
      <c r="Y315" s="2533"/>
      <c r="Z315" s="2533"/>
      <c r="AA315" s="2533"/>
      <c r="AB315" s="2533"/>
      <c r="AC315" s="2533"/>
      <c r="AD315" s="2533"/>
      <c r="AE315" s="2533"/>
      <c r="AF315" s="2533"/>
      <c r="AG315" s="2533"/>
      <c r="AH315" s="2533"/>
      <c r="AI315" s="2533"/>
      <c r="AJ315" s="2533"/>
      <c r="AK315" s="2562"/>
      <c r="AL315" s="2533"/>
      <c r="AM315" s="2533"/>
      <c r="AN315" s="3020"/>
      <c r="AO315" s="3020"/>
      <c r="AP315" s="3020"/>
      <c r="AQ315" s="3020"/>
      <c r="AR315" s="3020"/>
      <c r="AS315" s="3020"/>
      <c r="AT315" s="3020"/>
      <c r="AU315" s="3020"/>
      <c r="AV315" s="3020"/>
      <c r="AW315" s="3020"/>
      <c r="AX315" s="3020"/>
      <c r="AY315" s="3020"/>
      <c r="AZ315" s="2535"/>
      <c r="BA315" s="2535"/>
      <c r="BB315" s="2535"/>
      <c r="BC315" s="2533"/>
      <c r="BD315" s="3022"/>
      <c r="BE315" s="3022"/>
      <c r="BF315" s="3022"/>
      <c r="BG315" s="3022"/>
      <c r="BH315" s="3022"/>
      <c r="BI315" s="3022"/>
      <c r="BJ315" s="3022"/>
      <c r="BK315" s="3022"/>
      <c r="BL315" s="3022"/>
      <c r="BM315" s="3022"/>
      <c r="BN315" s="3022"/>
      <c r="BO315" s="3022"/>
      <c r="BP315" s="3022"/>
      <c r="BQ315" s="3022"/>
      <c r="BR315" s="3022"/>
      <c r="BS315" s="3022"/>
      <c r="BT315" s="3022"/>
      <c r="BU315" s="3022"/>
      <c r="BV315" s="3022"/>
      <c r="BW315" s="3022"/>
      <c r="BX315" s="3022"/>
      <c r="BY315" s="3022"/>
      <c r="BZ315" s="3022"/>
      <c r="CA315" s="3022"/>
      <c r="CB315" s="3022"/>
      <c r="CC315" s="3022"/>
      <c r="CD315" s="3022"/>
      <c r="CE315" s="3022"/>
      <c r="CF315" s="3022"/>
      <c r="CG315" s="3022"/>
      <c r="CH315" s="3022"/>
      <c r="CI315" s="3022"/>
      <c r="CJ315" s="3022"/>
      <c r="CK315" s="3022"/>
      <c r="CL315" s="3022"/>
      <c r="CM315" s="3022"/>
      <c r="CN315" s="3022"/>
      <c r="CO315" s="3022"/>
      <c r="CP315" s="3022"/>
      <c r="CQ315" s="3022"/>
      <c r="CR315" s="3022"/>
      <c r="CS315" s="3022"/>
      <c r="CT315" s="3022"/>
      <c r="CU315" s="3022"/>
      <c r="CV315" s="3022"/>
      <c r="CW315" s="3022"/>
      <c r="CX315" s="3022"/>
      <c r="CY315" s="3022"/>
      <c r="CZ315" s="3022"/>
      <c r="DA315" s="3022"/>
      <c r="DB315" s="3022"/>
      <c r="DC315" s="3022"/>
      <c r="DD315" s="3022"/>
      <c r="DE315" s="2533"/>
    </row>
    <row r="316" spans="1:109" ht="6.75" customHeight="1">
      <c r="A316" s="2533"/>
      <c r="B316" s="2533"/>
      <c r="C316" s="2533"/>
      <c r="D316" s="2533"/>
      <c r="E316" s="2533"/>
      <c r="F316" s="2533"/>
      <c r="G316" s="2533"/>
      <c r="H316" s="2533"/>
      <c r="I316" s="2533"/>
      <c r="J316" s="2533"/>
      <c r="K316" s="2533"/>
      <c r="L316" s="2533"/>
      <c r="M316" s="2533"/>
      <c r="N316" s="2533"/>
      <c r="O316" s="2533"/>
      <c r="P316" s="2533"/>
      <c r="Q316" s="2533"/>
      <c r="R316" s="2533"/>
      <c r="S316" s="2533"/>
      <c r="T316" s="2533"/>
      <c r="U316" s="2533"/>
      <c r="V316" s="2533"/>
      <c r="W316" s="2533"/>
      <c r="X316" s="2533"/>
      <c r="Y316" s="2533"/>
      <c r="Z316" s="2533"/>
      <c r="AA316" s="2533"/>
      <c r="AB316" s="2533"/>
      <c r="AC316" s="2533"/>
      <c r="AD316" s="2533"/>
      <c r="AE316" s="2533"/>
      <c r="AF316" s="2533"/>
      <c r="AG316" s="2533"/>
      <c r="AH316" s="2533"/>
      <c r="AI316" s="2533"/>
      <c r="AJ316" s="2570"/>
      <c r="AK316" s="2533"/>
      <c r="AL316" s="2533"/>
      <c r="AM316" s="2533"/>
      <c r="AN316" s="2533"/>
      <c r="AO316" s="2533"/>
      <c r="AP316" s="2533"/>
      <c r="AQ316" s="2533"/>
      <c r="AR316" s="2533"/>
      <c r="AS316" s="2533"/>
      <c r="AT316" s="2533"/>
      <c r="AU316" s="2533"/>
      <c r="AV316" s="2533"/>
      <c r="AW316" s="2533"/>
      <c r="AX316" s="2533"/>
      <c r="AY316" s="2533"/>
      <c r="AZ316" s="2533"/>
      <c r="BA316" s="2533"/>
      <c r="BB316" s="2533"/>
      <c r="BC316" s="2533"/>
      <c r="BD316" s="2533"/>
      <c r="BE316" s="2533"/>
      <c r="BF316" s="2533"/>
      <c r="BG316" s="2533"/>
      <c r="BH316" s="2533"/>
      <c r="BI316" s="2533"/>
      <c r="BJ316" s="2533"/>
      <c r="BK316" s="2533"/>
      <c r="BL316" s="2533"/>
      <c r="BM316" s="2533"/>
      <c r="BN316" s="2533"/>
      <c r="BO316" s="2533"/>
      <c r="BP316" s="2533"/>
      <c r="BQ316" s="2533"/>
      <c r="BR316" s="2533"/>
      <c r="BS316" s="2533"/>
      <c r="BT316" s="2533"/>
      <c r="BU316" s="2533"/>
      <c r="BV316" s="2533"/>
      <c r="BW316" s="2533"/>
      <c r="BX316" s="2533"/>
      <c r="BY316" s="2533"/>
      <c r="BZ316" s="2533"/>
      <c r="CA316" s="2533"/>
      <c r="CB316" s="2533"/>
      <c r="CC316" s="2533"/>
      <c r="CD316" s="2533"/>
      <c r="CE316" s="2533"/>
      <c r="CF316" s="2533"/>
      <c r="CG316" s="2533"/>
      <c r="CH316" s="2533"/>
      <c r="CI316" s="2533"/>
      <c r="CJ316" s="2533"/>
      <c r="CK316" s="2533"/>
      <c r="CL316" s="2533"/>
      <c r="CM316" s="2533"/>
      <c r="CN316" s="2533"/>
      <c r="CO316" s="2533"/>
      <c r="CP316" s="2533"/>
      <c r="CQ316" s="2533"/>
      <c r="CR316" s="2533"/>
      <c r="CS316" s="2533"/>
      <c r="CT316" s="2533"/>
      <c r="CU316" s="2533"/>
      <c r="CV316" s="2533"/>
      <c r="CW316" s="2533"/>
      <c r="CX316" s="2533"/>
      <c r="CY316" s="2533"/>
      <c r="CZ316" s="2533"/>
      <c r="DA316" s="2533"/>
      <c r="DB316" s="2533"/>
      <c r="DC316" s="2533"/>
      <c r="DD316" s="2533"/>
      <c r="DE316" s="2533"/>
    </row>
    <row r="317" spans="1:109" ht="6.75" customHeight="1">
      <c r="A317" s="2533"/>
      <c r="B317" s="2533"/>
      <c r="C317" s="2533"/>
      <c r="D317" s="2533"/>
      <c r="E317" s="2533"/>
      <c r="F317" s="2533"/>
      <c r="G317" s="2533"/>
      <c r="H317" s="2533"/>
      <c r="I317" s="2533"/>
      <c r="J317" s="2533"/>
      <c r="K317" s="2533"/>
      <c r="L317" s="2533"/>
      <c r="M317" s="2533"/>
      <c r="N317" s="2533"/>
      <c r="O317" s="2533"/>
      <c r="P317" s="2533"/>
      <c r="Q317" s="2533"/>
      <c r="R317" s="2533"/>
      <c r="S317" s="2533"/>
      <c r="T317" s="2533"/>
      <c r="U317" s="2533"/>
      <c r="V317" s="2533"/>
      <c r="W317" s="2533"/>
      <c r="X317" s="2533"/>
      <c r="Y317" s="2533"/>
      <c r="Z317" s="2533"/>
      <c r="AA317" s="2533"/>
      <c r="AB317" s="2533"/>
      <c r="AC317" s="2533"/>
      <c r="AD317" s="2533"/>
      <c r="AE317" s="2533"/>
      <c r="AF317" s="2533"/>
      <c r="AG317" s="2533"/>
      <c r="AH317" s="2533"/>
      <c r="AI317" s="2533"/>
      <c r="AJ317" s="2570"/>
      <c r="AK317" s="2533"/>
      <c r="AL317" s="2533"/>
      <c r="AM317" s="2533"/>
      <c r="AN317" s="2533"/>
      <c r="AO317" s="2533"/>
      <c r="AP317" s="2533"/>
      <c r="AQ317" s="2533"/>
      <c r="AR317" s="2533"/>
      <c r="AS317" s="2533"/>
      <c r="AT317" s="2533"/>
      <c r="AU317" s="2533"/>
      <c r="AV317" s="2533"/>
      <c r="AW317" s="2533"/>
      <c r="AX317" s="2533"/>
      <c r="AY317" s="2533"/>
      <c r="AZ317" s="2533"/>
      <c r="BA317" s="2533"/>
      <c r="BB317" s="2533"/>
      <c r="BC317" s="2533"/>
      <c r="BD317" s="3020" t="s">
        <v>154</v>
      </c>
      <c r="BE317" s="3020"/>
      <c r="BF317" s="3020"/>
      <c r="BG317" s="3020"/>
      <c r="BH317" s="3020"/>
      <c r="BI317" s="3020"/>
      <c r="BJ317" s="3020"/>
      <c r="BK317" s="3020"/>
      <c r="BL317" s="3020"/>
      <c r="BM317" s="3020"/>
      <c r="BN317" s="3020"/>
      <c r="BO317" s="3020"/>
      <c r="BP317" s="3020"/>
      <c r="BQ317" s="3020"/>
      <c r="BR317" s="3020"/>
      <c r="BS317" s="3020"/>
      <c r="BT317" s="3020"/>
      <c r="BU317" s="3020"/>
      <c r="BV317" s="3020"/>
      <c r="BW317" s="3020"/>
      <c r="BX317" s="3020"/>
      <c r="BY317" s="3020"/>
      <c r="BZ317" s="3020"/>
      <c r="CA317" s="3020"/>
      <c r="CB317" s="3020"/>
      <c r="CC317" s="3020"/>
      <c r="CD317" s="3020"/>
      <c r="CE317" s="3020"/>
      <c r="CF317" s="3020"/>
      <c r="CG317" s="3020"/>
      <c r="CH317" s="3020"/>
      <c r="CI317" s="3020"/>
      <c r="CJ317" s="3020"/>
      <c r="CK317" s="3020"/>
      <c r="CL317" s="3020"/>
      <c r="CM317" s="3020"/>
      <c r="CN317" s="3020"/>
      <c r="CO317" s="3020"/>
      <c r="CP317" s="3020"/>
      <c r="CQ317" s="3020"/>
      <c r="CR317" s="3020"/>
      <c r="CS317" s="3020"/>
      <c r="CT317" s="3020"/>
      <c r="CU317" s="3020"/>
      <c r="CV317" s="3020"/>
      <c r="CW317" s="3020"/>
      <c r="CX317" s="3020"/>
      <c r="CY317" s="3020"/>
      <c r="CZ317" s="3020"/>
      <c r="DA317" s="3020"/>
      <c r="DB317" s="3020"/>
      <c r="DC317" s="2533"/>
      <c r="DD317" s="2533"/>
      <c r="DE317" s="2533"/>
    </row>
    <row r="318" spans="1:109" ht="6.75" customHeight="1">
      <c r="A318" s="2533"/>
      <c r="B318" s="2533"/>
      <c r="C318" s="2533"/>
      <c r="D318" s="2533"/>
      <c r="E318" s="2533"/>
      <c r="F318" s="2533"/>
      <c r="G318" s="2533"/>
      <c r="H318" s="2533"/>
      <c r="I318" s="2533"/>
      <c r="J318" s="2533"/>
      <c r="K318" s="2533"/>
      <c r="L318" s="2533"/>
      <c r="M318" s="2533"/>
      <c r="N318" s="2533"/>
      <c r="O318" s="2533"/>
      <c r="P318" s="2533"/>
      <c r="Q318" s="2533"/>
      <c r="R318" s="2533"/>
      <c r="S318" s="2533"/>
      <c r="T318" s="2533"/>
      <c r="U318" s="2533"/>
      <c r="V318" s="2533"/>
      <c r="W318" s="2533"/>
      <c r="X318" s="2533"/>
      <c r="Y318" s="2533"/>
      <c r="Z318" s="2533"/>
      <c r="AA318" s="2533"/>
      <c r="AB318" s="2533"/>
      <c r="AC318" s="2533"/>
      <c r="AD318" s="2533"/>
      <c r="AE318" s="2533"/>
      <c r="AF318" s="2533"/>
      <c r="AG318" s="2533"/>
      <c r="AH318" s="2533"/>
      <c r="AI318" s="2533"/>
      <c r="AJ318" s="2570"/>
      <c r="AK318" s="2533"/>
      <c r="AL318" s="2533"/>
      <c r="AM318" s="2533"/>
      <c r="AN318" s="2533"/>
      <c r="AO318" s="2533"/>
      <c r="AP318" s="2533"/>
      <c r="AQ318" s="2533"/>
      <c r="AR318" s="2533"/>
      <c r="AS318" s="2533"/>
      <c r="AT318" s="2533"/>
      <c r="AU318" s="2533"/>
      <c r="AV318" s="2533"/>
      <c r="AW318" s="2533"/>
      <c r="AX318" s="2533"/>
      <c r="AY318" s="2533"/>
      <c r="AZ318" s="2533"/>
      <c r="BA318" s="2533"/>
      <c r="BB318" s="2533"/>
      <c r="BC318" s="2533"/>
      <c r="BD318" s="3020"/>
      <c r="BE318" s="3020"/>
      <c r="BF318" s="3020"/>
      <c r="BG318" s="3020"/>
      <c r="BH318" s="3020"/>
      <c r="BI318" s="3020"/>
      <c r="BJ318" s="3020"/>
      <c r="BK318" s="3020"/>
      <c r="BL318" s="3020"/>
      <c r="BM318" s="3020"/>
      <c r="BN318" s="3020"/>
      <c r="BO318" s="3020"/>
      <c r="BP318" s="3020"/>
      <c r="BQ318" s="3020"/>
      <c r="BR318" s="3020"/>
      <c r="BS318" s="3020"/>
      <c r="BT318" s="3020"/>
      <c r="BU318" s="3020"/>
      <c r="BV318" s="3020"/>
      <c r="BW318" s="3020"/>
      <c r="BX318" s="3020"/>
      <c r="BY318" s="3020"/>
      <c r="BZ318" s="3020"/>
      <c r="CA318" s="3020"/>
      <c r="CB318" s="3020"/>
      <c r="CC318" s="3020"/>
      <c r="CD318" s="3020"/>
      <c r="CE318" s="3020"/>
      <c r="CF318" s="3020"/>
      <c r="CG318" s="3020"/>
      <c r="CH318" s="3020"/>
      <c r="CI318" s="3020"/>
      <c r="CJ318" s="3020"/>
      <c r="CK318" s="3020"/>
      <c r="CL318" s="3020"/>
      <c r="CM318" s="3020"/>
      <c r="CN318" s="3020"/>
      <c r="CO318" s="3020"/>
      <c r="CP318" s="3020"/>
      <c r="CQ318" s="3020"/>
      <c r="CR318" s="3020"/>
      <c r="CS318" s="3020"/>
      <c r="CT318" s="3020"/>
      <c r="CU318" s="3020"/>
      <c r="CV318" s="3020"/>
      <c r="CW318" s="3020"/>
      <c r="CX318" s="3020"/>
      <c r="CY318" s="3020"/>
      <c r="CZ318" s="3020"/>
      <c r="DA318" s="3020"/>
      <c r="DB318" s="3020"/>
      <c r="DC318" s="2533"/>
      <c r="DD318" s="2533"/>
      <c r="DE318" s="2533"/>
    </row>
    <row r="319" spans="1:109" ht="6.75" customHeight="1">
      <c r="A319" s="2533"/>
      <c r="B319" s="2533"/>
      <c r="C319" s="2533"/>
      <c r="D319" s="2533"/>
      <c r="E319" s="2533"/>
      <c r="F319" s="2533"/>
      <c r="G319" s="2533"/>
      <c r="H319" s="2533"/>
      <c r="I319" s="2533"/>
      <c r="J319" s="2533"/>
      <c r="K319" s="2533"/>
      <c r="L319" s="2533"/>
      <c r="M319" s="2533"/>
      <c r="N319" s="2533"/>
      <c r="O319" s="2533"/>
      <c r="P319" s="2533"/>
      <c r="Q319" s="2533"/>
      <c r="R319" s="2533"/>
      <c r="S319" s="2533"/>
      <c r="T319" s="2533"/>
      <c r="U319" s="2533"/>
      <c r="V319" s="2533"/>
      <c r="W319" s="2533"/>
      <c r="X319" s="2533"/>
      <c r="Y319" s="2533"/>
      <c r="Z319" s="2533"/>
      <c r="AA319" s="2533"/>
      <c r="AB319" s="2533"/>
      <c r="AC319" s="2533"/>
      <c r="AD319" s="2533"/>
      <c r="AE319" s="2533"/>
      <c r="AF319" s="2533"/>
      <c r="AG319" s="2533"/>
      <c r="AH319" s="2533"/>
      <c r="AI319" s="2533"/>
      <c r="AJ319" s="2570"/>
      <c r="AK319" s="2533"/>
      <c r="AL319" s="2533"/>
      <c r="AM319" s="2533"/>
      <c r="AN319" s="2533"/>
      <c r="AO319" s="2533"/>
      <c r="AP319" s="2533"/>
      <c r="AQ319" s="2533"/>
      <c r="AR319" s="2533"/>
      <c r="AS319" s="2533"/>
      <c r="AT319" s="2533"/>
      <c r="AU319" s="2533"/>
      <c r="AV319" s="2533"/>
      <c r="AW319" s="2533"/>
      <c r="AX319" s="2533"/>
      <c r="AY319" s="2533"/>
      <c r="AZ319" s="2533"/>
      <c r="BA319" s="2533"/>
      <c r="BB319" s="2533"/>
      <c r="BC319" s="2533"/>
      <c r="BD319" s="2533"/>
      <c r="BE319" s="2533"/>
      <c r="BF319" s="2533"/>
      <c r="BG319" s="2533"/>
      <c r="BH319" s="2533"/>
      <c r="BI319" s="2533"/>
      <c r="BJ319" s="2533"/>
      <c r="BK319" s="2533"/>
      <c r="BL319" s="2533"/>
      <c r="BM319" s="2533"/>
      <c r="BN319" s="2533"/>
      <c r="BO319" s="2533"/>
      <c r="BP319" s="2533"/>
      <c r="BQ319" s="2533"/>
      <c r="BR319" s="2533"/>
      <c r="BS319" s="2533"/>
      <c r="BT319" s="2533"/>
      <c r="BU319" s="2533"/>
      <c r="BV319" s="2533"/>
      <c r="BW319" s="2533"/>
      <c r="BX319" s="2533"/>
      <c r="BY319" s="2533"/>
      <c r="BZ319" s="2533"/>
      <c r="CA319" s="2533"/>
      <c r="CB319" s="2533"/>
      <c r="CC319" s="2533"/>
      <c r="CD319" s="2533"/>
      <c r="CE319" s="2533"/>
      <c r="CF319" s="2533"/>
      <c r="CG319" s="2533"/>
      <c r="CH319" s="2533"/>
      <c r="CI319" s="2533"/>
      <c r="CJ319" s="2533"/>
      <c r="CK319" s="2533"/>
      <c r="CL319" s="2533"/>
      <c r="CM319" s="2533"/>
      <c r="CN319" s="2533"/>
      <c r="CO319" s="2533"/>
      <c r="CP319" s="2533"/>
      <c r="CQ319" s="2533"/>
      <c r="CR319" s="2533"/>
      <c r="CS319" s="2533"/>
      <c r="CT319" s="2533"/>
      <c r="CU319" s="2533"/>
      <c r="CV319" s="2533"/>
      <c r="CW319" s="2533"/>
      <c r="CX319" s="2533"/>
      <c r="CY319" s="2533"/>
      <c r="CZ319" s="2533"/>
      <c r="DA319" s="2533"/>
      <c r="DB319" s="2533"/>
      <c r="DC319" s="2533"/>
      <c r="DD319" s="2533"/>
      <c r="DE319" s="2533"/>
    </row>
    <row r="320" spans="1:109" ht="6.75" customHeight="1">
      <c r="A320" s="2533"/>
      <c r="B320" s="2533"/>
      <c r="C320" s="2533"/>
      <c r="D320" s="2533"/>
      <c r="E320" s="2533"/>
      <c r="F320" s="2533"/>
      <c r="G320" s="2533"/>
      <c r="H320" s="2533"/>
      <c r="I320" s="2533"/>
      <c r="J320" s="2533"/>
      <c r="K320" s="2533"/>
      <c r="L320" s="2533"/>
      <c r="M320" s="2533"/>
      <c r="N320" s="2533"/>
      <c r="O320" s="2533"/>
      <c r="P320" s="2533"/>
      <c r="Q320" s="2533"/>
      <c r="R320" s="2533"/>
      <c r="S320" s="2533"/>
      <c r="T320" s="2533"/>
      <c r="U320" s="2533"/>
      <c r="V320" s="2533"/>
      <c r="W320" s="2533"/>
      <c r="X320" s="2533"/>
      <c r="Y320" s="2533"/>
      <c r="Z320" s="2533"/>
      <c r="AA320" s="2533"/>
      <c r="AB320" s="2533"/>
      <c r="AC320" s="2533"/>
      <c r="AD320" s="2533"/>
      <c r="AE320" s="2533"/>
      <c r="AF320" s="2533"/>
      <c r="AG320" s="2533"/>
      <c r="AH320" s="2533"/>
      <c r="AI320" s="2533"/>
      <c r="AJ320" s="2570"/>
      <c r="AK320" s="2532"/>
      <c r="AL320" s="2532"/>
      <c r="AM320" s="2533"/>
      <c r="AN320" s="3020" t="s">
        <v>7013</v>
      </c>
      <c r="AO320" s="3020"/>
      <c r="AP320" s="3020"/>
      <c r="AQ320" s="3020"/>
      <c r="AR320" s="3020"/>
      <c r="AS320" s="3020"/>
      <c r="AT320" s="3020"/>
      <c r="AU320" s="3020"/>
      <c r="AV320" s="3020"/>
      <c r="AW320" s="3020"/>
      <c r="AX320" s="2533"/>
      <c r="AY320" s="2532"/>
      <c r="AZ320" s="2532"/>
      <c r="BA320" s="2532"/>
      <c r="BB320" s="2532"/>
      <c r="BC320" s="2533"/>
      <c r="BD320" s="3020" t="s">
        <v>153</v>
      </c>
      <c r="BE320" s="3020"/>
      <c r="BF320" s="3020"/>
      <c r="BG320" s="3020"/>
      <c r="BH320" s="3020"/>
      <c r="BI320" s="3020"/>
      <c r="BJ320" s="3020"/>
      <c r="BK320" s="3020"/>
      <c r="BL320" s="3020"/>
      <c r="BM320" s="3020"/>
      <c r="BN320" s="3020"/>
      <c r="BO320" s="3020"/>
      <c r="BP320" s="3020"/>
      <c r="BQ320" s="3020"/>
      <c r="BR320" s="3020"/>
      <c r="BS320" s="3020"/>
      <c r="BT320" s="3020"/>
      <c r="BU320" s="3020"/>
      <c r="BV320" s="3020"/>
      <c r="BW320" s="3020"/>
      <c r="BX320" s="3020"/>
      <c r="BY320" s="3020"/>
      <c r="BZ320" s="3020"/>
      <c r="CA320" s="3020"/>
      <c r="CB320" s="3020"/>
      <c r="CC320" s="3020"/>
      <c r="CD320" s="3020"/>
      <c r="CE320" s="3020"/>
      <c r="CF320" s="3020"/>
      <c r="CG320" s="3020"/>
      <c r="CH320" s="3020"/>
      <c r="CI320" s="3020"/>
      <c r="CJ320" s="3020"/>
      <c r="CK320" s="3020"/>
      <c r="CL320" s="3020"/>
      <c r="CM320" s="3020"/>
      <c r="CN320" s="3020"/>
      <c r="CO320" s="3020"/>
      <c r="CP320" s="3020"/>
      <c r="CQ320" s="3020"/>
      <c r="CR320" s="3020"/>
      <c r="CS320" s="3020"/>
      <c r="CT320" s="3020"/>
      <c r="CU320" s="3020"/>
      <c r="CV320" s="3020"/>
      <c r="CW320" s="3020"/>
      <c r="CX320" s="3020"/>
      <c r="CY320" s="3020"/>
      <c r="CZ320" s="3020"/>
      <c r="DA320" s="3020"/>
      <c r="DB320" s="3020"/>
      <c r="DC320" s="2533"/>
      <c r="DD320" s="2533"/>
      <c r="DE320" s="2533"/>
    </row>
    <row r="321" spans="1:109" ht="6.75" customHeight="1">
      <c r="A321" s="2533"/>
      <c r="B321" s="2533"/>
      <c r="C321" s="2533"/>
      <c r="D321" s="2533"/>
      <c r="E321" s="2533"/>
      <c r="F321" s="2533"/>
      <c r="G321" s="2533"/>
      <c r="H321" s="2533"/>
      <c r="I321" s="2533"/>
      <c r="J321" s="2533"/>
      <c r="K321" s="2533"/>
      <c r="L321" s="2533"/>
      <c r="M321" s="2533"/>
      <c r="N321" s="2533"/>
      <c r="O321" s="2533"/>
      <c r="P321" s="2533"/>
      <c r="Q321" s="2533"/>
      <c r="R321" s="2533"/>
      <c r="S321" s="2533"/>
      <c r="T321" s="2533"/>
      <c r="U321" s="2533"/>
      <c r="V321" s="2533"/>
      <c r="W321" s="2533"/>
      <c r="X321" s="2533"/>
      <c r="Y321" s="2533"/>
      <c r="Z321" s="2533"/>
      <c r="AA321" s="2533"/>
      <c r="AB321" s="2533"/>
      <c r="AC321" s="2533"/>
      <c r="AD321" s="2533"/>
      <c r="AE321" s="2533"/>
      <c r="AF321" s="2533"/>
      <c r="AG321" s="2533"/>
      <c r="AH321" s="2533"/>
      <c r="AI321" s="2533"/>
      <c r="AJ321" s="2533"/>
      <c r="AK321" s="2535"/>
      <c r="AL321" s="2535"/>
      <c r="AM321" s="2533"/>
      <c r="AN321" s="3020"/>
      <c r="AO321" s="3020"/>
      <c r="AP321" s="3020"/>
      <c r="AQ321" s="3020"/>
      <c r="AR321" s="3020"/>
      <c r="AS321" s="3020"/>
      <c r="AT321" s="3020"/>
      <c r="AU321" s="3020"/>
      <c r="AV321" s="3020"/>
      <c r="AW321" s="3020"/>
      <c r="AX321" s="2533"/>
      <c r="AY321" s="2533"/>
      <c r="AZ321" s="2533"/>
      <c r="BA321" s="2533"/>
      <c r="BB321" s="2533"/>
      <c r="BC321" s="2533"/>
      <c r="BD321" s="3020"/>
      <c r="BE321" s="3020"/>
      <c r="BF321" s="3020"/>
      <c r="BG321" s="3020"/>
      <c r="BH321" s="3020"/>
      <c r="BI321" s="3020"/>
      <c r="BJ321" s="3020"/>
      <c r="BK321" s="3020"/>
      <c r="BL321" s="3020"/>
      <c r="BM321" s="3020"/>
      <c r="BN321" s="3020"/>
      <c r="BO321" s="3020"/>
      <c r="BP321" s="3020"/>
      <c r="BQ321" s="3020"/>
      <c r="BR321" s="3020"/>
      <c r="BS321" s="3020"/>
      <c r="BT321" s="3020"/>
      <c r="BU321" s="3020"/>
      <c r="BV321" s="3020"/>
      <c r="BW321" s="3020"/>
      <c r="BX321" s="3020"/>
      <c r="BY321" s="3020"/>
      <c r="BZ321" s="3020"/>
      <c r="CA321" s="3020"/>
      <c r="CB321" s="3020"/>
      <c r="CC321" s="3020"/>
      <c r="CD321" s="3020"/>
      <c r="CE321" s="3020"/>
      <c r="CF321" s="3020"/>
      <c r="CG321" s="3020"/>
      <c r="CH321" s="3020"/>
      <c r="CI321" s="3020"/>
      <c r="CJ321" s="3020"/>
      <c r="CK321" s="3020"/>
      <c r="CL321" s="3020"/>
      <c r="CM321" s="3020"/>
      <c r="CN321" s="3020"/>
      <c r="CO321" s="3020"/>
      <c r="CP321" s="3020"/>
      <c r="CQ321" s="3020"/>
      <c r="CR321" s="3020"/>
      <c r="CS321" s="3020"/>
      <c r="CT321" s="3020"/>
      <c r="CU321" s="3020"/>
      <c r="CV321" s="3020"/>
      <c r="CW321" s="3020"/>
      <c r="CX321" s="3020"/>
      <c r="CY321" s="3020"/>
      <c r="CZ321" s="3020"/>
      <c r="DA321" s="3020"/>
      <c r="DB321" s="3020"/>
      <c r="DC321" s="2533"/>
      <c r="DD321" s="2533"/>
      <c r="DE321" s="2533"/>
    </row>
    <row r="322" spans="1:109" ht="6.75" customHeight="1">
      <c r="A322" s="2533"/>
      <c r="B322" s="2533"/>
      <c r="C322" s="2533"/>
      <c r="D322" s="2533"/>
      <c r="E322" s="2533"/>
      <c r="F322" s="2533"/>
      <c r="G322" s="2533"/>
      <c r="H322" s="2533"/>
      <c r="I322" s="2533"/>
      <c r="J322" s="2533"/>
      <c r="K322" s="2533"/>
      <c r="L322" s="2533"/>
      <c r="M322" s="2533"/>
      <c r="N322" s="2533"/>
      <c r="O322" s="2533"/>
      <c r="P322" s="2533"/>
      <c r="Q322" s="2533"/>
      <c r="R322" s="2533"/>
      <c r="S322" s="2533"/>
      <c r="T322" s="2533"/>
      <c r="U322" s="2533"/>
      <c r="V322" s="2533"/>
      <c r="W322" s="2533"/>
      <c r="X322" s="2533"/>
      <c r="Y322" s="2533"/>
      <c r="Z322" s="2533"/>
      <c r="AA322" s="2533"/>
      <c r="AB322" s="2533"/>
      <c r="AC322" s="2533"/>
      <c r="AD322" s="2533"/>
      <c r="AE322" s="2533"/>
      <c r="AF322" s="2533"/>
      <c r="AG322" s="2533"/>
      <c r="AH322" s="2533"/>
      <c r="AI322" s="2533"/>
      <c r="AJ322" s="2533"/>
      <c r="AK322" s="2533"/>
      <c r="AL322" s="2533"/>
      <c r="AM322" s="2533"/>
      <c r="AN322" s="2533"/>
      <c r="AO322" s="2533"/>
      <c r="AP322" s="2533"/>
      <c r="AQ322" s="2533"/>
      <c r="AR322" s="2533"/>
      <c r="AS322" s="2533"/>
      <c r="AT322" s="2533"/>
      <c r="AU322" s="2533"/>
      <c r="AV322" s="2533"/>
      <c r="AW322" s="2533"/>
      <c r="AX322" s="2533"/>
      <c r="AY322" s="2533"/>
      <c r="AZ322" s="2533"/>
      <c r="BA322" s="2533"/>
      <c r="BB322" s="2533"/>
      <c r="BC322" s="2533"/>
      <c r="BD322" s="2533"/>
      <c r="BE322" s="2533"/>
      <c r="BF322" s="2533"/>
      <c r="BG322" s="2533"/>
      <c r="BH322" s="2533"/>
      <c r="BI322" s="2533"/>
      <c r="BJ322" s="2533"/>
      <c r="BK322" s="2533"/>
      <c r="BL322" s="2533"/>
      <c r="BM322" s="2533"/>
      <c r="BN322" s="2533"/>
      <c r="BO322" s="2533"/>
      <c r="BP322" s="2533"/>
      <c r="BQ322" s="2533"/>
      <c r="BR322" s="2533"/>
      <c r="BS322" s="2533"/>
      <c r="BT322" s="2533"/>
      <c r="BU322" s="2533"/>
      <c r="BV322" s="2533"/>
      <c r="BW322" s="2533"/>
      <c r="BX322" s="2533"/>
      <c r="BY322" s="2533"/>
      <c r="BZ322" s="2533"/>
      <c r="CA322" s="2533"/>
      <c r="CB322" s="2533"/>
      <c r="CC322" s="2533"/>
      <c r="CD322" s="2533"/>
      <c r="CE322" s="2533"/>
      <c r="CF322" s="2533"/>
      <c r="CG322" s="2533"/>
      <c r="CH322" s="2533"/>
      <c r="CI322" s="2533"/>
      <c r="CJ322" s="2533"/>
      <c r="CK322" s="2533"/>
      <c r="CL322" s="2533"/>
      <c r="CM322" s="2533"/>
      <c r="CN322" s="2533"/>
      <c r="CO322" s="2533"/>
      <c r="CP322" s="2533"/>
      <c r="CQ322" s="2533"/>
      <c r="CR322" s="2533"/>
      <c r="CS322" s="2533"/>
      <c r="CT322" s="2533"/>
      <c r="CU322" s="2533"/>
      <c r="CV322" s="2533"/>
      <c r="CW322" s="2533"/>
      <c r="CX322" s="2533"/>
      <c r="CY322" s="2533"/>
      <c r="CZ322" s="2533"/>
      <c r="DA322" s="2533"/>
      <c r="DB322" s="2533"/>
      <c r="DC322" s="2533"/>
      <c r="DD322" s="2533"/>
      <c r="DE322" s="2533"/>
    </row>
    <row r="323" spans="1:109" ht="6.75" customHeight="1">
      <c r="A323" s="2533"/>
      <c r="B323" s="2533"/>
      <c r="C323" s="2533"/>
      <c r="D323" s="2533"/>
      <c r="E323" s="2533"/>
      <c r="F323" s="2533"/>
      <c r="G323" s="2533"/>
      <c r="H323" s="2533"/>
      <c r="I323" s="2533"/>
      <c r="J323" s="2533"/>
      <c r="K323" s="2533"/>
      <c r="L323" s="2533"/>
      <c r="M323" s="2533"/>
      <c r="N323" s="2533"/>
      <c r="O323" s="2533"/>
      <c r="P323" s="2533"/>
      <c r="Q323" s="2533"/>
      <c r="R323" s="2533"/>
      <c r="S323" s="2533"/>
      <c r="T323" s="2533"/>
      <c r="U323" s="2533"/>
      <c r="V323" s="2533"/>
      <c r="W323" s="2533"/>
      <c r="X323" s="2533"/>
      <c r="Y323" s="2533"/>
      <c r="Z323" s="2533"/>
      <c r="AA323" s="2533"/>
      <c r="AB323" s="2533"/>
      <c r="AC323" s="2533"/>
      <c r="AD323" s="2533"/>
      <c r="AE323" s="2533"/>
      <c r="AF323" s="2533"/>
      <c r="AG323" s="2533"/>
      <c r="AH323" s="2533"/>
      <c r="AI323" s="2533"/>
      <c r="AJ323" s="2533"/>
      <c r="AK323" s="2533"/>
      <c r="AL323" s="2533"/>
      <c r="AM323" s="2533"/>
      <c r="AN323" s="2533"/>
      <c r="AO323" s="2533"/>
      <c r="AP323" s="2533"/>
      <c r="AQ323" s="2533"/>
      <c r="AR323" s="2533"/>
      <c r="AS323" s="2533"/>
      <c r="AT323" s="2533"/>
      <c r="AU323" s="2533"/>
      <c r="AV323" s="2533"/>
      <c r="AW323" s="2533"/>
      <c r="AX323" s="2533"/>
      <c r="AY323" s="2533"/>
      <c r="AZ323" s="2533"/>
      <c r="BA323" s="2533"/>
      <c r="BB323" s="2533"/>
      <c r="BC323" s="2533"/>
      <c r="BD323" s="2533"/>
      <c r="BE323" s="2533"/>
      <c r="BF323" s="2533"/>
      <c r="BG323" s="2533"/>
      <c r="BH323" s="2533"/>
      <c r="BI323" s="2533"/>
      <c r="BJ323" s="2533"/>
      <c r="BK323" s="2533"/>
      <c r="BL323" s="2533"/>
      <c r="BM323" s="2533"/>
      <c r="BN323" s="2533"/>
      <c r="BO323" s="2533"/>
      <c r="BP323" s="2533"/>
      <c r="BQ323" s="2533"/>
      <c r="BR323" s="2533"/>
      <c r="BS323" s="2533"/>
      <c r="BT323" s="2533"/>
      <c r="BU323" s="2533"/>
      <c r="BV323" s="2533"/>
      <c r="BW323" s="2533"/>
      <c r="BX323" s="2533"/>
      <c r="BY323" s="2533"/>
      <c r="BZ323" s="2533"/>
      <c r="CA323" s="2533"/>
      <c r="CB323" s="2533"/>
      <c r="CC323" s="2533"/>
      <c r="CD323" s="2533"/>
      <c r="CE323" s="2533"/>
      <c r="CF323" s="2533"/>
      <c r="CG323" s="2533"/>
      <c r="CH323" s="2533"/>
      <c r="CI323" s="2533"/>
      <c r="CJ323" s="2533"/>
      <c r="CK323" s="2533"/>
      <c r="CL323" s="2533"/>
      <c r="CM323" s="2533"/>
      <c r="CN323" s="2533"/>
      <c r="CO323" s="2533"/>
      <c r="CP323" s="2533"/>
      <c r="CQ323" s="2533"/>
      <c r="CR323" s="2533"/>
      <c r="CS323" s="2533"/>
      <c r="CT323" s="2533"/>
      <c r="CU323" s="2533"/>
      <c r="CV323" s="2533"/>
      <c r="CW323" s="2533"/>
      <c r="CX323" s="2533"/>
      <c r="CY323" s="2533"/>
      <c r="CZ323" s="2533"/>
      <c r="DA323" s="2533"/>
      <c r="DB323" s="2533"/>
      <c r="DC323" s="2533"/>
      <c r="DD323" s="2533"/>
      <c r="DE323" s="2533"/>
    </row>
    <row r="324" spans="1:109" ht="6.75" customHeight="1">
      <c r="A324" s="2533"/>
      <c r="B324" s="2533"/>
      <c r="C324" s="2533"/>
      <c r="D324" s="2533"/>
      <c r="E324" s="2533"/>
      <c r="F324" s="2533"/>
      <c r="G324" s="2533"/>
      <c r="H324" s="2533"/>
      <c r="I324" s="2533"/>
      <c r="J324" s="2533"/>
      <c r="K324" s="2533"/>
      <c r="L324" s="2533"/>
      <c r="M324" s="2533"/>
      <c r="N324" s="2533"/>
      <c r="O324" s="2533"/>
      <c r="P324" s="2533"/>
      <c r="Q324" s="2533"/>
      <c r="R324" s="2533"/>
      <c r="S324" s="2533"/>
      <c r="T324" s="2533"/>
      <c r="U324" s="2533"/>
      <c r="V324" s="2533"/>
      <c r="W324" s="2533"/>
      <c r="X324" s="2533"/>
      <c r="Y324" s="2533"/>
      <c r="Z324" s="2533"/>
      <c r="AA324" s="2533"/>
      <c r="AB324" s="2533"/>
      <c r="AC324" s="2533"/>
      <c r="AD324" s="2533"/>
      <c r="AE324" s="2533"/>
      <c r="AF324" s="2533"/>
      <c r="AG324" s="2533"/>
      <c r="AH324" s="2533"/>
      <c r="AI324" s="2533"/>
      <c r="AJ324" s="2533"/>
      <c r="AK324" s="2533"/>
      <c r="AL324" s="3022" t="s">
        <v>152</v>
      </c>
      <c r="AM324" s="3022"/>
      <c r="AN324" s="3022"/>
      <c r="AO324" s="3022"/>
      <c r="AP324" s="3022"/>
      <c r="AQ324" s="3022"/>
      <c r="AR324" s="3022"/>
      <c r="AS324" s="3022"/>
      <c r="AT324" s="3022"/>
      <c r="AU324" s="3022"/>
      <c r="AV324" s="3022"/>
      <c r="AW324" s="2533"/>
      <c r="AX324" s="2533"/>
      <c r="AY324" s="2533"/>
      <c r="AZ324" s="2533"/>
      <c r="BA324" s="2533"/>
      <c r="BB324" s="2533"/>
      <c r="BC324" s="2533"/>
      <c r="BD324" s="2533"/>
      <c r="BE324" s="2533"/>
      <c r="BF324" s="2533"/>
      <c r="BG324" s="2533"/>
      <c r="BH324" s="2533"/>
      <c r="BI324" s="2533"/>
      <c r="BJ324" s="2533"/>
      <c r="BK324" s="2533"/>
      <c r="BL324" s="2533"/>
      <c r="BM324" s="2533"/>
      <c r="BN324" s="2533"/>
      <c r="BO324" s="2533"/>
      <c r="BP324" s="2533"/>
      <c r="BQ324" s="2533"/>
      <c r="BR324" s="2533"/>
      <c r="BS324" s="2533"/>
      <c r="BT324" s="2533"/>
      <c r="BU324" s="2533"/>
      <c r="BV324" s="2533"/>
      <c r="BW324" s="2533"/>
      <c r="BX324" s="2533"/>
      <c r="BY324" s="2533"/>
      <c r="BZ324" s="2533"/>
      <c r="CA324" s="2533"/>
      <c r="CB324" s="2533"/>
      <c r="CC324" s="2533"/>
      <c r="CD324" s="2533"/>
      <c r="CE324" s="2533"/>
      <c r="CF324" s="2533"/>
      <c r="CG324" s="2533"/>
      <c r="CH324" s="2533"/>
      <c r="CI324" s="2533"/>
      <c r="CJ324" s="2533"/>
      <c r="CK324" s="2533"/>
      <c r="CL324" s="2533"/>
      <c r="CM324" s="2533"/>
      <c r="CN324" s="2533"/>
      <c r="CO324" s="2533"/>
      <c r="CP324" s="2533"/>
      <c r="CQ324" s="2533"/>
      <c r="CR324" s="2533"/>
      <c r="CS324" s="2533"/>
      <c r="CT324" s="2533"/>
      <c r="CU324" s="2533"/>
      <c r="CV324" s="2533"/>
      <c r="CW324" s="2533"/>
      <c r="CX324" s="2533"/>
      <c r="CY324" s="2533"/>
      <c r="CZ324" s="2533"/>
      <c r="DA324" s="2533"/>
      <c r="DB324" s="2533"/>
      <c r="DC324" s="2533"/>
      <c r="DD324" s="2533"/>
      <c r="DE324" s="2533"/>
    </row>
    <row r="325" spans="1:109" ht="6.75" customHeight="1">
      <c r="A325" s="2533"/>
      <c r="B325" s="2533"/>
      <c r="C325" s="2533"/>
      <c r="D325" s="2533"/>
      <c r="E325" s="2533"/>
      <c r="F325" s="2533"/>
      <c r="G325" s="2533"/>
      <c r="H325" s="2533"/>
      <c r="I325" s="2533"/>
      <c r="J325" s="2533"/>
      <c r="K325" s="2533"/>
      <c r="L325" s="2533"/>
      <c r="M325" s="2533"/>
      <c r="N325" s="2533"/>
      <c r="O325" s="2533"/>
      <c r="P325" s="2533"/>
      <c r="Q325" s="2533"/>
      <c r="R325" s="2533"/>
      <c r="S325" s="2533"/>
      <c r="T325" s="2533"/>
      <c r="U325" s="2533"/>
      <c r="V325" s="2533"/>
      <c r="W325" s="2533"/>
      <c r="X325" s="2533"/>
      <c r="Y325" s="2533"/>
      <c r="Z325" s="2533"/>
      <c r="AA325" s="2533"/>
      <c r="AB325" s="2533"/>
      <c r="AC325" s="2533"/>
      <c r="AD325" s="2533"/>
      <c r="AE325" s="2533"/>
      <c r="AF325" s="2533"/>
      <c r="AG325" s="2533"/>
      <c r="AH325" s="2533"/>
      <c r="AI325" s="2533"/>
      <c r="AJ325" s="2533"/>
      <c r="AK325" s="2533"/>
      <c r="AL325" s="3022"/>
      <c r="AM325" s="3022"/>
      <c r="AN325" s="3022"/>
      <c r="AO325" s="3022"/>
      <c r="AP325" s="3022"/>
      <c r="AQ325" s="3022"/>
      <c r="AR325" s="3022"/>
      <c r="AS325" s="3022"/>
      <c r="AT325" s="3022"/>
      <c r="AU325" s="3022"/>
      <c r="AV325" s="3022"/>
      <c r="AW325" s="2533"/>
      <c r="AX325" s="2533"/>
      <c r="AY325" s="2533"/>
      <c r="AZ325" s="2533"/>
      <c r="BA325" s="2533"/>
      <c r="BB325" s="2533"/>
      <c r="BC325" s="2533"/>
      <c r="BD325" s="2533"/>
      <c r="BE325" s="2533"/>
      <c r="BF325" s="2533"/>
      <c r="BG325" s="2533"/>
      <c r="BH325" s="2533"/>
      <c r="BI325" s="2533"/>
      <c r="BJ325" s="2533"/>
      <c r="BK325" s="2533"/>
      <c r="BL325" s="2533"/>
      <c r="BM325" s="2533"/>
      <c r="BN325" s="2533"/>
      <c r="BO325" s="2533"/>
      <c r="BP325" s="2533"/>
      <c r="BQ325" s="2533"/>
      <c r="BR325" s="2533"/>
      <c r="BS325" s="2533"/>
      <c r="BT325" s="2533"/>
      <c r="BU325" s="2533"/>
      <c r="BV325" s="2533"/>
      <c r="BW325" s="2533"/>
      <c r="BX325" s="2533"/>
      <c r="BY325" s="2533"/>
      <c r="BZ325" s="2533"/>
      <c r="CA325" s="2533"/>
      <c r="CB325" s="2533"/>
      <c r="CC325" s="2533"/>
      <c r="CD325" s="2533"/>
      <c r="CE325" s="2533"/>
      <c r="CF325" s="2533"/>
      <c r="CG325" s="2533"/>
      <c r="CH325" s="2533"/>
      <c r="CI325" s="2533"/>
      <c r="CJ325" s="2533"/>
      <c r="CK325" s="2533"/>
      <c r="CL325" s="2533"/>
      <c r="CM325" s="2533"/>
      <c r="CN325" s="2533"/>
      <c r="CO325" s="2533"/>
      <c r="CP325" s="2533"/>
      <c r="CQ325" s="2533"/>
      <c r="CR325" s="2533"/>
      <c r="CS325" s="2533"/>
      <c r="CT325" s="2533"/>
      <c r="CU325" s="2533"/>
      <c r="CV325" s="2533"/>
      <c r="CW325" s="2533"/>
      <c r="CX325" s="2533"/>
      <c r="CY325" s="2533"/>
      <c r="CZ325" s="2533"/>
      <c r="DA325" s="2533"/>
      <c r="DB325" s="2533"/>
      <c r="DC325" s="2533"/>
      <c r="DD325" s="2533"/>
      <c r="DE325" s="2533"/>
    </row>
    <row r="326" spans="1:109" ht="6.75" customHeight="1">
      <c r="A326" s="2533"/>
      <c r="B326" s="2533"/>
      <c r="C326" s="2533"/>
      <c r="D326" s="2533"/>
      <c r="E326" s="2533"/>
      <c r="F326" s="2533"/>
      <c r="G326" s="2533"/>
      <c r="H326" s="2533"/>
      <c r="I326" s="2533"/>
      <c r="J326" s="2533"/>
      <c r="K326" s="2533"/>
      <c r="L326" s="2533"/>
      <c r="M326" s="2533"/>
      <c r="N326" s="2533"/>
      <c r="O326" s="2533"/>
      <c r="P326" s="2533"/>
      <c r="Q326" s="2533"/>
      <c r="R326" s="2533"/>
      <c r="S326" s="2533"/>
      <c r="T326" s="2533"/>
      <c r="U326" s="2533"/>
      <c r="V326" s="2533"/>
      <c r="W326" s="3020" t="s">
        <v>151</v>
      </c>
      <c r="X326" s="3020"/>
      <c r="Y326" s="3020"/>
      <c r="Z326" s="3020"/>
      <c r="AA326" s="3020"/>
      <c r="AB326" s="3020"/>
      <c r="AC326" s="3020"/>
      <c r="AD326" s="3020"/>
      <c r="AE326" s="3020"/>
      <c r="AF326" s="3020"/>
      <c r="AG326" s="2532"/>
      <c r="AH326" s="2532"/>
      <c r="AI326" s="2532"/>
      <c r="AJ326" s="2532"/>
      <c r="AK326" s="2532"/>
      <c r="AL326" s="2532"/>
      <c r="AM326" s="2533"/>
      <c r="AN326" s="3022" t="s">
        <v>126</v>
      </c>
      <c r="AO326" s="3022"/>
      <c r="AP326" s="3022"/>
      <c r="AQ326" s="3022"/>
      <c r="AR326" s="3022"/>
      <c r="AS326" s="3022"/>
      <c r="AT326" s="3022"/>
      <c r="AU326" s="3022"/>
      <c r="AV326" s="3022"/>
      <c r="AW326" s="3022"/>
      <c r="AX326" s="2532"/>
      <c r="AY326" s="2532"/>
      <c r="AZ326" s="2532"/>
      <c r="BA326" s="2532"/>
      <c r="BB326" s="2532"/>
      <c r="BC326" s="2533"/>
      <c r="BD326" s="3020" t="s">
        <v>150</v>
      </c>
      <c r="BE326" s="3020"/>
      <c r="BF326" s="3020"/>
      <c r="BG326" s="3020"/>
      <c r="BH326" s="3020"/>
      <c r="BI326" s="3020"/>
      <c r="BJ326" s="3020"/>
      <c r="BK326" s="3020"/>
      <c r="BL326" s="3020"/>
      <c r="BM326" s="3020"/>
      <c r="BN326" s="3020"/>
      <c r="BO326" s="3020"/>
      <c r="BP326" s="3020"/>
      <c r="BQ326" s="3020"/>
      <c r="BR326" s="3020"/>
      <c r="BS326" s="3020"/>
      <c r="BT326" s="3020"/>
      <c r="BU326" s="3020"/>
      <c r="BV326" s="3020"/>
      <c r="BW326" s="3020"/>
      <c r="BX326" s="3020"/>
      <c r="BY326" s="3020"/>
      <c r="BZ326" s="3020"/>
      <c r="CA326" s="3020"/>
      <c r="CB326" s="3020"/>
      <c r="CC326" s="3020"/>
      <c r="CD326" s="3020"/>
      <c r="CE326" s="3020"/>
      <c r="CF326" s="3020"/>
      <c r="CG326" s="3020"/>
      <c r="CH326" s="3020"/>
      <c r="CI326" s="3020"/>
      <c r="CJ326" s="3020"/>
      <c r="CK326" s="3020"/>
      <c r="CL326" s="3020"/>
      <c r="CM326" s="3020"/>
      <c r="CN326" s="3020"/>
      <c r="CO326" s="3020"/>
      <c r="CP326" s="3020"/>
      <c r="CQ326" s="3020"/>
      <c r="CR326" s="3020"/>
      <c r="CS326" s="3020"/>
      <c r="CT326" s="3020"/>
      <c r="CU326" s="3020"/>
      <c r="CV326" s="3020"/>
      <c r="CW326" s="3020"/>
      <c r="CX326" s="3020"/>
      <c r="CY326" s="3020"/>
      <c r="CZ326" s="3020"/>
      <c r="DA326" s="3020"/>
      <c r="DB326" s="3020"/>
      <c r="DC326" s="2533"/>
      <c r="DD326" s="2533"/>
      <c r="DE326" s="2533"/>
    </row>
    <row r="327" spans="1:109" ht="6.75" customHeight="1">
      <c r="A327" s="2533"/>
      <c r="B327" s="2533"/>
      <c r="C327" s="2533"/>
      <c r="D327" s="2533"/>
      <c r="E327" s="2533"/>
      <c r="F327" s="2533"/>
      <c r="G327" s="2533"/>
      <c r="H327" s="2533"/>
      <c r="I327" s="2533"/>
      <c r="J327" s="2533"/>
      <c r="K327" s="2533"/>
      <c r="L327" s="2533"/>
      <c r="M327" s="2533"/>
      <c r="N327" s="2533"/>
      <c r="O327" s="2533"/>
      <c r="P327" s="2533"/>
      <c r="Q327" s="2533"/>
      <c r="R327" s="2533"/>
      <c r="S327" s="2533"/>
      <c r="T327" s="2533"/>
      <c r="U327" s="2533"/>
      <c r="V327" s="2533"/>
      <c r="W327" s="3020"/>
      <c r="X327" s="3020"/>
      <c r="Y327" s="3020"/>
      <c r="Z327" s="3020"/>
      <c r="AA327" s="3020"/>
      <c r="AB327" s="3020"/>
      <c r="AC327" s="3020"/>
      <c r="AD327" s="3020"/>
      <c r="AE327" s="3020"/>
      <c r="AF327" s="3020"/>
      <c r="AG327" s="2533"/>
      <c r="AH327" s="2533"/>
      <c r="AI327" s="2533"/>
      <c r="AJ327" s="2533"/>
      <c r="AK327" s="2533"/>
      <c r="AL327" s="2533"/>
      <c r="AM327" s="2533"/>
      <c r="AN327" s="3022"/>
      <c r="AO327" s="3022"/>
      <c r="AP327" s="3022"/>
      <c r="AQ327" s="3022"/>
      <c r="AR327" s="3022"/>
      <c r="AS327" s="3022"/>
      <c r="AT327" s="3022"/>
      <c r="AU327" s="3022"/>
      <c r="AV327" s="3022"/>
      <c r="AW327" s="3022"/>
      <c r="AX327" s="2533"/>
      <c r="AY327" s="2533"/>
      <c r="AZ327" s="2533"/>
      <c r="BA327" s="2533"/>
      <c r="BB327" s="2533"/>
      <c r="BC327" s="2533"/>
      <c r="BD327" s="3020"/>
      <c r="BE327" s="3020"/>
      <c r="BF327" s="3020"/>
      <c r="BG327" s="3020"/>
      <c r="BH327" s="3020"/>
      <c r="BI327" s="3020"/>
      <c r="BJ327" s="3020"/>
      <c r="BK327" s="3020"/>
      <c r="BL327" s="3020"/>
      <c r="BM327" s="3020"/>
      <c r="BN327" s="3020"/>
      <c r="BO327" s="3020"/>
      <c r="BP327" s="3020"/>
      <c r="BQ327" s="3020"/>
      <c r="BR327" s="3020"/>
      <c r="BS327" s="3020"/>
      <c r="BT327" s="3020"/>
      <c r="BU327" s="3020"/>
      <c r="BV327" s="3020"/>
      <c r="BW327" s="3020"/>
      <c r="BX327" s="3020"/>
      <c r="BY327" s="3020"/>
      <c r="BZ327" s="3020"/>
      <c r="CA327" s="3020"/>
      <c r="CB327" s="3020"/>
      <c r="CC327" s="3020"/>
      <c r="CD327" s="3020"/>
      <c r="CE327" s="3020"/>
      <c r="CF327" s="3020"/>
      <c r="CG327" s="3020"/>
      <c r="CH327" s="3020"/>
      <c r="CI327" s="3020"/>
      <c r="CJ327" s="3020"/>
      <c r="CK327" s="3020"/>
      <c r="CL327" s="3020"/>
      <c r="CM327" s="3020"/>
      <c r="CN327" s="3020"/>
      <c r="CO327" s="3020"/>
      <c r="CP327" s="3020"/>
      <c r="CQ327" s="3020"/>
      <c r="CR327" s="3020"/>
      <c r="CS327" s="3020"/>
      <c r="CT327" s="3020"/>
      <c r="CU327" s="3020"/>
      <c r="CV327" s="3020"/>
      <c r="CW327" s="3020"/>
      <c r="CX327" s="3020"/>
      <c r="CY327" s="3020"/>
      <c r="CZ327" s="3020"/>
      <c r="DA327" s="3020"/>
      <c r="DB327" s="3020"/>
      <c r="DC327" s="2533"/>
      <c r="DD327" s="2533"/>
      <c r="DE327" s="2533"/>
    </row>
    <row r="328" spans="1:109" ht="6.75" customHeight="1">
      <c r="A328" s="2533"/>
      <c r="B328" s="2533"/>
      <c r="C328" s="2533"/>
      <c r="D328" s="2533"/>
      <c r="E328" s="2533"/>
      <c r="F328" s="2533"/>
      <c r="G328" s="2533"/>
      <c r="H328" s="2533"/>
      <c r="I328" s="2533"/>
      <c r="J328" s="2533"/>
      <c r="K328" s="2533"/>
      <c r="L328" s="2533"/>
      <c r="M328" s="2533"/>
      <c r="N328" s="2533"/>
      <c r="O328" s="2533"/>
      <c r="P328" s="2533"/>
      <c r="Q328" s="2533"/>
      <c r="R328" s="2533"/>
      <c r="S328" s="2533"/>
      <c r="T328" s="2533"/>
      <c r="U328" s="2533"/>
      <c r="V328" s="2533"/>
      <c r="W328" s="2533"/>
      <c r="X328" s="2533"/>
      <c r="Y328" s="2533"/>
      <c r="Z328" s="2533"/>
      <c r="AA328" s="2533"/>
      <c r="AB328" s="2533"/>
      <c r="AC328" s="2533"/>
      <c r="AD328" s="2533"/>
      <c r="AE328" s="2533"/>
      <c r="AF328" s="2533"/>
      <c r="AG328" s="2533"/>
      <c r="AH328" s="2533"/>
      <c r="AI328" s="2533"/>
      <c r="AJ328" s="2533"/>
      <c r="AK328" s="2533"/>
      <c r="AL328" s="2533"/>
      <c r="AM328" s="2533"/>
      <c r="AN328" s="2533"/>
      <c r="AO328" s="2533"/>
      <c r="AP328" s="2533"/>
      <c r="AQ328" s="2533"/>
      <c r="AR328" s="2533"/>
      <c r="AS328" s="2533"/>
      <c r="AT328" s="2533"/>
      <c r="AU328" s="2533"/>
      <c r="AV328" s="2533"/>
      <c r="AW328" s="2533"/>
      <c r="AX328" s="2533"/>
      <c r="AY328" s="2533"/>
      <c r="AZ328" s="2533"/>
      <c r="BA328" s="2533"/>
      <c r="BB328" s="2533"/>
      <c r="BC328" s="2533"/>
      <c r="BD328" s="2533"/>
      <c r="BE328" s="2533"/>
      <c r="BF328" s="2533"/>
      <c r="BG328" s="2533"/>
      <c r="BH328" s="2533"/>
      <c r="BI328" s="2533"/>
      <c r="BJ328" s="2533"/>
      <c r="BK328" s="2533"/>
      <c r="BL328" s="2533"/>
      <c r="BM328" s="2533"/>
      <c r="BN328" s="2533"/>
      <c r="BO328" s="2533"/>
      <c r="BP328" s="2533"/>
      <c r="BQ328" s="2533"/>
      <c r="BR328" s="2533"/>
      <c r="BS328" s="2533"/>
      <c r="BT328" s="2533"/>
      <c r="BU328" s="2533"/>
      <c r="BV328" s="2533"/>
      <c r="BW328" s="2533"/>
      <c r="BX328" s="2533"/>
      <c r="BY328" s="2533"/>
      <c r="BZ328" s="2533"/>
      <c r="CA328" s="2533"/>
      <c r="CB328" s="2533"/>
      <c r="CC328" s="2533"/>
      <c r="CD328" s="2533"/>
      <c r="CE328" s="2533"/>
      <c r="CF328" s="2533"/>
      <c r="CG328" s="2533"/>
      <c r="CH328" s="2533"/>
      <c r="CI328" s="2533"/>
      <c r="CJ328" s="2533"/>
      <c r="CK328" s="2533"/>
      <c r="CL328" s="2533"/>
      <c r="CM328" s="2533"/>
      <c r="CN328" s="2533"/>
      <c r="CO328" s="2533"/>
      <c r="CP328" s="2533"/>
      <c r="CQ328" s="2533"/>
      <c r="CR328" s="2533"/>
      <c r="CS328" s="2533"/>
      <c r="CT328" s="2533"/>
      <c r="CU328" s="2533"/>
      <c r="CV328" s="2533"/>
      <c r="CW328" s="2533"/>
      <c r="CX328" s="2533"/>
      <c r="CY328" s="2533"/>
      <c r="CZ328" s="2533"/>
      <c r="DA328" s="2533"/>
      <c r="DB328" s="2533"/>
      <c r="DC328" s="2533"/>
      <c r="DD328" s="2533"/>
      <c r="DE328" s="2533"/>
    </row>
    <row r="329" spans="1:109" ht="6.75" customHeight="1">
      <c r="A329" s="2533"/>
      <c r="B329" s="2533"/>
      <c r="C329" s="2533"/>
      <c r="D329" s="2533"/>
      <c r="E329" s="2533"/>
      <c r="F329" s="2533"/>
      <c r="G329" s="2533"/>
      <c r="H329" s="2533"/>
      <c r="I329" s="2533"/>
      <c r="J329" s="2533"/>
      <c r="K329" s="2533"/>
      <c r="L329" s="2533"/>
      <c r="M329" s="2533"/>
      <c r="N329" s="2533"/>
      <c r="O329" s="2533"/>
      <c r="P329" s="2533"/>
      <c r="Q329" s="2533"/>
      <c r="R329" s="2533"/>
      <c r="S329" s="2533"/>
      <c r="T329" s="2533"/>
      <c r="U329" s="2533"/>
      <c r="V329" s="2533"/>
      <c r="W329" s="2533"/>
      <c r="X329" s="2533"/>
      <c r="Y329" s="2533"/>
      <c r="Z329" s="2533"/>
      <c r="AA329" s="2533"/>
      <c r="AB329" s="2533"/>
      <c r="AC329" s="2533"/>
      <c r="AD329" s="2533"/>
      <c r="AE329" s="2533"/>
      <c r="AF329" s="2533"/>
      <c r="AG329" s="2533"/>
      <c r="AH329" s="2533"/>
      <c r="AI329" s="2533"/>
      <c r="AJ329" s="2533"/>
      <c r="AK329" s="2533"/>
      <c r="AL329" s="2533"/>
      <c r="AM329" s="2533"/>
      <c r="AN329" s="2533"/>
      <c r="AO329" s="2533"/>
      <c r="AP329" s="2533"/>
      <c r="AQ329" s="2533"/>
      <c r="AR329" s="2533"/>
      <c r="AS329" s="2533"/>
      <c r="AT329" s="2533"/>
      <c r="AU329" s="2533"/>
      <c r="AV329" s="2533"/>
      <c r="AW329" s="2533"/>
      <c r="AX329" s="2533"/>
      <c r="AY329" s="2533"/>
      <c r="AZ329" s="2533"/>
      <c r="BA329" s="2533"/>
      <c r="BB329" s="2533"/>
      <c r="BC329" s="2533"/>
      <c r="BD329" s="2533"/>
      <c r="BE329" s="2533"/>
      <c r="BF329" s="2533"/>
      <c r="BG329" s="2533"/>
      <c r="BH329" s="2533"/>
      <c r="BI329" s="2533"/>
      <c r="BJ329" s="2533"/>
      <c r="BK329" s="2533"/>
      <c r="BL329" s="2533"/>
      <c r="BM329" s="2533"/>
      <c r="BN329" s="2533"/>
      <c r="BO329" s="2533"/>
      <c r="BP329" s="2533"/>
      <c r="BQ329" s="2533"/>
      <c r="BR329" s="2533"/>
      <c r="BS329" s="2533"/>
      <c r="BT329" s="2533"/>
      <c r="BU329" s="2533"/>
      <c r="BV329" s="2533"/>
      <c r="BW329" s="2533"/>
      <c r="BX329" s="2533"/>
      <c r="BY329" s="2533"/>
      <c r="BZ329" s="2533"/>
      <c r="CA329" s="2533"/>
      <c r="CB329" s="2533"/>
      <c r="CC329" s="2533"/>
      <c r="CD329" s="2533"/>
      <c r="CE329" s="2533"/>
      <c r="CF329" s="2533"/>
      <c r="CG329" s="2533"/>
      <c r="CH329" s="2533"/>
      <c r="CI329" s="2533"/>
      <c r="CJ329" s="2533"/>
      <c r="CK329" s="2533"/>
      <c r="CL329" s="2533"/>
      <c r="CM329" s="2533"/>
      <c r="CN329" s="2533"/>
      <c r="CO329" s="2533"/>
      <c r="CP329" s="2533"/>
      <c r="CQ329" s="2533"/>
      <c r="CR329" s="2533"/>
      <c r="CS329" s="2533"/>
      <c r="CT329" s="2533"/>
      <c r="CU329" s="2533"/>
      <c r="CV329" s="2533"/>
      <c r="CW329" s="2533"/>
      <c r="CX329" s="2533"/>
      <c r="CY329" s="2533"/>
      <c r="CZ329" s="2533"/>
      <c r="DA329" s="2533"/>
      <c r="DB329" s="2533"/>
      <c r="DC329" s="2533"/>
      <c r="DD329" s="2533"/>
      <c r="DE329" s="2533"/>
    </row>
    <row r="330" spans="1:109" ht="6.75" customHeight="1">
      <c r="A330" s="3021" t="s">
        <v>8217</v>
      </c>
      <c r="B330" s="3021"/>
      <c r="C330" s="3021"/>
      <c r="D330" s="3021"/>
      <c r="E330" s="3021"/>
      <c r="F330" s="3021"/>
      <c r="G330" s="3021"/>
      <c r="H330" s="2533"/>
      <c r="I330" s="2533"/>
      <c r="J330" s="2533"/>
      <c r="K330" s="2533"/>
      <c r="L330" s="2533"/>
      <c r="M330" s="2533"/>
      <c r="N330" s="2533"/>
      <c r="O330" s="3022" t="s">
        <v>149</v>
      </c>
      <c r="P330" s="3022"/>
      <c r="Q330" s="3022"/>
      <c r="R330" s="3022"/>
      <c r="S330" s="3022"/>
      <c r="T330" s="3022"/>
      <c r="U330" s="3022"/>
      <c r="V330" s="3022"/>
      <c r="W330" s="3022"/>
      <c r="X330" s="3022"/>
      <c r="Y330" s="3022"/>
      <c r="Z330" s="3022"/>
      <c r="AA330" s="3022"/>
      <c r="AB330" s="3022"/>
      <c r="AC330" s="3022"/>
      <c r="AD330" s="3022"/>
      <c r="AE330" s="3022"/>
      <c r="AF330" s="2533"/>
      <c r="AG330" s="2533"/>
      <c r="AH330" s="2533"/>
      <c r="AI330" s="2533"/>
      <c r="AJ330" s="2533"/>
      <c r="AK330" s="2533"/>
      <c r="AL330" s="2533"/>
      <c r="AM330" s="2533"/>
      <c r="AN330" s="2533"/>
      <c r="AO330" s="2533"/>
      <c r="AP330" s="2533"/>
      <c r="AQ330" s="2533"/>
      <c r="AR330" s="2533"/>
      <c r="AS330" s="2533"/>
      <c r="AT330" s="2533"/>
      <c r="AU330" s="2533"/>
      <c r="AV330" s="2533"/>
      <c r="AW330" s="2533"/>
      <c r="AX330" s="2533"/>
      <c r="AY330" s="2533"/>
      <c r="AZ330" s="2533"/>
      <c r="BA330" s="2533"/>
      <c r="BB330" s="2533"/>
      <c r="BC330" s="2533"/>
      <c r="BD330" s="2533"/>
      <c r="BE330" s="2533"/>
      <c r="BF330" s="2533"/>
      <c r="BG330" s="2533"/>
      <c r="BH330" s="2533"/>
      <c r="BI330" s="2533"/>
      <c r="BJ330" s="2533"/>
      <c r="BK330" s="2533"/>
      <c r="BL330" s="2533"/>
      <c r="BM330" s="2533"/>
      <c r="BN330" s="2533"/>
      <c r="BO330" s="2533"/>
      <c r="BP330" s="2533"/>
      <c r="BQ330" s="2533"/>
      <c r="BR330" s="2533"/>
      <c r="BS330" s="2533"/>
      <c r="BT330" s="2533"/>
      <c r="BU330" s="2533"/>
      <c r="BV330" s="2533"/>
      <c r="BW330" s="2533"/>
      <c r="BX330" s="2533"/>
      <c r="BY330" s="2533"/>
      <c r="BZ330" s="2533"/>
      <c r="CA330" s="2533"/>
      <c r="CB330" s="2533"/>
      <c r="CC330" s="2533"/>
      <c r="CD330" s="2533"/>
      <c r="CE330" s="2533"/>
      <c r="CF330" s="2533"/>
      <c r="CG330" s="2533"/>
      <c r="CH330" s="2533"/>
      <c r="CI330" s="2533"/>
      <c r="CJ330" s="2533"/>
      <c r="CK330" s="2533"/>
      <c r="CL330" s="2533"/>
      <c r="CM330" s="2533"/>
      <c r="CN330" s="2533"/>
      <c r="CO330" s="2533"/>
      <c r="CP330" s="2533"/>
      <c r="CQ330" s="2533"/>
      <c r="CR330" s="2533"/>
      <c r="CS330" s="2533"/>
      <c r="CT330" s="2533"/>
      <c r="CU330" s="2533"/>
      <c r="CV330" s="2533"/>
      <c r="CW330" s="2533"/>
      <c r="CX330" s="2533"/>
      <c r="CY330" s="2533"/>
      <c r="CZ330" s="2533"/>
      <c r="DA330" s="2533"/>
      <c r="DB330" s="2533"/>
      <c r="DC330" s="2533"/>
      <c r="DD330" s="2533"/>
      <c r="DE330" s="2533"/>
    </row>
    <row r="331" spans="1:109" ht="6.75" customHeight="1">
      <c r="A331" s="3021"/>
      <c r="B331" s="3021"/>
      <c r="C331" s="3021"/>
      <c r="D331" s="3021"/>
      <c r="E331" s="3021"/>
      <c r="F331" s="3021"/>
      <c r="G331" s="3021"/>
      <c r="H331" s="2533"/>
      <c r="I331" s="2533"/>
      <c r="J331" s="2533"/>
      <c r="K331" s="2533"/>
      <c r="L331" s="2533"/>
      <c r="M331" s="2533"/>
      <c r="N331" s="2533"/>
      <c r="O331" s="3022"/>
      <c r="P331" s="3022"/>
      <c r="Q331" s="3022"/>
      <c r="R331" s="3022"/>
      <c r="S331" s="3022"/>
      <c r="T331" s="3022"/>
      <c r="U331" s="3022"/>
      <c r="V331" s="3022"/>
      <c r="W331" s="3022"/>
      <c r="X331" s="3022"/>
      <c r="Y331" s="3022"/>
      <c r="Z331" s="3022"/>
      <c r="AA331" s="3022"/>
      <c r="AB331" s="3022"/>
      <c r="AC331" s="3022"/>
      <c r="AD331" s="3022"/>
      <c r="AE331" s="3022"/>
      <c r="AF331" s="2533"/>
      <c r="AG331" s="2533"/>
      <c r="AH331" s="2533"/>
      <c r="AI331" s="2533"/>
      <c r="AJ331" s="2533"/>
      <c r="AK331" s="2533"/>
      <c r="AL331" s="2533"/>
      <c r="AM331" s="2533"/>
      <c r="AN331" s="2533"/>
      <c r="AO331" s="2533"/>
      <c r="AP331" s="2533"/>
      <c r="AQ331" s="2533"/>
      <c r="AR331" s="2533"/>
      <c r="AS331" s="2533"/>
      <c r="AT331" s="2533"/>
      <c r="AU331" s="2533"/>
      <c r="AV331" s="2533"/>
      <c r="AW331" s="2533"/>
      <c r="AX331" s="2533"/>
      <c r="AY331" s="2533"/>
      <c r="AZ331" s="2533"/>
      <c r="BA331" s="2533"/>
      <c r="BB331" s="2533"/>
      <c r="BC331" s="2533"/>
      <c r="BD331" s="2533"/>
      <c r="BE331" s="2533"/>
      <c r="BF331" s="2533"/>
      <c r="BG331" s="2533"/>
      <c r="BH331" s="2533"/>
      <c r="BI331" s="2533"/>
      <c r="BJ331" s="2533"/>
      <c r="BK331" s="2533"/>
      <c r="BL331" s="2533"/>
      <c r="BM331" s="2533"/>
      <c r="BN331" s="2533"/>
      <c r="BO331" s="2533"/>
      <c r="BP331" s="2533"/>
      <c r="BQ331" s="2533"/>
      <c r="BR331" s="2533"/>
      <c r="BS331" s="2533"/>
      <c r="BT331" s="2533"/>
      <c r="BU331" s="2533"/>
      <c r="BV331" s="2533"/>
      <c r="BW331" s="2533"/>
      <c r="BX331" s="2533"/>
      <c r="BY331" s="2533"/>
      <c r="BZ331" s="2533"/>
      <c r="CA331" s="2533"/>
      <c r="CB331" s="2533"/>
      <c r="CC331" s="2533"/>
      <c r="CD331" s="2533"/>
      <c r="CE331" s="2533"/>
      <c r="CF331" s="2533"/>
      <c r="CG331" s="2533"/>
      <c r="CH331" s="2533"/>
      <c r="CI331" s="2533"/>
      <c r="CJ331" s="2533"/>
      <c r="CK331" s="2533"/>
      <c r="CL331" s="2533"/>
      <c r="CM331" s="2533"/>
      <c r="CN331" s="2533"/>
      <c r="CO331" s="2533"/>
      <c r="CP331" s="2533"/>
      <c r="CQ331" s="2533"/>
      <c r="CR331" s="2533"/>
      <c r="CS331" s="2533"/>
      <c r="CT331" s="2533"/>
      <c r="CU331" s="2533"/>
      <c r="CV331" s="2533"/>
      <c r="CW331" s="2533"/>
      <c r="CX331" s="2533"/>
      <c r="CY331" s="2533"/>
      <c r="CZ331" s="2533"/>
      <c r="DA331" s="2533"/>
      <c r="DB331" s="2533"/>
      <c r="DC331" s="2533"/>
      <c r="DD331" s="2533"/>
      <c r="DE331" s="2533"/>
    </row>
    <row r="332" spans="1:109" ht="6.75" customHeight="1">
      <c r="A332" s="3021"/>
      <c r="B332" s="3021"/>
      <c r="C332" s="3021"/>
      <c r="D332" s="3021"/>
      <c r="E332" s="3021"/>
      <c r="F332" s="3021"/>
      <c r="G332" s="3021"/>
      <c r="H332" s="2533"/>
      <c r="I332" s="2533"/>
      <c r="J332" s="3020" t="s">
        <v>148</v>
      </c>
      <c r="K332" s="3020"/>
      <c r="L332" s="3020"/>
      <c r="M332" s="3020"/>
      <c r="N332" s="3020"/>
      <c r="O332" s="3020"/>
      <c r="P332" s="3020"/>
      <c r="Q332" s="2532"/>
      <c r="R332" s="2532"/>
      <c r="S332" s="2532"/>
      <c r="T332" s="2533"/>
      <c r="U332" s="2533"/>
      <c r="V332" s="2533"/>
      <c r="W332" s="3020" t="s">
        <v>147</v>
      </c>
      <c r="X332" s="3020"/>
      <c r="Y332" s="3020"/>
      <c r="Z332" s="3020"/>
      <c r="AA332" s="3020"/>
      <c r="AB332" s="3020"/>
      <c r="AC332" s="3020"/>
      <c r="AD332" s="3020"/>
      <c r="AE332" s="2533"/>
      <c r="AF332" s="2533"/>
      <c r="AG332" s="2532"/>
      <c r="AH332" s="2532"/>
      <c r="AI332" s="2532"/>
      <c r="AJ332" s="2532"/>
      <c r="AK332" s="2532"/>
      <c r="AL332" s="2532"/>
      <c r="AM332" s="2533"/>
      <c r="AN332" s="3022" t="s">
        <v>146</v>
      </c>
      <c r="AO332" s="3022"/>
      <c r="AP332" s="3022"/>
      <c r="AQ332" s="3022"/>
      <c r="AR332" s="3022"/>
      <c r="AS332" s="3022"/>
      <c r="AT332" s="3022"/>
      <c r="AU332" s="3022"/>
      <c r="AV332" s="3022"/>
      <c r="AW332" s="3022"/>
      <c r="AX332" s="2532"/>
      <c r="AY332" s="2532"/>
      <c r="AZ332" s="2533"/>
      <c r="BA332" s="2533"/>
      <c r="BB332" s="2533"/>
      <c r="BC332" s="2533"/>
      <c r="BD332" s="3022" t="s">
        <v>7454</v>
      </c>
      <c r="BE332" s="3022"/>
      <c r="BF332" s="3022"/>
      <c r="BG332" s="3022"/>
      <c r="BH332" s="3022"/>
      <c r="BI332" s="3022"/>
      <c r="BJ332" s="3022"/>
      <c r="BK332" s="3022"/>
      <c r="BL332" s="3022"/>
      <c r="BM332" s="3022"/>
      <c r="BN332" s="3022"/>
      <c r="BO332" s="3022"/>
      <c r="BP332" s="3022"/>
      <c r="BQ332" s="3022"/>
      <c r="BR332" s="3022"/>
      <c r="BS332" s="3022"/>
      <c r="BT332" s="3022"/>
      <c r="BU332" s="3022"/>
      <c r="BV332" s="3022"/>
      <c r="BW332" s="3022"/>
      <c r="BX332" s="3022"/>
      <c r="BY332" s="3022"/>
      <c r="BZ332" s="3022"/>
      <c r="CA332" s="3022"/>
      <c r="CB332" s="3022"/>
      <c r="CC332" s="3022"/>
      <c r="CD332" s="3022"/>
      <c r="CE332" s="3022"/>
      <c r="CF332" s="3022"/>
      <c r="CG332" s="3022"/>
      <c r="CH332" s="3022"/>
      <c r="CI332" s="3022"/>
      <c r="CJ332" s="3022"/>
      <c r="CK332" s="3022"/>
      <c r="CL332" s="3022"/>
      <c r="CM332" s="3022"/>
      <c r="CN332" s="3022"/>
      <c r="CO332" s="3022"/>
      <c r="CP332" s="3022"/>
      <c r="CQ332" s="3022"/>
      <c r="CR332" s="3022"/>
      <c r="CS332" s="3022"/>
      <c r="CT332" s="3022"/>
      <c r="CU332" s="3022"/>
      <c r="CV332" s="3022"/>
      <c r="CW332" s="3022"/>
      <c r="CX332" s="3022"/>
      <c r="CY332" s="3022"/>
      <c r="CZ332" s="3022"/>
      <c r="DA332" s="3022"/>
      <c r="DB332" s="3022"/>
      <c r="DC332" s="3022"/>
      <c r="DD332" s="3022"/>
      <c r="DE332" s="3022"/>
    </row>
    <row r="333" spans="1:109" ht="6.75" customHeight="1">
      <c r="A333" s="3021"/>
      <c r="B333" s="3021"/>
      <c r="C333" s="3021"/>
      <c r="D333" s="3021"/>
      <c r="E333" s="3021"/>
      <c r="F333" s="3021"/>
      <c r="G333" s="3021"/>
      <c r="H333" s="2535"/>
      <c r="I333" s="2533"/>
      <c r="J333" s="3020"/>
      <c r="K333" s="3020"/>
      <c r="L333" s="3020"/>
      <c r="M333" s="3020"/>
      <c r="N333" s="3020"/>
      <c r="O333" s="3020"/>
      <c r="P333" s="3020"/>
      <c r="Q333" s="2533"/>
      <c r="R333" s="2533"/>
      <c r="S333" s="2533"/>
      <c r="T333" s="2535"/>
      <c r="U333" s="2562"/>
      <c r="V333" s="2533"/>
      <c r="W333" s="3020"/>
      <c r="X333" s="3020"/>
      <c r="Y333" s="3020"/>
      <c r="Z333" s="3020"/>
      <c r="AA333" s="3020"/>
      <c r="AB333" s="3020"/>
      <c r="AC333" s="3020"/>
      <c r="AD333" s="3020"/>
      <c r="AE333" s="2535"/>
      <c r="AF333" s="2535"/>
      <c r="AG333" s="2533"/>
      <c r="AH333" s="2533"/>
      <c r="AI333" s="2533"/>
      <c r="AJ333" s="2533"/>
      <c r="AK333" s="2562"/>
      <c r="AL333" s="2533"/>
      <c r="AM333" s="2533"/>
      <c r="AN333" s="3022"/>
      <c r="AO333" s="3022"/>
      <c r="AP333" s="3022"/>
      <c r="AQ333" s="3022"/>
      <c r="AR333" s="3022"/>
      <c r="AS333" s="3022"/>
      <c r="AT333" s="3022"/>
      <c r="AU333" s="3022"/>
      <c r="AV333" s="3022"/>
      <c r="AW333" s="3022"/>
      <c r="AX333" s="2533"/>
      <c r="AY333" s="2533"/>
      <c r="AZ333" s="2535"/>
      <c r="BA333" s="2535"/>
      <c r="BB333" s="2535"/>
      <c r="BC333" s="2533"/>
      <c r="BD333" s="3022"/>
      <c r="BE333" s="3022"/>
      <c r="BF333" s="3022"/>
      <c r="BG333" s="3022"/>
      <c r="BH333" s="3022"/>
      <c r="BI333" s="3022"/>
      <c r="BJ333" s="3022"/>
      <c r="BK333" s="3022"/>
      <c r="BL333" s="3022"/>
      <c r="BM333" s="3022"/>
      <c r="BN333" s="3022"/>
      <c r="BO333" s="3022"/>
      <c r="BP333" s="3022"/>
      <c r="BQ333" s="3022"/>
      <c r="BR333" s="3022"/>
      <c r="BS333" s="3022"/>
      <c r="BT333" s="3022"/>
      <c r="BU333" s="3022"/>
      <c r="BV333" s="3022"/>
      <c r="BW333" s="3022"/>
      <c r="BX333" s="3022"/>
      <c r="BY333" s="3022"/>
      <c r="BZ333" s="3022"/>
      <c r="CA333" s="3022"/>
      <c r="CB333" s="3022"/>
      <c r="CC333" s="3022"/>
      <c r="CD333" s="3022"/>
      <c r="CE333" s="3022"/>
      <c r="CF333" s="3022"/>
      <c r="CG333" s="3022"/>
      <c r="CH333" s="3022"/>
      <c r="CI333" s="3022"/>
      <c r="CJ333" s="3022"/>
      <c r="CK333" s="3022"/>
      <c r="CL333" s="3022"/>
      <c r="CM333" s="3022"/>
      <c r="CN333" s="3022"/>
      <c r="CO333" s="3022"/>
      <c r="CP333" s="3022"/>
      <c r="CQ333" s="3022"/>
      <c r="CR333" s="3022"/>
      <c r="CS333" s="3022"/>
      <c r="CT333" s="3022"/>
      <c r="CU333" s="3022"/>
      <c r="CV333" s="3022"/>
      <c r="CW333" s="3022"/>
      <c r="CX333" s="3022"/>
      <c r="CY333" s="3022"/>
      <c r="CZ333" s="3022"/>
      <c r="DA333" s="3022"/>
      <c r="DB333" s="3022"/>
      <c r="DC333" s="3022"/>
      <c r="DD333" s="3022"/>
      <c r="DE333" s="3022"/>
    </row>
    <row r="334" spans="1:109" ht="6.75" customHeight="1">
      <c r="A334" s="3021"/>
      <c r="B334" s="3021"/>
      <c r="C334" s="3021"/>
      <c r="D334" s="3021"/>
      <c r="E334" s="3021"/>
      <c r="F334" s="3021"/>
      <c r="G334" s="3021"/>
      <c r="H334" s="2533"/>
      <c r="I334" s="2533"/>
      <c r="J334" s="2533"/>
      <c r="K334" s="2533"/>
      <c r="L334" s="2533"/>
      <c r="M334" s="2533"/>
      <c r="N334" s="2533"/>
      <c r="O334" s="2533"/>
      <c r="P334" s="2533"/>
      <c r="Q334" s="2533"/>
      <c r="R334" s="2533"/>
      <c r="S334" s="2533"/>
      <c r="T334" s="2533"/>
      <c r="U334" s="2561"/>
      <c r="V334" s="2533"/>
      <c r="W334" s="2533"/>
      <c r="X334" s="2533"/>
      <c r="Y334" s="2533"/>
      <c r="Z334" s="2533"/>
      <c r="AA334" s="2533"/>
      <c r="AB334" s="2533"/>
      <c r="AC334" s="2533"/>
      <c r="AD334" s="2533"/>
      <c r="AE334" s="2533"/>
      <c r="AF334" s="2533"/>
      <c r="AG334" s="2533"/>
      <c r="AH334" s="2533"/>
      <c r="AI334" s="2533"/>
      <c r="AJ334" s="2533"/>
      <c r="AK334" s="2561"/>
      <c r="AL334" s="2533"/>
      <c r="AM334" s="2533"/>
      <c r="AN334" s="2555"/>
      <c r="AO334" s="2555"/>
      <c r="AP334" s="2555"/>
      <c r="AQ334" s="2555"/>
      <c r="AR334" s="2555"/>
      <c r="AS334" s="2555"/>
      <c r="AT334" s="2555"/>
      <c r="AU334" s="2555"/>
      <c r="AV334" s="2555"/>
      <c r="AW334" s="2555"/>
      <c r="AX334" s="2533"/>
      <c r="AY334" s="2533"/>
      <c r="AZ334" s="2533"/>
      <c r="BA334" s="2533"/>
      <c r="BB334" s="2533"/>
      <c r="BC334" s="2533"/>
      <c r="BD334" s="2555"/>
      <c r="BE334" s="2555"/>
      <c r="BF334" s="2555"/>
      <c r="BG334" s="2555"/>
      <c r="BH334" s="2555"/>
      <c r="BI334" s="2555"/>
      <c r="BJ334" s="2555"/>
      <c r="BK334" s="2555"/>
      <c r="BL334" s="2555"/>
      <c r="BM334" s="2555"/>
      <c r="BN334" s="2555"/>
      <c r="BO334" s="2555"/>
      <c r="BP334" s="2555"/>
      <c r="BQ334" s="2555"/>
      <c r="BR334" s="2555"/>
      <c r="BS334" s="2555"/>
      <c r="BT334" s="2555"/>
      <c r="BU334" s="2555"/>
      <c r="BV334" s="2555"/>
      <c r="BW334" s="2555"/>
      <c r="BX334" s="2555"/>
      <c r="BY334" s="2555"/>
      <c r="BZ334" s="2555"/>
      <c r="CA334" s="2555"/>
      <c r="CB334" s="2555"/>
      <c r="CC334" s="2555"/>
      <c r="CD334" s="2555"/>
      <c r="CE334" s="2555"/>
      <c r="CF334" s="2555"/>
      <c r="CG334" s="2555"/>
      <c r="CH334" s="2555"/>
      <c r="CI334" s="2555"/>
      <c r="CJ334" s="2555"/>
      <c r="CK334" s="2555"/>
      <c r="CL334" s="2555"/>
      <c r="CM334" s="2555"/>
      <c r="CN334" s="2555"/>
      <c r="CO334" s="2555"/>
      <c r="CP334" s="2555"/>
      <c r="CQ334" s="2555"/>
      <c r="CR334" s="2555"/>
      <c r="CS334" s="2555"/>
      <c r="CT334" s="2555"/>
      <c r="CU334" s="2555"/>
      <c r="CV334" s="2555"/>
      <c r="CW334" s="2555"/>
      <c r="CX334" s="2555"/>
      <c r="CY334" s="2555"/>
      <c r="CZ334" s="2555"/>
      <c r="DA334" s="2555"/>
      <c r="DB334" s="2555"/>
      <c r="DC334" s="2555"/>
      <c r="DD334" s="2555"/>
      <c r="DE334" s="2555"/>
    </row>
    <row r="335" spans="1:109" ht="6.75" customHeight="1">
      <c r="A335" s="2533"/>
      <c r="B335" s="2564"/>
      <c r="C335" s="2565"/>
      <c r="D335" s="2565"/>
      <c r="E335" s="2565"/>
      <c r="F335" s="2565"/>
      <c r="G335" s="2565"/>
      <c r="H335" s="2533"/>
      <c r="I335" s="2533"/>
      <c r="J335" s="2533"/>
      <c r="K335" s="2533"/>
      <c r="L335" s="2533"/>
      <c r="M335" s="2533"/>
      <c r="N335" s="2533"/>
      <c r="O335" s="2533"/>
      <c r="P335" s="2533"/>
      <c r="Q335" s="2533"/>
      <c r="R335" s="2533"/>
      <c r="S335" s="2533"/>
      <c r="T335" s="2533"/>
      <c r="U335" s="2561"/>
      <c r="V335" s="2533"/>
      <c r="W335" s="2533"/>
      <c r="X335" s="2533"/>
      <c r="Y335" s="2533"/>
      <c r="Z335" s="2533"/>
      <c r="AA335" s="2533"/>
      <c r="AB335" s="2533"/>
      <c r="AC335" s="2533"/>
      <c r="AD335" s="2533"/>
      <c r="AE335" s="2533"/>
      <c r="AF335" s="2533"/>
      <c r="AG335" s="2533"/>
      <c r="AH335" s="2533"/>
      <c r="AI335" s="2533"/>
      <c r="AJ335" s="2533"/>
      <c r="AK335" s="2563"/>
      <c r="AL335" s="2532"/>
      <c r="AM335" s="2533"/>
      <c r="AN335" s="3022" t="s">
        <v>7433</v>
      </c>
      <c r="AO335" s="3022"/>
      <c r="AP335" s="3022"/>
      <c r="AQ335" s="3022"/>
      <c r="AR335" s="3022"/>
      <c r="AS335" s="3022"/>
      <c r="AT335" s="3022"/>
      <c r="AU335" s="3022"/>
      <c r="AV335" s="3022"/>
      <c r="AW335" s="3022"/>
      <c r="AX335" s="2532"/>
      <c r="AY335" s="2532"/>
      <c r="AZ335" s="2532"/>
      <c r="BA335" s="2532"/>
      <c r="BB335" s="2532"/>
      <c r="BC335" s="2533"/>
      <c r="BD335" s="3022" t="s">
        <v>7455</v>
      </c>
      <c r="BE335" s="3022"/>
      <c r="BF335" s="3022"/>
      <c r="BG335" s="3022"/>
      <c r="BH335" s="3022"/>
      <c r="BI335" s="3022"/>
      <c r="BJ335" s="3022"/>
      <c r="BK335" s="3022"/>
      <c r="BL335" s="3022"/>
      <c r="BM335" s="3022"/>
      <c r="BN335" s="3022"/>
      <c r="BO335" s="3022"/>
      <c r="BP335" s="3022"/>
      <c r="BQ335" s="3022"/>
      <c r="BR335" s="3022"/>
      <c r="BS335" s="3022"/>
      <c r="BT335" s="3022"/>
      <c r="BU335" s="3022"/>
      <c r="BV335" s="3022"/>
      <c r="BW335" s="3022"/>
      <c r="BX335" s="3022"/>
      <c r="BY335" s="3022"/>
      <c r="BZ335" s="3022"/>
      <c r="CA335" s="3022"/>
      <c r="CB335" s="3022"/>
      <c r="CC335" s="3022"/>
      <c r="CD335" s="3022"/>
      <c r="CE335" s="3022"/>
      <c r="CF335" s="3022"/>
      <c r="CG335" s="3022"/>
      <c r="CH335" s="3022"/>
      <c r="CI335" s="3022"/>
      <c r="CJ335" s="3022"/>
      <c r="CK335" s="3022"/>
      <c r="CL335" s="3022"/>
      <c r="CM335" s="3022"/>
      <c r="CN335" s="3022"/>
      <c r="CO335" s="3022"/>
      <c r="CP335" s="3022"/>
      <c r="CQ335" s="3022"/>
      <c r="CR335" s="3022"/>
      <c r="CS335" s="3022"/>
      <c r="CT335" s="3022"/>
      <c r="CU335" s="3022"/>
      <c r="CV335" s="3022"/>
      <c r="CW335" s="3022"/>
      <c r="CX335" s="3022"/>
      <c r="CY335" s="3022"/>
      <c r="CZ335" s="3022"/>
      <c r="DA335" s="3022"/>
      <c r="DB335" s="3022"/>
      <c r="DC335" s="3022"/>
      <c r="DD335" s="3022"/>
      <c r="DE335" s="3022"/>
    </row>
    <row r="336" spans="1:109" ht="6.75" customHeight="1">
      <c r="A336" s="2533"/>
      <c r="B336" s="2565"/>
      <c r="C336" s="2565"/>
      <c r="D336" s="2565"/>
      <c r="E336" s="2565"/>
      <c r="F336" s="2565"/>
      <c r="G336" s="2565"/>
      <c r="H336" s="2533"/>
      <c r="I336" s="2533"/>
      <c r="J336" s="2533"/>
      <c r="K336" s="2533"/>
      <c r="L336" s="2533"/>
      <c r="M336" s="2533"/>
      <c r="N336" s="2533"/>
      <c r="O336" s="2533"/>
      <c r="P336" s="2533"/>
      <c r="Q336" s="2533"/>
      <c r="R336" s="2533"/>
      <c r="S336" s="2533"/>
      <c r="T336" s="2533"/>
      <c r="U336" s="2561"/>
      <c r="V336" s="2533"/>
      <c r="W336" s="2533"/>
      <c r="X336" s="2533"/>
      <c r="Y336" s="2533"/>
      <c r="Z336" s="2533"/>
      <c r="AA336" s="2533"/>
      <c r="AB336" s="2533"/>
      <c r="AC336" s="2533"/>
      <c r="AD336" s="2533"/>
      <c r="AE336" s="2533"/>
      <c r="AF336" s="2533"/>
      <c r="AG336" s="2533"/>
      <c r="AH336" s="2533"/>
      <c r="AI336" s="2533"/>
      <c r="AJ336" s="2533"/>
      <c r="AK336" s="2562"/>
      <c r="AL336" s="2533"/>
      <c r="AM336" s="2533"/>
      <c r="AN336" s="3022"/>
      <c r="AO336" s="3022"/>
      <c r="AP336" s="3022"/>
      <c r="AQ336" s="3022"/>
      <c r="AR336" s="3022"/>
      <c r="AS336" s="3022"/>
      <c r="AT336" s="3022"/>
      <c r="AU336" s="3022"/>
      <c r="AV336" s="3022"/>
      <c r="AW336" s="3022"/>
      <c r="AX336" s="2533"/>
      <c r="AY336" s="2533"/>
      <c r="AZ336" s="2533"/>
      <c r="BA336" s="2533"/>
      <c r="BB336" s="2533"/>
      <c r="BC336" s="2533"/>
      <c r="BD336" s="3022"/>
      <c r="BE336" s="3022"/>
      <c r="BF336" s="3022"/>
      <c r="BG336" s="3022"/>
      <c r="BH336" s="3022"/>
      <c r="BI336" s="3022"/>
      <c r="BJ336" s="3022"/>
      <c r="BK336" s="3022"/>
      <c r="BL336" s="3022"/>
      <c r="BM336" s="3022"/>
      <c r="BN336" s="3022"/>
      <c r="BO336" s="3022"/>
      <c r="BP336" s="3022"/>
      <c r="BQ336" s="3022"/>
      <c r="BR336" s="3022"/>
      <c r="BS336" s="3022"/>
      <c r="BT336" s="3022"/>
      <c r="BU336" s="3022"/>
      <c r="BV336" s="3022"/>
      <c r="BW336" s="3022"/>
      <c r="BX336" s="3022"/>
      <c r="BY336" s="3022"/>
      <c r="BZ336" s="3022"/>
      <c r="CA336" s="3022"/>
      <c r="CB336" s="3022"/>
      <c r="CC336" s="3022"/>
      <c r="CD336" s="3022"/>
      <c r="CE336" s="3022"/>
      <c r="CF336" s="3022"/>
      <c r="CG336" s="3022"/>
      <c r="CH336" s="3022"/>
      <c r="CI336" s="3022"/>
      <c r="CJ336" s="3022"/>
      <c r="CK336" s="3022"/>
      <c r="CL336" s="3022"/>
      <c r="CM336" s="3022"/>
      <c r="CN336" s="3022"/>
      <c r="CO336" s="3022"/>
      <c r="CP336" s="3022"/>
      <c r="CQ336" s="3022"/>
      <c r="CR336" s="3022"/>
      <c r="CS336" s="3022"/>
      <c r="CT336" s="3022"/>
      <c r="CU336" s="3022"/>
      <c r="CV336" s="3022"/>
      <c r="CW336" s="3022"/>
      <c r="CX336" s="3022"/>
      <c r="CY336" s="3022"/>
      <c r="CZ336" s="3022"/>
      <c r="DA336" s="3022"/>
      <c r="DB336" s="3022"/>
      <c r="DC336" s="3022"/>
      <c r="DD336" s="3022"/>
      <c r="DE336" s="3022"/>
    </row>
    <row r="337" spans="1:109" ht="6.75" customHeight="1">
      <c r="A337" s="2533"/>
      <c r="B337" s="2533"/>
      <c r="C337" s="2533"/>
      <c r="D337" s="2533"/>
      <c r="E337" s="2533"/>
      <c r="F337" s="2533"/>
      <c r="G337" s="2533"/>
      <c r="H337" s="2533"/>
      <c r="I337" s="2533"/>
      <c r="J337" s="2533"/>
      <c r="K337" s="2533"/>
      <c r="L337" s="2533"/>
      <c r="M337" s="2533"/>
      <c r="N337" s="2533"/>
      <c r="O337" s="2533"/>
      <c r="P337" s="2533"/>
      <c r="Q337" s="2533"/>
      <c r="R337" s="2533"/>
      <c r="S337" s="2533"/>
      <c r="T337" s="2533"/>
      <c r="U337" s="2561"/>
      <c r="V337" s="2533"/>
      <c r="W337" s="2533"/>
      <c r="X337" s="2533"/>
      <c r="Y337" s="2533"/>
      <c r="Z337" s="2533"/>
      <c r="AA337" s="2533"/>
      <c r="AB337" s="2533"/>
      <c r="AC337" s="2533"/>
      <c r="AD337" s="2533"/>
      <c r="AE337" s="2533"/>
      <c r="AF337" s="2533"/>
      <c r="AG337" s="2533"/>
      <c r="AH337" s="2533"/>
      <c r="AI337" s="2533"/>
      <c r="AJ337" s="2533"/>
      <c r="AK337" s="2561"/>
      <c r="AL337" s="2533"/>
      <c r="AM337" s="2533"/>
      <c r="AN337" s="2533"/>
      <c r="AO337" s="2533"/>
      <c r="AP337" s="2533"/>
      <c r="AQ337" s="2533"/>
      <c r="AR337" s="2533"/>
      <c r="AS337" s="2533"/>
      <c r="AT337" s="2533"/>
      <c r="AU337" s="2533"/>
      <c r="AV337" s="2533"/>
      <c r="AW337" s="2533"/>
      <c r="AX337" s="2533"/>
      <c r="AY337" s="2533"/>
      <c r="AZ337" s="2533"/>
      <c r="BA337" s="2533"/>
      <c r="BB337" s="2533"/>
      <c r="BC337" s="2533"/>
      <c r="BD337" s="2533"/>
      <c r="BE337" s="2533"/>
      <c r="BF337" s="2533"/>
      <c r="BG337" s="2533"/>
      <c r="BH337" s="2533"/>
      <c r="BI337" s="2533"/>
      <c r="BJ337" s="2533"/>
      <c r="BK337" s="2533"/>
      <c r="BL337" s="2533"/>
      <c r="BM337" s="2533"/>
      <c r="BN337" s="2533"/>
      <c r="BO337" s="2533"/>
      <c r="BP337" s="2533"/>
      <c r="BQ337" s="2533"/>
      <c r="BR337" s="2533"/>
      <c r="BS337" s="2533"/>
      <c r="BT337" s="2533"/>
      <c r="BU337" s="2533"/>
      <c r="BV337" s="2533"/>
      <c r="BW337" s="2533"/>
      <c r="BX337" s="2533"/>
      <c r="BY337" s="2533"/>
      <c r="BZ337" s="2533"/>
      <c r="CA337" s="2533"/>
      <c r="CB337" s="2533"/>
      <c r="CC337" s="2533"/>
      <c r="CD337" s="2533"/>
      <c r="CE337" s="2533"/>
      <c r="CF337" s="2533"/>
      <c r="CG337" s="2533"/>
      <c r="CH337" s="2533"/>
      <c r="CI337" s="2533"/>
      <c r="CJ337" s="2533"/>
      <c r="CK337" s="2533"/>
      <c r="CL337" s="2533"/>
      <c r="CM337" s="2533"/>
      <c r="CN337" s="2533"/>
      <c r="CO337" s="2533"/>
      <c r="CP337" s="2533"/>
      <c r="CQ337" s="2533"/>
      <c r="CR337" s="2533"/>
      <c r="CS337" s="2533"/>
      <c r="CT337" s="2533"/>
      <c r="CU337" s="2533"/>
      <c r="CV337" s="2533"/>
      <c r="CW337" s="2533"/>
      <c r="CX337" s="2533"/>
      <c r="CY337" s="2533"/>
      <c r="CZ337" s="2533"/>
      <c r="DA337" s="2533"/>
      <c r="DB337" s="2533"/>
      <c r="DC337" s="2533"/>
      <c r="DD337" s="2533"/>
      <c r="DE337" s="2533"/>
    </row>
    <row r="338" spans="1:109" ht="6.75" customHeight="1">
      <c r="A338" s="2533"/>
      <c r="B338" s="2533"/>
      <c r="C338" s="2533"/>
      <c r="D338" s="2533"/>
      <c r="E338" s="2533"/>
      <c r="F338" s="2533"/>
      <c r="G338" s="2533"/>
      <c r="H338" s="2533"/>
      <c r="I338" s="2533"/>
      <c r="J338" s="2533"/>
      <c r="K338" s="2533"/>
      <c r="L338" s="2533"/>
      <c r="M338" s="2533"/>
      <c r="N338" s="2533"/>
      <c r="O338" s="2533"/>
      <c r="P338" s="2533"/>
      <c r="Q338" s="2533"/>
      <c r="R338" s="2533"/>
      <c r="S338" s="2533"/>
      <c r="T338" s="2533"/>
      <c r="U338" s="2563"/>
      <c r="V338" s="2533"/>
      <c r="W338" s="3021" t="s">
        <v>9100</v>
      </c>
      <c r="X338" s="3021"/>
      <c r="Y338" s="3021"/>
      <c r="Z338" s="3021"/>
      <c r="AA338" s="3021"/>
      <c r="AB338" s="3021"/>
      <c r="AC338" s="3021"/>
      <c r="AD338" s="3021"/>
      <c r="AE338" s="3021"/>
      <c r="AF338" s="3021"/>
      <c r="AG338" s="3021"/>
      <c r="AH338" s="3021"/>
      <c r="AI338" s="2533"/>
      <c r="AJ338" s="2533"/>
      <c r="AK338" s="2563"/>
      <c r="AL338" s="2532"/>
      <c r="AM338" s="2533"/>
      <c r="AN338" s="3022" t="s">
        <v>7434</v>
      </c>
      <c r="AO338" s="3022"/>
      <c r="AP338" s="3022"/>
      <c r="AQ338" s="3022"/>
      <c r="AR338" s="3022"/>
      <c r="AS338" s="3022"/>
      <c r="AT338" s="3022"/>
      <c r="AU338" s="3022"/>
      <c r="AV338" s="3022"/>
      <c r="AW338" s="3022"/>
      <c r="AX338" s="3022"/>
      <c r="AY338" s="3022"/>
      <c r="AZ338" s="3022"/>
      <c r="BA338" s="3022"/>
      <c r="BB338" s="3022"/>
      <c r="BC338" s="3022"/>
      <c r="BD338" s="3022"/>
      <c r="BE338" s="3022"/>
      <c r="BF338" s="3022"/>
      <c r="BG338" s="2533"/>
      <c r="BH338" s="2533"/>
      <c r="BI338" s="2533"/>
      <c r="BJ338" s="2533"/>
      <c r="BK338" s="2533"/>
      <c r="BL338" s="2533"/>
      <c r="BM338" s="2533"/>
      <c r="BN338" s="2533"/>
      <c r="BO338" s="2533"/>
      <c r="BP338" s="2533"/>
      <c r="BQ338" s="2533"/>
      <c r="BR338" s="2533"/>
      <c r="BS338" s="2533"/>
      <c r="BT338" s="2533"/>
      <c r="BU338" s="2533"/>
      <c r="BV338" s="2533"/>
      <c r="BW338" s="2533"/>
      <c r="BX338" s="2533"/>
      <c r="BY338" s="2533"/>
      <c r="BZ338" s="2533"/>
      <c r="CA338" s="2533"/>
      <c r="CB338" s="2533"/>
      <c r="CC338" s="2533"/>
      <c r="CD338" s="2533"/>
      <c r="CE338" s="2533"/>
      <c r="CF338" s="2533"/>
      <c r="CG338" s="2533"/>
      <c r="CH338" s="2533"/>
      <c r="CI338" s="2533"/>
      <c r="CJ338" s="2533"/>
      <c r="CK338" s="2533"/>
      <c r="CL338" s="2533"/>
      <c r="CM338" s="2533"/>
      <c r="CN338" s="2533"/>
      <c r="CO338" s="2533"/>
      <c r="CP338" s="2533"/>
      <c r="CQ338" s="2533"/>
      <c r="CR338" s="2533"/>
      <c r="CS338" s="2533"/>
      <c r="CT338" s="2533"/>
      <c r="CU338" s="2533"/>
      <c r="CV338" s="2533"/>
      <c r="CW338" s="2533"/>
      <c r="CX338" s="2533"/>
      <c r="CY338" s="2533"/>
      <c r="CZ338" s="2533"/>
      <c r="DA338" s="2533"/>
      <c r="DB338" s="2533"/>
      <c r="DC338" s="2533"/>
      <c r="DD338" s="2533"/>
      <c r="DE338" s="2533"/>
    </row>
    <row r="339" spans="1:109" ht="6.75" customHeight="1">
      <c r="A339" s="2533"/>
      <c r="B339" s="2533"/>
      <c r="C339" s="2533"/>
      <c r="D339" s="2533"/>
      <c r="E339" s="2533"/>
      <c r="F339" s="2533"/>
      <c r="G339" s="2533"/>
      <c r="H339" s="2533"/>
      <c r="I339" s="2533"/>
      <c r="J339" s="2533"/>
      <c r="K339" s="2533"/>
      <c r="L339" s="2533"/>
      <c r="M339" s="2533"/>
      <c r="N339" s="2533"/>
      <c r="O339" s="2533"/>
      <c r="P339" s="2533"/>
      <c r="Q339" s="2533"/>
      <c r="R339" s="2533"/>
      <c r="S339" s="2533"/>
      <c r="T339" s="2533"/>
      <c r="U339" s="2533"/>
      <c r="V339" s="2533"/>
      <c r="W339" s="3021"/>
      <c r="X339" s="3021"/>
      <c r="Y339" s="3021"/>
      <c r="Z339" s="3021"/>
      <c r="AA339" s="3021"/>
      <c r="AB339" s="3021"/>
      <c r="AC339" s="3021"/>
      <c r="AD339" s="3021"/>
      <c r="AE339" s="3021"/>
      <c r="AF339" s="3021"/>
      <c r="AG339" s="3021"/>
      <c r="AH339" s="3021"/>
      <c r="AI339" s="2533"/>
      <c r="AJ339" s="2533"/>
      <c r="AK339" s="2561"/>
      <c r="AL339" s="2533"/>
      <c r="AM339" s="2533"/>
      <c r="AN339" s="3022"/>
      <c r="AO339" s="3022"/>
      <c r="AP339" s="3022"/>
      <c r="AQ339" s="3022"/>
      <c r="AR339" s="3022"/>
      <c r="AS339" s="3022"/>
      <c r="AT339" s="3022"/>
      <c r="AU339" s="3022"/>
      <c r="AV339" s="3022"/>
      <c r="AW339" s="3022"/>
      <c r="AX339" s="3022"/>
      <c r="AY339" s="3022"/>
      <c r="AZ339" s="3022"/>
      <c r="BA339" s="3022"/>
      <c r="BB339" s="3022"/>
      <c r="BC339" s="3022"/>
      <c r="BD339" s="3022"/>
      <c r="BE339" s="3022"/>
      <c r="BF339" s="3022"/>
      <c r="BG339" s="2533"/>
      <c r="BH339" s="2533"/>
      <c r="BI339" s="2533"/>
      <c r="BJ339" s="2533"/>
      <c r="BK339" s="2533"/>
      <c r="BL339" s="2533"/>
      <c r="BM339" s="2533"/>
      <c r="BN339" s="2533"/>
      <c r="BO339" s="2533"/>
      <c r="BP339" s="2533"/>
      <c r="BQ339" s="2533"/>
      <c r="BR339" s="2533"/>
      <c r="BS339" s="2533"/>
      <c r="BT339" s="2533"/>
      <c r="BU339" s="2533"/>
      <c r="BV339" s="2533"/>
      <c r="BW339" s="2533"/>
      <c r="BX339" s="2533"/>
      <c r="BY339" s="2533"/>
      <c r="BZ339" s="2533"/>
      <c r="CA339" s="2533"/>
      <c r="CB339" s="2533"/>
      <c r="CC339" s="2533"/>
      <c r="CD339" s="2533"/>
      <c r="CE339" s="2533"/>
      <c r="CF339" s="2533"/>
      <c r="CG339" s="2533"/>
      <c r="CH339" s="2533"/>
      <c r="CI339" s="2533"/>
      <c r="CJ339" s="2533"/>
      <c r="CK339" s="2533"/>
      <c r="CL339" s="2533"/>
      <c r="CM339" s="2533"/>
      <c r="CN339" s="2533"/>
      <c r="CO339" s="2533"/>
      <c r="CP339" s="2533"/>
      <c r="CQ339" s="2533"/>
      <c r="CR339" s="2533"/>
      <c r="CS339" s="2533"/>
      <c r="CT339" s="2533"/>
      <c r="CU339" s="2533"/>
      <c r="CV339" s="2533"/>
      <c r="CW339" s="2533"/>
      <c r="CX339" s="2533"/>
      <c r="CY339" s="2533"/>
      <c r="CZ339" s="2533"/>
      <c r="DA339" s="2533"/>
      <c r="DB339" s="2533"/>
      <c r="DC339" s="2533"/>
      <c r="DD339" s="2533"/>
      <c r="DE339" s="2533"/>
    </row>
    <row r="340" spans="1:109" ht="6.75" customHeight="1">
      <c r="A340" s="2533"/>
      <c r="B340" s="2533"/>
      <c r="C340" s="2533"/>
      <c r="D340" s="2533"/>
      <c r="E340" s="2533"/>
      <c r="F340" s="2533"/>
      <c r="G340" s="2533"/>
      <c r="H340" s="2533"/>
      <c r="I340" s="2533"/>
      <c r="J340" s="2533"/>
      <c r="K340" s="2533"/>
      <c r="L340" s="2533"/>
      <c r="M340" s="2533"/>
      <c r="N340" s="2533"/>
      <c r="O340" s="2533"/>
      <c r="P340" s="2533"/>
      <c r="Q340" s="2533"/>
      <c r="R340" s="2533"/>
      <c r="S340" s="2533"/>
      <c r="T340" s="2533"/>
      <c r="U340" s="2533"/>
      <c r="V340" s="2533"/>
      <c r="W340" s="3021"/>
      <c r="X340" s="3021"/>
      <c r="Y340" s="3021"/>
      <c r="Z340" s="3021"/>
      <c r="AA340" s="3021"/>
      <c r="AB340" s="3021"/>
      <c r="AC340" s="3021"/>
      <c r="AD340" s="3021"/>
      <c r="AE340" s="3021"/>
      <c r="AF340" s="3021"/>
      <c r="AG340" s="3021"/>
      <c r="AH340" s="3021"/>
      <c r="AI340" s="2533"/>
      <c r="AJ340" s="2533"/>
      <c r="AK340" s="2561"/>
      <c r="AL340" s="2533"/>
      <c r="AM340" s="2533"/>
      <c r="AN340" s="2555"/>
      <c r="AO340" s="2555"/>
      <c r="AP340" s="2555"/>
      <c r="AQ340" s="2555"/>
      <c r="AR340" s="2555"/>
      <c r="AS340" s="2555"/>
      <c r="AT340" s="2555"/>
      <c r="AU340" s="2555"/>
      <c r="AV340" s="2555"/>
      <c r="AW340" s="2555"/>
      <c r="AX340" s="2555"/>
      <c r="AY340" s="2555"/>
      <c r="AZ340" s="2555"/>
      <c r="BA340" s="2555"/>
      <c r="BB340" s="2555"/>
      <c r="BC340" s="2533"/>
      <c r="BD340" s="2533"/>
      <c r="BE340" s="2533"/>
      <c r="BF340" s="2533"/>
      <c r="BG340" s="2533"/>
      <c r="BH340" s="2533"/>
      <c r="BI340" s="2533"/>
      <c r="BJ340" s="2533"/>
      <c r="BK340" s="2533"/>
      <c r="BL340" s="2533"/>
      <c r="BM340" s="2533"/>
      <c r="BN340" s="2533"/>
      <c r="BO340" s="2533"/>
      <c r="BP340" s="2533"/>
      <c r="BQ340" s="2533"/>
      <c r="BR340" s="2533"/>
      <c r="BS340" s="2533"/>
      <c r="BT340" s="2533"/>
      <c r="BU340" s="2533"/>
      <c r="BV340" s="2533"/>
      <c r="BW340" s="2533"/>
      <c r="BX340" s="2533"/>
      <c r="BY340" s="2533"/>
      <c r="BZ340" s="2533"/>
      <c r="CA340" s="2533"/>
      <c r="CB340" s="2533"/>
      <c r="CC340" s="2533"/>
      <c r="CD340" s="2533"/>
      <c r="CE340" s="2533"/>
      <c r="CF340" s="2533"/>
      <c r="CG340" s="2533"/>
      <c r="CH340" s="2533"/>
      <c r="CI340" s="2533"/>
      <c r="CJ340" s="2533"/>
      <c r="CK340" s="2533"/>
      <c r="CL340" s="2533"/>
      <c r="CM340" s="2533"/>
      <c r="CN340" s="2533"/>
      <c r="CO340" s="2533"/>
      <c r="CP340" s="2533"/>
      <c r="CQ340" s="2533"/>
      <c r="CR340" s="2533"/>
      <c r="CS340" s="2533"/>
      <c r="CT340" s="2533"/>
      <c r="CU340" s="2533"/>
      <c r="CV340" s="2533"/>
      <c r="CW340" s="2533"/>
      <c r="CX340" s="2533"/>
      <c r="CY340" s="2533"/>
      <c r="CZ340" s="2533"/>
      <c r="DA340" s="2533"/>
      <c r="DB340" s="2533"/>
      <c r="DC340" s="2533"/>
      <c r="DD340" s="2533"/>
      <c r="DE340" s="2533"/>
    </row>
    <row r="341" spans="1:109" ht="6.75" customHeight="1">
      <c r="A341" s="2533"/>
      <c r="B341" s="2533"/>
      <c r="C341" s="2533"/>
      <c r="D341" s="2533"/>
      <c r="E341" s="2533"/>
      <c r="F341" s="2533"/>
      <c r="G341" s="2533"/>
      <c r="H341" s="2533"/>
      <c r="I341" s="2533"/>
      <c r="J341" s="2533"/>
      <c r="K341" s="2533"/>
      <c r="L341" s="2533"/>
      <c r="M341" s="2533"/>
      <c r="N341" s="2533"/>
      <c r="O341" s="2533"/>
      <c r="P341" s="2533"/>
      <c r="Q341" s="2533"/>
      <c r="R341" s="2533"/>
      <c r="S341" s="2533"/>
      <c r="T341" s="2533"/>
      <c r="U341" s="2533"/>
      <c r="V341" s="2533"/>
      <c r="W341" s="3021"/>
      <c r="X341" s="3021"/>
      <c r="Y341" s="3021"/>
      <c r="Z341" s="3021"/>
      <c r="AA341" s="3021"/>
      <c r="AB341" s="3021"/>
      <c r="AC341" s="3021"/>
      <c r="AD341" s="3021"/>
      <c r="AE341" s="3021"/>
      <c r="AF341" s="3021"/>
      <c r="AG341" s="3021"/>
      <c r="AH341" s="3021"/>
      <c r="AI341" s="2533"/>
      <c r="AJ341" s="2533"/>
      <c r="AK341" s="2563"/>
      <c r="AL341" s="2532"/>
      <c r="AM341" s="2533"/>
      <c r="AN341" s="3020" t="s">
        <v>145</v>
      </c>
      <c r="AO341" s="3020"/>
      <c r="AP341" s="3020"/>
      <c r="AQ341" s="3020"/>
      <c r="AR341" s="3020"/>
      <c r="AS341" s="3020"/>
      <c r="AT341" s="3020"/>
      <c r="AU341" s="3020"/>
      <c r="AV341" s="3020"/>
      <c r="AW341" s="2533"/>
      <c r="AX341" s="2533"/>
      <c r="AY341" s="2533"/>
      <c r="AZ341" s="2533"/>
      <c r="BA341" s="2533"/>
      <c r="BB341" s="2533"/>
      <c r="BC341" s="2533"/>
      <c r="BD341" s="3020" t="s">
        <v>144</v>
      </c>
      <c r="BE341" s="3020"/>
      <c r="BF341" s="3020"/>
      <c r="BG341" s="3020"/>
      <c r="BH341" s="3020"/>
      <c r="BI341" s="3020"/>
      <c r="BJ341" s="3020"/>
      <c r="BK341" s="3020"/>
      <c r="BL341" s="3020"/>
      <c r="BM341" s="3020"/>
      <c r="BN341" s="3020"/>
      <c r="BO341" s="3020"/>
      <c r="BP341" s="3020"/>
      <c r="BQ341" s="3020"/>
      <c r="BR341" s="3020"/>
      <c r="BS341" s="3020"/>
      <c r="BT341" s="3020"/>
      <c r="BU341" s="3020"/>
      <c r="BV341" s="3020"/>
      <c r="BW341" s="3020"/>
      <c r="BX341" s="3020"/>
      <c r="BY341" s="3020"/>
      <c r="BZ341" s="3020"/>
      <c r="CA341" s="3020"/>
      <c r="CB341" s="3020"/>
      <c r="CC341" s="3020"/>
      <c r="CD341" s="3020"/>
      <c r="CE341" s="3020"/>
      <c r="CF341" s="3020"/>
      <c r="CG341" s="3020"/>
      <c r="CH341" s="3020"/>
      <c r="CI341" s="3020"/>
      <c r="CJ341" s="3020"/>
      <c r="CK341" s="3020"/>
      <c r="CL341" s="3020"/>
      <c r="CM341" s="3020"/>
      <c r="CN341" s="3020"/>
      <c r="CO341" s="3020"/>
      <c r="CP341" s="3020"/>
      <c r="CQ341" s="3020"/>
      <c r="CR341" s="3020"/>
      <c r="CS341" s="3020"/>
      <c r="CT341" s="3020"/>
      <c r="CU341" s="3020"/>
      <c r="CV341" s="3020"/>
      <c r="CW341" s="3020"/>
      <c r="CX341" s="3020"/>
      <c r="CY341" s="3020"/>
      <c r="CZ341" s="3020"/>
      <c r="DA341" s="3020"/>
      <c r="DB341" s="3020"/>
      <c r="DC341" s="2533"/>
      <c r="DD341" s="2533"/>
      <c r="DE341" s="2533"/>
    </row>
    <row r="342" spans="1:109" ht="6.75" customHeight="1">
      <c r="A342" s="2533"/>
      <c r="B342" s="2533"/>
      <c r="C342" s="2533"/>
      <c r="D342" s="2533"/>
      <c r="E342" s="2533"/>
      <c r="F342" s="2533"/>
      <c r="G342" s="2533"/>
      <c r="H342" s="2533"/>
      <c r="I342" s="2533"/>
      <c r="J342" s="2533"/>
      <c r="K342" s="2533"/>
      <c r="L342" s="2533"/>
      <c r="M342" s="2533"/>
      <c r="N342" s="2533"/>
      <c r="O342" s="2533"/>
      <c r="P342" s="2533"/>
      <c r="Q342" s="2533"/>
      <c r="R342" s="2533"/>
      <c r="S342" s="2533"/>
      <c r="T342" s="2533"/>
      <c r="U342" s="2533"/>
      <c r="V342" s="2533"/>
      <c r="W342" s="2565"/>
      <c r="X342" s="2565"/>
      <c r="Y342" s="2565"/>
      <c r="Z342" s="2565"/>
      <c r="AA342" s="2565"/>
      <c r="AB342" s="2565"/>
      <c r="AC342" s="2565"/>
      <c r="AD342" s="2565"/>
      <c r="AE342" s="2565"/>
      <c r="AF342" s="2565"/>
      <c r="AG342" s="2565"/>
      <c r="AH342" s="2565"/>
      <c r="AI342" s="2533"/>
      <c r="AJ342" s="2533"/>
      <c r="AK342" s="2561"/>
      <c r="AL342" s="2533"/>
      <c r="AM342" s="2533"/>
      <c r="AN342" s="3020"/>
      <c r="AO342" s="3020"/>
      <c r="AP342" s="3020"/>
      <c r="AQ342" s="3020"/>
      <c r="AR342" s="3020"/>
      <c r="AS342" s="3020"/>
      <c r="AT342" s="3020"/>
      <c r="AU342" s="3020"/>
      <c r="AV342" s="3020"/>
      <c r="AW342" s="2535"/>
      <c r="AX342" s="2535"/>
      <c r="AY342" s="2535"/>
      <c r="AZ342" s="2535"/>
      <c r="BA342" s="2535"/>
      <c r="BB342" s="2535"/>
      <c r="BC342" s="2533"/>
      <c r="BD342" s="3020"/>
      <c r="BE342" s="3020"/>
      <c r="BF342" s="3020"/>
      <c r="BG342" s="3020"/>
      <c r="BH342" s="3020"/>
      <c r="BI342" s="3020"/>
      <c r="BJ342" s="3020"/>
      <c r="BK342" s="3020"/>
      <c r="BL342" s="3020"/>
      <c r="BM342" s="3020"/>
      <c r="BN342" s="3020"/>
      <c r="BO342" s="3020"/>
      <c r="BP342" s="3020"/>
      <c r="BQ342" s="3020"/>
      <c r="BR342" s="3020"/>
      <c r="BS342" s="3020"/>
      <c r="BT342" s="3020"/>
      <c r="BU342" s="3020"/>
      <c r="BV342" s="3020"/>
      <c r="BW342" s="3020"/>
      <c r="BX342" s="3020"/>
      <c r="BY342" s="3020"/>
      <c r="BZ342" s="3020"/>
      <c r="CA342" s="3020"/>
      <c r="CB342" s="3020"/>
      <c r="CC342" s="3020"/>
      <c r="CD342" s="3020"/>
      <c r="CE342" s="3020"/>
      <c r="CF342" s="3020"/>
      <c r="CG342" s="3020"/>
      <c r="CH342" s="3020"/>
      <c r="CI342" s="3020"/>
      <c r="CJ342" s="3020"/>
      <c r="CK342" s="3020"/>
      <c r="CL342" s="3020"/>
      <c r="CM342" s="3020"/>
      <c r="CN342" s="3020"/>
      <c r="CO342" s="3020"/>
      <c r="CP342" s="3020"/>
      <c r="CQ342" s="3020"/>
      <c r="CR342" s="3020"/>
      <c r="CS342" s="3020"/>
      <c r="CT342" s="3020"/>
      <c r="CU342" s="3020"/>
      <c r="CV342" s="3020"/>
      <c r="CW342" s="3020"/>
      <c r="CX342" s="3020"/>
      <c r="CY342" s="3020"/>
      <c r="CZ342" s="3020"/>
      <c r="DA342" s="3020"/>
      <c r="DB342" s="3020"/>
      <c r="DC342" s="2533"/>
      <c r="DD342" s="2533"/>
      <c r="DE342" s="2533"/>
    </row>
    <row r="343" spans="1:109" ht="6.75" customHeight="1">
      <c r="A343" s="2533"/>
      <c r="B343" s="2533"/>
      <c r="C343" s="2533"/>
      <c r="D343" s="2533"/>
      <c r="E343" s="2533"/>
      <c r="F343" s="2533"/>
      <c r="G343" s="2533"/>
      <c r="H343" s="2533"/>
      <c r="I343" s="2533"/>
      <c r="J343" s="2533"/>
      <c r="K343" s="2533"/>
      <c r="L343" s="2533"/>
      <c r="M343" s="2533"/>
      <c r="N343" s="2533"/>
      <c r="O343" s="2533"/>
      <c r="P343" s="2533"/>
      <c r="Q343" s="2533"/>
      <c r="R343" s="2533"/>
      <c r="S343" s="2533"/>
      <c r="T343" s="2533"/>
      <c r="U343" s="2533"/>
      <c r="V343" s="2533"/>
      <c r="W343" s="3023" t="s">
        <v>143</v>
      </c>
      <c r="X343" s="3023"/>
      <c r="Y343" s="3023"/>
      <c r="Z343" s="3023"/>
      <c r="AA343" s="3023"/>
      <c r="AB343" s="3023"/>
      <c r="AC343" s="3023"/>
      <c r="AD343" s="3023"/>
      <c r="AE343" s="3023"/>
      <c r="AF343" s="3023"/>
      <c r="AG343" s="3023"/>
      <c r="AH343" s="3023"/>
      <c r="AI343" s="2533"/>
      <c r="AJ343" s="2533"/>
      <c r="AK343" s="2561"/>
      <c r="AL343" s="2533"/>
      <c r="AM343" s="2533"/>
      <c r="AN343" s="2533"/>
      <c r="AO343" s="2533"/>
      <c r="AP343" s="2533"/>
      <c r="AQ343" s="2533"/>
      <c r="AR343" s="2533"/>
      <c r="AS343" s="2533"/>
      <c r="AT343" s="2533"/>
      <c r="AU343" s="2533"/>
      <c r="AV343" s="2533"/>
      <c r="AW343" s="2533"/>
      <c r="AX343" s="2533"/>
      <c r="AY343" s="2533"/>
      <c r="AZ343" s="2533"/>
      <c r="BA343" s="2533"/>
      <c r="BB343" s="2533"/>
      <c r="BC343" s="2533"/>
      <c r="BD343" s="2533"/>
      <c r="BE343" s="2533"/>
      <c r="BF343" s="2533"/>
      <c r="BG343" s="2533"/>
      <c r="BH343" s="2533"/>
      <c r="BI343" s="2533"/>
      <c r="BJ343" s="2533"/>
      <c r="BK343" s="2533"/>
      <c r="BL343" s="2533"/>
      <c r="BM343" s="2533"/>
      <c r="BN343" s="2533"/>
      <c r="BO343" s="2533"/>
      <c r="BP343" s="2533"/>
      <c r="BQ343" s="2533"/>
      <c r="BR343" s="2533"/>
      <c r="BS343" s="2533"/>
      <c r="BT343" s="2533"/>
      <c r="BU343" s="2533"/>
      <c r="BV343" s="2533"/>
      <c r="BW343" s="2533"/>
      <c r="BX343" s="2533"/>
      <c r="BY343" s="2533"/>
      <c r="BZ343" s="2533"/>
      <c r="CA343" s="2533"/>
      <c r="CB343" s="2533"/>
      <c r="CC343" s="2533"/>
      <c r="CD343" s="2533"/>
      <c r="CE343" s="2533"/>
      <c r="CF343" s="2533"/>
      <c r="CG343" s="2533"/>
      <c r="CH343" s="2533"/>
      <c r="CI343" s="2533"/>
      <c r="CJ343" s="2533"/>
      <c r="CK343" s="2533"/>
      <c r="CL343" s="2533"/>
      <c r="CM343" s="2533"/>
      <c r="CN343" s="2533"/>
      <c r="CO343" s="2533"/>
      <c r="CP343" s="2533"/>
      <c r="CQ343" s="2533"/>
      <c r="CR343" s="2533"/>
      <c r="CS343" s="2533"/>
      <c r="CT343" s="2533"/>
      <c r="CU343" s="2533"/>
      <c r="CV343" s="2533"/>
      <c r="CW343" s="2533"/>
      <c r="CX343" s="2533"/>
      <c r="CY343" s="2533"/>
      <c r="CZ343" s="2533"/>
      <c r="DA343" s="2533"/>
      <c r="DB343" s="2533"/>
      <c r="DC343" s="2533"/>
      <c r="DD343" s="2533"/>
      <c r="DE343" s="2533"/>
    </row>
    <row r="344" spans="1:109" ht="6.75" customHeight="1">
      <c r="A344" s="2533"/>
      <c r="B344" s="2533"/>
      <c r="C344" s="2533"/>
      <c r="D344" s="2533"/>
      <c r="E344" s="2533"/>
      <c r="F344" s="2533"/>
      <c r="G344" s="2533"/>
      <c r="H344" s="2533"/>
      <c r="I344" s="2533"/>
      <c r="J344" s="2533"/>
      <c r="K344" s="2533"/>
      <c r="L344" s="2533"/>
      <c r="M344" s="2533"/>
      <c r="N344" s="2533"/>
      <c r="O344" s="2533"/>
      <c r="P344" s="2533"/>
      <c r="Q344" s="2533"/>
      <c r="R344" s="2533"/>
      <c r="S344" s="2533"/>
      <c r="T344" s="2533"/>
      <c r="U344" s="2533"/>
      <c r="V344" s="2533"/>
      <c r="W344" s="3023"/>
      <c r="X344" s="3023"/>
      <c r="Y344" s="3023"/>
      <c r="Z344" s="3023"/>
      <c r="AA344" s="3023"/>
      <c r="AB344" s="3023"/>
      <c r="AC344" s="3023"/>
      <c r="AD344" s="3023"/>
      <c r="AE344" s="3023"/>
      <c r="AF344" s="3023"/>
      <c r="AG344" s="3023"/>
      <c r="AH344" s="3023"/>
      <c r="AI344" s="2533"/>
      <c r="AJ344" s="2533"/>
      <c r="AK344" s="2563"/>
      <c r="AL344" s="2532"/>
      <c r="AM344" s="2533"/>
      <c r="AN344" s="3022" t="s">
        <v>7014</v>
      </c>
      <c r="AO344" s="3022"/>
      <c r="AP344" s="3022"/>
      <c r="AQ344" s="3022"/>
      <c r="AR344" s="3022"/>
      <c r="AS344" s="3022"/>
      <c r="AT344" s="3022"/>
      <c r="AU344" s="3022"/>
      <c r="AV344" s="3022"/>
      <c r="AW344" s="3022"/>
      <c r="AX344" s="3022"/>
      <c r="AY344" s="3022"/>
      <c r="AZ344" s="2532"/>
      <c r="BA344" s="2532"/>
      <c r="BB344" s="2532"/>
      <c r="BC344" s="2533"/>
      <c r="BD344" s="3022" t="s">
        <v>7015</v>
      </c>
      <c r="BE344" s="3022"/>
      <c r="BF344" s="3022"/>
      <c r="BG344" s="3022"/>
      <c r="BH344" s="3022"/>
      <c r="BI344" s="3022"/>
      <c r="BJ344" s="3022"/>
      <c r="BK344" s="3022"/>
      <c r="BL344" s="3022"/>
      <c r="BM344" s="3022"/>
      <c r="BN344" s="3022"/>
      <c r="BO344" s="3022"/>
      <c r="BP344" s="3022"/>
      <c r="BQ344" s="3022"/>
      <c r="BR344" s="3022"/>
      <c r="BS344" s="3022"/>
      <c r="BT344" s="3022"/>
      <c r="BU344" s="3022"/>
      <c r="BV344" s="3022"/>
      <c r="BW344" s="3022"/>
      <c r="BX344" s="3022"/>
      <c r="BY344" s="3022"/>
      <c r="BZ344" s="3022"/>
      <c r="CA344" s="3022"/>
      <c r="CB344" s="3022"/>
      <c r="CC344" s="3022"/>
      <c r="CD344" s="3022"/>
      <c r="CE344" s="3022"/>
      <c r="CF344" s="3022"/>
      <c r="CG344" s="3022"/>
      <c r="CH344" s="3022"/>
      <c r="CI344" s="3022"/>
      <c r="CJ344" s="3022"/>
      <c r="CK344" s="3022"/>
      <c r="CL344" s="3022"/>
      <c r="CM344" s="3022"/>
      <c r="CN344" s="3022"/>
      <c r="CO344" s="3022"/>
      <c r="CP344" s="3022"/>
      <c r="CQ344" s="3022"/>
      <c r="CR344" s="3022"/>
      <c r="CS344" s="3022"/>
      <c r="CT344" s="3022"/>
      <c r="CU344" s="3022"/>
      <c r="CV344" s="3022"/>
      <c r="CW344" s="3022"/>
      <c r="CX344" s="3022"/>
      <c r="CY344" s="3022"/>
      <c r="CZ344" s="3022"/>
      <c r="DA344" s="3022"/>
      <c r="DB344" s="3022"/>
      <c r="DC344" s="3022"/>
      <c r="DD344" s="3022"/>
      <c r="DE344" s="2533"/>
    </row>
    <row r="345" spans="1:109" ht="6.75" customHeight="1">
      <c r="A345" s="2533"/>
      <c r="B345" s="2533"/>
      <c r="C345" s="2533"/>
      <c r="D345" s="2533"/>
      <c r="E345" s="2533"/>
      <c r="F345" s="2533"/>
      <c r="G345" s="2533"/>
      <c r="H345" s="2533"/>
      <c r="I345" s="2533"/>
      <c r="J345" s="2533"/>
      <c r="K345" s="2533"/>
      <c r="L345" s="2533"/>
      <c r="M345" s="2533"/>
      <c r="N345" s="2533"/>
      <c r="O345" s="2533"/>
      <c r="P345" s="2533"/>
      <c r="Q345" s="2533"/>
      <c r="R345" s="2533"/>
      <c r="S345" s="2533"/>
      <c r="T345" s="2533"/>
      <c r="U345" s="2533"/>
      <c r="V345" s="2533"/>
      <c r="W345" s="2533"/>
      <c r="X345" s="2533"/>
      <c r="Y345" s="2533"/>
      <c r="Z345" s="2533"/>
      <c r="AA345" s="2533"/>
      <c r="AB345" s="2533"/>
      <c r="AC345" s="2533"/>
      <c r="AD345" s="2533"/>
      <c r="AE345" s="2533"/>
      <c r="AF345" s="2533"/>
      <c r="AG345" s="2533"/>
      <c r="AH345" s="2533"/>
      <c r="AI345" s="2533"/>
      <c r="AJ345" s="2533"/>
      <c r="AK345" s="2562"/>
      <c r="AL345" s="2533"/>
      <c r="AM345" s="2533"/>
      <c r="AN345" s="3022"/>
      <c r="AO345" s="3022"/>
      <c r="AP345" s="3022"/>
      <c r="AQ345" s="3022"/>
      <c r="AR345" s="3022"/>
      <c r="AS345" s="3022"/>
      <c r="AT345" s="3022"/>
      <c r="AU345" s="3022"/>
      <c r="AV345" s="3022"/>
      <c r="AW345" s="3022"/>
      <c r="AX345" s="3022"/>
      <c r="AY345" s="3022"/>
      <c r="AZ345" s="2533"/>
      <c r="BA345" s="2533"/>
      <c r="BB345" s="2533"/>
      <c r="BC345" s="2533"/>
      <c r="BD345" s="3022"/>
      <c r="BE345" s="3022"/>
      <c r="BF345" s="3022"/>
      <c r="BG345" s="3022"/>
      <c r="BH345" s="3022"/>
      <c r="BI345" s="3022"/>
      <c r="BJ345" s="3022"/>
      <c r="BK345" s="3022"/>
      <c r="BL345" s="3022"/>
      <c r="BM345" s="3022"/>
      <c r="BN345" s="3022"/>
      <c r="BO345" s="3022"/>
      <c r="BP345" s="3022"/>
      <c r="BQ345" s="3022"/>
      <c r="BR345" s="3022"/>
      <c r="BS345" s="3022"/>
      <c r="BT345" s="3022"/>
      <c r="BU345" s="3022"/>
      <c r="BV345" s="3022"/>
      <c r="BW345" s="3022"/>
      <c r="BX345" s="3022"/>
      <c r="BY345" s="3022"/>
      <c r="BZ345" s="3022"/>
      <c r="CA345" s="3022"/>
      <c r="CB345" s="3022"/>
      <c r="CC345" s="3022"/>
      <c r="CD345" s="3022"/>
      <c r="CE345" s="3022"/>
      <c r="CF345" s="3022"/>
      <c r="CG345" s="3022"/>
      <c r="CH345" s="3022"/>
      <c r="CI345" s="3022"/>
      <c r="CJ345" s="3022"/>
      <c r="CK345" s="3022"/>
      <c r="CL345" s="3022"/>
      <c r="CM345" s="3022"/>
      <c r="CN345" s="3022"/>
      <c r="CO345" s="3022"/>
      <c r="CP345" s="3022"/>
      <c r="CQ345" s="3022"/>
      <c r="CR345" s="3022"/>
      <c r="CS345" s="3022"/>
      <c r="CT345" s="3022"/>
      <c r="CU345" s="3022"/>
      <c r="CV345" s="3022"/>
      <c r="CW345" s="3022"/>
      <c r="CX345" s="3022"/>
      <c r="CY345" s="3022"/>
      <c r="CZ345" s="3022"/>
      <c r="DA345" s="3022"/>
      <c r="DB345" s="3022"/>
      <c r="DC345" s="3022"/>
      <c r="DD345" s="3022"/>
      <c r="DE345" s="2533"/>
    </row>
    <row r="346" spans="1:109" ht="6.75" customHeight="1">
      <c r="A346" s="2533"/>
      <c r="B346" s="2533"/>
      <c r="C346" s="2533"/>
      <c r="D346" s="2533"/>
      <c r="E346" s="2533"/>
      <c r="F346" s="2533"/>
      <c r="G346" s="2533"/>
      <c r="H346" s="2533"/>
      <c r="I346" s="2533"/>
      <c r="J346" s="2533"/>
      <c r="K346" s="2533"/>
      <c r="L346" s="2533"/>
      <c r="M346" s="2533"/>
      <c r="N346" s="2533"/>
      <c r="O346" s="2533"/>
      <c r="P346" s="2533"/>
      <c r="Q346" s="2533"/>
      <c r="R346" s="2533"/>
      <c r="S346" s="2533"/>
      <c r="T346" s="2533"/>
      <c r="U346" s="2533"/>
      <c r="V346" s="2533"/>
      <c r="W346" s="2533"/>
      <c r="X346" s="2533"/>
      <c r="Y346" s="2533"/>
      <c r="Z346" s="2533"/>
      <c r="AA346" s="2533"/>
      <c r="AB346" s="2533"/>
      <c r="AC346" s="2533"/>
      <c r="AD346" s="2533"/>
      <c r="AE346" s="2533"/>
      <c r="AF346" s="2533"/>
      <c r="AG346" s="2533"/>
      <c r="AH346" s="2533"/>
      <c r="AI346" s="2533"/>
      <c r="AJ346" s="2533"/>
      <c r="AK346" s="2561"/>
      <c r="AL346" s="2533"/>
      <c r="AM346" s="2533"/>
      <c r="AN346" s="2533"/>
      <c r="AO346" s="2533"/>
      <c r="AP346" s="2533"/>
      <c r="AQ346" s="2533"/>
      <c r="AR346" s="2533"/>
      <c r="AS346" s="2533"/>
      <c r="AT346" s="2533"/>
      <c r="AU346" s="2533"/>
      <c r="AV346" s="2533"/>
      <c r="AW346" s="2533"/>
      <c r="AX346" s="2533"/>
      <c r="AY346" s="2533"/>
      <c r="AZ346" s="2533"/>
      <c r="BA346" s="2533"/>
      <c r="BB346" s="2533"/>
      <c r="BC346" s="2533"/>
      <c r="BD346" s="3020" t="s">
        <v>7016</v>
      </c>
      <c r="BE346" s="3020"/>
      <c r="BF346" s="3020"/>
      <c r="BG346" s="3020"/>
      <c r="BH346" s="3020"/>
      <c r="BI346" s="3020"/>
      <c r="BJ346" s="3020"/>
      <c r="BK346" s="3020"/>
      <c r="BL346" s="3020"/>
      <c r="BM346" s="3020"/>
      <c r="BN346" s="3020"/>
      <c r="BO346" s="3020"/>
      <c r="BP346" s="3020"/>
      <c r="BQ346" s="3020"/>
      <c r="BR346" s="3020"/>
      <c r="BS346" s="3020"/>
      <c r="BT346" s="3020"/>
      <c r="BU346" s="3020"/>
      <c r="BV346" s="3020"/>
      <c r="BW346" s="3020"/>
      <c r="BX346" s="3020"/>
      <c r="BY346" s="3020"/>
      <c r="BZ346" s="3020"/>
      <c r="CA346" s="3020"/>
      <c r="CB346" s="3020"/>
      <c r="CC346" s="3020"/>
      <c r="CD346" s="3020"/>
      <c r="CE346" s="3020"/>
      <c r="CF346" s="3020"/>
      <c r="CG346" s="3020"/>
      <c r="CH346" s="3020"/>
      <c r="CI346" s="3020"/>
      <c r="CJ346" s="3020"/>
      <c r="CK346" s="3020"/>
      <c r="CL346" s="3020"/>
      <c r="CM346" s="3020"/>
      <c r="CN346" s="3020"/>
      <c r="CO346" s="3020"/>
      <c r="CP346" s="3020"/>
      <c r="CQ346" s="3020"/>
      <c r="CR346" s="3020"/>
      <c r="CS346" s="3020"/>
      <c r="CT346" s="3020"/>
      <c r="CU346" s="3020"/>
      <c r="CV346" s="3020"/>
      <c r="CW346" s="3020"/>
      <c r="CX346" s="3020"/>
      <c r="CY346" s="3020"/>
      <c r="CZ346" s="3020"/>
      <c r="DA346" s="3020"/>
      <c r="DB346" s="3020"/>
      <c r="DC346" s="2533"/>
      <c r="DD346" s="2533"/>
      <c r="DE346" s="2533"/>
    </row>
    <row r="347" spans="1:109" ht="6.75" customHeight="1">
      <c r="A347" s="2533"/>
      <c r="B347" s="2533"/>
      <c r="C347" s="2533"/>
      <c r="D347" s="2533"/>
      <c r="E347" s="2533"/>
      <c r="F347" s="2533"/>
      <c r="G347" s="2533"/>
      <c r="H347" s="2533"/>
      <c r="I347" s="2533"/>
      <c r="J347" s="2533"/>
      <c r="K347" s="2533"/>
      <c r="L347" s="2533"/>
      <c r="M347" s="2533"/>
      <c r="N347" s="2533"/>
      <c r="O347" s="2533"/>
      <c r="P347" s="2533"/>
      <c r="Q347" s="2533"/>
      <c r="R347" s="2533"/>
      <c r="S347" s="2533"/>
      <c r="T347" s="2533"/>
      <c r="U347" s="2533"/>
      <c r="V347" s="2533"/>
      <c r="W347" s="2533"/>
      <c r="X347" s="2533"/>
      <c r="Y347" s="2533"/>
      <c r="Z347" s="2533"/>
      <c r="AA347" s="2533"/>
      <c r="AB347" s="2533"/>
      <c r="AC347" s="2533"/>
      <c r="AD347" s="2533"/>
      <c r="AE347" s="2533"/>
      <c r="AF347" s="2533"/>
      <c r="AG347" s="2533"/>
      <c r="AH347" s="2533"/>
      <c r="AI347" s="2533"/>
      <c r="AJ347" s="2533"/>
      <c r="AK347" s="2561"/>
      <c r="AL347" s="2533"/>
      <c r="AM347" s="2533"/>
      <c r="AN347" s="2533"/>
      <c r="AO347" s="2533"/>
      <c r="AP347" s="2533"/>
      <c r="AQ347" s="2533"/>
      <c r="AR347" s="2533"/>
      <c r="AS347" s="2533"/>
      <c r="AT347" s="2533"/>
      <c r="AU347" s="2533"/>
      <c r="AV347" s="2533"/>
      <c r="AW347" s="2533"/>
      <c r="AX347" s="2533"/>
      <c r="AY347" s="2533"/>
      <c r="AZ347" s="2533"/>
      <c r="BA347" s="2533"/>
      <c r="BB347" s="2533"/>
      <c r="BC347" s="2533"/>
      <c r="BD347" s="3020"/>
      <c r="BE347" s="3020"/>
      <c r="BF347" s="3020"/>
      <c r="BG347" s="3020"/>
      <c r="BH347" s="3020"/>
      <c r="BI347" s="3020"/>
      <c r="BJ347" s="3020"/>
      <c r="BK347" s="3020"/>
      <c r="BL347" s="3020"/>
      <c r="BM347" s="3020"/>
      <c r="BN347" s="3020"/>
      <c r="BO347" s="3020"/>
      <c r="BP347" s="3020"/>
      <c r="BQ347" s="3020"/>
      <c r="BR347" s="3020"/>
      <c r="BS347" s="3020"/>
      <c r="BT347" s="3020"/>
      <c r="BU347" s="3020"/>
      <c r="BV347" s="3020"/>
      <c r="BW347" s="3020"/>
      <c r="BX347" s="3020"/>
      <c r="BY347" s="3020"/>
      <c r="BZ347" s="3020"/>
      <c r="CA347" s="3020"/>
      <c r="CB347" s="3020"/>
      <c r="CC347" s="3020"/>
      <c r="CD347" s="3020"/>
      <c r="CE347" s="3020"/>
      <c r="CF347" s="3020"/>
      <c r="CG347" s="3020"/>
      <c r="CH347" s="3020"/>
      <c r="CI347" s="3020"/>
      <c r="CJ347" s="3020"/>
      <c r="CK347" s="3020"/>
      <c r="CL347" s="3020"/>
      <c r="CM347" s="3020"/>
      <c r="CN347" s="3020"/>
      <c r="CO347" s="3020"/>
      <c r="CP347" s="3020"/>
      <c r="CQ347" s="3020"/>
      <c r="CR347" s="3020"/>
      <c r="CS347" s="3020"/>
      <c r="CT347" s="3020"/>
      <c r="CU347" s="3020"/>
      <c r="CV347" s="3020"/>
      <c r="CW347" s="3020"/>
      <c r="CX347" s="3020"/>
      <c r="CY347" s="3020"/>
      <c r="CZ347" s="3020"/>
      <c r="DA347" s="3020"/>
      <c r="DB347" s="3020"/>
      <c r="DC347" s="2533"/>
      <c r="DD347" s="2533"/>
      <c r="DE347" s="2533"/>
    </row>
    <row r="348" spans="1:109" ht="6.75" customHeight="1">
      <c r="A348" s="2533"/>
      <c r="B348" s="2533"/>
      <c r="C348" s="2533"/>
      <c r="D348" s="2533"/>
      <c r="E348" s="2533"/>
      <c r="F348" s="2533"/>
      <c r="G348" s="2533"/>
      <c r="H348" s="2533"/>
      <c r="I348" s="2533"/>
      <c r="J348" s="2533"/>
      <c r="K348" s="2533"/>
      <c r="L348" s="2533"/>
      <c r="M348" s="2533"/>
      <c r="N348" s="2533"/>
      <c r="O348" s="2533"/>
      <c r="P348" s="2533"/>
      <c r="Q348" s="2533"/>
      <c r="R348" s="2533"/>
      <c r="S348" s="2533"/>
      <c r="T348" s="2533"/>
      <c r="U348" s="2533"/>
      <c r="V348" s="2533"/>
      <c r="W348" s="2533"/>
      <c r="X348" s="2533"/>
      <c r="Y348" s="2533"/>
      <c r="Z348" s="2533"/>
      <c r="AA348" s="2533"/>
      <c r="AB348" s="2533"/>
      <c r="AC348" s="2533"/>
      <c r="AD348" s="2533"/>
      <c r="AE348" s="2533"/>
      <c r="AF348" s="2533"/>
      <c r="AG348" s="2533"/>
      <c r="AH348" s="2533"/>
      <c r="AI348" s="2533"/>
      <c r="AJ348" s="2570"/>
      <c r="AK348" s="2533"/>
      <c r="AL348" s="2533"/>
      <c r="AM348" s="2533"/>
      <c r="AN348" s="2533"/>
      <c r="AO348" s="2533"/>
      <c r="AP348" s="2533"/>
      <c r="AQ348" s="2533"/>
      <c r="AR348" s="2533"/>
      <c r="AS348" s="2533"/>
      <c r="AT348" s="2533"/>
      <c r="AU348" s="2533"/>
      <c r="AV348" s="2533"/>
      <c r="AW348" s="2533"/>
      <c r="AX348" s="2533"/>
      <c r="AY348" s="2533"/>
      <c r="AZ348" s="2533"/>
      <c r="BA348" s="2533"/>
      <c r="BB348" s="2533"/>
      <c r="BC348" s="2533"/>
      <c r="BD348" s="2533"/>
      <c r="BE348" s="2533"/>
      <c r="BF348" s="2533"/>
      <c r="BG348" s="2533"/>
      <c r="BH348" s="2533"/>
      <c r="BI348" s="2533"/>
      <c r="BJ348" s="2533"/>
      <c r="BK348" s="2533"/>
      <c r="BL348" s="2533"/>
      <c r="BM348" s="2533"/>
      <c r="BN348" s="2533"/>
      <c r="BO348" s="2533"/>
      <c r="BP348" s="2533"/>
      <c r="BQ348" s="2533"/>
      <c r="BR348" s="2533"/>
      <c r="BS348" s="2533"/>
      <c r="BT348" s="2533"/>
      <c r="BU348" s="2533"/>
      <c r="BV348" s="2533"/>
      <c r="BW348" s="2533"/>
      <c r="BX348" s="2533"/>
      <c r="BY348" s="2533"/>
      <c r="BZ348" s="2533"/>
      <c r="CA348" s="2533"/>
      <c r="CB348" s="2533"/>
      <c r="CC348" s="2533"/>
      <c r="CD348" s="2533"/>
      <c r="CE348" s="2533"/>
      <c r="CF348" s="2533"/>
      <c r="CG348" s="2533"/>
      <c r="CH348" s="2533"/>
      <c r="CI348" s="2533"/>
      <c r="CJ348" s="2533"/>
      <c r="CK348" s="2533"/>
      <c r="CL348" s="2533"/>
      <c r="CM348" s="2533"/>
      <c r="CN348" s="2533"/>
      <c r="CO348" s="2533"/>
      <c r="CP348" s="2533"/>
      <c r="CQ348" s="2533"/>
      <c r="CR348" s="2533"/>
      <c r="CS348" s="2533"/>
      <c r="CT348" s="2533"/>
      <c r="CU348" s="2533"/>
      <c r="CV348" s="2533"/>
      <c r="CW348" s="2533"/>
      <c r="CX348" s="2533"/>
      <c r="CY348" s="2533"/>
      <c r="CZ348" s="2533"/>
      <c r="DA348" s="2533"/>
      <c r="DB348" s="2533"/>
      <c r="DC348" s="2533"/>
      <c r="DD348" s="2533"/>
      <c r="DE348" s="2533"/>
    </row>
    <row r="349" spans="1:109" ht="6.75" customHeight="1">
      <c r="A349" s="2533"/>
      <c r="B349" s="2533"/>
      <c r="C349" s="2533"/>
      <c r="D349" s="2533"/>
      <c r="E349" s="2533"/>
      <c r="F349" s="2533"/>
      <c r="G349" s="2533"/>
      <c r="H349" s="2533"/>
      <c r="I349" s="2533"/>
      <c r="J349" s="2533"/>
      <c r="K349" s="2533"/>
      <c r="L349" s="2533"/>
      <c r="M349" s="2533"/>
      <c r="N349" s="2533"/>
      <c r="O349" s="2533"/>
      <c r="P349" s="2533"/>
      <c r="Q349" s="2533"/>
      <c r="R349" s="2533"/>
      <c r="S349" s="2533"/>
      <c r="T349" s="2533"/>
      <c r="U349" s="2533"/>
      <c r="V349" s="2533"/>
      <c r="W349" s="2533"/>
      <c r="X349" s="2533"/>
      <c r="Y349" s="2533"/>
      <c r="Z349" s="2533"/>
      <c r="AA349" s="2533"/>
      <c r="AB349" s="2533"/>
      <c r="AC349" s="2533"/>
      <c r="AD349" s="2533"/>
      <c r="AE349" s="2533"/>
      <c r="AF349" s="2533"/>
      <c r="AG349" s="2533"/>
      <c r="AH349" s="2533"/>
      <c r="AI349" s="2533"/>
      <c r="AJ349" s="2570"/>
      <c r="AK349" s="2533"/>
      <c r="AL349" s="2533"/>
      <c r="AM349" s="2533"/>
      <c r="AN349" s="3022" t="s">
        <v>3423</v>
      </c>
      <c r="AO349" s="3022"/>
      <c r="AP349" s="3022"/>
      <c r="AQ349" s="3022"/>
      <c r="AR349" s="3022"/>
      <c r="AS349" s="3022"/>
      <c r="AT349" s="3022"/>
      <c r="AU349" s="3022"/>
      <c r="AV349" s="3022"/>
      <c r="AW349" s="3022"/>
      <c r="AX349" s="3022"/>
      <c r="AY349" s="3022"/>
      <c r="AZ349" s="3022"/>
      <c r="BA349" s="3022"/>
      <c r="BB349" s="3022"/>
      <c r="BC349" s="3022"/>
      <c r="BD349" s="3022"/>
      <c r="BE349" s="3022"/>
      <c r="BF349" s="3022"/>
      <c r="BG349" s="3022"/>
      <c r="BH349" s="3022"/>
      <c r="BI349" s="3022"/>
      <c r="BJ349" s="3022"/>
      <c r="BK349" s="3022"/>
      <c r="BL349" s="2533"/>
      <c r="BM349" s="2533"/>
      <c r="BN349" s="2533"/>
      <c r="BO349" s="2533"/>
      <c r="BP349" s="2533"/>
      <c r="BQ349" s="2533"/>
      <c r="BR349" s="2533"/>
      <c r="BS349" s="2533"/>
      <c r="BT349" s="2533"/>
      <c r="BU349" s="2533"/>
      <c r="BV349" s="2533"/>
      <c r="BW349" s="2533"/>
      <c r="BX349" s="2533"/>
      <c r="BY349" s="2533"/>
      <c r="BZ349" s="2533"/>
      <c r="CA349" s="2533"/>
      <c r="CB349" s="2533"/>
      <c r="CC349" s="2533"/>
      <c r="CD349" s="2533"/>
      <c r="CE349" s="2533"/>
      <c r="CF349" s="2533"/>
      <c r="CG349" s="2533"/>
      <c r="CH349" s="2533"/>
      <c r="CI349" s="2533"/>
      <c r="CJ349" s="2533"/>
      <c r="CK349" s="2533"/>
      <c r="CL349" s="2533"/>
      <c r="CM349" s="2533"/>
      <c r="CN349" s="2533"/>
      <c r="CO349" s="2533"/>
      <c r="CP349" s="2533"/>
      <c r="CQ349" s="2533"/>
      <c r="CR349" s="2533"/>
      <c r="CS349" s="2533"/>
      <c r="CT349" s="2533"/>
      <c r="CU349" s="2533"/>
      <c r="CV349" s="2533"/>
      <c r="CW349" s="2533"/>
      <c r="CX349" s="2533"/>
      <c r="CY349" s="2533"/>
      <c r="CZ349" s="2533"/>
      <c r="DA349" s="2533"/>
      <c r="DB349" s="2533"/>
      <c r="DC349" s="2533"/>
      <c r="DD349" s="2533"/>
      <c r="DE349" s="2533"/>
    </row>
    <row r="350" spans="1:109" ht="6.75" customHeight="1">
      <c r="A350" s="2533"/>
      <c r="B350" s="2533"/>
      <c r="C350" s="2533"/>
      <c r="D350" s="2533"/>
      <c r="E350" s="2533"/>
      <c r="F350" s="2533"/>
      <c r="G350" s="2533"/>
      <c r="H350" s="2533"/>
      <c r="I350" s="2533"/>
      <c r="J350" s="2533"/>
      <c r="K350" s="2533"/>
      <c r="L350" s="2533"/>
      <c r="M350" s="2533"/>
      <c r="N350" s="2533"/>
      <c r="O350" s="2533"/>
      <c r="P350" s="2533"/>
      <c r="Q350" s="2533"/>
      <c r="R350" s="2533"/>
      <c r="S350" s="2533"/>
      <c r="T350" s="2533"/>
      <c r="U350" s="2533"/>
      <c r="V350" s="2533"/>
      <c r="W350" s="2533"/>
      <c r="X350" s="2533"/>
      <c r="Y350" s="2533"/>
      <c r="Z350" s="2533"/>
      <c r="AA350" s="2533"/>
      <c r="AB350" s="2533"/>
      <c r="AC350" s="2533"/>
      <c r="AD350" s="2533"/>
      <c r="AE350" s="2533"/>
      <c r="AF350" s="2533"/>
      <c r="AG350" s="2533"/>
      <c r="AH350" s="2533"/>
      <c r="AI350" s="2533"/>
      <c r="AJ350" s="2570"/>
      <c r="AK350" s="2562"/>
      <c r="AL350" s="2535"/>
      <c r="AM350" s="2533"/>
      <c r="AN350" s="3022"/>
      <c r="AO350" s="3022"/>
      <c r="AP350" s="3022"/>
      <c r="AQ350" s="3022"/>
      <c r="AR350" s="3022"/>
      <c r="AS350" s="3022"/>
      <c r="AT350" s="3022"/>
      <c r="AU350" s="3022"/>
      <c r="AV350" s="3022"/>
      <c r="AW350" s="3022"/>
      <c r="AX350" s="3022"/>
      <c r="AY350" s="3022"/>
      <c r="AZ350" s="3022"/>
      <c r="BA350" s="3022"/>
      <c r="BB350" s="3022"/>
      <c r="BC350" s="3022"/>
      <c r="BD350" s="3022"/>
      <c r="BE350" s="3022"/>
      <c r="BF350" s="3022"/>
      <c r="BG350" s="3022"/>
      <c r="BH350" s="3022"/>
      <c r="BI350" s="3022"/>
      <c r="BJ350" s="3022"/>
      <c r="BK350" s="3022"/>
      <c r="BL350" s="2533"/>
      <c r="BM350" s="2533"/>
      <c r="BN350" s="2533"/>
      <c r="BO350" s="2533"/>
      <c r="BP350" s="2533"/>
      <c r="BQ350" s="2533"/>
      <c r="BR350" s="2533"/>
      <c r="BS350" s="2533"/>
      <c r="BT350" s="2533"/>
      <c r="BU350" s="2533"/>
      <c r="BV350" s="2533"/>
      <c r="BW350" s="2533"/>
      <c r="BX350" s="2533"/>
      <c r="BY350" s="2533"/>
      <c r="BZ350" s="2533"/>
      <c r="CA350" s="2533"/>
      <c r="CB350" s="2533"/>
      <c r="CC350" s="2533"/>
      <c r="CD350" s="2533"/>
      <c r="CE350" s="2533"/>
      <c r="CF350" s="2533"/>
      <c r="CG350" s="2533"/>
      <c r="CH350" s="2533"/>
      <c r="CI350" s="2533"/>
      <c r="CJ350" s="2533"/>
      <c r="CK350" s="2533"/>
      <c r="CL350" s="2533"/>
      <c r="CM350" s="2533"/>
      <c r="CN350" s="2533"/>
      <c r="CO350" s="2533"/>
      <c r="CP350" s="2533"/>
      <c r="CQ350" s="2533"/>
      <c r="CR350" s="2533"/>
      <c r="CS350" s="2533"/>
      <c r="CT350" s="2533"/>
      <c r="CU350" s="2533"/>
      <c r="CV350" s="2533"/>
      <c r="CW350" s="2533"/>
      <c r="CX350" s="2533"/>
      <c r="CY350" s="2533"/>
      <c r="CZ350" s="2533"/>
      <c r="DA350" s="2533"/>
      <c r="DB350" s="2533"/>
      <c r="DC350" s="2533"/>
      <c r="DD350" s="2533"/>
      <c r="DE350" s="2533"/>
    </row>
    <row r="351" spans="1:109" ht="6.75" customHeight="1">
      <c r="A351" s="2533"/>
      <c r="B351" s="2533"/>
      <c r="C351" s="2533"/>
      <c r="D351" s="2533"/>
      <c r="E351" s="2533"/>
      <c r="F351" s="2533"/>
      <c r="G351" s="2533"/>
      <c r="H351" s="2533"/>
      <c r="I351" s="2533"/>
      <c r="J351" s="2533"/>
      <c r="K351" s="2533"/>
      <c r="L351" s="2533"/>
      <c r="M351" s="2533"/>
      <c r="N351" s="2533"/>
      <c r="O351" s="2533"/>
      <c r="P351" s="2533"/>
      <c r="Q351" s="2533"/>
      <c r="R351" s="2533"/>
      <c r="S351" s="2533"/>
      <c r="T351" s="2533"/>
      <c r="U351" s="2533"/>
      <c r="V351" s="2533"/>
      <c r="W351" s="2533"/>
      <c r="X351" s="2533"/>
      <c r="Y351" s="2533"/>
      <c r="Z351" s="2533"/>
      <c r="AA351" s="2533"/>
      <c r="AB351" s="2533"/>
      <c r="AC351" s="2533"/>
      <c r="AD351" s="2533"/>
      <c r="AE351" s="2533"/>
      <c r="AF351" s="2533"/>
      <c r="AG351" s="2533"/>
      <c r="AH351" s="2533"/>
      <c r="AI351" s="2533"/>
      <c r="AJ351" s="2570"/>
      <c r="AK351" s="2533"/>
      <c r="AL351" s="2533"/>
      <c r="AM351" s="2533"/>
      <c r="AN351" s="2533"/>
      <c r="AO351" s="2533"/>
      <c r="AP351" s="2533"/>
      <c r="AQ351" s="2533"/>
      <c r="AR351" s="2533"/>
      <c r="AS351" s="2533"/>
      <c r="AT351" s="2533"/>
      <c r="AU351" s="2533"/>
      <c r="AV351" s="2533"/>
      <c r="AW351" s="2533"/>
      <c r="AX351" s="2533"/>
      <c r="AY351" s="2533"/>
      <c r="AZ351" s="2533"/>
      <c r="BA351" s="2533"/>
      <c r="BB351" s="2533"/>
      <c r="BC351" s="2533"/>
      <c r="BD351" s="2533"/>
      <c r="BE351" s="2533"/>
      <c r="BF351" s="2533"/>
      <c r="BG351" s="2533"/>
      <c r="BH351" s="2533"/>
      <c r="BI351" s="2533"/>
      <c r="BJ351" s="2533"/>
      <c r="BK351" s="2533"/>
      <c r="BL351" s="2533"/>
      <c r="BM351" s="2533"/>
      <c r="BN351" s="2533"/>
      <c r="BO351" s="2533"/>
      <c r="BP351" s="2533"/>
      <c r="BQ351" s="2533"/>
      <c r="BR351" s="2533"/>
      <c r="BS351" s="2533"/>
      <c r="BT351" s="2533"/>
      <c r="BU351" s="2533"/>
      <c r="BV351" s="2533"/>
      <c r="BW351" s="2533"/>
      <c r="BX351" s="2533"/>
      <c r="BY351" s="2533"/>
      <c r="BZ351" s="2533"/>
      <c r="CA351" s="2533"/>
      <c r="CB351" s="2533"/>
      <c r="CC351" s="2533"/>
      <c r="CD351" s="2533"/>
      <c r="CE351" s="2533"/>
      <c r="CF351" s="2533"/>
      <c r="CG351" s="2533"/>
      <c r="CH351" s="2533"/>
      <c r="CI351" s="2533"/>
      <c r="CJ351" s="2533"/>
      <c r="CK351" s="2533"/>
      <c r="CL351" s="2533"/>
      <c r="CM351" s="2533"/>
      <c r="CN351" s="2533"/>
      <c r="CO351" s="2533"/>
      <c r="CP351" s="2533"/>
      <c r="CQ351" s="2533"/>
      <c r="CR351" s="2533"/>
      <c r="CS351" s="2533"/>
      <c r="CT351" s="2533"/>
      <c r="CU351" s="2533"/>
      <c r="CV351" s="2533"/>
      <c r="CW351" s="2533"/>
      <c r="CX351" s="2533"/>
      <c r="CY351" s="2533"/>
      <c r="CZ351" s="2533"/>
      <c r="DA351" s="2533"/>
      <c r="DB351" s="2533"/>
      <c r="DC351" s="2533"/>
      <c r="DD351" s="2533"/>
      <c r="DE351" s="2533"/>
    </row>
    <row r="352" spans="1:109" ht="6.75" customHeight="1">
      <c r="A352" s="2533"/>
      <c r="B352" s="2533"/>
      <c r="C352" s="2533"/>
      <c r="D352" s="2533"/>
      <c r="E352" s="2533"/>
      <c r="F352" s="2533"/>
      <c r="G352" s="2533"/>
      <c r="H352" s="2533"/>
      <c r="I352" s="2533"/>
      <c r="J352" s="2533"/>
      <c r="K352" s="2533"/>
      <c r="L352" s="2533"/>
      <c r="M352" s="2533"/>
      <c r="N352" s="2533"/>
      <c r="O352" s="2533"/>
      <c r="P352" s="2533"/>
      <c r="Q352" s="2533"/>
      <c r="R352" s="2533"/>
      <c r="S352" s="2533"/>
      <c r="T352" s="2533"/>
      <c r="U352" s="2533"/>
      <c r="V352" s="2533"/>
      <c r="W352" s="2533"/>
      <c r="X352" s="2533"/>
      <c r="Y352" s="2533"/>
      <c r="Z352" s="2533"/>
      <c r="AA352" s="2533"/>
      <c r="AB352" s="2533"/>
      <c r="AC352" s="2533"/>
      <c r="AD352" s="2533"/>
      <c r="AE352" s="2533"/>
      <c r="AF352" s="2533"/>
      <c r="AG352" s="2533"/>
      <c r="AH352" s="2533"/>
      <c r="AI352" s="2533"/>
      <c r="AJ352" s="2570"/>
      <c r="AK352" s="2533"/>
      <c r="AL352" s="2533"/>
      <c r="AM352" s="2533"/>
      <c r="AN352" s="3028" t="s">
        <v>8218</v>
      </c>
      <c r="AO352" s="3028"/>
      <c r="AP352" s="3028"/>
      <c r="AQ352" s="3028"/>
      <c r="AR352" s="3028"/>
      <c r="AS352" s="3028"/>
      <c r="AT352" s="3028"/>
      <c r="AU352" s="3028"/>
      <c r="AV352" s="3028"/>
      <c r="AW352" s="3028"/>
      <c r="AX352" s="3028"/>
      <c r="AY352" s="3028"/>
      <c r="AZ352" s="3028"/>
      <c r="BA352" s="3028"/>
      <c r="BB352" s="2533"/>
      <c r="BC352" s="2533"/>
      <c r="BD352" s="3020" t="s">
        <v>7017</v>
      </c>
      <c r="BE352" s="3020"/>
      <c r="BF352" s="3020"/>
      <c r="BG352" s="3020"/>
      <c r="BH352" s="3020"/>
      <c r="BI352" s="3020"/>
      <c r="BJ352" s="3020"/>
      <c r="BK352" s="3020"/>
      <c r="BL352" s="3020"/>
      <c r="BM352" s="3020"/>
      <c r="BN352" s="3020"/>
      <c r="BO352" s="3020"/>
      <c r="BP352" s="3020"/>
      <c r="BQ352" s="3020"/>
      <c r="BR352" s="3020"/>
      <c r="BS352" s="3020"/>
      <c r="BT352" s="3020"/>
      <c r="BU352" s="3020"/>
      <c r="BV352" s="3020"/>
      <c r="BW352" s="3020"/>
      <c r="BX352" s="3020"/>
      <c r="BY352" s="3020"/>
      <c r="BZ352" s="3020"/>
      <c r="CA352" s="3020"/>
      <c r="CB352" s="3020"/>
      <c r="CC352" s="3020"/>
      <c r="CD352" s="3020"/>
      <c r="CE352" s="3020"/>
      <c r="CF352" s="3020"/>
      <c r="CG352" s="3020"/>
      <c r="CH352" s="3020"/>
      <c r="CI352" s="3020"/>
      <c r="CJ352" s="3020"/>
      <c r="CK352" s="3020"/>
      <c r="CL352" s="3020"/>
      <c r="CM352" s="3020"/>
      <c r="CN352" s="3020"/>
      <c r="CO352" s="3020"/>
      <c r="CP352" s="3020"/>
      <c r="CQ352" s="3020"/>
      <c r="CR352" s="3020"/>
      <c r="CS352" s="3020"/>
      <c r="CT352" s="3020"/>
      <c r="CU352" s="3020"/>
      <c r="CV352" s="3020"/>
      <c r="CW352" s="3020"/>
      <c r="CX352" s="3020"/>
      <c r="CY352" s="3020"/>
      <c r="CZ352" s="3020"/>
      <c r="DA352" s="3020"/>
      <c r="DB352" s="3020"/>
      <c r="DC352" s="2533"/>
      <c r="DD352" s="2533"/>
      <c r="DE352" s="2533"/>
    </row>
    <row r="353" spans="1:109" ht="6.75" customHeight="1">
      <c r="A353" s="2533"/>
      <c r="B353" s="2533"/>
      <c r="C353" s="2533"/>
      <c r="D353" s="2533"/>
      <c r="E353" s="2533"/>
      <c r="F353" s="2533"/>
      <c r="G353" s="2533"/>
      <c r="H353" s="2533"/>
      <c r="I353" s="2533"/>
      <c r="J353" s="2533"/>
      <c r="K353" s="2533"/>
      <c r="L353" s="2533"/>
      <c r="M353" s="2533"/>
      <c r="N353" s="2533"/>
      <c r="O353" s="2533"/>
      <c r="P353" s="2533"/>
      <c r="Q353" s="2533"/>
      <c r="R353" s="2533"/>
      <c r="S353" s="2533"/>
      <c r="T353" s="2533"/>
      <c r="U353" s="2533"/>
      <c r="V353" s="2533"/>
      <c r="W353" s="2533"/>
      <c r="X353" s="2533"/>
      <c r="Y353" s="2533"/>
      <c r="Z353" s="2533"/>
      <c r="AA353" s="2533"/>
      <c r="AB353" s="2533"/>
      <c r="AC353" s="2533"/>
      <c r="AD353" s="2533"/>
      <c r="AE353" s="2533"/>
      <c r="AF353" s="2533"/>
      <c r="AG353" s="2533"/>
      <c r="AH353" s="2533"/>
      <c r="AI353" s="2533"/>
      <c r="AJ353" s="2570"/>
      <c r="AK353" s="2563"/>
      <c r="AL353" s="2532"/>
      <c r="AM353" s="2533"/>
      <c r="AN353" s="3028"/>
      <c r="AO353" s="3028"/>
      <c r="AP353" s="3028"/>
      <c r="AQ353" s="3028"/>
      <c r="AR353" s="3028"/>
      <c r="AS353" s="3028"/>
      <c r="AT353" s="3028"/>
      <c r="AU353" s="3028"/>
      <c r="AV353" s="3028"/>
      <c r="AW353" s="3028"/>
      <c r="AX353" s="3028"/>
      <c r="AY353" s="3028"/>
      <c r="AZ353" s="3028"/>
      <c r="BA353" s="3028"/>
      <c r="BB353" s="2532"/>
      <c r="BC353" s="2532"/>
      <c r="BD353" s="3020"/>
      <c r="BE353" s="3020"/>
      <c r="BF353" s="3020"/>
      <c r="BG353" s="3020"/>
      <c r="BH353" s="3020"/>
      <c r="BI353" s="3020"/>
      <c r="BJ353" s="3020"/>
      <c r="BK353" s="3020"/>
      <c r="BL353" s="3020"/>
      <c r="BM353" s="3020"/>
      <c r="BN353" s="3020"/>
      <c r="BO353" s="3020"/>
      <c r="BP353" s="3020"/>
      <c r="BQ353" s="3020"/>
      <c r="BR353" s="3020"/>
      <c r="BS353" s="3020"/>
      <c r="BT353" s="3020"/>
      <c r="BU353" s="3020"/>
      <c r="BV353" s="3020"/>
      <c r="BW353" s="3020"/>
      <c r="BX353" s="3020"/>
      <c r="BY353" s="3020"/>
      <c r="BZ353" s="3020"/>
      <c r="CA353" s="3020"/>
      <c r="CB353" s="3020"/>
      <c r="CC353" s="3020"/>
      <c r="CD353" s="3020"/>
      <c r="CE353" s="3020"/>
      <c r="CF353" s="3020"/>
      <c r="CG353" s="3020"/>
      <c r="CH353" s="3020"/>
      <c r="CI353" s="3020"/>
      <c r="CJ353" s="3020"/>
      <c r="CK353" s="3020"/>
      <c r="CL353" s="3020"/>
      <c r="CM353" s="3020"/>
      <c r="CN353" s="3020"/>
      <c r="CO353" s="3020"/>
      <c r="CP353" s="3020"/>
      <c r="CQ353" s="3020"/>
      <c r="CR353" s="3020"/>
      <c r="CS353" s="3020"/>
      <c r="CT353" s="3020"/>
      <c r="CU353" s="3020"/>
      <c r="CV353" s="3020"/>
      <c r="CW353" s="3020"/>
      <c r="CX353" s="3020"/>
      <c r="CY353" s="3020"/>
      <c r="CZ353" s="3020"/>
      <c r="DA353" s="3020"/>
      <c r="DB353" s="3020"/>
      <c r="DC353" s="2533"/>
      <c r="DD353" s="2533"/>
      <c r="DE353" s="2533"/>
    </row>
    <row r="354" spans="1:109" ht="6.75" customHeight="1">
      <c r="A354" s="2533"/>
      <c r="B354" s="2533"/>
      <c r="C354" s="2533"/>
      <c r="D354" s="2533"/>
      <c r="E354" s="2533"/>
      <c r="F354" s="2533"/>
      <c r="G354" s="2533"/>
      <c r="H354" s="2533"/>
      <c r="I354" s="2533"/>
      <c r="J354" s="2533"/>
      <c r="K354" s="2533"/>
      <c r="L354" s="2533"/>
      <c r="M354" s="2533"/>
      <c r="N354" s="2533"/>
      <c r="O354" s="2533"/>
      <c r="P354" s="2533"/>
      <c r="Q354" s="2533"/>
      <c r="R354" s="2533"/>
      <c r="S354" s="2533"/>
      <c r="T354" s="2533"/>
      <c r="U354" s="2533"/>
      <c r="V354" s="2533"/>
      <c r="W354" s="2533"/>
      <c r="X354" s="2533"/>
      <c r="Y354" s="2533"/>
      <c r="Z354" s="2533"/>
      <c r="AA354" s="2533"/>
      <c r="AB354" s="2533"/>
      <c r="AC354" s="2533"/>
      <c r="AD354" s="2533"/>
      <c r="AE354" s="2533"/>
      <c r="AF354" s="2533"/>
      <c r="AG354" s="2533"/>
      <c r="AH354" s="2533"/>
      <c r="AI354" s="2533"/>
      <c r="AJ354" s="2570"/>
      <c r="AK354" s="2561"/>
      <c r="AL354" s="2533"/>
      <c r="AM354" s="2533"/>
      <c r="AN354" s="3028"/>
      <c r="AO354" s="3028"/>
      <c r="AP354" s="3028"/>
      <c r="AQ354" s="3028"/>
      <c r="AR354" s="3028"/>
      <c r="AS354" s="3028"/>
      <c r="AT354" s="3028"/>
      <c r="AU354" s="3028"/>
      <c r="AV354" s="3028"/>
      <c r="AW354" s="3028"/>
      <c r="AX354" s="3028"/>
      <c r="AY354" s="3028"/>
      <c r="AZ354" s="3028"/>
      <c r="BA354" s="3028"/>
      <c r="BB354" s="2533"/>
      <c r="BC354" s="2533"/>
      <c r="BD354" s="3020"/>
      <c r="BE354" s="3020"/>
      <c r="BF354" s="3020"/>
      <c r="BG354" s="3020"/>
      <c r="BH354" s="3020"/>
      <c r="BI354" s="3020"/>
      <c r="BJ354" s="3020"/>
      <c r="BK354" s="3020"/>
      <c r="BL354" s="3020"/>
      <c r="BM354" s="3020"/>
      <c r="BN354" s="3020"/>
      <c r="BO354" s="3020"/>
      <c r="BP354" s="3020"/>
      <c r="BQ354" s="3020"/>
      <c r="BR354" s="3020"/>
      <c r="BS354" s="3020"/>
      <c r="BT354" s="3020"/>
      <c r="BU354" s="3020"/>
      <c r="BV354" s="3020"/>
      <c r="BW354" s="3020"/>
      <c r="BX354" s="3020"/>
      <c r="BY354" s="3020"/>
      <c r="BZ354" s="3020"/>
      <c r="CA354" s="3020"/>
      <c r="CB354" s="3020"/>
      <c r="CC354" s="3020"/>
      <c r="CD354" s="3020"/>
      <c r="CE354" s="3020"/>
      <c r="CF354" s="3020"/>
      <c r="CG354" s="3020"/>
      <c r="CH354" s="3020"/>
      <c r="CI354" s="3020"/>
      <c r="CJ354" s="3020"/>
      <c r="CK354" s="3020"/>
      <c r="CL354" s="3020"/>
      <c r="CM354" s="3020"/>
      <c r="CN354" s="3020"/>
      <c r="CO354" s="3020"/>
      <c r="CP354" s="3020"/>
      <c r="CQ354" s="3020"/>
      <c r="CR354" s="3020"/>
      <c r="CS354" s="3020"/>
      <c r="CT354" s="3020"/>
      <c r="CU354" s="3020"/>
      <c r="CV354" s="3020"/>
      <c r="CW354" s="3020"/>
      <c r="CX354" s="3020"/>
      <c r="CY354" s="3020"/>
      <c r="CZ354" s="3020"/>
      <c r="DA354" s="3020"/>
      <c r="DB354" s="3020"/>
      <c r="DC354" s="2533"/>
      <c r="DD354" s="2533"/>
      <c r="DE354" s="2533"/>
    </row>
    <row r="355" spans="1:109" ht="6.75" customHeight="1">
      <c r="A355" s="2533"/>
      <c r="B355" s="2533"/>
      <c r="C355" s="2533"/>
      <c r="D355" s="2533"/>
      <c r="E355" s="2533"/>
      <c r="F355" s="2533"/>
      <c r="G355" s="2533"/>
      <c r="H355" s="2533"/>
      <c r="I355" s="2533"/>
      <c r="J355" s="2533"/>
      <c r="K355" s="2533"/>
      <c r="L355" s="2533"/>
      <c r="M355" s="2533"/>
      <c r="N355" s="2533"/>
      <c r="O355" s="2533"/>
      <c r="P355" s="2533"/>
      <c r="Q355" s="2533"/>
      <c r="R355" s="2533"/>
      <c r="S355" s="2533"/>
      <c r="T355" s="2533"/>
      <c r="U355" s="2533"/>
      <c r="V355" s="2533"/>
      <c r="W355" s="2533"/>
      <c r="X355" s="2533"/>
      <c r="Y355" s="2533"/>
      <c r="Z355" s="2533"/>
      <c r="AA355" s="2533"/>
      <c r="AB355" s="2533"/>
      <c r="AC355" s="2533"/>
      <c r="AD355" s="2533"/>
      <c r="AE355" s="2533"/>
      <c r="AF355" s="2533"/>
      <c r="AG355" s="2533"/>
      <c r="AH355" s="2533"/>
      <c r="AI355" s="2533"/>
      <c r="AJ355" s="2570"/>
      <c r="AK355" s="2561"/>
      <c r="AL355" s="2533"/>
      <c r="AM355" s="2533"/>
      <c r="AN355" s="3028"/>
      <c r="AO355" s="3028"/>
      <c r="AP355" s="3028"/>
      <c r="AQ355" s="3028"/>
      <c r="AR355" s="3028"/>
      <c r="AS355" s="3028"/>
      <c r="AT355" s="3028"/>
      <c r="AU355" s="3028"/>
      <c r="AV355" s="3028"/>
      <c r="AW355" s="3028"/>
      <c r="AX355" s="3028"/>
      <c r="AY355" s="3028"/>
      <c r="AZ355" s="3028"/>
      <c r="BA355" s="3028"/>
      <c r="BB355" s="2533"/>
      <c r="BC355" s="2533"/>
      <c r="BD355" s="3020"/>
      <c r="BE355" s="3020"/>
      <c r="BF355" s="3020"/>
      <c r="BG355" s="3020"/>
      <c r="BH355" s="3020"/>
      <c r="BI355" s="3020"/>
      <c r="BJ355" s="3020"/>
      <c r="BK355" s="3020"/>
      <c r="BL355" s="3020"/>
      <c r="BM355" s="3020"/>
      <c r="BN355" s="3020"/>
      <c r="BO355" s="3020"/>
      <c r="BP355" s="3020"/>
      <c r="BQ355" s="3020"/>
      <c r="BR355" s="3020"/>
      <c r="BS355" s="3020"/>
      <c r="BT355" s="3020"/>
      <c r="BU355" s="3020"/>
      <c r="BV355" s="3020"/>
      <c r="BW355" s="3020"/>
      <c r="BX355" s="3020"/>
      <c r="BY355" s="3020"/>
      <c r="BZ355" s="3020"/>
      <c r="CA355" s="3020"/>
      <c r="CB355" s="3020"/>
      <c r="CC355" s="3020"/>
      <c r="CD355" s="3020"/>
      <c r="CE355" s="3020"/>
      <c r="CF355" s="3020"/>
      <c r="CG355" s="3020"/>
      <c r="CH355" s="3020"/>
      <c r="CI355" s="3020"/>
      <c r="CJ355" s="3020"/>
      <c r="CK355" s="3020"/>
      <c r="CL355" s="3020"/>
      <c r="CM355" s="3020"/>
      <c r="CN355" s="3020"/>
      <c r="CO355" s="3020"/>
      <c r="CP355" s="3020"/>
      <c r="CQ355" s="3020"/>
      <c r="CR355" s="3020"/>
      <c r="CS355" s="3020"/>
      <c r="CT355" s="3020"/>
      <c r="CU355" s="3020"/>
      <c r="CV355" s="3020"/>
      <c r="CW355" s="3020"/>
      <c r="CX355" s="3020"/>
      <c r="CY355" s="3020"/>
      <c r="CZ355" s="3020"/>
      <c r="DA355" s="3020"/>
      <c r="DB355" s="3020"/>
      <c r="DC355" s="2533"/>
      <c r="DD355" s="2533"/>
      <c r="DE355" s="2533"/>
    </row>
    <row r="356" spans="1:109" ht="6.75" customHeight="1">
      <c r="A356" s="2533"/>
      <c r="B356" s="2533"/>
      <c r="C356" s="2533"/>
      <c r="D356" s="2533"/>
      <c r="E356" s="2533"/>
      <c r="F356" s="2533"/>
      <c r="G356" s="2533"/>
      <c r="H356" s="2533"/>
      <c r="I356" s="2533"/>
      <c r="J356" s="2533"/>
      <c r="K356" s="2533"/>
      <c r="L356" s="2533"/>
      <c r="M356" s="2533"/>
      <c r="N356" s="2533"/>
      <c r="O356" s="2533"/>
      <c r="P356" s="2533"/>
      <c r="Q356" s="2533"/>
      <c r="R356" s="2533"/>
      <c r="S356" s="2533"/>
      <c r="T356" s="2533"/>
      <c r="U356" s="2533"/>
      <c r="V356" s="2533"/>
      <c r="W356" s="2533"/>
      <c r="X356" s="2533"/>
      <c r="Y356" s="2533"/>
      <c r="Z356" s="2533"/>
      <c r="AA356" s="2533"/>
      <c r="AB356" s="2533"/>
      <c r="AC356" s="2533"/>
      <c r="AD356" s="2533"/>
      <c r="AE356" s="2533"/>
      <c r="AF356" s="2533"/>
      <c r="AG356" s="2533"/>
      <c r="AH356" s="2533"/>
      <c r="AI356" s="2533"/>
      <c r="AJ356" s="2570"/>
      <c r="AK356" s="2533"/>
      <c r="AL356" s="2533"/>
      <c r="AM356" s="2533"/>
      <c r="AN356" s="2533"/>
      <c r="AO356" s="2533"/>
      <c r="AP356" s="2533"/>
      <c r="AQ356" s="2533"/>
      <c r="AR356" s="2533"/>
      <c r="AS356" s="2533"/>
      <c r="AT356" s="2533"/>
      <c r="AU356" s="2533"/>
      <c r="AV356" s="2533"/>
      <c r="AW356" s="2533"/>
      <c r="AX356" s="2533"/>
      <c r="AY356" s="2533"/>
      <c r="AZ356" s="2533"/>
      <c r="BA356" s="2533"/>
      <c r="BB356" s="2533"/>
      <c r="BC356" s="2533"/>
      <c r="BD356" s="2533"/>
      <c r="BE356" s="2533"/>
      <c r="BF356" s="2533"/>
      <c r="BG356" s="2533"/>
      <c r="BH356" s="2533"/>
      <c r="BI356" s="2533"/>
      <c r="BJ356" s="2533"/>
      <c r="BK356" s="2533"/>
      <c r="BL356" s="2533"/>
      <c r="BM356" s="2533"/>
      <c r="BN356" s="2533"/>
      <c r="BO356" s="2533"/>
      <c r="BP356" s="2533"/>
      <c r="BQ356" s="2533"/>
      <c r="BR356" s="2533"/>
      <c r="BS356" s="2533"/>
      <c r="BT356" s="2533"/>
      <c r="BU356" s="2533"/>
      <c r="BV356" s="2533"/>
      <c r="BW356" s="2533"/>
      <c r="BX356" s="2533"/>
      <c r="BY356" s="2533"/>
      <c r="BZ356" s="2533"/>
      <c r="CA356" s="2533"/>
      <c r="CB356" s="2533"/>
      <c r="CC356" s="2533"/>
      <c r="CD356" s="2533"/>
      <c r="CE356" s="2533"/>
      <c r="CF356" s="2533"/>
      <c r="CG356" s="2533"/>
      <c r="CH356" s="2533"/>
      <c r="CI356" s="2533"/>
      <c r="CJ356" s="2533"/>
      <c r="CK356" s="2533"/>
      <c r="CL356" s="2533"/>
      <c r="CM356" s="2533"/>
      <c r="CN356" s="2533"/>
      <c r="CO356" s="2533"/>
      <c r="CP356" s="2533"/>
      <c r="CQ356" s="2533"/>
      <c r="CR356" s="2533"/>
      <c r="CS356" s="2533"/>
      <c r="CT356" s="2533"/>
      <c r="CU356" s="2533"/>
      <c r="CV356" s="2533"/>
      <c r="CW356" s="2533"/>
      <c r="CX356" s="2533"/>
      <c r="CY356" s="2533"/>
      <c r="CZ356" s="2533"/>
      <c r="DA356" s="2533"/>
      <c r="DB356" s="2533"/>
      <c r="DC356" s="2533"/>
      <c r="DD356" s="2533"/>
      <c r="DE356" s="2533"/>
    </row>
    <row r="357" spans="1:109" ht="6.75" customHeight="1">
      <c r="A357" s="2533"/>
      <c r="B357" s="2533"/>
      <c r="C357" s="2533"/>
      <c r="D357" s="2533"/>
      <c r="E357" s="2533"/>
      <c r="F357" s="2533"/>
      <c r="G357" s="2533"/>
      <c r="H357" s="2533"/>
      <c r="I357" s="2533"/>
      <c r="J357" s="2533"/>
      <c r="K357" s="2533"/>
      <c r="L357" s="2533"/>
      <c r="M357" s="2533"/>
      <c r="N357" s="2533"/>
      <c r="O357" s="2533"/>
      <c r="P357" s="2533"/>
      <c r="Q357" s="2533"/>
      <c r="R357" s="2533"/>
      <c r="S357" s="2533"/>
      <c r="T357" s="2533"/>
      <c r="U357" s="2533"/>
      <c r="V357" s="2533"/>
      <c r="W357" s="2533"/>
      <c r="X357" s="2533"/>
      <c r="Y357" s="2533"/>
      <c r="Z357" s="2533"/>
      <c r="AA357" s="2533"/>
      <c r="AB357" s="2533"/>
      <c r="AC357" s="2533"/>
      <c r="AD357" s="2533"/>
      <c r="AE357" s="2533"/>
      <c r="AF357" s="2533"/>
      <c r="AG357" s="2533"/>
      <c r="AH357" s="2533"/>
      <c r="AI357" s="2533"/>
      <c r="AJ357" s="2570"/>
      <c r="AK357" s="2533"/>
      <c r="AL357" s="2533"/>
      <c r="AM357" s="2533"/>
      <c r="AN357" s="3022" t="s">
        <v>7018</v>
      </c>
      <c r="AO357" s="3022"/>
      <c r="AP357" s="3022"/>
      <c r="AQ357" s="3022"/>
      <c r="AR357" s="3022"/>
      <c r="AS357" s="3022"/>
      <c r="AT357" s="3022"/>
      <c r="AU357" s="3022"/>
      <c r="AV357" s="3022"/>
      <c r="AW357" s="3022"/>
      <c r="AX357" s="3022"/>
      <c r="AY357" s="3022"/>
      <c r="AZ357" s="3022"/>
      <c r="BA357" s="3022"/>
      <c r="BB357" s="3022"/>
      <c r="BC357" s="3022"/>
      <c r="BD357" s="3022"/>
      <c r="BE357" s="3022"/>
      <c r="BF357" s="3022"/>
      <c r="BG357" s="3022"/>
      <c r="BH357" s="3022"/>
      <c r="BI357" s="3022"/>
      <c r="BJ357" s="3022"/>
      <c r="BK357" s="3022"/>
      <c r="BL357" s="3022"/>
      <c r="BM357" s="3022"/>
      <c r="BN357" s="3022"/>
      <c r="BO357" s="2533"/>
      <c r="BP357" s="2533"/>
      <c r="BQ357" s="2533"/>
      <c r="BR357" s="2533"/>
      <c r="BS357" s="2533"/>
      <c r="BT357" s="2533"/>
      <c r="BU357" s="2533"/>
      <c r="BV357" s="2533"/>
      <c r="BW357" s="2533"/>
      <c r="BX357" s="2533"/>
      <c r="BY357" s="2533"/>
      <c r="BZ357" s="2533"/>
      <c r="CA357" s="2533"/>
      <c r="CB357" s="2533"/>
      <c r="CC357" s="2533"/>
      <c r="CD357" s="2533"/>
      <c r="CE357" s="2533"/>
      <c r="CF357" s="2533"/>
      <c r="CG357" s="2533"/>
      <c r="CH357" s="2533"/>
      <c r="CI357" s="2533"/>
      <c r="CJ357" s="2533"/>
      <c r="CK357" s="2533"/>
      <c r="CL357" s="2533"/>
      <c r="CM357" s="2533"/>
      <c r="CN357" s="2533"/>
      <c r="CO357" s="2533"/>
      <c r="CP357" s="2533"/>
      <c r="CQ357" s="2533"/>
      <c r="CR357" s="2533"/>
      <c r="CS357" s="2533"/>
      <c r="CT357" s="2533"/>
      <c r="CU357" s="2533"/>
      <c r="CV357" s="2533"/>
      <c r="CW357" s="2533"/>
      <c r="CX357" s="2533"/>
      <c r="CY357" s="2533"/>
      <c r="CZ357" s="2533"/>
      <c r="DA357" s="2533"/>
      <c r="DB357" s="2533"/>
      <c r="DC357" s="2533"/>
      <c r="DD357" s="2533"/>
      <c r="DE357" s="2533"/>
    </row>
    <row r="358" spans="1:109" ht="6.75" customHeight="1">
      <c r="A358" s="2533"/>
      <c r="B358" s="2533"/>
      <c r="C358" s="2533"/>
      <c r="D358" s="2533"/>
      <c r="E358" s="2533"/>
      <c r="F358" s="2533"/>
      <c r="G358" s="2533"/>
      <c r="H358" s="2533"/>
      <c r="I358" s="2533"/>
      <c r="J358" s="2533"/>
      <c r="K358" s="2533"/>
      <c r="L358" s="2533"/>
      <c r="M358" s="2533"/>
      <c r="N358" s="2533"/>
      <c r="O358" s="2533"/>
      <c r="P358" s="2533"/>
      <c r="Q358" s="2533"/>
      <c r="R358" s="2533"/>
      <c r="S358" s="2533"/>
      <c r="T358" s="2533"/>
      <c r="U358" s="2533"/>
      <c r="V358" s="2533"/>
      <c r="W358" s="2533"/>
      <c r="X358" s="2533"/>
      <c r="Y358" s="2533"/>
      <c r="Z358" s="2533"/>
      <c r="AA358" s="2533"/>
      <c r="AB358" s="2533"/>
      <c r="AC358" s="2533"/>
      <c r="AD358" s="2533"/>
      <c r="AE358" s="2533"/>
      <c r="AF358" s="2533"/>
      <c r="AG358" s="2533"/>
      <c r="AH358" s="2533"/>
      <c r="AI358" s="2533"/>
      <c r="AJ358" s="2570"/>
      <c r="AK358" s="2562"/>
      <c r="AL358" s="2535"/>
      <c r="AM358" s="2533"/>
      <c r="AN358" s="3022"/>
      <c r="AO358" s="3022"/>
      <c r="AP358" s="3022"/>
      <c r="AQ358" s="3022"/>
      <c r="AR358" s="3022"/>
      <c r="AS358" s="3022"/>
      <c r="AT358" s="3022"/>
      <c r="AU358" s="3022"/>
      <c r="AV358" s="3022"/>
      <c r="AW358" s="3022"/>
      <c r="AX358" s="3022"/>
      <c r="AY358" s="3022"/>
      <c r="AZ358" s="3022"/>
      <c r="BA358" s="3022"/>
      <c r="BB358" s="3022"/>
      <c r="BC358" s="3022"/>
      <c r="BD358" s="3022"/>
      <c r="BE358" s="3022"/>
      <c r="BF358" s="3022"/>
      <c r="BG358" s="3022"/>
      <c r="BH358" s="3022"/>
      <c r="BI358" s="3022"/>
      <c r="BJ358" s="3022"/>
      <c r="BK358" s="3022"/>
      <c r="BL358" s="3022"/>
      <c r="BM358" s="3022"/>
      <c r="BN358" s="3022"/>
      <c r="BO358" s="2533"/>
      <c r="BP358" s="2533"/>
      <c r="BQ358" s="2533"/>
      <c r="BR358" s="2533"/>
      <c r="BS358" s="2533"/>
      <c r="BT358" s="2533"/>
      <c r="BU358" s="2533"/>
      <c r="BV358" s="2533"/>
      <c r="BW358" s="2533"/>
      <c r="BX358" s="2533"/>
      <c r="BY358" s="2533"/>
      <c r="BZ358" s="2533"/>
      <c r="CA358" s="2533"/>
      <c r="CB358" s="2533"/>
      <c r="CC358" s="2533"/>
      <c r="CD358" s="2533"/>
      <c r="CE358" s="2533"/>
      <c r="CF358" s="2533"/>
      <c r="CG358" s="2533"/>
      <c r="CH358" s="2533"/>
      <c r="CI358" s="2533"/>
      <c r="CJ358" s="2533"/>
      <c r="CK358" s="2533"/>
      <c r="CL358" s="2533"/>
      <c r="CM358" s="2533"/>
      <c r="CN358" s="2533"/>
      <c r="CO358" s="2533"/>
      <c r="CP358" s="2533"/>
      <c r="CQ358" s="2533"/>
      <c r="CR358" s="2533"/>
      <c r="CS358" s="2533"/>
      <c r="CT358" s="2533"/>
      <c r="CU358" s="2533"/>
      <c r="CV358" s="2533"/>
      <c r="CW358" s="2533"/>
      <c r="CX358" s="2533"/>
      <c r="CY358" s="2533"/>
      <c r="CZ358" s="2533"/>
      <c r="DA358" s="2533"/>
      <c r="DB358" s="2533"/>
      <c r="DC358" s="2533"/>
      <c r="DD358" s="2533"/>
      <c r="DE358" s="2533"/>
    </row>
    <row r="359" spans="1:109" ht="6.75" customHeight="1">
      <c r="A359" s="2533"/>
      <c r="B359" s="2533"/>
      <c r="C359" s="2533"/>
      <c r="D359" s="2533"/>
      <c r="E359" s="2533"/>
      <c r="F359" s="2533"/>
      <c r="G359" s="2533"/>
      <c r="H359" s="2533"/>
      <c r="I359" s="2533"/>
      <c r="J359" s="2533"/>
      <c r="K359" s="2533"/>
      <c r="L359" s="2533"/>
      <c r="M359" s="2533"/>
      <c r="N359" s="2533"/>
      <c r="O359" s="2533"/>
      <c r="P359" s="2533"/>
      <c r="Q359" s="2533"/>
      <c r="R359" s="2533"/>
      <c r="S359" s="2533"/>
      <c r="T359" s="2533"/>
      <c r="U359" s="2533"/>
      <c r="V359" s="2533"/>
      <c r="W359" s="2533"/>
      <c r="X359" s="2533"/>
      <c r="Y359" s="2533"/>
      <c r="Z359" s="2533"/>
      <c r="AA359" s="2533"/>
      <c r="AB359" s="2533"/>
      <c r="AC359" s="2533"/>
      <c r="AD359" s="2533"/>
      <c r="AE359" s="2533"/>
      <c r="AF359" s="2533"/>
      <c r="AG359" s="2533"/>
      <c r="AH359" s="2533"/>
      <c r="AI359" s="2533"/>
      <c r="AJ359" s="2570"/>
      <c r="AK359" s="2533"/>
      <c r="AL359" s="2533"/>
      <c r="AM359" s="2533"/>
      <c r="AN359" s="2533"/>
      <c r="AO359" s="2533"/>
      <c r="AP359" s="2533"/>
      <c r="AQ359" s="2533"/>
      <c r="AR359" s="2533"/>
      <c r="AS359" s="2533"/>
      <c r="AT359" s="2533"/>
      <c r="AU359" s="2533"/>
      <c r="AV359" s="2533"/>
      <c r="AW359" s="2533"/>
      <c r="AX359" s="2533"/>
      <c r="AY359" s="2533"/>
      <c r="AZ359" s="2533"/>
      <c r="BA359" s="2533"/>
      <c r="BB359" s="2533"/>
      <c r="BC359" s="2533"/>
      <c r="BD359" s="2533"/>
      <c r="BE359" s="2533"/>
      <c r="BF359" s="2533"/>
      <c r="BG359" s="2533"/>
      <c r="BH359" s="2533"/>
      <c r="BI359" s="2533"/>
      <c r="BJ359" s="2533"/>
      <c r="BK359" s="2533"/>
      <c r="BL359" s="2533"/>
      <c r="BM359" s="2533"/>
      <c r="BN359" s="2533"/>
      <c r="BO359" s="2533"/>
      <c r="BP359" s="2533"/>
      <c r="BQ359" s="2533"/>
      <c r="BR359" s="2533"/>
      <c r="BS359" s="2533"/>
      <c r="BT359" s="2533"/>
      <c r="BU359" s="2533"/>
      <c r="BV359" s="2533"/>
      <c r="BW359" s="2533"/>
      <c r="BX359" s="2533"/>
      <c r="BY359" s="2533"/>
      <c r="BZ359" s="2533"/>
      <c r="CA359" s="2533"/>
      <c r="CB359" s="2533"/>
      <c r="CC359" s="2533"/>
      <c r="CD359" s="2533"/>
      <c r="CE359" s="2533"/>
      <c r="CF359" s="2533"/>
      <c r="CG359" s="2533"/>
      <c r="CH359" s="2533"/>
      <c r="CI359" s="2533"/>
      <c r="CJ359" s="2533"/>
      <c r="CK359" s="2533"/>
      <c r="CL359" s="2533"/>
      <c r="CM359" s="2533"/>
      <c r="CN359" s="2533"/>
      <c r="CO359" s="2533"/>
      <c r="CP359" s="2533"/>
      <c r="CQ359" s="2533"/>
      <c r="CR359" s="2533"/>
      <c r="CS359" s="2533"/>
      <c r="CT359" s="2533"/>
      <c r="CU359" s="2533"/>
      <c r="CV359" s="2533"/>
      <c r="CW359" s="2533"/>
      <c r="CX359" s="2533"/>
      <c r="CY359" s="2533"/>
      <c r="CZ359" s="2533"/>
      <c r="DA359" s="2533"/>
      <c r="DB359" s="2533"/>
      <c r="DC359" s="2533"/>
      <c r="DD359" s="2533"/>
      <c r="DE359" s="2533"/>
    </row>
    <row r="360" spans="1:109" ht="6.75" customHeight="1">
      <c r="A360" s="2533"/>
      <c r="B360" s="2533"/>
      <c r="C360" s="2533"/>
      <c r="D360" s="2533"/>
      <c r="E360" s="2533"/>
      <c r="F360" s="2533"/>
      <c r="G360" s="2533"/>
      <c r="H360" s="2533"/>
      <c r="I360" s="2533"/>
      <c r="J360" s="2533"/>
      <c r="K360" s="2533"/>
      <c r="L360" s="2533"/>
      <c r="M360" s="2533"/>
      <c r="N360" s="2533"/>
      <c r="O360" s="2533"/>
      <c r="P360" s="2533"/>
      <c r="Q360" s="2533"/>
      <c r="R360" s="2533"/>
      <c r="S360" s="2533"/>
      <c r="T360" s="2533"/>
      <c r="U360" s="2533"/>
      <c r="V360" s="2533"/>
      <c r="W360" s="2533"/>
      <c r="X360" s="2533"/>
      <c r="Y360" s="2533"/>
      <c r="Z360" s="2533"/>
      <c r="AA360" s="2533"/>
      <c r="AB360" s="2533"/>
      <c r="AC360" s="2533"/>
      <c r="AD360" s="2533"/>
      <c r="AE360" s="2533"/>
      <c r="AF360" s="2533"/>
      <c r="AG360" s="2533"/>
      <c r="AH360" s="2533"/>
      <c r="AI360" s="2533"/>
      <c r="AJ360" s="2570"/>
      <c r="AK360" s="2533"/>
      <c r="AL360" s="2533"/>
      <c r="AM360" s="2533"/>
      <c r="AN360" s="3020" t="s">
        <v>142</v>
      </c>
      <c r="AO360" s="3020"/>
      <c r="AP360" s="3020"/>
      <c r="AQ360" s="3020"/>
      <c r="AR360" s="3020"/>
      <c r="AS360" s="3020"/>
      <c r="AT360" s="3020"/>
      <c r="AU360" s="3020"/>
      <c r="AV360" s="3020"/>
      <c r="AW360" s="3020"/>
      <c r="AX360" s="3020"/>
      <c r="AY360" s="3020"/>
      <c r="AZ360" s="2533"/>
      <c r="BA360" s="2533"/>
      <c r="BB360" s="2533"/>
      <c r="BC360" s="2533"/>
      <c r="BD360" s="3020" t="s">
        <v>7456</v>
      </c>
      <c r="BE360" s="3020"/>
      <c r="BF360" s="3020"/>
      <c r="BG360" s="3020"/>
      <c r="BH360" s="3020"/>
      <c r="BI360" s="3020"/>
      <c r="BJ360" s="3020"/>
      <c r="BK360" s="3020"/>
      <c r="BL360" s="3020"/>
      <c r="BM360" s="3020"/>
      <c r="BN360" s="3020"/>
      <c r="BO360" s="3020"/>
      <c r="BP360" s="3020"/>
      <c r="BQ360" s="3020"/>
      <c r="BR360" s="3020"/>
      <c r="BS360" s="3020"/>
      <c r="BT360" s="3020"/>
      <c r="BU360" s="3020"/>
      <c r="BV360" s="3020"/>
      <c r="BW360" s="3020"/>
      <c r="BX360" s="3020"/>
      <c r="BY360" s="3020"/>
      <c r="BZ360" s="3020"/>
      <c r="CA360" s="3020"/>
      <c r="CB360" s="3020"/>
      <c r="CC360" s="3020"/>
      <c r="CD360" s="3020"/>
      <c r="CE360" s="3020"/>
      <c r="CF360" s="3020"/>
      <c r="CG360" s="3020"/>
      <c r="CH360" s="3020"/>
      <c r="CI360" s="3020"/>
      <c r="CJ360" s="3020"/>
      <c r="CK360" s="3020"/>
      <c r="CL360" s="3020"/>
      <c r="CM360" s="3020"/>
      <c r="CN360" s="3020"/>
      <c r="CO360" s="3020"/>
      <c r="CP360" s="3020"/>
      <c r="CQ360" s="3020"/>
      <c r="CR360" s="3020"/>
      <c r="CS360" s="3020"/>
      <c r="CT360" s="3020"/>
      <c r="CU360" s="3020"/>
      <c r="CV360" s="3020"/>
      <c r="CW360" s="3020"/>
      <c r="CX360" s="3020"/>
      <c r="CY360" s="3020"/>
      <c r="CZ360" s="3020"/>
      <c r="DA360" s="3020"/>
      <c r="DB360" s="3020"/>
      <c r="DC360" s="2533"/>
      <c r="DD360" s="2533"/>
      <c r="DE360" s="2533"/>
    </row>
    <row r="361" spans="1:109" ht="6.75" customHeight="1">
      <c r="A361" s="2533"/>
      <c r="B361" s="2533"/>
      <c r="C361" s="2533"/>
      <c r="D361" s="2533"/>
      <c r="E361" s="2533"/>
      <c r="F361" s="2533"/>
      <c r="G361" s="2533"/>
      <c r="H361" s="2533"/>
      <c r="I361" s="2533"/>
      <c r="J361" s="2533"/>
      <c r="K361" s="2533"/>
      <c r="L361" s="2533"/>
      <c r="M361" s="2533"/>
      <c r="N361" s="2533"/>
      <c r="O361" s="2533"/>
      <c r="P361" s="2533"/>
      <c r="Q361" s="2533"/>
      <c r="R361" s="2533"/>
      <c r="S361" s="2533"/>
      <c r="T361" s="2533"/>
      <c r="U361" s="2533"/>
      <c r="V361" s="2533"/>
      <c r="W361" s="2533"/>
      <c r="X361" s="2533"/>
      <c r="Y361" s="2533"/>
      <c r="Z361" s="2533"/>
      <c r="AA361" s="2533"/>
      <c r="AB361" s="2533"/>
      <c r="AC361" s="2533"/>
      <c r="AD361" s="2533"/>
      <c r="AE361" s="2533"/>
      <c r="AF361" s="2533"/>
      <c r="AG361" s="2533"/>
      <c r="AH361" s="2533"/>
      <c r="AI361" s="2533"/>
      <c r="AJ361" s="2570"/>
      <c r="AK361" s="2562"/>
      <c r="AL361" s="2535"/>
      <c r="AM361" s="2533"/>
      <c r="AN361" s="3020"/>
      <c r="AO361" s="3020"/>
      <c r="AP361" s="3020"/>
      <c r="AQ361" s="3020"/>
      <c r="AR361" s="3020"/>
      <c r="AS361" s="3020"/>
      <c r="AT361" s="3020"/>
      <c r="AU361" s="3020"/>
      <c r="AV361" s="3020"/>
      <c r="AW361" s="3020"/>
      <c r="AX361" s="3020"/>
      <c r="AY361" s="3020"/>
      <c r="AZ361" s="2535"/>
      <c r="BA361" s="2535"/>
      <c r="BB361" s="2535"/>
      <c r="BC361" s="2533"/>
      <c r="BD361" s="3020"/>
      <c r="BE361" s="3020"/>
      <c r="BF361" s="3020"/>
      <c r="BG361" s="3020"/>
      <c r="BH361" s="3020"/>
      <c r="BI361" s="3020"/>
      <c r="BJ361" s="3020"/>
      <c r="BK361" s="3020"/>
      <c r="BL361" s="3020"/>
      <c r="BM361" s="3020"/>
      <c r="BN361" s="3020"/>
      <c r="BO361" s="3020"/>
      <c r="BP361" s="3020"/>
      <c r="BQ361" s="3020"/>
      <c r="BR361" s="3020"/>
      <c r="BS361" s="3020"/>
      <c r="BT361" s="3020"/>
      <c r="BU361" s="3020"/>
      <c r="BV361" s="3020"/>
      <c r="BW361" s="3020"/>
      <c r="BX361" s="3020"/>
      <c r="BY361" s="3020"/>
      <c r="BZ361" s="3020"/>
      <c r="CA361" s="3020"/>
      <c r="CB361" s="3020"/>
      <c r="CC361" s="3020"/>
      <c r="CD361" s="3020"/>
      <c r="CE361" s="3020"/>
      <c r="CF361" s="3020"/>
      <c r="CG361" s="3020"/>
      <c r="CH361" s="3020"/>
      <c r="CI361" s="3020"/>
      <c r="CJ361" s="3020"/>
      <c r="CK361" s="3020"/>
      <c r="CL361" s="3020"/>
      <c r="CM361" s="3020"/>
      <c r="CN361" s="3020"/>
      <c r="CO361" s="3020"/>
      <c r="CP361" s="3020"/>
      <c r="CQ361" s="3020"/>
      <c r="CR361" s="3020"/>
      <c r="CS361" s="3020"/>
      <c r="CT361" s="3020"/>
      <c r="CU361" s="3020"/>
      <c r="CV361" s="3020"/>
      <c r="CW361" s="3020"/>
      <c r="CX361" s="3020"/>
      <c r="CY361" s="3020"/>
      <c r="CZ361" s="3020"/>
      <c r="DA361" s="3020"/>
      <c r="DB361" s="3020"/>
      <c r="DC361" s="2533"/>
      <c r="DD361" s="2533"/>
      <c r="DE361" s="2533"/>
    </row>
    <row r="362" spans="1:109" ht="6.75" customHeight="1">
      <c r="A362" s="2533"/>
      <c r="B362" s="2533"/>
      <c r="C362" s="2533"/>
      <c r="D362" s="2533"/>
      <c r="E362" s="2533"/>
      <c r="F362" s="2533"/>
      <c r="G362" s="2533"/>
      <c r="H362" s="2533"/>
      <c r="I362" s="2533"/>
      <c r="J362" s="2533"/>
      <c r="K362" s="2533"/>
      <c r="L362" s="2533"/>
      <c r="M362" s="2533"/>
      <c r="N362" s="2533"/>
      <c r="O362" s="2533"/>
      <c r="P362" s="2533"/>
      <c r="Q362" s="2533"/>
      <c r="R362" s="2533"/>
      <c r="S362" s="2533"/>
      <c r="T362" s="2533"/>
      <c r="U362" s="2533"/>
      <c r="V362" s="2533"/>
      <c r="W362" s="2533"/>
      <c r="X362" s="2533"/>
      <c r="Y362" s="2533"/>
      <c r="Z362" s="2533"/>
      <c r="AA362" s="2533"/>
      <c r="AB362" s="2533"/>
      <c r="AC362" s="2533"/>
      <c r="AD362" s="2533"/>
      <c r="AE362" s="2533"/>
      <c r="AF362" s="2533"/>
      <c r="AG362" s="2533"/>
      <c r="AH362" s="2533"/>
      <c r="AI362" s="2533"/>
      <c r="AJ362" s="2570"/>
      <c r="AK362" s="2533"/>
      <c r="AL362" s="2533"/>
      <c r="AM362" s="2533"/>
      <c r="AN362" s="2533"/>
      <c r="AO362" s="2533"/>
      <c r="AP362" s="2533"/>
      <c r="AQ362" s="2533"/>
      <c r="AR362" s="2533"/>
      <c r="AS362" s="2533"/>
      <c r="AT362" s="2533"/>
      <c r="AU362" s="2533"/>
      <c r="AV362" s="2533"/>
      <c r="AW362" s="2533"/>
      <c r="AX362" s="2534"/>
      <c r="AY362" s="2534"/>
      <c r="AZ362" s="2533"/>
      <c r="BA362" s="2533"/>
      <c r="BB362" s="2533"/>
      <c r="BC362" s="2533"/>
      <c r="BD362" s="2533"/>
      <c r="BE362" s="2533"/>
      <c r="BF362" s="2533"/>
      <c r="BG362" s="2533"/>
      <c r="BH362" s="2533"/>
      <c r="BI362" s="2533"/>
      <c r="BJ362" s="2533"/>
      <c r="BK362" s="2533"/>
      <c r="BL362" s="2533"/>
      <c r="BM362" s="2533"/>
      <c r="BN362" s="2533"/>
      <c r="BO362" s="2533"/>
      <c r="BP362" s="2533"/>
      <c r="BQ362" s="2533"/>
      <c r="BR362" s="2533"/>
      <c r="BS362" s="2533"/>
      <c r="BT362" s="2533"/>
      <c r="BU362" s="2533"/>
      <c r="BV362" s="2533"/>
      <c r="BW362" s="2533"/>
      <c r="BX362" s="2533"/>
      <c r="BY362" s="2533"/>
      <c r="BZ362" s="2533"/>
      <c r="CA362" s="2533"/>
      <c r="CB362" s="2533"/>
      <c r="CC362" s="2533"/>
      <c r="CD362" s="2533"/>
      <c r="CE362" s="2533"/>
      <c r="CF362" s="2533"/>
      <c r="CG362" s="2533"/>
      <c r="CH362" s="2533"/>
      <c r="CI362" s="2533"/>
      <c r="CJ362" s="2533"/>
      <c r="CK362" s="2533"/>
      <c r="CL362" s="2533"/>
      <c r="CM362" s="2533"/>
      <c r="CN362" s="2533"/>
      <c r="CO362" s="2533"/>
      <c r="CP362" s="2533"/>
      <c r="CQ362" s="2533"/>
      <c r="CR362" s="2533"/>
      <c r="CS362" s="2533"/>
      <c r="CT362" s="2533"/>
      <c r="CU362" s="2533"/>
      <c r="CV362" s="2533"/>
      <c r="CW362" s="2533"/>
      <c r="CX362" s="2533"/>
      <c r="CY362" s="2533"/>
      <c r="CZ362" s="2533"/>
      <c r="DA362" s="2533"/>
      <c r="DB362" s="2533"/>
      <c r="DC362" s="2533"/>
      <c r="DD362" s="2533"/>
      <c r="DE362" s="2533"/>
    </row>
    <row r="363" spans="1:109" ht="6.75" customHeight="1">
      <c r="A363" s="2533"/>
      <c r="B363" s="2533"/>
      <c r="C363" s="2533"/>
      <c r="D363" s="2533"/>
      <c r="E363" s="2533"/>
      <c r="F363" s="2533"/>
      <c r="G363" s="2533"/>
      <c r="H363" s="2533"/>
      <c r="I363" s="2533"/>
      <c r="J363" s="2533"/>
      <c r="K363" s="2533"/>
      <c r="L363" s="2533"/>
      <c r="M363" s="2533"/>
      <c r="N363" s="2533"/>
      <c r="O363" s="2533"/>
      <c r="P363" s="2533"/>
      <c r="Q363" s="2533"/>
      <c r="R363" s="2533"/>
      <c r="S363" s="2533"/>
      <c r="T363" s="2533"/>
      <c r="U363" s="2533"/>
      <c r="V363" s="2533"/>
      <c r="W363" s="2533"/>
      <c r="X363" s="2533"/>
      <c r="Y363" s="2533"/>
      <c r="Z363" s="2533"/>
      <c r="AA363" s="2533"/>
      <c r="AB363" s="2533"/>
      <c r="AC363" s="2533"/>
      <c r="AD363" s="2533"/>
      <c r="AE363" s="2533"/>
      <c r="AF363" s="2533"/>
      <c r="AG363" s="2533"/>
      <c r="AH363" s="2533"/>
      <c r="AI363" s="2533"/>
      <c r="AJ363" s="2570"/>
      <c r="AK363" s="2533"/>
      <c r="AL363" s="2533"/>
      <c r="AM363" s="2533"/>
      <c r="AN363" s="3022" t="s">
        <v>141</v>
      </c>
      <c r="AO363" s="3022"/>
      <c r="AP363" s="3022"/>
      <c r="AQ363" s="3022"/>
      <c r="AR363" s="3022"/>
      <c r="AS363" s="3022"/>
      <c r="AT363" s="3022"/>
      <c r="AU363" s="3022"/>
      <c r="AV363" s="3022"/>
      <c r="AW363" s="3022"/>
      <c r="AX363" s="3022"/>
      <c r="AY363" s="3022"/>
      <c r="AZ363" s="3022"/>
      <c r="BA363" s="2533"/>
      <c r="BB363" s="2533"/>
      <c r="BC363" s="2533"/>
      <c r="BD363" s="3020" t="s">
        <v>7457</v>
      </c>
      <c r="BE363" s="3020"/>
      <c r="BF363" s="3020"/>
      <c r="BG363" s="3020"/>
      <c r="BH363" s="3020"/>
      <c r="BI363" s="3020"/>
      <c r="BJ363" s="3020"/>
      <c r="BK363" s="3020"/>
      <c r="BL363" s="3020"/>
      <c r="BM363" s="3020"/>
      <c r="BN363" s="3020"/>
      <c r="BO363" s="3020"/>
      <c r="BP363" s="3020"/>
      <c r="BQ363" s="3020"/>
      <c r="BR363" s="3020"/>
      <c r="BS363" s="3020"/>
      <c r="BT363" s="3020"/>
      <c r="BU363" s="3020"/>
      <c r="BV363" s="3020"/>
      <c r="BW363" s="3020"/>
      <c r="BX363" s="3020"/>
      <c r="BY363" s="3020"/>
      <c r="BZ363" s="3020"/>
      <c r="CA363" s="3020"/>
      <c r="CB363" s="3020"/>
      <c r="CC363" s="3020"/>
      <c r="CD363" s="3020"/>
      <c r="CE363" s="3020"/>
      <c r="CF363" s="3020"/>
      <c r="CG363" s="3020"/>
      <c r="CH363" s="3020"/>
      <c r="CI363" s="3020"/>
      <c r="CJ363" s="3020"/>
      <c r="CK363" s="3020"/>
      <c r="CL363" s="3020"/>
      <c r="CM363" s="3020"/>
      <c r="CN363" s="3020"/>
      <c r="CO363" s="3020"/>
      <c r="CP363" s="3020"/>
      <c r="CQ363" s="3020"/>
      <c r="CR363" s="3020"/>
      <c r="CS363" s="3020"/>
      <c r="CT363" s="3020"/>
      <c r="CU363" s="3020"/>
      <c r="CV363" s="3020"/>
      <c r="CW363" s="3020"/>
      <c r="CX363" s="3020"/>
      <c r="CY363" s="3020"/>
      <c r="CZ363" s="3020"/>
      <c r="DA363" s="3020"/>
      <c r="DB363" s="3020"/>
      <c r="DC363" s="2533"/>
      <c r="DD363" s="2533"/>
      <c r="DE363" s="2533"/>
    </row>
    <row r="364" spans="1:109" ht="6.75" customHeight="1">
      <c r="A364" s="2533"/>
      <c r="B364" s="2533"/>
      <c r="C364" s="2533"/>
      <c r="D364" s="2533"/>
      <c r="E364" s="2533"/>
      <c r="F364" s="2533"/>
      <c r="G364" s="2533"/>
      <c r="H364" s="2533"/>
      <c r="I364" s="2533"/>
      <c r="J364" s="2533"/>
      <c r="K364" s="2533"/>
      <c r="L364" s="2533"/>
      <c r="M364" s="2533"/>
      <c r="N364" s="2533"/>
      <c r="O364" s="2533"/>
      <c r="P364" s="2533"/>
      <c r="Q364" s="2533"/>
      <c r="R364" s="2533"/>
      <c r="S364" s="2533"/>
      <c r="T364" s="2533"/>
      <c r="U364" s="2533"/>
      <c r="V364" s="2533"/>
      <c r="W364" s="2533"/>
      <c r="X364" s="2533"/>
      <c r="Y364" s="2533"/>
      <c r="Z364" s="2533"/>
      <c r="AA364" s="2533"/>
      <c r="AB364" s="2533"/>
      <c r="AC364" s="2533"/>
      <c r="AD364" s="2533"/>
      <c r="AE364" s="2533"/>
      <c r="AF364" s="2533"/>
      <c r="AG364" s="2533"/>
      <c r="AH364" s="2533"/>
      <c r="AI364" s="2533"/>
      <c r="AJ364" s="2570"/>
      <c r="AK364" s="2562"/>
      <c r="AL364" s="2535"/>
      <c r="AM364" s="2533"/>
      <c r="AN364" s="3022"/>
      <c r="AO364" s="3022"/>
      <c r="AP364" s="3022"/>
      <c r="AQ364" s="3022"/>
      <c r="AR364" s="3022"/>
      <c r="AS364" s="3022"/>
      <c r="AT364" s="3022"/>
      <c r="AU364" s="3022"/>
      <c r="AV364" s="3022"/>
      <c r="AW364" s="3022"/>
      <c r="AX364" s="3022"/>
      <c r="AY364" s="3022"/>
      <c r="AZ364" s="3022"/>
      <c r="BA364" s="2535"/>
      <c r="BB364" s="2535"/>
      <c r="BC364" s="2533"/>
      <c r="BD364" s="3020"/>
      <c r="BE364" s="3020"/>
      <c r="BF364" s="3020"/>
      <c r="BG364" s="3020"/>
      <c r="BH364" s="3020"/>
      <c r="BI364" s="3020"/>
      <c r="BJ364" s="3020"/>
      <c r="BK364" s="3020"/>
      <c r="BL364" s="3020"/>
      <c r="BM364" s="3020"/>
      <c r="BN364" s="3020"/>
      <c r="BO364" s="3020"/>
      <c r="BP364" s="3020"/>
      <c r="BQ364" s="3020"/>
      <c r="BR364" s="3020"/>
      <c r="BS364" s="3020"/>
      <c r="BT364" s="3020"/>
      <c r="BU364" s="3020"/>
      <c r="BV364" s="3020"/>
      <c r="BW364" s="3020"/>
      <c r="BX364" s="3020"/>
      <c r="BY364" s="3020"/>
      <c r="BZ364" s="3020"/>
      <c r="CA364" s="3020"/>
      <c r="CB364" s="3020"/>
      <c r="CC364" s="3020"/>
      <c r="CD364" s="3020"/>
      <c r="CE364" s="3020"/>
      <c r="CF364" s="3020"/>
      <c r="CG364" s="3020"/>
      <c r="CH364" s="3020"/>
      <c r="CI364" s="3020"/>
      <c r="CJ364" s="3020"/>
      <c r="CK364" s="3020"/>
      <c r="CL364" s="3020"/>
      <c r="CM364" s="3020"/>
      <c r="CN364" s="3020"/>
      <c r="CO364" s="3020"/>
      <c r="CP364" s="3020"/>
      <c r="CQ364" s="3020"/>
      <c r="CR364" s="3020"/>
      <c r="CS364" s="3020"/>
      <c r="CT364" s="3020"/>
      <c r="CU364" s="3020"/>
      <c r="CV364" s="3020"/>
      <c r="CW364" s="3020"/>
      <c r="CX364" s="3020"/>
      <c r="CY364" s="3020"/>
      <c r="CZ364" s="3020"/>
      <c r="DA364" s="3020"/>
      <c r="DB364" s="3020"/>
      <c r="DC364" s="2533"/>
      <c r="DD364" s="2533"/>
      <c r="DE364" s="2533"/>
    </row>
    <row r="365" spans="1:109" ht="6.75" customHeight="1">
      <c r="A365" s="2533"/>
      <c r="B365" s="2533"/>
      <c r="C365" s="2533"/>
      <c r="D365" s="2533"/>
      <c r="E365" s="2533"/>
      <c r="F365" s="2533"/>
      <c r="G365" s="2533"/>
      <c r="H365" s="2533"/>
      <c r="I365" s="2533"/>
      <c r="J365" s="2533"/>
      <c r="K365" s="2533"/>
      <c r="L365" s="2533"/>
      <c r="M365" s="2533"/>
      <c r="N365" s="2533"/>
      <c r="O365" s="2533"/>
      <c r="P365" s="2533"/>
      <c r="Q365" s="2533"/>
      <c r="R365" s="2533"/>
      <c r="S365" s="2533"/>
      <c r="T365" s="2533"/>
      <c r="U365" s="2533"/>
      <c r="V365" s="2533"/>
      <c r="W365" s="2533"/>
      <c r="X365" s="2533"/>
      <c r="Y365" s="2533"/>
      <c r="Z365" s="2533"/>
      <c r="AA365" s="2533"/>
      <c r="AB365" s="2533"/>
      <c r="AC365" s="2533"/>
      <c r="AD365" s="2533"/>
      <c r="AE365" s="2533"/>
      <c r="AF365" s="2533"/>
      <c r="AG365" s="2533"/>
      <c r="AH365" s="2533"/>
      <c r="AI365" s="2533"/>
      <c r="AJ365" s="2570"/>
      <c r="AK365" s="2533"/>
      <c r="AL365" s="2533"/>
      <c r="AM365" s="2533"/>
      <c r="AN365" s="2533"/>
      <c r="AO365" s="2533"/>
      <c r="AP365" s="2533"/>
      <c r="AQ365" s="2533"/>
      <c r="AR365" s="2533"/>
      <c r="AS365" s="2533"/>
      <c r="AT365" s="2533"/>
      <c r="AU365" s="2533"/>
      <c r="AV365" s="2533"/>
      <c r="AW365" s="2533"/>
      <c r="AX365" s="2533"/>
      <c r="AY365" s="2533"/>
      <c r="AZ365" s="2533"/>
      <c r="BA365" s="2533"/>
      <c r="BB365" s="2533"/>
      <c r="BC365" s="2533"/>
      <c r="BD365" s="2533"/>
      <c r="BE365" s="2533"/>
      <c r="BF365" s="2533"/>
      <c r="BG365" s="2533"/>
      <c r="BH365" s="2533"/>
      <c r="BI365" s="2533"/>
      <c r="BJ365" s="2533"/>
      <c r="BK365" s="2533"/>
      <c r="BL365" s="2533"/>
      <c r="BM365" s="2533"/>
      <c r="BN365" s="2533"/>
      <c r="BO365" s="2533"/>
      <c r="BP365" s="2533"/>
      <c r="BQ365" s="2533"/>
      <c r="BR365" s="2533"/>
      <c r="BS365" s="2533"/>
      <c r="BT365" s="2533"/>
      <c r="BU365" s="2533"/>
      <c r="BV365" s="2533"/>
      <c r="BW365" s="2533"/>
      <c r="BX365" s="2533"/>
      <c r="BY365" s="2533"/>
      <c r="BZ365" s="2533"/>
      <c r="CA365" s="2533"/>
      <c r="CB365" s="2533"/>
      <c r="CC365" s="2533"/>
      <c r="CD365" s="2533"/>
      <c r="CE365" s="2533"/>
      <c r="CF365" s="2533"/>
      <c r="CG365" s="2533"/>
      <c r="CH365" s="2533"/>
      <c r="CI365" s="2533"/>
      <c r="CJ365" s="2533"/>
      <c r="CK365" s="2533"/>
      <c r="CL365" s="2533"/>
      <c r="CM365" s="2533"/>
      <c r="CN365" s="2533"/>
      <c r="CO365" s="2533"/>
      <c r="CP365" s="2533"/>
      <c r="CQ365" s="2533"/>
      <c r="CR365" s="2533"/>
      <c r="CS365" s="2533"/>
      <c r="CT365" s="2533"/>
      <c r="CU365" s="2533"/>
      <c r="CV365" s="2533"/>
      <c r="CW365" s="2533"/>
      <c r="CX365" s="2533"/>
      <c r="CY365" s="2533"/>
      <c r="CZ365" s="2533"/>
      <c r="DA365" s="2533"/>
      <c r="DB365" s="2533"/>
      <c r="DC365" s="2533"/>
      <c r="DD365" s="2533"/>
      <c r="DE365" s="2533"/>
    </row>
    <row r="366" spans="1:109" ht="6.75" customHeight="1">
      <c r="A366" s="2533"/>
      <c r="B366" s="2533"/>
      <c r="C366" s="2533"/>
      <c r="D366" s="2533"/>
      <c r="E366" s="2533"/>
      <c r="F366" s="2533"/>
      <c r="G366" s="2533"/>
      <c r="H366" s="2533"/>
      <c r="I366" s="2533"/>
      <c r="J366" s="2533"/>
      <c r="K366" s="2533"/>
      <c r="L366" s="2533"/>
      <c r="M366" s="2533"/>
      <c r="N366" s="2533"/>
      <c r="O366" s="2533"/>
      <c r="P366" s="2533"/>
      <c r="Q366" s="2533"/>
      <c r="R366" s="2533"/>
      <c r="S366" s="2533"/>
      <c r="T366" s="2533"/>
      <c r="U366" s="2533"/>
      <c r="V366" s="2533"/>
      <c r="W366" s="2533"/>
      <c r="X366" s="2533"/>
      <c r="Y366" s="2533"/>
      <c r="Z366" s="2533"/>
      <c r="AA366" s="2533"/>
      <c r="AB366" s="2533"/>
      <c r="AC366" s="2533"/>
      <c r="AD366" s="2533"/>
      <c r="AE366" s="2533"/>
      <c r="AF366" s="2533"/>
      <c r="AG366" s="2533"/>
      <c r="AH366" s="2533"/>
      <c r="AI366" s="2533"/>
      <c r="AJ366" s="2570"/>
      <c r="AK366" s="2532"/>
      <c r="AL366" s="2532"/>
      <c r="AM366" s="2533"/>
      <c r="AN366" s="3020" t="s">
        <v>139</v>
      </c>
      <c r="AO366" s="3020"/>
      <c r="AP366" s="3020"/>
      <c r="AQ366" s="3020"/>
      <c r="AR366" s="3020"/>
      <c r="AS366" s="3020"/>
      <c r="AT366" s="3020"/>
      <c r="AU366" s="3020"/>
      <c r="AV366" s="3020"/>
      <c r="AW366" s="3020"/>
      <c r="AX366" s="2533"/>
      <c r="AY366" s="2532"/>
      <c r="AZ366" s="2532"/>
      <c r="BA366" s="2532"/>
      <c r="BB366" s="2532"/>
      <c r="BC366" s="2533"/>
      <c r="BD366" s="3020" t="s">
        <v>6563</v>
      </c>
      <c r="BE366" s="3020"/>
      <c r="BF366" s="3020"/>
      <c r="BG366" s="3020"/>
      <c r="BH366" s="3020"/>
      <c r="BI366" s="3020"/>
      <c r="BJ366" s="3020"/>
      <c r="BK366" s="3020"/>
      <c r="BL366" s="3020"/>
      <c r="BM366" s="3020"/>
      <c r="BN366" s="3020"/>
      <c r="BO366" s="3020"/>
      <c r="BP366" s="3020"/>
      <c r="BQ366" s="3020"/>
      <c r="BR366" s="3020"/>
      <c r="BS366" s="3020"/>
      <c r="BT366" s="3020"/>
      <c r="BU366" s="3020"/>
      <c r="BV366" s="3020"/>
      <c r="BW366" s="3020"/>
      <c r="BX366" s="3020"/>
      <c r="BY366" s="3020"/>
      <c r="BZ366" s="3020"/>
      <c r="CA366" s="3020"/>
      <c r="CB366" s="3020"/>
      <c r="CC366" s="3020"/>
      <c r="CD366" s="3020"/>
      <c r="CE366" s="3020"/>
      <c r="CF366" s="3020"/>
      <c r="CG366" s="3020"/>
      <c r="CH366" s="3020"/>
      <c r="CI366" s="3020"/>
      <c r="CJ366" s="3020"/>
      <c r="CK366" s="3020"/>
      <c r="CL366" s="3020"/>
      <c r="CM366" s="3020"/>
      <c r="CN366" s="3020"/>
      <c r="CO366" s="3020"/>
      <c r="CP366" s="3020"/>
      <c r="CQ366" s="3020"/>
      <c r="CR366" s="3020"/>
      <c r="CS366" s="3020"/>
      <c r="CT366" s="3020"/>
      <c r="CU366" s="3020"/>
      <c r="CV366" s="3020"/>
      <c r="CW366" s="3020"/>
      <c r="CX366" s="3020"/>
      <c r="CY366" s="3020"/>
      <c r="CZ366" s="3020"/>
      <c r="DA366" s="3020"/>
      <c r="DB366" s="3020"/>
      <c r="DC366" s="2533"/>
      <c r="DD366" s="2533"/>
      <c r="DE366" s="2533"/>
    </row>
    <row r="367" spans="1:109" ht="6.75" customHeight="1">
      <c r="A367" s="2533"/>
      <c r="B367" s="2533"/>
      <c r="C367" s="2533"/>
      <c r="D367" s="2533"/>
      <c r="E367" s="2533"/>
      <c r="F367" s="2533"/>
      <c r="G367" s="2533"/>
      <c r="H367" s="2533"/>
      <c r="I367" s="2533"/>
      <c r="J367" s="2533"/>
      <c r="K367" s="2533"/>
      <c r="L367" s="2533"/>
      <c r="M367" s="2533"/>
      <c r="N367" s="2533"/>
      <c r="O367" s="2533"/>
      <c r="P367" s="2533"/>
      <c r="Q367" s="2533"/>
      <c r="R367" s="2533"/>
      <c r="S367" s="2533"/>
      <c r="T367" s="2533"/>
      <c r="U367" s="2533"/>
      <c r="V367" s="2533"/>
      <c r="W367" s="2533"/>
      <c r="X367" s="2533"/>
      <c r="Y367" s="2533"/>
      <c r="Z367" s="2533"/>
      <c r="AA367" s="2533"/>
      <c r="AB367" s="2533"/>
      <c r="AC367" s="2533"/>
      <c r="AD367" s="2533"/>
      <c r="AE367" s="2533"/>
      <c r="AF367" s="2533"/>
      <c r="AG367" s="2533"/>
      <c r="AH367" s="2533"/>
      <c r="AI367" s="2533"/>
      <c r="AJ367" s="2533"/>
      <c r="AK367" s="2562"/>
      <c r="AL367" s="2533"/>
      <c r="AM367" s="2533"/>
      <c r="AN367" s="3020"/>
      <c r="AO367" s="3020"/>
      <c r="AP367" s="3020"/>
      <c r="AQ367" s="3020"/>
      <c r="AR367" s="3020"/>
      <c r="AS367" s="3020"/>
      <c r="AT367" s="3020"/>
      <c r="AU367" s="3020"/>
      <c r="AV367" s="3020"/>
      <c r="AW367" s="3020"/>
      <c r="AX367" s="2533"/>
      <c r="AY367" s="2533"/>
      <c r="AZ367" s="2533"/>
      <c r="BA367" s="2533"/>
      <c r="BB367" s="2533"/>
      <c r="BC367" s="2533"/>
      <c r="BD367" s="3020"/>
      <c r="BE367" s="3020"/>
      <c r="BF367" s="3020"/>
      <c r="BG367" s="3020"/>
      <c r="BH367" s="3020"/>
      <c r="BI367" s="3020"/>
      <c r="BJ367" s="3020"/>
      <c r="BK367" s="3020"/>
      <c r="BL367" s="3020"/>
      <c r="BM367" s="3020"/>
      <c r="BN367" s="3020"/>
      <c r="BO367" s="3020"/>
      <c r="BP367" s="3020"/>
      <c r="BQ367" s="3020"/>
      <c r="BR367" s="3020"/>
      <c r="BS367" s="3020"/>
      <c r="BT367" s="3020"/>
      <c r="BU367" s="3020"/>
      <c r="BV367" s="3020"/>
      <c r="BW367" s="3020"/>
      <c r="BX367" s="3020"/>
      <c r="BY367" s="3020"/>
      <c r="BZ367" s="3020"/>
      <c r="CA367" s="3020"/>
      <c r="CB367" s="3020"/>
      <c r="CC367" s="3020"/>
      <c r="CD367" s="3020"/>
      <c r="CE367" s="3020"/>
      <c r="CF367" s="3020"/>
      <c r="CG367" s="3020"/>
      <c r="CH367" s="3020"/>
      <c r="CI367" s="3020"/>
      <c r="CJ367" s="3020"/>
      <c r="CK367" s="3020"/>
      <c r="CL367" s="3020"/>
      <c r="CM367" s="3020"/>
      <c r="CN367" s="3020"/>
      <c r="CO367" s="3020"/>
      <c r="CP367" s="3020"/>
      <c r="CQ367" s="3020"/>
      <c r="CR367" s="3020"/>
      <c r="CS367" s="3020"/>
      <c r="CT367" s="3020"/>
      <c r="CU367" s="3020"/>
      <c r="CV367" s="3020"/>
      <c r="CW367" s="3020"/>
      <c r="CX367" s="3020"/>
      <c r="CY367" s="3020"/>
      <c r="CZ367" s="3020"/>
      <c r="DA367" s="3020"/>
      <c r="DB367" s="3020"/>
      <c r="DC367" s="2533"/>
      <c r="DD367" s="2533"/>
      <c r="DE367" s="2533"/>
    </row>
    <row r="368" spans="1:109" ht="6.75" customHeight="1">
      <c r="A368" s="2533"/>
      <c r="B368" s="2533"/>
      <c r="C368" s="2533"/>
      <c r="D368" s="2533"/>
      <c r="E368" s="2533"/>
      <c r="F368" s="2533"/>
      <c r="G368" s="2533"/>
      <c r="H368" s="2533"/>
      <c r="I368" s="2533"/>
      <c r="J368" s="2533"/>
      <c r="K368" s="2533"/>
      <c r="L368" s="2533"/>
      <c r="M368" s="2533"/>
      <c r="N368" s="2533"/>
      <c r="O368" s="2533"/>
      <c r="P368" s="2533"/>
      <c r="Q368" s="2533"/>
      <c r="R368" s="2533"/>
      <c r="S368" s="2533"/>
      <c r="T368" s="2533"/>
      <c r="U368" s="2533"/>
      <c r="V368" s="2533"/>
      <c r="W368" s="2533"/>
      <c r="X368" s="2533"/>
      <c r="Y368" s="2533"/>
      <c r="Z368" s="2533"/>
      <c r="AA368" s="2533"/>
      <c r="AB368" s="2533"/>
      <c r="AC368" s="2533"/>
      <c r="AD368" s="2533"/>
      <c r="AE368" s="2533"/>
      <c r="AF368" s="2533"/>
      <c r="AG368" s="2533"/>
      <c r="AH368" s="2533"/>
      <c r="AI368" s="2533"/>
      <c r="AJ368" s="2533"/>
      <c r="AK368" s="2561"/>
      <c r="AL368" s="2533"/>
      <c r="AM368" s="2533"/>
      <c r="AN368" s="2533"/>
      <c r="AO368" s="2533"/>
      <c r="AP368" s="2533"/>
      <c r="AQ368" s="2533"/>
      <c r="AR368" s="2533"/>
      <c r="AS368" s="2533"/>
      <c r="AT368" s="2533"/>
      <c r="AU368" s="2533"/>
      <c r="AV368" s="2533"/>
      <c r="AW368" s="2533"/>
      <c r="AX368" s="2533"/>
      <c r="AY368" s="2533"/>
      <c r="AZ368" s="2533"/>
      <c r="BA368" s="2533"/>
      <c r="BB368" s="2533"/>
      <c r="BC368" s="2533"/>
      <c r="BD368" s="2533"/>
      <c r="BE368" s="2533"/>
      <c r="BF368" s="2533"/>
      <c r="BG368" s="2533"/>
      <c r="BH368" s="2533"/>
      <c r="BI368" s="2533"/>
      <c r="BJ368" s="2533"/>
      <c r="BK368" s="2533"/>
      <c r="BL368" s="2533"/>
      <c r="BM368" s="2533"/>
      <c r="BN368" s="2533"/>
      <c r="BO368" s="2533"/>
      <c r="BP368" s="2533"/>
      <c r="BQ368" s="2533"/>
      <c r="BR368" s="2533"/>
      <c r="BS368" s="2533"/>
      <c r="BT368" s="2533"/>
      <c r="BU368" s="2533"/>
      <c r="BV368" s="2533"/>
      <c r="BW368" s="2533"/>
      <c r="BX368" s="2533"/>
      <c r="BY368" s="2533"/>
      <c r="BZ368" s="2533"/>
      <c r="CA368" s="2533"/>
      <c r="CB368" s="2533"/>
      <c r="CC368" s="2533"/>
      <c r="CD368" s="2533"/>
      <c r="CE368" s="2533"/>
      <c r="CF368" s="2533"/>
      <c r="CG368" s="2533"/>
      <c r="CH368" s="2533"/>
      <c r="CI368" s="2533"/>
      <c r="CJ368" s="2533"/>
      <c r="CK368" s="2533"/>
      <c r="CL368" s="2533"/>
      <c r="CM368" s="2533"/>
      <c r="CN368" s="2533"/>
      <c r="CO368" s="2533"/>
      <c r="CP368" s="2533"/>
      <c r="CQ368" s="2533"/>
      <c r="CR368" s="2533"/>
      <c r="CS368" s="2533"/>
      <c r="CT368" s="2533"/>
      <c r="CU368" s="2533"/>
      <c r="CV368" s="2533"/>
      <c r="CW368" s="2533"/>
      <c r="CX368" s="2533"/>
      <c r="CY368" s="2533"/>
      <c r="CZ368" s="2533"/>
      <c r="DA368" s="2533"/>
      <c r="DB368" s="2533"/>
      <c r="DC368" s="2533"/>
      <c r="DD368" s="2533"/>
      <c r="DE368" s="2533"/>
    </row>
    <row r="369" spans="1:109" ht="6.75" customHeight="1">
      <c r="A369" s="2533"/>
      <c r="B369" s="2533"/>
      <c r="C369" s="2533"/>
      <c r="D369" s="2533"/>
      <c r="E369" s="2533"/>
      <c r="F369" s="2533"/>
      <c r="G369" s="2533"/>
      <c r="H369" s="2533"/>
      <c r="I369" s="2533"/>
      <c r="J369" s="2533"/>
      <c r="K369" s="2533"/>
      <c r="L369" s="2533"/>
      <c r="M369" s="2533"/>
      <c r="N369" s="2533"/>
      <c r="O369" s="2533"/>
      <c r="P369" s="2533"/>
      <c r="Q369" s="2533"/>
      <c r="R369" s="2533"/>
      <c r="S369" s="2533"/>
      <c r="T369" s="2533"/>
      <c r="U369" s="2533"/>
      <c r="V369" s="2533"/>
      <c r="W369" s="2533"/>
      <c r="X369" s="2533"/>
      <c r="Y369" s="2533"/>
      <c r="Z369" s="2533"/>
      <c r="AA369" s="2533"/>
      <c r="AB369" s="2533"/>
      <c r="AC369" s="2533"/>
      <c r="AD369" s="2533"/>
      <c r="AE369" s="2533"/>
      <c r="AF369" s="2533"/>
      <c r="AG369" s="2533"/>
      <c r="AH369" s="2533"/>
      <c r="AI369" s="2533"/>
      <c r="AJ369" s="2533"/>
      <c r="AK369" s="2561"/>
      <c r="AL369" s="2533"/>
      <c r="AM369" s="2533"/>
      <c r="AN369" s="2533"/>
      <c r="AO369" s="2533"/>
      <c r="AP369" s="2533"/>
      <c r="AQ369" s="2533"/>
      <c r="AR369" s="2533"/>
      <c r="AS369" s="2533"/>
      <c r="AT369" s="2533"/>
      <c r="AU369" s="2533"/>
      <c r="AV369" s="2533"/>
      <c r="AW369" s="2533"/>
      <c r="AX369" s="2533"/>
      <c r="AY369" s="2533"/>
      <c r="AZ369" s="2533"/>
      <c r="BA369" s="2533"/>
      <c r="BB369" s="2533"/>
      <c r="BC369" s="2533"/>
      <c r="BD369" s="3020" t="s">
        <v>7019</v>
      </c>
      <c r="BE369" s="3020"/>
      <c r="BF369" s="3020"/>
      <c r="BG369" s="3020"/>
      <c r="BH369" s="3020"/>
      <c r="BI369" s="3020"/>
      <c r="BJ369" s="3020"/>
      <c r="BK369" s="3020"/>
      <c r="BL369" s="3020"/>
      <c r="BM369" s="3020"/>
      <c r="BN369" s="3020"/>
      <c r="BO369" s="3020"/>
      <c r="BP369" s="3020"/>
      <c r="BQ369" s="3020"/>
      <c r="BR369" s="3020"/>
      <c r="BS369" s="3020"/>
      <c r="BT369" s="3020"/>
      <c r="BU369" s="3020"/>
      <c r="BV369" s="3020"/>
      <c r="BW369" s="3020"/>
      <c r="BX369" s="3020"/>
      <c r="BY369" s="3020"/>
      <c r="BZ369" s="3020"/>
      <c r="CA369" s="3020"/>
      <c r="CB369" s="3020"/>
      <c r="CC369" s="3020"/>
      <c r="CD369" s="3020"/>
      <c r="CE369" s="3020"/>
      <c r="CF369" s="3020"/>
      <c r="CG369" s="3020"/>
      <c r="CH369" s="3020"/>
      <c r="CI369" s="3020"/>
      <c r="CJ369" s="3020"/>
      <c r="CK369" s="3020"/>
      <c r="CL369" s="3020"/>
      <c r="CM369" s="3020"/>
      <c r="CN369" s="3020"/>
      <c r="CO369" s="3020"/>
      <c r="CP369" s="3020"/>
      <c r="CQ369" s="3020"/>
      <c r="CR369" s="3020"/>
      <c r="CS369" s="3020"/>
      <c r="CT369" s="3020"/>
      <c r="CU369" s="3020"/>
      <c r="CV369" s="3020"/>
      <c r="CW369" s="3020"/>
      <c r="CX369" s="3020"/>
      <c r="CY369" s="3020"/>
      <c r="CZ369" s="3020"/>
      <c r="DA369" s="3020"/>
      <c r="DB369" s="3020"/>
      <c r="DC369" s="2533"/>
      <c r="DD369" s="2533"/>
      <c r="DE369" s="2533"/>
    </row>
    <row r="370" spans="1:109" ht="6.75" customHeight="1">
      <c r="A370" s="2533"/>
      <c r="B370" s="2533"/>
      <c r="C370" s="2533"/>
      <c r="D370" s="2533"/>
      <c r="E370" s="2533"/>
      <c r="F370" s="2533"/>
      <c r="G370" s="2533"/>
      <c r="H370" s="2533"/>
      <c r="I370" s="2533"/>
      <c r="J370" s="2533"/>
      <c r="K370" s="2533"/>
      <c r="L370" s="2533"/>
      <c r="M370" s="2533"/>
      <c r="N370" s="2533"/>
      <c r="O370" s="2533"/>
      <c r="P370" s="2533"/>
      <c r="Q370" s="2533"/>
      <c r="R370" s="2533"/>
      <c r="S370" s="2533"/>
      <c r="T370" s="2533"/>
      <c r="U370" s="2533"/>
      <c r="V370" s="2533"/>
      <c r="W370" s="2533"/>
      <c r="X370" s="2533"/>
      <c r="Y370" s="2533"/>
      <c r="Z370" s="2533"/>
      <c r="AA370" s="2533"/>
      <c r="AB370" s="2533"/>
      <c r="AC370" s="2533"/>
      <c r="AD370" s="2533"/>
      <c r="AE370" s="2533"/>
      <c r="AF370" s="2533"/>
      <c r="AG370" s="2533"/>
      <c r="AH370" s="2533"/>
      <c r="AI370" s="2533"/>
      <c r="AJ370" s="2533"/>
      <c r="AK370" s="2561"/>
      <c r="AL370" s="2533"/>
      <c r="AM370" s="2533"/>
      <c r="AN370" s="2533"/>
      <c r="AO370" s="2533"/>
      <c r="AP370" s="2533"/>
      <c r="AQ370" s="2533"/>
      <c r="AR370" s="2533"/>
      <c r="AS370" s="2533"/>
      <c r="AT370" s="2533"/>
      <c r="AU370" s="2533"/>
      <c r="AV370" s="2533"/>
      <c r="AW370" s="2533"/>
      <c r="AX370" s="2533"/>
      <c r="AY370" s="2533"/>
      <c r="AZ370" s="2533"/>
      <c r="BA370" s="2533"/>
      <c r="BB370" s="2533"/>
      <c r="BC370" s="2533"/>
      <c r="BD370" s="3020"/>
      <c r="BE370" s="3020"/>
      <c r="BF370" s="3020"/>
      <c r="BG370" s="3020"/>
      <c r="BH370" s="3020"/>
      <c r="BI370" s="3020"/>
      <c r="BJ370" s="3020"/>
      <c r="BK370" s="3020"/>
      <c r="BL370" s="3020"/>
      <c r="BM370" s="3020"/>
      <c r="BN370" s="3020"/>
      <c r="BO370" s="3020"/>
      <c r="BP370" s="3020"/>
      <c r="BQ370" s="3020"/>
      <c r="BR370" s="3020"/>
      <c r="BS370" s="3020"/>
      <c r="BT370" s="3020"/>
      <c r="BU370" s="3020"/>
      <c r="BV370" s="3020"/>
      <c r="BW370" s="3020"/>
      <c r="BX370" s="3020"/>
      <c r="BY370" s="3020"/>
      <c r="BZ370" s="3020"/>
      <c r="CA370" s="3020"/>
      <c r="CB370" s="3020"/>
      <c r="CC370" s="3020"/>
      <c r="CD370" s="3020"/>
      <c r="CE370" s="3020"/>
      <c r="CF370" s="3020"/>
      <c r="CG370" s="3020"/>
      <c r="CH370" s="3020"/>
      <c r="CI370" s="3020"/>
      <c r="CJ370" s="3020"/>
      <c r="CK370" s="3020"/>
      <c r="CL370" s="3020"/>
      <c r="CM370" s="3020"/>
      <c r="CN370" s="3020"/>
      <c r="CO370" s="3020"/>
      <c r="CP370" s="3020"/>
      <c r="CQ370" s="3020"/>
      <c r="CR370" s="3020"/>
      <c r="CS370" s="3020"/>
      <c r="CT370" s="3020"/>
      <c r="CU370" s="3020"/>
      <c r="CV370" s="3020"/>
      <c r="CW370" s="3020"/>
      <c r="CX370" s="3020"/>
      <c r="CY370" s="3020"/>
      <c r="CZ370" s="3020"/>
      <c r="DA370" s="3020"/>
      <c r="DB370" s="3020"/>
      <c r="DC370" s="2533"/>
      <c r="DD370" s="2533"/>
      <c r="DE370" s="2533"/>
    </row>
    <row r="371" spans="1:109" ht="6.75" customHeight="1">
      <c r="A371" s="2533"/>
      <c r="B371" s="2533"/>
      <c r="C371" s="2533"/>
      <c r="D371" s="2533"/>
      <c r="E371" s="2533"/>
      <c r="F371" s="2533"/>
      <c r="G371" s="2533"/>
      <c r="H371" s="2533"/>
      <c r="I371" s="2533"/>
      <c r="J371" s="2533"/>
      <c r="K371" s="2533"/>
      <c r="L371" s="2533"/>
      <c r="M371" s="2533"/>
      <c r="N371" s="2533"/>
      <c r="O371" s="2533"/>
      <c r="P371" s="2533"/>
      <c r="Q371" s="2533"/>
      <c r="R371" s="2533"/>
      <c r="S371" s="2533"/>
      <c r="T371" s="2533"/>
      <c r="U371" s="2533"/>
      <c r="V371" s="2533"/>
      <c r="W371" s="2533"/>
      <c r="X371" s="2533"/>
      <c r="Y371" s="2533"/>
      <c r="Z371" s="2533"/>
      <c r="AA371" s="2533"/>
      <c r="AB371" s="2533"/>
      <c r="AC371" s="2533"/>
      <c r="AD371" s="2533"/>
      <c r="AE371" s="2533"/>
      <c r="AF371" s="2533"/>
      <c r="AG371" s="2533"/>
      <c r="AH371" s="2533"/>
      <c r="AI371" s="2533"/>
      <c r="AJ371" s="2533"/>
      <c r="AK371" s="2561"/>
      <c r="AL371" s="2533"/>
      <c r="AM371" s="2533"/>
      <c r="AN371" s="2533"/>
      <c r="AO371" s="2533"/>
      <c r="AP371" s="2533"/>
      <c r="AQ371" s="2533"/>
      <c r="AR371" s="2533"/>
      <c r="AS371" s="2533"/>
      <c r="AT371" s="2533"/>
      <c r="AU371" s="2533"/>
      <c r="AV371" s="2533"/>
      <c r="AW371" s="2533"/>
      <c r="AX371" s="2533"/>
      <c r="AY371" s="2533"/>
      <c r="AZ371" s="2533"/>
      <c r="BA371" s="2533"/>
      <c r="BB371" s="2533"/>
      <c r="BC371" s="2533"/>
      <c r="BD371" s="2533"/>
      <c r="BE371" s="2533"/>
      <c r="BF371" s="2533"/>
      <c r="BG371" s="2533"/>
      <c r="BH371" s="2533"/>
      <c r="BI371" s="2533"/>
      <c r="BJ371" s="2533"/>
      <c r="BK371" s="2533"/>
      <c r="BL371" s="2533"/>
      <c r="BM371" s="2533"/>
      <c r="BN371" s="2533"/>
      <c r="BO371" s="2533"/>
      <c r="BP371" s="2533"/>
      <c r="BQ371" s="2533"/>
      <c r="BR371" s="2533"/>
      <c r="BS371" s="2533"/>
      <c r="BT371" s="2533"/>
      <c r="BU371" s="2533"/>
      <c r="BV371" s="2533"/>
      <c r="BW371" s="2533"/>
      <c r="BX371" s="2533"/>
      <c r="BY371" s="2533"/>
      <c r="BZ371" s="2533"/>
      <c r="CA371" s="2533"/>
      <c r="CB371" s="2533"/>
      <c r="CC371" s="2533"/>
      <c r="CD371" s="2533"/>
      <c r="CE371" s="2533"/>
      <c r="CF371" s="2533"/>
      <c r="CG371" s="2533"/>
      <c r="CH371" s="2533"/>
      <c r="CI371" s="2533"/>
      <c r="CJ371" s="2533"/>
      <c r="CK371" s="2533"/>
      <c r="CL371" s="2533"/>
      <c r="CM371" s="2533"/>
      <c r="CN371" s="2533"/>
      <c r="CO371" s="2533"/>
      <c r="CP371" s="2533"/>
      <c r="CQ371" s="2533"/>
      <c r="CR371" s="2533"/>
      <c r="CS371" s="2533"/>
      <c r="CT371" s="2533"/>
      <c r="CU371" s="2533"/>
      <c r="CV371" s="2533"/>
      <c r="CW371" s="2533"/>
      <c r="CX371" s="2533"/>
      <c r="CY371" s="2533"/>
      <c r="CZ371" s="2533"/>
      <c r="DA371" s="2533"/>
      <c r="DB371" s="2533"/>
      <c r="DC371" s="2533"/>
      <c r="DD371" s="2533"/>
      <c r="DE371" s="2533"/>
    </row>
    <row r="372" spans="1:109" ht="6.75" customHeight="1">
      <c r="A372" s="2533"/>
      <c r="B372" s="2533"/>
      <c r="C372" s="2533"/>
      <c r="D372" s="2533"/>
      <c r="E372" s="2533"/>
      <c r="F372" s="2533"/>
      <c r="G372" s="2533"/>
      <c r="H372" s="2533"/>
      <c r="I372" s="2533"/>
      <c r="J372" s="2533"/>
      <c r="K372" s="2533"/>
      <c r="L372" s="2533"/>
      <c r="M372" s="2533"/>
      <c r="N372" s="2533"/>
      <c r="O372" s="2533"/>
      <c r="P372" s="2533"/>
      <c r="Q372" s="2533"/>
      <c r="R372" s="2533"/>
      <c r="S372" s="2533"/>
      <c r="T372" s="2533"/>
      <c r="U372" s="2533"/>
      <c r="V372" s="2533"/>
      <c r="W372" s="2533"/>
      <c r="X372" s="2533"/>
      <c r="Y372" s="2533"/>
      <c r="Z372" s="2533"/>
      <c r="AA372" s="2533"/>
      <c r="AB372" s="2533"/>
      <c r="AC372" s="2533"/>
      <c r="AD372" s="2533"/>
      <c r="AE372" s="2533"/>
      <c r="AF372" s="2533"/>
      <c r="AG372" s="2533"/>
      <c r="AH372" s="2533"/>
      <c r="AI372" s="2533"/>
      <c r="AJ372" s="2533"/>
      <c r="AK372" s="2563"/>
      <c r="AL372" s="2532"/>
      <c r="AM372" s="2533"/>
      <c r="AN372" s="3020" t="s">
        <v>138</v>
      </c>
      <c r="AO372" s="3020"/>
      <c r="AP372" s="3020"/>
      <c r="AQ372" s="3020"/>
      <c r="AR372" s="3020"/>
      <c r="AS372" s="3020"/>
      <c r="AT372" s="3020"/>
      <c r="AU372" s="3020"/>
      <c r="AV372" s="3020"/>
      <c r="AW372" s="3020"/>
      <c r="AX372" s="3020"/>
      <c r="AY372" s="3020"/>
      <c r="AZ372" s="3020"/>
      <c r="BA372" s="2532"/>
      <c r="BB372" s="2532"/>
      <c r="BC372" s="2533"/>
      <c r="BD372" s="3020" t="s">
        <v>3424</v>
      </c>
      <c r="BE372" s="3020"/>
      <c r="BF372" s="3020"/>
      <c r="BG372" s="3020"/>
      <c r="BH372" s="3020"/>
      <c r="BI372" s="3020"/>
      <c r="BJ372" s="3020"/>
      <c r="BK372" s="3020"/>
      <c r="BL372" s="3020"/>
      <c r="BM372" s="3020"/>
      <c r="BN372" s="3020"/>
      <c r="BO372" s="3020"/>
      <c r="BP372" s="3020"/>
      <c r="BQ372" s="3020"/>
      <c r="BR372" s="3020"/>
      <c r="BS372" s="3020"/>
      <c r="BT372" s="3020"/>
      <c r="BU372" s="3020"/>
      <c r="BV372" s="3020"/>
      <c r="BW372" s="3020"/>
      <c r="BX372" s="3020"/>
      <c r="BY372" s="3020"/>
      <c r="BZ372" s="3020"/>
      <c r="CA372" s="3020"/>
      <c r="CB372" s="3020"/>
      <c r="CC372" s="3020"/>
      <c r="CD372" s="3020"/>
      <c r="CE372" s="3020"/>
      <c r="CF372" s="3020"/>
      <c r="CG372" s="3020"/>
      <c r="CH372" s="3020"/>
      <c r="CI372" s="3020"/>
      <c r="CJ372" s="3020"/>
      <c r="CK372" s="3020"/>
      <c r="CL372" s="3020"/>
      <c r="CM372" s="3020"/>
      <c r="CN372" s="3020"/>
      <c r="CO372" s="3020"/>
      <c r="CP372" s="3020"/>
      <c r="CQ372" s="3020"/>
      <c r="CR372" s="3020"/>
      <c r="CS372" s="3020"/>
      <c r="CT372" s="3020"/>
      <c r="CU372" s="3020"/>
      <c r="CV372" s="3020"/>
      <c r="CW372" s="3020"/>
      <c r="CX372" s="3020"/>
      <c r="CY372" s="3020"/>
      <c r="CZ372" s="3020"/>
      <c r="DA372" s="3020"/>
      <c r="DB372" s="3020"/>
      <c r="DC372" s="2533"/>
      <c r="DD372" s="2533"/>
      <c r="DE372" s="2533"/>
    </row>
    <row r="373" spans="1:109" ht="6.75" customHeight="1">
      <c r="A373" s="2533"/>
      <c r="B373" s="2533"/>
      <c r="C373" s="2533"/>
      <c r="D373" s="2533"/>
      <c r="E373" s="2533"/>
      <c r="F373" s="2533"/>
      <c r="G373" s="2533"/>
      <c r="H373" s="2533"/>
      <c r="I373" s="2533"/>
      <c r="J373" s="2533"/>
      <c r="K373" s="2533"/>
      <c r="L373" s="2533"/>
      <c r="M373" s="2533"/>
      <c r="N373" s="2533"/>
      <c r="O373" s="2533"/>
      <c r="P373" s="2533"/>
      <c r="Q373" s="2533"/>
      <c r="R373" s="2533"/>
      <c r="S373" s="2533"/>
      <c r="T373" s="2533"/>
      <c r="U373" s="2533"/>
      <c r="V373" s="2533"/>
      <c r="W373" s="2533"/>
      <c r="X373" s="2533"/>
      <c r="Y373" s="2533"/>
      <c r="Z373" s="2533"/>
      <c r="AA373" s="2533"/>
      <c r="AB373" s="2533"/>
      <c r="AC373" s="2533"/>
      <c r="AD373" s="2533"/>
      <c r="AE373" s="2533"/>
      <c r="AF373" s="2533"/>
      <c r="AG373" s="2533"/>
      <c r="AH373" s="2533"/>
      <c r="AI373" s="2533"/>
      <c r="AJ373" s="2533"/>
      <c r="AK373" s="2562"/>
      <c r="AL373" s="2533"/>
      <c r="AM373" s="2533"/>
      <c r="AN373" s="3020"/>
      <c r="AO373" s="3020"/>
      <c r="AP373" s="3020"/>
      <c r="AQ373" s="3020"/>
      <c r="AR373" s="3020"/>
      <c r="AS373" s="3020"/>
      <c r="AT373" s="3020"/>
      <c r="AU373" s="3020"/>
      <c r="AV373" s="3020"/>
      <c r="AW373" s="3020"/>
      <c r="AX373" s="3020"/>
      <c r="AY373" s="3020"/>
      <c r="AZ373" s="3020"/>
      <c r="BA373" s="2533"/>
      <c r="BB373" s="2533"/>
      <c r="BC373" s="2533"/>
      <c r="BD373" s="3020"/>
      <c r="BE373" s="3020"/>
      <c r="BF373" s="3020"/>
      <c r="BG373" s="3020"/>
      <c r="BH373" s="3020"/>
      <c r="BI373" s="3020"/>
      <c r="BJ373" s="3020"/>
      <c r="BK373" s="3020"/>
      <c r="BL373" s="3020"/>
      <c r="BM373" s="3020"/>
      <c r="BN373" s="3020"/>
      <c r="BO373" s="3020"/>
      <c r="BP373" s="3020"/>
      <c r="BQ373" s="3020"/>
      <c r="BR373" s="3020"/>
      <c r="BS373" s="3020"/>
      <c r="BT373" s="3020"/>
      <c r="BU373" s="3020"/>
      <c r="BV373" s="3020"/>
      <c r="BW373" s="3020"/>
      <c r="BX373" s="3020"/>
      <c r="BY373" s="3020"/>
      <c r="BZ373" s="3020"/>
      <c r="CA373" s="3020"/>
      <c r="CB373" s="3020"/>
      <c r="CC373" s="3020"/>
      <c r="CD373" s="3020"/>
      <c r="CE373" s="3020"/>
      <c r="CF373" s="3020"/>
      <c r="CG373" s="3020"/>
      <c r="CH373" s="3020"/>
      <c r="CI373" s="3020"/>
      <c r="CJ373" s="3020"/>
      <c r="CK373" s="3020"/>
      <c r="CL373" s="3020"/>
      <c r="CM373" s="3020"/>
      <c r="CN373" s="3020"/>
      <c r="CO373" s="3020"/>
      <c r="CP373" s="3020"/>
      <c r="CQ373" s="3020"/>
      <c r="CR373" s="3020"/>
      <c r="CS373" s="3020"/>
      <c r="CT373" s="3020"/>
      <c r="CU373" s="3020"/>
      <c r="CV373" s="3020"/>
      <c r="CW373" s="3020"/>
      <c r="CX373" s="3020"/>
      <c r="CY373" s="3020"/>
      <c r="CZ373" s="3020"/>
      <c r="DA373" s="3020"/>
      <c r="DB373" s="3020"/>
      <c r="DC373" s="2533"/>
      <c r="DD373" s="2533"/>
      <c r="DE373" s="2533"/>
    </row>
    <row r="374" spans="1:109" ht="6.75" customHeight="1">
      <c r="A374" s="2533"/>
      <c r="B374" s="2533"/>
      <c r="C374" s="2533"/>
      <c r="D374" s="2533"/>
      <c r="E374" s="2533"/>
      <c r="F374" s="2533"/>
      <c r="G374" s="2533"/>
      <c r="H374" s="2533"/>
      <c r="I374" s="2533"/>
      <c r="J374" s="2533"/>
      <c r="K374" s="2533"/>
      <c r="L374" s="2533"/>
      <c r="M374" s="2533"/>
      <c r="N374" s="2533"/>
      <c r="O374" s="2533"/>
      <c r="P374" s="2533"/>
      <c r="Q374" s="2533"/>
      <c r="R374" s="2533"/>
      <c r="S374" s="2533"/>
      <c r="T374" s="2533"/>
      <c r="U374" s="2533"/>
      <c r="V374" s="2533"/>
      <c r="W374" s="2533"/>
      <c r="X374" s="2533"/>
      <c r="Y374" s="2533"/>
      <c r="Z374" s="2533"/>
      <c r="AA374" s="2533"/>
      <c r="AB374" s="2533"/>
      <c r="AC374" s="2533"/>
      <c r="AD374" s="2533"/>
      <c r="AE374" s="2533"/>
      <c r="AF374" s="2533"/>
      <c r="AG374" s="2533"/>
      <c r="AH374" s="2533"/>
      <c r="AI374" s="2533"/>
      <c r="AJ374" s="2533"/>
      <c r="AK374" s="2561"/>
      <c r="AL374" s="2533"/>
      <c r="AM374" s="2533"/>
      <c r="AN374" s="2533"/>
      <c r="AO374" s="2533"/>
      <c r="AP374" s="2533"/>
      <c r="AQ374" s="2533"/>
      <c r="AR374" s="2533"/>
      <c r="AS374" s="2533"/>
      <c r="AT374" s="2533"/>
      <c r="AU374" s="2533"/>
      <c r="AV374" s="2533"/>
      <c r="AW374" s="2533"/>
      <c r="AX374" s="2533"/>
      <c r="AY374" s="2533"/>
      <c r="AZ374" s="2533"/>
      <c r="BA374" s="2533"/>
      <c r="BB374" s="2533"/>
      <c r="BC374" s="2533"/>
      <c r="BD374" s="2533"/>
      <c r="BE374" s="2533"/>
      <c r="BF374" s="2533"/>
      <c r="BG374" s="2533"/>
      <c r="BH374" s="2533"/>
      <c r="BI374" s="2533"/>
      <c r="BJ374" s="2533"/>
      <c r="BK374" s="2533"/>
      <c r="BL374" s="2533"/>
      <c r="BM374" s="2533"/>
      <c r="BN374" s="2533"/>
      <c r="BO374" s="2533"/>
      <c r="BP374" s="2533"/>
      <c r="BQ374" s="2533"/>
      <c r="BR374" s="2533"/>
      <c r="BS374" s="2533"/>
      <c r="BT374" s="2533"/>
      <c r="BU374" s="2533"/>
      <c r="BV374" s="2533"/>
      <c r="BW374" s="2533"/>
      <c r="BX374" s="2533"/>
      <c r="BY374" s="2533"/>
      <c r="BZ374" s="2533"/>
      <c r="CA374" s="2533"/>
      <c r="CB374" s="2533"/>
      <c r="CC374" s="2533"/>
      <c r="CD374" s="2533"/>
      <c r="CE374" s="2533"/>
      <c r="CF374" s="2533"/>
      <c r="CG374" s="2533"/>
      <c r="CH374" s="2533"/>
      <c r="CI374" s="2533"/>
      <c r="CJ374" s="2533"/>
      <c r="CK374" s="2533"/>
      <c r="CL374" s="2533"/>
      <c r="CM374" s="2533"/>
      <c r="CN374" s="2533"/>
      <c r="CO374" s="2533"/>
      <c r="CP374" s="2533"/>
      <c r="CQ374" s="2533"/>
      <c r="CR374" s="2533"/>
      <c r="CS374" s="2533"/>
      <c r="CT374" s="2533"/>
      <c r="CU374" s="2533"/>
      <c r="CV374" s="2533"/>
      <c r="CW374" s="2533"/>
      <c r="CX374" s="2533"/>
      <c r="CY374" s="2533"/>
      <c r="CZ374" s="2533"/>
      <c r="DA374" s="2533"/>
      <c r="DB374" s="2533"/>
      <c r="DC374" s="2533"/>
      <c r="DD374" s="2533"/>
      <c r="DE374" s="2533"/>
    </row>
    <row r="375" spans="1:109" ht="6.75" customHeight="1">
      <c r="A375" s="2533"/>
      <c r="B375" s="2533"/>
      <c r="C375" s="2533"/>
      <c r="D375" s="2533"/>
      <c r="E375" s="2533"/>
      <c r="F375" s="2533"/>
      <c r="G375" s="2533"/>
      <c r="H375" s="2533"/>
      <c r="I375" s="2533"/>
      <c r="J375" s="2533"/>
      <c r="K375" s="2533"/>
      <c r="L375" s="2533"/>
      <c r="M375" s="2533"/>
      <c r="N375" s="2533"/>
      <c r="O375" s="2533"/>
      <c r="P375" s="2533"/>
      <c r="Q375" s="2533"/>
      <c r="R375" s="2533"/>
      <c r="S375" s="2533"/>
      <c r="T375" s="2533"/>
      <c r="U375" s="2533"/>
      <c r="V375" s="2533"/>
      <c r="W375" s="2533"/>
      <c r="X375" s="2533"/>
      <c r="Y375" s="2533"/>
      <c r="Z375" s="2533"/>
      <c r="AA375" s="2533"/>
      <c r="AB375" s="2533"/>
      <c r="AC375" s="2533"/>
      <c r="AD375" s="2533"/>
      <c r="AE375" s="2533"/>
      <c r="AF375" s="2533"/>
      <c r="AG375" s="2533"/>
      <c r="AH375" s="2533"/>
      <c r="AI375" s="2533"/>
      <c r="AJ375" s="2533"/>
      <c r="AK375" s="2563"/>
      <c r="AL375" s="2532"/>
      <c r="AM375" s="2533"/>
      <c r="AN375" s="3022" t="s">
        <v>113</v>
      </c>
      <c r="AO375" s="3022"/>
      <c r="AP375" s="3022"/>
      <c r="AQ375" s="3022"/>
      <c r="AR375" s="3022"/>
      <c r="AS375" s="3022"/>
      <c r="AT375" s="3022"/>
      <c r="AU375" s="3022"/>
      <c r="AV375" s="3022"/>
      <c r="AW375" s="3022"/>
      <c r="AX375" s="3022"/>
      <c r="AY375" s="3022"/>
      <c r="AZ375" s="3022"/>
      <c r="BA375" s="2532"/>
      <c r="BB375" s="2532"/>
      <c r="BC375" s="2533"/>
      <c r="BD375" s="3020" t="s">
        <v>7020</v>
      </c>
      <c r="BE375" s="3020"/>
      <c r="BF375" s="3020"/>
      <c r="BG375" s="3020"/>
      <c r="BH375" s="3020"/>
      <c r="BI375" s="3020"/>
      <c r="BJ375" s="3020"/>
      <c r="BK375" s="3020"/>
      <c r="BL375" s="3020"/>
      <c r="BM375" s="3020"/>
      <c r="BN375" s="3020"/>
      <c r="BO375" s="3020"/>
      <c r="BP375" s="3020"/>
      <c r="BQ375" s="3020"/>
      <c r="BR375" s="3020"/>
      <c r="BS375" s="3020"/>
      <c r="BT375" s="3020"/>
      <c r="BU375" s="3020"/>
      <c r="BV375" s="3020"/>
      <c r="BW375" s="3020"/>
      <c r="BX375" s="3020"/>
      <c r="BY375" s="3020"/>
      <c r="BZ375" s="3020"/>
      <c r="CA375" s="3020"/>
      <c r="CB375" s="3020"/>
      <c r="CC375" s="3020"/>
      <c r="CD375" s="3020"/>
      <c r="CE375" s="3020"/>
      <c r="CF375" s="3020"/>
      <c r="CG375" s="3020"/>
      <c r="CH375" s="3020"/>
      <c r="CI375" s="3020"/>
      <c r="CJ375" s="3020"/>
      <c r="CK375" s="3020"/>
      <c r="CL375" s="3020"/>
      <c r="CM375" s="3020"/>
      <c r="CN375" s="3020"/>
      <c r="CO375" s="3020"/>
      <c r="CP375" s="3020"/>
      <c r="CQ375" s="3020"/>
      <c r="CR375" s="3020"/>
      <c r="CS375" s="3020"/>
      <c r="CT375" s="3020"/>
      <c r="CU375" s="3020"/>
      <c r="CV375" s="3020"/>
      <c r="CW375" s="3020"/>
      <c r="CX375" s="3020"/>
      <c r="CY375" s="3020"/>
      <c r="CZ375" s="3020"/>
      <c r="DA375" s="3020"/>
      <c r="DB375" s="3020"/>
      <c r="DC375" s="2533"/>
      <c r="DD375" s="2533"/>
      <c r="DE375" s="2533"/>
    </row>
    <row r="376" spans="1:109" ht="6.75" customHeight="1">
      <c r="A376" s="2533"/>
      <c r="B376" s="2533"/>
      <c r="C376" s="2533"/>
      <c r="D376" s="2533"/>
      <c r="E376" s="2533"/>
      <c r="F376" s="2533"/>
      <c r="G376" s="2533"/>
      <c r="H376" s="2533"/>
      <c r="I376" s="2533"/>
      <c r="J376" s="2533"/>
      <c r="K376" s="2533"/>
      <c r="L376" s="2533"/>
      <c r="M376" s="2533"/>
      <c r="N376" s="2533"/>
      <c r="O376" s="2533"/>
      <c r="P376" s="2533"/>
      <c r="Q376" s="2533"/>
      <c r="R376" s="2533"/>
      <c r="S376" s="2533"/>
      <c r="T376" s="2533"/>
      <c r="U376" s="2533"/>
      <c r="V376" s="2533"/>
      <c r="W376" s="2533"/>
      <c r="X376" s="2533"/>
      <c r="Y376" s="2533"/>
      <c r="Z376" s="2533"/>
      <c r="AA376" s="2533"/>
      <c r="AB376" s="2533"/>
      <c r="AC376" s="2533"/>
      <c r="AD376" s="2533"/>
      <c r="AE376" s="2533"/>
      <c r="AF376" s="2533"/>
      <c r="AG376" s="2533"/>
      <c r="AH376" s="2533"/>
      <c r="AI376" s="2533"/>
      <c r="AJ376" s="2533"/>
      <c r="AK376" s="2533"/>
      <c r="AL376" s="2533"/>
      <c r="AM376" s="2533"/>
      <c r="AN376" s="3022"/>
      <c r="AO376" s="3022"/>
      <c r="AP376" s="3022"/>
      <c r="AQ376" s="3022"/>
      <c r="AR376" s="3022"/>
      <c r="AS376" s="3022"/>
      <c r="AT376" s="3022"/>
      <c r="AU376" s="3022"/>
      <c r="AV376" s="3022"/>
      <c r="AW376" s="3022"/>
      <c r="AX376" s="3022"/>
      <c r="AY376" s="3022"/>
      <c r="AZ376" s="3022"/>
      <c r="BA376" s="2533"/>
      <c r="BB376" s="2533"/>
      <c r="BC376" s="2533"/>
      <c r="BD376" s="3020"/>
      <c r="BE376" s="3020"/>
      <c r="BF376" s="3020"/>
      <c r="BG376" s="3020"/>
      <c r="BH376" s="3020"/>
      <c r="BI376" s="3020"/>
      <c r="BJ376" s="3020"/>
      <c r="BK376" s="3020"/>
      <c r="BL376" s="3020"/>
      <c r="BM376" s="3020"/>
      <c r="BN376" s="3020"/>
      <c r="BO376" s="3020"/>
      <c r="BP376" s="3020"/>
      <c r="BQ376" s="3020"/>
      <c r="BR376" s="3020"/>
      <c r="BS376" s="3020"/>
      <c r="BT376" s="3020"/>
      <c r="BU376" s="3020"/>
      <c r="BV376" s="3020"/>
      <c r="BW376" s="3020"/>
      <c r="BX376" s="3020"/>
      <c r="BY376" s="3020"/>
      <c r="BZ376" s="3020"/>
      <c r="CA376" s="3020"/>
      <c r="CB376" s="3020"/>
      <c r="CC376" s="3020"/>
      <c r="CD376" s="3020"/>
      <c r="CE376" s="3020"/>
      <c r="CF376" s="3020"/>
      <c r="CG376" s="3020"/>
      <c r="CH376" s="3020"/>
      <c r="CI376" s="3020"/>
      <c r="CJ376" s="3020"/>
      <c r="CK376" s="3020"/>
      <c r="CL376" s="3020"/>
      <c r="CM376" s="3020"/>
      <c r="CN376" s="3020"/>
      <c r="CO376" s="3020"/>
      <c r="CP376" s="3020"/>
      <c r="CQ376" s="3020"/>
      <c r="CR376" s="3020"/>
      <c r="CS376" s="3020"/>
      <c r="CT376" s="3020"/>
      <c r="CU376" s="3020"/>
      <c r="CV376" s="3020"/>
      <c r="CW376" s="3020"/>
      <c r="CX376" s="3020"/>
      <c r="CY376" s="3020"/>
      <c r="CZ376" s="3020"/>
      <c r="DA376" s="3020"/>
      <c r="DB376" s="3020"/>
      <c r="DC376" s="2533"/>
      <c r="DD376" s="2533"/>
      <c r="DE376" s="2533"/>
    </row>
    <row r="377" spans="1:109" ht="6.75" customHeight="1">
      <c r="A377" s="2533"/>
      <c r="B377" s="2533"/>
      <c r="C377" s="2533"/>
      <c r="D377" s="2533"/>
      <c r="E377" s="2533"/>
      <c r="F377" s="2533"/>
      <c r="G377" s="2533"/>
      <c r="H377" s="2533"/>
      <c r="I377" s="2533"/>
      <c r="J377" s="2533"/>
      <c r="K377" s="2533"/>
      <c r="L377" s="2533"/>
      <c r="M377" s="2533"/>
      <c r="N377" s="2533"/>
      <c r="O377" s="2533"/>
      <c r="P377" s="2533"/>
      <c r="Q377" s="2533"/>
      <c r="R377" s="2533"/>
      <c r="S377" s="2533"/>
      <c r="T377" s="2533"/>
      <c r="U377" s="2533"/>
      <c r="V377" s="2533"/>
      <c r="W377" s="2533"/>
      <c r="X377" s="2533"/>
      <c r="Y377" s="2533"/>
      <c r="Z377" s="2533"/>
      <c r="AA377" s="2533"/>
      <c r="AB377" s="2533"/>
      <c r="AC377" s="2533"/>
      <c r="AD377" s="2533"/>
      <c r="AE377" s="2533"/>
      <c r="AF377" s="2533"/>
      <c r="AG377" s="2533"/>
      <c r="AH377" s="2533"/>
      <c r="AI377" s="2533"/>
      <c r="AJ377" s="2533"/>
      <c r="AK377" s="2533"/>
      <c r="AL377" s="2533"/>
      <c r="AM377" s="2533"/>
      <c r="AN377" s="2533"/>
      <c r="AO377" s="2533"/>
      <c r="AP377" s="2533"/>
      <c r="AQ377" s="2533"/>
      <c r="AR377" s="2533"/>
      <c r="AS377" s="2533"/>
      <c r="AT377" s="2533"/>
      <c r="AU377" s="2533"/>
      <c r="AV377" s="2533"/>
      <c r="AW377" s="2533"/>
      <c r="AX377" s="2533"/>
      <c r="AY377" s="2533"/>
      <c r="AZ377" s="2533"/>
      <c r="BA377" s="2533"/>
      <c r="BB377" s="2533"/>
      <c r="BC377" s="2533"/>
      <c r="BD377" s="2533"/>
      <c r="BE377" s="2533"/>
      <c r="BF377" s="2533"/>
      <c r="BG377" s="2533"/>
      <c r="BH377" s="2533"/>
      <c r="BI377" s="2533"/>
      <c r="BJ377" s="2533"/>
      <c r="BK377" s="2533"/>
      <c r="BL377" s="2533"/>
      <c r="BM377" s="2533"/>
      <c r="BN377" s="2533"/>
      <c r="BO377" s="2533"/>
      <c r="BP377" s="2533"/>
      <c r="BQ377" s="2533"/>
      <c r="BR377" s="2533"/>
      <c r="BS377" s="2533"/>
      <c r="BT377" s="2533"/>
      <c r="BU377" s="2533"/>
      <c r="BV377" s="2533"/>
      <c r="BW377" s="2533"/>
      <c r="BX377" s="2533"/>
      <c r="BY377" s="2533"/>
      <c r="BZ377" s="2533"/>
      <c r="CA377" s="2533"/>
      <c r="CB377" s="2533"/>
      <c r="CC377" s="2533"/>
      <c r="CD377" s="2533"/>
      <c r="CE377" s="2533"/>
      <c r="CF377" s="2533"/>
      <c r="CG377" s="2533"/>
      <c r="CH377" s="2533"/>
      <c r="CI377" s="2533"/>
      <c r="CJ377" s="2533"/>
      <c r="CK377" s="2533"/>
      <c r="CL377" s="2533"/>
      <c r="CM377" s="2533"/>
      <c r="CN377" s="2533"/>
      <c r="CO377" s="2533"/>
      <c r="CP377" s="2533"/>
      <c r="CQ377" s="2533"/>
      <c r="CR377" s="2533"/>
      <c r="CS377" s="2533"/>
      <c r="CT377" s="2533"/>
      <c r="CU377" s="2533"/>
      <c r="CV377" s="2533"/>
      <c r="CW377" s="2533"/>
      <c r="CX377" s="2533"/>
      <c r="CY377" s="2533"/>
      <c r="CZ377" s="2533"/>
      <c r="DA377" s="2533"/>
      <c r="DB377" s="2533"/>
      <c r="DC377" s="2533"/>
      <c r="DD377" s="2533"/>
      <c r="DE377" s="2533"/>
    </row>
    <row r="378" spans="1:109" ht="6.75" customHeight="1">
      <c r="A378" s="2533"/>
      <c r="B378" s="2533"/>
      <c r="C378" s="2533"/>
      <c r="D378" s="2533"/>
      <c r="E378" s="2533"/>
      <c r="F378" s="2533"/>
      <c r="G378" s="2533"/>
      <c r="H378" s="2533"/>
      <c r="I378" s="2533"/>
      <c r="J378" s="2533"/>
      <c r="K378" s="2533"/>
      <c r="L378" s="2533"/>
      <c r="M378" s="2533"/>
      <c r="N378" s="2533"/>
      <c r="O378" s="2533"/>
      <c r="P378" s="2533"/>
      <c r="Q378" s="2533"/>
      <c r="R378" s="2533"/>
      <c r="S378" s="2533"/>
      <c r="T378" s="2533"/>
      <c r="U378" s="2533"/>
      <c r="V378" s="2533"/>
      <c r="W378" s="2533"/>
      <c r="X378" s="2533"/>
      <c r="Y378" s="2533"/>
      <c r="Z378" s="2533"/>
      <c r="AA378" s="2533"/>
      <c r="AB378" s="2533"/>
      <c r="AC378" s="2533"/>
      <c r="AD378" s="2533"/>
      <c r="AE378" s="2533"/>
      <c r="AF378" s="2533"/>
      <c r="AG378" s="2533"/>
      <c r="AH378" s="2533"/>
      <c r="AI378" s="2533"/>
      <c r="AJ378" s="3022" t="s">
        <v>8219</v>
      </c>
      <c r="AK378" s="3022"/>
      <c r="AL378" s="3022"/>
      <c r="AM378" s="3022"/>
      <c r="AN378" s="3022"/>
      <c r="AO378" s="3022"/>
      <c r="AP378" s="3022"/>
      <c r="AQ378" s="3022"/>
      <c r="AR378" s="3022"/>
      <c r="AS378" s="3022"/>
      <c r="AT378" s="3022"/>
      <c r="AU378" s="3022"/>
      <c r="AV378" s="2533"/>
      <c r="AW378" s="2533"/>
      <c r="AX378" s="2533"/>
      <c r="AY378" s="2533"/>
      <c r="AZ378" s="2533"/>
      <c r="BA378" s="2533"/>
      <c r="BB378" s="2533"/>
      <c r="BC378" s="2533"/>
      <c r="BD378" s="2533"/>
      <c r="BE378" s="2533"/>
      <c r="BF378" s="2533"/>
      <c r="BG378" s="2533"/>
      <c r="BH378" s="2533"/>
      <c r="BI378" s="2533"/>
      <c r="BJ378" s="2533"/>
      <c r="BK378" s="2533"/>
      <c r="BL378" s="2533"/>
      <c r="BM378" s="2533"/>
      <c r="BN378" s="2533"/>
      <c r="BO378" s="2533"/>
      <c r="BP378" s="2533"/>
      <c r="BQ378" s="2533"/>
      <c r="BR378" s="2533"/>
      <c r="BS378" s="2533"/>
      <c r="BT378" s="2533"/>
      <c r="BU378" s="2533"/>
      <c r="BV378" s="2533"/>
      <c r="BW378" s="2533"/>
      <c r="BX378" s="2533"/>
      <c r="BY378" s="2533"/>
      <c r="BZ378" s="2533"/>
      <c r="CA378" s="2533"/>
      <c r="CB378" s="2533"/>
      <c r="CC378" s="2533"/>
      <c r="CD378" s="2533"/>
      <c r="CE378" s="2533"/>
      <c r="CF378" s="2533"/>
      <c r="CG378" s="2533"/>
      <c r="CH378" s="2533"/>
      <c r="CI378" s="2533"/>
      <c r="CJ378" s="2533"/>
      <c r="CK378" s="2533"/>
      <c r="CL378" s="2533"/>
      <c r="CM378" s="2533"/>
      <c r="CN378" s="2533"/>
      <c r="CO378" s="2533"/>
      <c r="CP378" s="2533"/>
      <c r="CQ378" s="2533"/>
      <c r="CR378" s="2533"/>
      <c r="CS378" s="2533"/>
      <c r="CT378" s="2533"/>
      <c r="CU378" s="2533"/>
      <c r="CV378" s="2533"/>
      <c r="CW378" s="2533"/>
      <c r="CX378" s="2533"/>
      <c r="CY378" s="2533"/>
      <c r="CZ378" s="2533"/>
      <c r="DA378" s="2533"/>
      <c r="DB378" s="2533"/>
      <c r="DC378" s="2533"/>
      <c r="DD378" s="2533"/>
      <c r="DE378" s="2533"/>
    </row>
    <row r="379" spans="1:109" ht="6.75" customHeight="1">
      <c r="A379" s="2533"/>
      <c r="B379" s="2533"/>
      <c r="C379" s="2533"/>
      <c r="D379" s="2533"/>
      <c r="E379" s="2533"/>
      <c r="F379" s="2533"/>
      <c r="G379" s="2533"/>
      <c r="H379" s="2533"/>
      <c r="I379" s="2533"/>
      <c r="J379" s="2533"/>
      <c r="K379" s="2533"/>
      <c r="L379" s="2533"/>
      <c r="M379" s="2533"/>
      <c r="N379" s="2533"/>
      <c r="O379" s="2533"/>
      <c r="P379" s="2533"/>
      <c r="Q379" s="2533"/>
      <c r="R379" s="2533"/>
      <c r="S379" s="2533"/>
      <c r="T379" s="2533"/>
      <c r="U379" s="2533"/>
      <c r="V379" s="2533"/>
      <c r="W379" s="2533"/>
      <c r="X379" s="2533"/>
      <c r="Y379" s="2533"/>
      <c r="Z379" s="2533"/>
      <c r="AA379" s="2533"/>
      <c r="AB379" s="2533"/>
      <c r="AC379" s="2533"/>
      <c r="AD379" s="2533"/>
      <c r="AE379" s="2533"/>
      <c r="AF379" s="2533"/>
      <c r="AG379" s="2533"/>
      <c r="AH379" s="2533"/>
      <c r="AI379" s="2533"/>
      <c r="AJ379" s="3022"/>
      <c r="AK379" s="3022"/>
      <c r="AL379" s="3022"/>
      <c r="AM379" s="3022"/>
      <c r="AN379" s="3022"/>
      <c r="AO379" s="3022"/>
      <c r="AP379" s="3022"/>
      <c r="AQ379" s="3022"/>
      <c r="AR379" s="3022"/>
      <c r="AS379" s="3022"/>
      <c r="AT379" s="3022"/>
      <c r="AU379" s="3022"/>
      <c r="AV379" s="2533"/>
      <c r="AW379" s="2533"/>
      <c r="AX379" s="2533"/>
      <c r="AY379" s="2533"/>
      <c r="AZ379" s="2533"/>
      <c r="BA379" s="2533"/>
      <c r="BB379" s="2533"/>
      <c r="BC379" s="2533"/>
      <c r="BD379" s="2533"/>
      <c r="BE379" s="2533"/>
      <c r="BF379" s="2533"/>
      <c r="BG379" s="2533"/>
      <c r="BH379" s="2533"/>
      <c r="BI379" s="2533"/>
      <c r="BJ379" s="2533"/>
      <c r="BK379" s="2533"/>
      <c r="BL379" s="2533"/>
      <c r="BM379" s="2533"/>
      <c r="BN379" s="2533"/>
      <c r="BO379" s="2533"/>
      <c r="BP379" s="2533"/>
      <c r="BQ379" s="2533"/>
      <c r="BR379" s="2533"/>
      <c r="BS379" s="2533"/>
      <c r="BT379" s="2533"/>
      <c r="BU379" s="2533"/>
      <c r="BV379" s="2533"/>
      <c r="BW379" s="2533"/>
      <c r="BX379" s="2533"/>
      <c r="BY379" s="2533"/>
      <c r="BZ379" s="2533"/>
      <c r="CA379" s="2533"/>
      <c r="CB379" s="2533"/>
      <c r="CC379" s="2533"/>
      <c r="CD379" s="2533"/>
      <c r="CE379" s="2533"/>
      <c r="CF379" s="2533"/>
      <c r="CG379" s="2533"/>
      <c r="CH379" s="2533"/>
      <c r="CI379" s="2533"/>
      <c r="CJ379" s="2533"/>
      <c r="CK379" s="2533"/>
      <c r="CL379" s="2533"/>
      <c r="CM379" s="2533"/>
      <c r="CN379" s="2533"/>
      <c r="CO379" s="2533"/>
      <c r="CP379" s="2533"/>
      <c r="CQ379" s="2533"/>
      <c r="CR379" s="2533"/>
      <c r="CS379" s="2533"/>
      <c r="CT379" s="2533"/>
      <c r="CU379" s="2533"/>
      <c r="CV379" s="2533"/>
      <c r="CW379" s="2533"/>
      <c r="CX379" s="2533"/>
      <c r="CY379" s="2533"/>
      <c r="CZ379" s="2533"/>
      <c r="DA379" s="2533"/>
      <c r="DB379" s="2533"/>
      <c r="DC379" s="2533"/>
      <c r="DD379" s="2533"/>
      <c r="DE379" s="2533"/>
    </row>
    <row r="380" spans="1:109" ht="6.75" customHeight="1">
      <c r="A380" s="2533"/>
      <c r="B380" s="3020" t="s">
        <v>137</v>
      </c>
      <c r="C380" s="3020"/>
      <c r="D380" s="3020"/>
      <c r="E380" s="3020"/>
      <c r="F380" s="3020"/>
      <c r="G380" s="3020"/>
      <c r="H380" s="3020"/>
      <c r="I380" s="3020"/>
      <c r="J380" s="3020"/>
      <c r="K380" s="2532"/>
      <c r="L380" s="2532"/>
      <c r="M380" s="2532"/>
      <c r="N380" s="2532"/>
      <c r="O380" s="2532"/>
      <c r="P380" s="2532"/>
      <c r="Q380" s="2532"/>
      <c r="R380" s="2532"/>
      <c r="S380" s="2532"/>
      <c r="T380" s="2532"/>
      <c r="U380" s="2532"/>
      <c r="V380" s="2532"/>
      <c r="W380" s="2532"/>
      <c r="X380" s="2532"/>
      <c r="Y380" s="2532"/>
      <c r="Z380" s="2532"/>
      <c r="AA380" s="2532"/>
      <c r="AB380" s="2532"/>
      <c r="AC380" s="2532"/>
      <c r="AD380" s="2532"/>
      <c r="AE380" s="2532"/>
      <c r="AF380" s="2532"/>
      <c r="AG380" s="2532"/>
      <c r="AH380" s="2532"/>
      <c r="AI380" s="2532"/>
      <c r="AJ380" s="2532"/>
      <c r="AK380" s="2532"/>
      <c r="AL380" s="2532"/>
      <c r="AM380" s="2533"/>
      <c r="AN380" s="3022" t="s">
        <v>130</v>
      </c>
      <c r="AO380" s="3022"/>
      <c r="AP380" s="3022"/>
      <c r="AQ380" s="3022"/>
      <c r="AR380" s="3022"/>
      <c r="AS380" s="3022"/>
      <c r="AT380" s="3022"/>
      <c r="AU380" s="3022"/>
      <c r="AV380" s="2532"/>
      <c r="AW380" s="2532"/>
      <c r="AX380" s="2532"/>
      <c r="AY380" s="2532"/>
      <c r="AZ380" s="2533"/>
      <c r="BA380" s="2533"/>
      <c r="BB380" s="2533"/>
      <c r="BC380" s="2533"/>
      <c r="BD380" s="3020" t="s">
        <v>136</v>
      </c>
      <c r="BE380" s="3020"/>
      <c r="BF380" s="3020"/>
      <c r="BG380" s="3020"/>
      <c r="BH380" s="3020"/>
      <c r="BI380" s="3020"/>
      <c r="BJ380" s="3020"/>
      <c r="BK380" s="3020"/>
      <c r="BL380" s="3020"/>
      <c r="BM380" s="3020"/>
      <c r="BN380" s="3020"/>
      <c r="BO380" s="3020"/>
      <c r="BP380" s="3020"/>
      <c r="BQ380" s="3020"/>
      <c r="BR380" s="3020"/>
      <c r="BS380" s="3020"/>
      <c r="BT380" s="3020"/>
      <c r="BU380" s="3020"/>
      <c r="BV380" s="3020"/>
      <c r="BW380" s="3020"/>
      <c r="BX380" s="3020"/>
      <c r="BY380" s="3020"/>
      <c r="BZ380" s="3020"/>
      <c r="CA380" s="3020"/>
      <c r="CB380" s="3020"/>
      <c r="CC380" s="3020"/>
      <c r="CD380" s="3020"/>
      <c r="CE380" s="3020"/>
      <c r="CF380" s="3020"/>
      <c r="CG380" s="3020"/>
      <c r="CH380" s="3020"/>
      <c r="CI380" s="3020"/>
      <c r="CJ380" s="3020"/>
      <c r="CK380" s="3020"/>
      <c r="CL380" s="3020"/>
      <c r="CM380" s="3020"/>
      <c r="CN380" s="3020"/>
      <c r="CO380" s="3020"/>
      <c r="CP380" s="3020"/>
      <c r="CQ380" s="3020"/>
      <c r="CR380" s="3020"/>
      <c r="CS380" s="3020"/>
      <c r="CT380" s="3020"/>
      <c r="CU380" s="3020"/>
      <c r="CV380" s="3020"/>
      <c r="CW380" s="3020"/>
      <c r="CX380" s="3020"/>
      <c r="CY380" s="3020"/>
      <c r="CZ380" s="3020"/>
      <c r="DA380" s="3020"/>
      <c r="DB380" s="3020"/>
      <c r="DC380" s="2533"/>
      <c r="DD380" s="2533"/>
      <c r="DE380" s="2533"/>
    </row>
    <row r="381" spans="1:109" ht="6.75" customHeight="1">
      <c r="A381" s="2533"/>
      <c r="B381" s="3020"/>
      <c r="C381" s="3020"/>
      <c r="D381" s="3020"/>
      <c r="E381" s="3020"/>
      <c r="F381" s="3020"/>
      <c r="G381" s="3020"/>
      <c r="H381" s="3020"/>
      <c r="I381" s="3020"/>
      <c r="J381" s="3020"/>
      <c r="K381" s="2533"/>
      <c r="L381" s="2533"/>
      <c r="M381" s="2533"/>
      <c r="N381" s="2533"/>
      <c r="O381" s="2533"/>
      <c r="P381" s="2533"/>
      <c r="Q381" s="2533"/>
      <c r="R381" s="2533"/>
      <c r="S381" s="2533"/>
      <c r="T381" s="2533"/>
      <c r="U381" s="2533"/>
      <c r="V381" s="2533"/>
      <c r="W381" s="2533"/>
      <c r="X381" s="2533"/>
      <c r="Y381" s="2533"/>
      <c r="Z381" s="2533"/>
      <c r="AA381" s="2533"/>
      <c r="AB381" s="2533"/>
      <c r="AC381" s="2533"/>
      <c r="AD381" s="2533"/>
      <c r="AE381" s="2533"/>
      <c r="AF381" s="2533"/>
      <c r="AG381" s="2533"/>
      <c r="AH381" s="2533"/>
      <c r="AI381" s="2533"/>
      <c r="AJ381" s="2533"/>
      <c r="AK381" s="2533"/>
      <c r="AL381" s="2533"/>
      <c r="AM381" s="2533"/>
      <c r="AN381" s="3022"/>
      <c r="AO381" s="3022"/>
      <c r="AP381" s="3022"/>
      <c r="AQ381" s="3022"/>
      <c r="AR381" s="3022"/>
      <c r="AS381" s="3022"/>
      <c r="AT381" s="3022"/>
      <c r="AU381" s="3022"/>
      <c r="AV381" s="2533"/>
      <c r="AW381" s="2533"/>
      <c r="AX381" s="2533"/>
      <c r="AY381" s="2533"/>
      <c r="AZ381" s="2535"/>
      <c r="BA381" s="2535"/>
      <c r="BB381" s="2535"/>
      <c r="BC381" s="2533"/>
      <c r="BD381" s="3020"/>
      <c r="BE381" s="3020"/>
      <c r="BF381" s="3020"/>
      <c r="BG381" s="3020"/>
      <c r="BH381" s="3020"/>
      <c r="BI381" s="3020"/>
      <c r="BJ381" s="3020"/>
      <c r="BK381" s="3020"/>
      <c r="BL381" s="3020"/>
      <c r="BM381" s="3020"/>
      <c r="BN381" s="3020"/>
      <c r="BO381" s="3020"/>
      <c r="BP381" s="3020"/>
      <c r="BQ381" s="3020"/>
      <c r="BR381" s="3020"/>
      <c r="BS381" s="3020"/>
      <c r="BT381" s="3020"/>
      <c r="BU381" s="3020"/>
      <c r="BV381" s="3020"/>
      <c r="BW381" s="3020"/>
      <c r="BX381" s="3020"/>
      <c r="BY381" s="3020"/>
      <c r="BZ381" s="3020"/>
      <c r="CA381" s="3020"/>
      <c r="CB381" s="3020"/>
      <c r="CC381" s="3020"/>
      <c r="CD381" s="3020"/>
      <c r="CE381" s="3020"/>
      <c r="CF381" s="3020"/>
      <c r="CG381" s="3020"/>
      <c r="CH381" s="3020"/>
      <c r="CI381" s="3020"/>
      <c r="CJ381" s="3020"/>
      <c r="CK381" s="3020"/>
      <c r="CL381" s="3020"/>
      <c r="CM381" s="3020"/>
      <c r="CN381" s="3020"/>
      <c r="CO381" s="3020"/>
      <c r="CP381" s="3020"/>
      <c r="CQ381" s="3020"/>
      <c r="CR381" s="3020"/>
      <c r="CS381" s="3020"/>
      <c r="CT381" s="3020"/>
      <c r="CU381" s="3020"/>
      <c r="CV381" s="3020"/>
      <c r="CW381" s="3020"/>
      <c r="CX381" s="3020"/>
      <c r="CY381" s="3020"/>
      <c r="CZ381" s="3020"/>
      <c r="DA381" s="3020"/>
      <c r="DB381" s="3020"/>
      <c r="DC381" s="2533"/>
      <c r="DD381" s="2533"/>
      <c r="DE381" s="2533"/>
    </row>
    <row r="382" spans="1:109" ht="6.75" customHeight="1">
      <c r="A382" s="2533"/>
      <c r="B382" s="2533"/>
      <c r="C382" s="2533"/>
      <c r="D382" s="2533"/>
      <c r="E382" s="2533"/>
      <c r="F382" s="2533"/>
      <c r="G382" s="2533"/>
      <c r="H382" s="2533"/>
      <c r="I382" s="2533"/>
      <c r="J382" s="2533"/>
      <c r="K382" s="2533"/>
      <c r="L382" s="2533"/>
      <c r="M382" s="2533"/>
      <c r="N382" s="2533"/>
      <c r="O382" s="2533"/>
      <c r="P382" s="2533"/>
      <c r="Q382" s="2533"/>
      <c r="R382" s="2533"/>
      <c r="S382" s="2533"/>
      <c r="T382" s="2533"/>
      <c r="U382" s="2533"/>
      <c r="V382" s="2533"/>
      <c r="W382" s="2533"/>
      <c r="X382" s="2533"/>
      <c r="Y382" s="2533"/>
      <c r="Z382" s="2533"/>
      <c r="AA382" s="2533"/>
      <c r="AB382" s="2533"/>
      <c r="AC382" s="2533"/>
      <c r="AD382" s="2533"/>
      <c r="AE382" s="2533"/>
      <c r="AF382" s="2533"/>
      <c r="AG382" s="2533"/>
      <c r="AH382" s="2533"/>
      <c r="AI382" s="2533"/>
      <c r="AJ382" s="2533"/>
      <c r="AK382" s="2533"/>
      <c r="AL382" s="2533"/>
      <c r="AM382" s="2533"/>
      <c r="AN382" s="2533"/>
      <c r="AO382" s="2533"/>
      <c r="AP382" s="2533"/>
      <c r="AQ382" s="2533"/>
      <c r="AR382" s="2533"/>
      <c r="AS382" s="2533"/>
      <c r="AT382" s="2533"/>
      <c r="AU382" s="2533"/>
      <c r="AV382" s="2533"/>
      <c r="AW382" s="2533"/>
      <c r="AX382" s="2533"/>
      <c r="AY382" s="2533"/>
      <c r="AZ382" s="2533"/>
      <c r="BA382" s="2533"/>
      <c r="BB382" s="2533"/>
      <c r="BC382" s="2533"/>
      <c r="BD382" s="2533"/>
      <c r="BE382" s="2533"/>
      <c r="BF382" s="2533"/>
      <c r="BG382" s="2533"/>
      <c r="BH382" s="2533"/>
      <c r="BI382" s="2533"/>
      <c r="BJ382" s="2533"/>
      <c r="BK382" s="2533"/>
      <c r="BL382" s="2533"/>
      <c r="BM382" s="2533"/>
      <c r="BN382" s="2533"/>
      <c r="BO382" s="2533"/>
      <c r="BP382" s="2533"/>
      <c r="BQ382" s="2533"/>
      <c r="BR382" s="2533"/>
      <c r="BS382" s="2533"/>
      <c r="BT382" s="2533"/>
      <c r="BU382" s="2533"/>
      <c r="BV382" s="2533"/>
      <c r="BW382" s="2533"/>
      <c r="BX382" s="2533"/>
      <c r="BY382" s="2533"/>
      <c r="BZ382" s="2533"/>
      <c r="CA382" s="2533"/>
      <c r="CB382" s="2533"/>
      <c r="CC382" s="2533"/>
      <c r="CD382" s="2533"/>
      <c r="CE382" s="2533"/>
      <c r="CF382" s="2533"/>
      <c r="CG382" s="2533"/>
      <c r="CH382" s="2533"/>
      <c r="CI382" s="2533"/>
      <c r="CJ382" s="2533"/>
      <c r="CK382" s="2533"/>
      <c r="CL382" s="2533"/>
      <c r="CM382" s="2533"/>
      <c r="CN382" s="2533"/>
      <c r="CO382" s="2533"/>
      <c r="CP382" s="2533"/>
      <c r="CQ382" s="2533"/>
      <c r="CR382" s="2533"/>
      <c r="CS382" s="2533"/>
      <c r="CT382" s="2533"/>
      <c r="CU382" s="2533"/>
      <c r="CV382" s="2533"/>
      <c r="CW382" s="2533"/>
      <c r="CX382" s="2533"/>
      <c r="CY382" s="2533"/>
      <c r="CZ382" s="2533"/>
      <c r="DA382" s="2533"/>
      <c r="DB382" s="2533"/>
      <c r="DC382" s="2533"/>
      <c r="DD382" s="2533"/>
      <c r="DE382" s="2533"/>
    </row>
    <row r="383" spans="1:109" ht="6.75" customHeight="1">
      <c r="A383" s="2533"/>
      <c r="B383" s="2533"/>
      <c r="C383" s="2533"/>
      <c r="D383" s="2533"/>
      <c r="E383" s="2533"/>
      <c r="F383" s="2533"/>
      <c r="G383" s="2533"/>
      <c r="H383" s="2533"/>
      <c r="I383" s="2533"/>
      <c r="J383" s="2533"/>
      <c r="K383" s="2533"/>
      <c r="L383" s="2533"/>
      <c r="M383" s="2533"/>
      <c r="N383" s="2533"/>
      <c r="O383" s="2533"/>
      <c r="P383" s="2533"/>
      <c r="Q383" s="2533"/>
      <c r="R383" s="2533"/>
      <c r="S383" s="2533"/>
      <c r="T383" s="2533"/>
      <c r="U383" s="2533"/>
      <c r="V383" s="2533"/>
      <c r="W383" s="2533"/>
      <c r="X383" s="2533"/>
      <c r="Y383" s="2533"/>
      <c r="Z383" s="2533"/>
      <c r="AA383" s="2533"/>
      <c r="AB383" s="3022" t="s">
        <v>8220</v>
      </c>
      <c r="AC383" s="3022"/>
      <c r="AD383" s="3022"/>
      <c r="AE383" s="3022"/>
      <c r="AF383" s="3022"/>
      <c r="AG383" s="3022"/>
      <c r="AH383" s="3022"/>
      <c r="AI383" s="3022"/>
      <c r="AJ383" s="3022"/>
      <c r="AK383" s="3022"/>
      <c r="AL383" s="3022"/>
      <c r="AM383" s="3022"/>
      <c r="AN383" s="3022"/>
      <c r="AO383" s="3022"/>
      <c r="AP383" s="3022"/>
      <c r="AQ383" s="3022"/>
      <c r="AR383" s="3022"/>
      <c r="AS383" s="3022"/>
      <c r="AT383" s="3022"/>
      <c r="AU383" s="3022"/>
      <c r="AV383" s="2533"/>
      <c r="AW383" s="2533"/>
      <c r="AX383" s="2533"/>
      <c r="AY383" s="2533"/>
      <c r="AZ383" s="2533"/>
      <c r="BA383" s="2533"/>
      <c r="BB383" s="2533"/>
      <c r="BC383" s="2533"/>
      <c r="BD383" s="2533"/>
      <c r="BE383" s="2533"/>
      <c r="BF383" s="2533"/>
      <c r="BG383" s="2533"/>
      <c r="BH383" s="2533"/>
      <c r="BI383" s="2533"/>
      <c r="BJ383" s="2533"/>
      <c r="BK383" s="2533"/>
      <c r="BL383" s="2533"/>
      <c r="BM383" s="2533"/>
      <c r="BN383" s="2533"/>
      <c r="BO383" s="2533"/>
      <c r="BP383" s="2533"/>
      <c r="BQ383" s="2533"/>
      <c r="BR383" s="2533"/>
      <c r="BS383" s="2533"/>
      <c r="BT383" s="2533"/>
      <c r="BU383" s="2533"/>
      <c r="BV383" s="2533"/>
      <c r="BW383" s="2533"/>
      <c r="BX383" s="2533"/>
      <c r="BY383" s="2533"/>
      <c r="BZ383" s="2533"/>
      <c r="CA383" s="2533"/>
      <c r="CB383" s="2533"/>
      <c r="CC383" s="2533"/>
      <c r="CD383" s="2533"/>
      <c r="CE383" s="2533"/>
      <c r="CF383" s="2533"/>
      <c r="CG383" s="2533"/>
      <c r="CH383" s="2533"/>
      <c r="CI383" s="2533"/>
      <c r="CJ383" s="2533"/>
      <c r="CK383" s="2533"/>
      <c r="CL383" s="2533"/>
      <c r="CM383" s="2533"/>
      <c r="CN383" s="2533"/>
      <c r="CO383" s="2533"/>
      <c r="CP383" s="2533"/>
      <c r="CQ383" s="2533"/>
      <c r="CR383" s="2533"/>
      <c r="CS383" s="2533"/>
      <c r="CT383" s="2533"/>
      <c r="CU383" s="2533"/>
      <c r="CV383" s="2533"/>
      <c r="CW383" s="2533"/>
      <c r="CX383" s="2533"/>
      <c r="CY383" s="2533"/>
      <c r="CZ383" s="2533"/>
      <c r="DA383" s="2533"/>
      <c r="DB383" s="2533"/>
      <c r="DC383" s="2533"/>
      <c r="DD383" s="2533"/>
      <c r="DE383" s="2533"/>
    </row>
    <row r="384" spans="1:109" ht="6.75" customHeight="1">
      <c r="A384" s="2533"/>
      <c r="B384" s="2533"/>
      <c r="C384" s="2533"/>
      <c r="D384" s="2533"/>
      <c r="E384" s="2533"/>
      <c r="F384" s="2533"/>
      <c r="G384" s="2533"/>
      <c r="H384" s="2533"/>
      <c r="I384" s="2533"/>
      <c r="J384" s="2533"/>
      <c r="K384" s="2533"/>
      <c r="L384" s="2533"/>
      <c r="M384" s="2533"/>
      <c r="N384" s="2533"/>
      <c r="O384" s="2533"/>
      <c r="P384" s="2533"/>
      <c r="Q384" s="2533"/>
      <c r="R384" s="2533"/>
      <c r="S384" s="2533"/>
      <c r="T384" s="2533"/>
      <c r="U384" s="2533"/>
      <c r="V384" s="2533"/>
      <c r="W384" s="2533"/>
      <c r="X384" s="2533"/>
      <c r="Y384" s="2533"/>
      <c r="Z384" s="2533"/>
      <c r="AA384" s="2533"/>
      <c r="AB384" s="3022"/>
      <c r="AC384" s="3022"/>
      <c r="AD384" s="3022"/>
      <c r="AE384" s="3022"/>
      <c r="AF384" s="3022"/>
      <c r="AG384" s="3022"/>
      <c r="AH384" s="3022"/>
      <c r="AI384" s="3022"/>
      <c r="AJ384" s="3022"/>
      <c r="AK384" s="3022"/>
      <c r="AL384" s="3022"/>
      <c r="AM384" s="3022"/>
      <c r="AN384" s="3022"/>
      <c r="AO384" s="3022"/>
      <c r="AP384" s="3022"/>
      <c r="AQ384" s="3022"/>
      <c r="AR384" s="3022"/>
      <c r="AS384" s="3022"/>
      <c r="AT384" s="3022"/>
      <c r="AU384" s="3022"/>
      <c r="AV384" s="2533"/>
      <c r="AW384" s="2533"/>
      <c r="AX384" s="2533"/>
      <c r="AY384" s="2533"/>
      <c r="AZ384" s="2533"/>
      <c r="BA384" s="2533"/>
      <c r="BB384" s="2533"/>
      <c r="BC384" s="2533"/>
      <c r="BD384" s="2533"/>
      <c r="BE384" s="2533"/>
      <c r="BF384" s="2533"/>
      <c r="BG384" s="2533"/>
      <c r="BH384" s="2533"/>
      <c r="BI384" s="2533"/>
      <c r="BJ384" s="2533"/>
      <c r="BK384" s="2533"/>
      <c r="BL384" s="2533"/>
      <c r="BM384" s="2533"/>
      <c r="BN384" s="2533"/>
      <c r="BO384" s="2533"/>
      <c r="BP384" s="2533"/>
      <c r="BQ384" s="2533"/>
      <c r="BR384" s="2533"/>
      <c r="BS384" s="2533"/>
      <c r="BT384" s="2533"/>
      <c r="BU384" s="2533"/>
      <c r="BV384" s="2533"/>
      <c r="BW384" s="2533"/>
      <c r="BX384" s="2533"/>
      <c r="BY384" s="2533"/>
      <c r="BZ384" s="2533"/>
      <c r="CA384" s="2533"/>
      <c r="CB384" s="2533"/>
      <c r="CC384" s="2533"/>
      <c r="CD384" s="2533"/>
      <c r="CE384" s="2533"/>
      <c r="CF384" s="2533"/>
      <c r="CG384" s="2533"/>
      <c r="CH384" s="2533"/>
      <c r="CI384" s="2533"/>
      <c r="CJ384" s="2533"/>
      <c r="CK384" s="2533"/>
      <c r="CL384" s="2533"/>
      <c r="CM384" s="2533"/>
      <c r="CN384" s="2533"/>
      <c r="CO384" s="2533"/>
      <c r="CP384" s="2533"/>
      <c r="CQ384" s="2533"/>
      <c r="CR384" s="2533"/>
      <c r="CS384" s="2533"/>
      <c r="CT384" s="2533"/>
      <c r="CU384" s="2533"/>
      <c r="CV384" s="2533"/>
      <c r="CW384" s="2533"/>
      <c r="CX384" s="2533"/>
      <c r="CY384" s="2533"/>
      <c r="CZ384" s="2533"/>
      <c r="DA384" s="2533"/>
      <c r="DB384" s="2533"/>
      <c r="DC384" s="2533"/>
      <c r="DD384" s="2533"/>
      <c r="DE384" s="2533"/>
    </row>
    <row r="385" spans="1:109" ht="6.75" customHeight="1">
      <c r="A385" s="2533"/>
      <c r="B385" s="3020" t="s">
        <v>135</v>
      </c>
      <c r="C385" s="3020"/>
      <c r="D385" s="3020"/>
      <c r="E385" s="3020"/>
      <c r="F385" s="3020"/>
      <c r="G385" s="3020"/>
      <c r="H385" s="3020"/>
      <c r="I385" s="3020"/>
      <c r="J385" s="3020"/>
      <c r="K385" s="3020"/>
      <c r="L385" s="3020"/>
      <c r="M385" s="3020"/>
      <c r="N385" s="3020"/>
      <c r="O385" s="2532"/>
      <c r="P385" s="2532"/>
      <c r="Q385" s="2532"/>
      <c r="R385" s="2532"/>
      <c r="S385" s="2532"/>
      <c r="T385" s="2532"/>
      <c r="U385" s="2532"/>
      <c r="V385" s="2532"/>
      <c r="W385" s="2532"/>
      <c r="X385" s="2532"/>
      <c r="Y385" s="2532"/>
      <c r="Z385" s="2532"/>
      <c r="AA385" s="2532"/>
      <c r="AB385" s="2532"/>
      <c r="AC385" s="2532"/>
      <c r="AD385" s="2532"/>
      <c r="AE385" s="2532"/>
      <c r="AF385" s="2532"/>
      <c r="AG385" s="2532"/>
      <c r="AH385" s="2532"/>
      <c r="AI385" s="2532"/>
      <c r="AJ385" s="2532"/>
      <c r="AK385" s="2532"/>
      <c r="AL385" s="2532"/>
      <c r="AM385" s="2533"/>
      <c r="AN385" s="3022" t="s">
        <v>130</v>
      </c>
      <c r="AO385" s="3022"/>
      <c r="AP385" s="3022"/>
      <c r="AQ385" s="3022"/>
      <c r="AR385" s="3022"/>
      <c r="AS385" s="3022"/>
      <c r="AT385" s="3022"/>
      <c r="AU385" s="3022"/>
      <c r="AV385" s="2532"/>
      <c r="AW385" s="2532"/>
      <c r="AX385" s="2532"/>
      <c r="AY385" s="2532"/>
      <c r="AZ385" s="2533"/>
      <c r="BA385" s="2533"/>
      <c r="BB385" s="2533"/>
      <c r="BC385" s="2533"/>
      <c r="BD385" s="3020" t="s">
        <v>134</v>
      </c>
      <c r="BE385" s="3020"/>
      <c r="BF385" s="3020"/>
      <c r="BG385" s="3020"/>
      <c r="BH385" s="3020"/>
      <c r="BI385" s="3020"/>
      <c r="BJ385" s="3020"/>
      <c r="BK385" s="3020"/>
      <c r="BL385" s="3020"/>
      <c r="BM385" s="3020"/>
      <c r="BN385" s="3020"/>
      <c r="BO385" s="3020"/>
      <c r="BP385" s="3020"/>
      <c r="BQ385" s="3020"/>
      <c r="BR385" s="3020"/>
      <c r="BS385" s="3020"/>
      <c r="BT385" s="3020"/>
      <c r="BU385" s="3020"/>
      <c r="BV385" s="3020"/>
      <c r="BW385" s="3020"/>
      <c r="BX385" s="3020"/>
      <c r="BY385" s="3020"/>
      <c r="BZ385" s="3020"/>
      <c r="CA385" s="3020"/>
      <c r="CB385" s="3020"/>
      <c r="CC385" s="3020"/>
      <c r="CD385" s="3020"/>
      <c r="CE385" s="3020"/>
      <c r="CF385" s="3020"/>
      <c r="CG385" s="3020"/>
      <c r="CH385" s="3020"/>
      <c r="CI385" s="3020"/>
      <c r="CJ385" s="3020"/>
      <c r="CK385" s="3020"/>
      <c r="CL385" s="3020"/>
      <c r="CM385" s="3020"/>
      <c r="CN385" s="3020"/>
      <c r="CO385" s="3020"/>
      <c r="CP385" s="3020"/>
      <c r="CQ385" s="3020"/>
      <c r="CR385" s="3020"/>
      <c r="CS385" s="3020"/>
      <c r="CT385" s="3020"/>
      <c r="CU385" s="3020"/>
      <c r="CV385" s="3020"/>
      <c r="CW385" s="3020"/>
      <c r="CX385" s="3020"/>
      <c r="CY385" s="3020"/>
      <c r="CZ385" s="3020"/>
      <c r="DA385" s="3020"/>
      <c r="DB385" s="3020"/>
      <c r="DC385" s="2533"/>
      <c r="DD385" s="2533"/>
      <c r="DE385" s="2533"/>
    </row>
    <row r="386" spans="1:109" ht="6.75" customHeight="1">
      <c r="A386" s="2533"/>
      <c r="B386" s="3020"/>
      <c r="C386" s="3020"/>
      <c r="D386" s="3020"/>
      <c r="E386" s="3020"/>
      <c r="F386" s="3020"/>
      <c r="G386" s="3020"/>
      <c r="H386" s="3020"/>
      <c r="I386" s="3020"/>
      <c r="J386" s="3020"/>
      <c r="K386" s="3020"/>
      <c r="L386" s="3020"/>
      <c r="M386" s="3020"/>
      <c r="N386" s="3020"/>
      <c r="O386" s="2533"/>
      <c r="P386" s="2533"/>
      <c r="Q386" s="2533"/>
      <c r="R386" s="2533"/>
      <c r="S386" s="2533"/>
      <c r="T386" s="2533"/>
      <c r="U386" s="2533"/>
      <c r="V386" s="2533"/>
      <c r="W386" s="2533"/>
      <c r="X386" s="2533"/>
      <c r="Y386" s="2533"/>
      <c r="Z386" s="2533"/>
      <c r="AA386" s="2533"/>
      <c r="AB386" s="2533"/>
      <c r="AC386" s="2533"/>
      <c r="AD386" s="2533"/>
      <c r="AE386" s="2533"/>
      <c r="AF386" s="2533"/>
      <c r="AG386" s="2533"/>
      <c r="AH386" s="2533"/>
      <c r="AI386" s="2533"/>
      <c r="AJ386" s="2533"/>
      <c r="AK386" s="2533"/>
      <c r="AL386" s="2533"/>
      <c r="AM386" s="2533"/>
      <c r="AN386" s="3022"/>
      <c r="AO386" s="3022"/>
      <c r="AP386" s="3022"/>
      <c r="AQ386" s="3022"/>
      <c r="AR386" s="3022"/>
      <c r="AS386" s="3022"/>
      <c r="AT386" s="3022"/>
      <c r="AU386" s="3022"/>
      <c r="AV386" s="2533"/>
      <c r="AW386" s="2533"/>
      <c r="AX386" s="2533"/>
      <c r="AY386" s="2533"/>
      <c r="AZ386" s="2535"/>
      <c r="BA386" s="2535"/>
      <c r="BB386" s="2535"/>
      <c r="BC386" s="2533"/>
      <c r="BD386" s="3020"/>
      <c r="BE386" s="3020"/>
      <c r="BF386" s="3020"/>
      <c r="BG386" s="3020"/>
      <c r="BH386" s="3020"/>
      <c r="BI386" s="3020"/>
      <c r="BJ386" s="3020"/>
      <c r="BK386" s="3020"/>
      <c r="BL386" s="3020"/>
      <c r="BM386" s="3020"/>
      <c r="BN386" s="3020"/>
      <c r="BO386" s="3020"/>
      <c r="BP386" s="3020"/>
      <c r="BQ386" s="3020"/>
      <c r="BR386" s="3020"/>
      <c r="BS386" s="3020"/>
      <c r="BT386" s="3020"/>
      <c r="BU386" s="3020"/>
      <c r="BV386" s="3020"/>
      <c r="BW386" s="3020"/>
      <c r="BX386" s="3020"/>
      <c r="BY386" s="3020"/>
      <c r="BZ386" s="3020"/>
      <c r="CA386" s="3020"/>
      <c r="CB386" s="3020"/>
      <c r="CC386" s="3020"/>
      <c r="CD386" s="3020"/>
      <c r="CE386" s="3020"/>
      <c r="CF386" s="3020"/>
      <c r="CG386" s="3020"/>
      <c r="CH386" s="3020"/>
      <c r="CI386" s="3020"/>
      <c r="CJ386" s="3020"/>
      <c r="CK386" s="3020"/>
      <c r="CL386" s="3020"/>
      <c r="CM386" s="3020"/>
      <c r="CN386" s="3020"/>
      <c r="CO386" s="3020"/>
      <c r="CP386" s="3020"/>
      <c r="CQ386" s="3020"/>
      <c r="CR386" s="3020"/>
      <c r="CS386" s="3020"/>
      <c r="CT386" s="3020"/>
      <c r="CU386" s="3020"/>
      <c r="CV386" s="3020"/>
      <c r="CW386" s="3020"/>
      <c r="CX386" s="3020"/>
      <c r="CY386" s="3020"/>
      <c r="CZ386" s="3020"/>
      <c r="DA386" s="3020"/>
      <c r="DB386" s="3020"/>
      <c r="DC386" s="2533"/>
      <c r="DD386" s="2533"/>
      <c r="DE386" s="2533"/>
    </row>
    <row r="387" spans="1:109" ht="6.75" customHeight="1">
      <c r="A387" s="2533"/>
      <c r="B387" s="2533"/>
      <c r="C387" s="2533"/>
      <c r="D387" s="2533"/>
      <c r="E387" s="2533"/>
      <c r="F387" s="2533"/>
      <c r="G387" s="2533"/>
      <c r="H387" s="2533"/>
      <c r="I387" s="2533"/>
      <c r="J387" s="2533"/>
      <c r="K387" s="2533"/>
      <c r="L387" s="2533"/>
      <c r="M387" s="2533"/>
      <c r="N387" s="2533"/>
      <c r="O387" s="2533"/>
      <c r="P387" s="2533"/>
      <c r="Q387" s="2533"/>
      <c r="R387" s="2533"/>
      <c r="S387" s="2533"/>
      <c r="T387" s="2533"/>
      <c r="U387" s="2533"/>
      <c r="V387" s="2533"/>
      <c r="W387" s="2533"/>
      <c r="X387" s="2533"/>
      <c r="Y387" s="2533"/>
      <c r="Z387" s="2533"/>
      <c r="AA387" s="2533"/>
      <c r="AB387" s="2533"/>
      <c r="AC387" s="2533"/>
      <c r="AD387" s="2533"/>
      <c r="AE387" s="2533"/>
      <c r="AF387" s="2533"/>
      <c r="AG387" s="2533"/>
      <c r="AH387" s="2533"/>
      <c r="AI387" s="2533"/>
      <c r="AJ387" s="2533"/>
      <c r="AK387" s="2533"/>
      <c r="AL387" s="2533"/>
      <c r="AM387" s="2533"/>
      <c r="AN387" s="2533"/>
      <c r="AO387" s="2533"/>
      <c r="AP387" s="2533"/>
      <c r="AQ387" s="2533"/>
      <c r="AR387" s="2533"/>
      <c r="AS387" s="2533"/>
      <c r="AT387" s="2533"/>
      <c r="AU387" s="2533"/>
      <c r="AV387" s="2533"/>
      <c r="AW387" s="2533"/>
      <c r="AX387" s="2533"/>
      <c r="AY387" s="2533"/>
      <c r="AZ387" s="2533"/>
      <c r="BA387" s="2533"/>
      <c r="BB387" s="2533"/>
      <c r="BC387" s="2533"/>
      <c r="BD387" s="2533"/>
      <c r="BE387" s="2533"/>
      <c r="BF387" s="2533"/>
      <c r="BG387" s="2533"/>
      <c r="BH387" s="2533"/>
      <c r="BI387" s="2533"/>
      <c r="BJ387" s="2533"/>
      <c r="BK387" s="2533"/>
      <c r="BL387" s="2533"/>
      <c r="BM387" s="2533"/>
      <c r="BN387" s="2533"/>
      <c r="BO387" s="2533"/>
      <c r="BP387" s="2533"/>
      <c r="BQ387" s="2533"/>
      <c r="BR387" s="2533"/>
      <c r="BS387" s="2533"/>
      <c r="BT387" s="2533"/>
      <c r="BU387" s="2533"/>
      <c r="BV387" s="2533"/>
      <c r="BW387" s="2533"/>
      <c r="BX387" s="2533"/>
      <c r="BY387" s="2533"/>
      <c r="BZ387" s="2533"/>
      <c r="CA387" s="2533"/>
      <c r="CB387" s="2533"/>
      <c r="CC387" s="2533"/>
      <c r="CD387" s="2533"/>
      <c r="CE387" s="2533"/>
      <c r="CF387" s="2533"/>
      <c r="CG387" s="2533"/>
      <c r="CH387" s="2533"/>
      <c r="CI387" s="2533"/>
      <c r="CJ387" s="2533"/>
      <c r="CK387" s="2533"/>
      <c r="CL387" s="2533"/>
      <c r="CM387" s="2533"/>
      <c r="CN387" s="2533"/>
      <c r="CO387" s="2533"/>
      <c r="CP387" s="2533"/>
      <c r="CQ387" s="2533"/>
      <c r="CR387" s="2533"/>
      <c r="CS387" s="2533"/>
      <c r="CT387" s="2533"/>
      <c r="CU387" s="2533"/>
      <c r="CV387" s="2533"/>
      <c r="CW387" s="2533"/>
      <c r="CX387" s="2533"/>
      <c r="CY387" s="2533"/>
      <c r="CZ387" s="2533"/>
      <c r="DA387" s="2533"/>
      <c r="DB387" s="2533"/>
      <c r="DC387" s="2533"/>
      <c r="DD387" s="2533"/>
      <c r="DE387" s="2533"/>
    </row>
    <row r="388" spans="1:109" ht="6.75" customHeight="1">
      <c r="A388" s="2533"/>
      <c r="B388" s="3020" t="s">
        <v>133</v>
      </c>
      <c r="C388" s="3020"/>
      <c r="D388" s="3020"/>
      <c r="E388" s="3020"/>
      <c r="F388" s="3020"/>
      <c r="G388" s="3020"/>
      <c r="H388" s="3020"/>
      <c r="I388" s="3020"/>
      <c r="J388" s="3020"/>
      <c r="K388" s="3020"/>
      <c r="L388" s="2532"/>
      <c r="M388" s="2532"/>
      <c r="N388" s="2532"/>
      <c r="O388" s="2533"/>
      <c r="P388" s="2532"/>
      <c r="Q388" s="2532"/>
      <c r="R388" s="2532"/>
      <c r="S388" s="2532"/>
      <c r="T388" s="2532"/>
      <c r="U388" s="2532"/>
      <c r="V388" s="2532"/>
      <c r="W388" s="2532"/>
      <c r="X388" s="2532"/>
      <c r="Y388" s="2532"/>
      <c r="Z388" s="2532"/>
      <c r="AA388" s="2532"/>
      <c r="AB388" s="2532"/>
      <c r="AC388" s="2532"/>
      <c r="AD388" s="2532"/>
      <c r="AE388" s="2532"/>
      <c r="AF388" s="2532"/>
      <c r="AG388" s="2532"/>
      <c r="AH388" s="2532"/>
      <c r="AI388" s="2532"/>
      <c r="AJ388" s="2532"/>
      <c r="AK388" s="2532"/>
      <c r="AL388" s="2532"/>
      <c r="AM388" s="2532"/>
      <c r="AN388" s="2532"/>
      <c r="AO388" s="2532"/>
      <c r="AP388" s="2532"/>
      <c r="AQ388" s="2532"/>
      <c r="AR388" s="2532"/>
      <c r="AS388" s="2532"/>
      <c r="AT388" s="2532"/>
      <c r="AU388" s="2532"/>
      <c r="AV388" s="2532"/>
      <c r="AW388" s="2532"/>
      <c r="AX388" s="2532"/>
      <c r="AY388" s="2532"/>
      <c r="AZ388" s="2532"/>
      <c r="BA388" s="2532"/>
      <c r="BB388" s="2532"/>
      <c r="BC388" s="2533"/>
      <c r="BD388" s="3020" t="s">
        <v>132</v>
      </c>
      <c r="BE388" s="3020"/>
      <c r="BF388" s="3020"/>
      <c r="BG388" s="3020"/>
      <c r="BH388" s="3020"/>
      <c r="BI388" s="3020"/>
      <c r="BJ388" s="3020"/>
      <c r="BK388" s="3020"/>
      <c r="BL388" s="3020"/>
      <c r="BM388" s="3020"/>
      <c r="BN388" s="3020"/>
      <c r="BO388" s="3020"/>
      <c r="BP388" s="3020"/>
      <c r="BQ388" s="3020"/>
      <c r="BR388" s="3020"/>
      <c r="BS388" s="3020"/>
      <c r="BT388" s="3020"/>
      <c r="BU388" s="3020"/>
      <c r="BV388" s="3020"/>
      <c r="BW388" s="3020"/>
      <c r="BX388" s="3020"/>
      <c r="BY388" s="3020"/>
      <c r="BZ388" s="3020"/>
      <c r="CA388" s="3020"/>
      <c r="CB388" s="3020"/>
      <c r="CC388" s="3020"/>
      <c r="CD388" s="3020"/>
      <c r="CE388" s="3020"/>
      <c r="CF388" s="3020"/>
      <c r="CG388" s="3020"/>
      <c r="CH388" s="3020"/>
      <c r="CI388" s="3020"/>
      <c r="CJ388" s="3020"/>
      <c r="CK388" s="3020"/>
      <c r="CL388" s="3020"/>
      <c r="CM388" s="3020"/>
      <c r="CN388" s="3020"/>
      <c r="CO388" s="3020"/>
      <c r="CP388" s="3020"/>
      <c r="CQ388" s="3020"/>
      <c r="CR388" s="3020"/>
      <c r="CS388" s="3020"/>
      <c r="CT388" s="3020"/>
      <c r="CU388" s="3020"/>
      <c r="CV388" s="3020"/>
      <c r="CW388" s="3020"/>
      <c r="CX388" s="3020"/>
      <c r="CY388" s="3020"/>
      <c r="CZ388" s="3020"/>
      <c r="DA388" s="3020"/>
      <c r="DB388" s="3020"/>
      <c r="DC388" s="2533"/>
      <c r="DD388" s="2533"/>
      <c r="DE388" s="2533"/>
    </row>
    <row r="389" spans="1:109" ht="6.75" customHeight="1">
      <c r="A389" s="2533"/>
      <c r="B389" s="3020"/>
      <c r="C389" s="3020"/>
      <c r="D389" s="3020"/>
      <c r="E389" s="3020"/>
      <c r="F389" s="3020"/>
      <c r="G389" s="3020"/>
      <c r="H389" s="3020"/>
      <c r="I389" s="3020"/>
      <c r="J389" s="3020"/>
      <c r="K389" s="3020"/>
      <c r="L389" s="2533"/>
      <c r="M389" s="2533"/>
      <c r="N389" s="2533"/>
      <c r="O389" s="2535"/>
      <c r="P389" s="2533"/>
      <c r="Q389" s="2533"/>
      <c r="R389" s="2533"/>
      <c r="S389" s="2533"/>
      <c r="T389" s="2533"/>
      <c r="U389" s="2533"/>
      <c r="V389" s="2533"/>
      <c r="W389" s="2533"/>
      <c r="X389" s="2533"/>
      <c r="Y389" s="2533"/>
      <c r="Z389" s="2533"/>
      <c r="AA389" s="2533"/>
      <c r="AB389" s="2533"/>
      <c r="AC389" s="2533"/>
      <c r="AD389" s="2533"/>
      <c r="AE389" s="2533"/>
      <c r="AF389" s="2533"/>
      <c r="AG389" s="2533"/>
      <c r="AH389" s="2533"/>
      <c r="AI389" s="2533"/>
      <c r="AJ389" s="2533"/>
      <c r="AK389" s="2533"/>
      <c r="AL389" s="2533"/>
      <c r="AM389" s="2533"/>
      <c r="AN389" s="2533"/>
      <c r="AO389" s="2533"/>
      <c r="AP389" s="2533"/>
      <c r="AQ389" s="2533"/>
      <c r="AR389" s="2533"/>
      <c r="AS389" s="2533"/>
      <c r="AT389" s="2533"/>
      <c r="AU389" s="2533"/>
      <c r="AV389" s="2533"/>
      <c r="AW389" s="2533"/>
      <c r="AX389" s="2533"/>
      <c r="AY389" s="2533"/>
      <c r="AZ389" s="2533"/>
      <c r="BA389" s="2535"/>
      <c r="BB389" s="2535"/>
      <c r="BC389" s="2533"/>
      <c r="BD389" s="3020"/>
      <c r="BE389" s="3020"/>
      <c r="BF389" s="3020"/>
      <c r="BG389" s="3020"/>
      <c r="BH389" s="3020"/>
      <c r="BI389" s="3020"/>
      <c r="BJ389" s="3020"/>
      <c r="BK389" s="3020"/>
      <c r="BL389" s="3020"/>
      <c r="BM389" s="3020"/>
      <c r="BN389" s="3020"/>
      <c r="BO389" s="3020"/>
      <c r="BP389" s="3020"/>
      <c r="BQ389" s="3020"/>
      <c r="BR389" s="3020"/>
      <c r="BS389" s="3020"/>
      <c r="BT389" s="3020"/>
      <c r="BU389" s="3020"/>
      <c r="BV389" s="3020"/>
      <c r="BW389" s="3020"/>
      <c r="BX389" s="3020"/>
      <c r="BY389" s="3020"/>
      <c r="BZ389" s="3020"/>
      <c r="CA389" s="3020"/>
      <c r="CB389" s="3020"/>
      <c r="CC389" s="3020"/>
      <c r="CD389" s="3020"/>
      <c r="CE389" s="3020"/>
      <c r="CF389" s="3020"/>
      <c r="CG389" s="3020"/>
      <c r="CH389" s="3020"/>
      <c r="CI389" s="3020"/>
      <c r="CJ389" s="3020"/>
      <c r="CK389" s="3020"/>
      <c r="CL389" s="3020"/>
      <c r="CM389" s="3020"/>
      <c r="CN389" s="3020"/>
      <c r="CO389" s="3020"/>
      <c r="CP389" s="3020"/>
      <c r="CQ389" s="3020"/>
      <c r="CR389" s="3020"/>
      <c r="CS389" s="3020"/>
      <c r="CT389" s="3020"/>
      <c r="CU389" s="3020"/>
      <c r="CV389" s="3020"/>
      <c r="CW389" s="3020"/>
      <c r="CX389" s="3020"/>
      <c r="CY389" s="3020"/>
      <c r="CZ389" s="3020"/>
      <c r="DA389" s="3020"/>
      <c r="DB389" s="3020"/>
      <c r="DC389" s="2533"/>
      <c r="DD389" s="2533"/>
      <c r="DE389" s="2533"/>
    </row>
    <row r="390" spans="1:109" ht="6.75" customHeight="1">
      <c r="A390" s="2533"/>
      <c r="B390" s="2533"/>
      <c r="C390" s="2533"/>
      <c r="D390" s="2533"/>
      <c r="E390" s="2533"/>
      <c r="F390" s="2533"/>
      <c r="G390" s="2533"/>
      <c r="H390" s="2533"/>
      <c r="I390" s="2533"/>
      <c r="J390" s="2533"/>
      <c r="K390" s="2533"/>
      <c r="L390" s="2533"/>
      <c r="M390" s="2533"/>
      <c r="N390" s="2533"/>
      <c r="O390" s="2533"/>
      <c r="P390" s="2533"/>
      <c r="Q390" s="2533"/>
      <c r="R390" s="2533"/>
      <c r="S390" s="2533"/>
      <c r="T390" s="2533"/>
      <c r="U390" s="2533"/>
      <c r="V390" s="2533"/>
      <c r="W390" s="2533"/>
      <c r="X390" s="2533"/>
      <c r="Y390" s="2533"/>
      <c r="Z390" s="2533"/>
      <c r="AA390" s="2533"/>
      <c r="AB390" s="2533"/>
      <c r="AC390" s="2533"/>
      <c r="AD390" s="2533"/>
      <c r="AE390" s="2533"/>
      <c r="AF390" s="2533"/>
      <c r="AG390" s="2533"/>
      <c r="AH390" s="2533"/>
      <c r="AI390" s="2533"/>
      <c r="AJ390" s="2533"/>
      <c r="AK390" s="2533"/>
      <c r="AL390" s="2533"/>
      <c r="AM390" s="2533"/>
      <c r="AN390" s="2533"/>
      <c r="AO390" s="2533"/>
      <c r="AP390" s="2533"/>
      <c r="AQ390" s="2533"/>
      <c r="AR390" s="2533"/>
      <c r="AS390" s="2533"/>
      <c r="AT390" s="2533"/>
      <c r="AU390" s="2533"/>
      <c r="AV390" s="2533"/>
      <c r="AW390" s="2533"/>
      <c r="AX390" s="2533"/>
      <c r="AY390" s="2533"/>
      <c r="AZ390" s="2533"/>
      <c r="BA390" s="2533"/>
      <c r="BB390" s="2533"/>
      <c r="BC390" s="2533"/>
      <c r="BD390" s="2533"/>
      <c r="BE390" s="2533"/>
      <c r="BF390" s="2533"/>
      <c r="BG390" s="2533"/>
      <c r="BH390" s="2533"/>
      <c r="BI390" s="2533"/>
      <c r="BJ390" s="2533"/>
      <c r="BK390" s="2533"/>
      <c r="BL390" s="2533"/>
      <c r="BM390" s="2533"/>
      <c r="BN390" s="2533"/>
      <c r="BO390" s="2533"/>
      <c r="BP390" s="2533"/>
      <c r="BQ390" s="2533"/>
      <c r="BR390" s="2533"/>
      <c r="BS390" s="2533"/>
      <c r="BT390" s="2533"/>
      <c r="BU390" s="2533"/>
      <c r="BV390" s="2533"/>
      <c r="BW390" s="2533"/>
      <c r="BX390" s="2533"/>
      <c r="BY390" s="2533"/>
      <c r="BZ390" s="2533"/>
      <c r="CA390" s="2533"/>
      <c r="CB390" s="2533"/>
      <c r="CC390" s="2533"/>
      <c r="CD390" s="2533"/>
      <c r="CE390" s="2533"/>
      <c r="CF390" s="2533"/>
      <c r="CG390" s="2533"/>
      <c r="CH390" s="2533"/>
      <c r="CI390" s="2533"/>
      <c r="CJ390" s="2533"/>
      <c r="CK390" s="2533"/>
      <c r="CL390" s="2533"/>
      <c r="CM390" s="2533"/>
      <c r="CN390" s="2533"/>
      <c r="CO390" s="2533"/>
      <c r="CP390" s="2533"/>
      <c r="CQ390" s="2533"/>
      <c r="CR390" s="2533"/>
      <c r="CS390" s="2533"/>
      <c r="CT390" s="2533"/>
      <c r="CU390" s="2533"/>
      <c r="CV390" s="2533"/>
      <c r="CW390" s="2533"/>
      <c r="CX390" s="2533"/>
      <c r="CY390" s="2533"/>
      <c r="CZ390" s="2533"/>
      <c r="DA390" s="2533"/>
      <c r="DB390" s="2533"/>
      <c r="DC390" s="2533"/>
      <c r="DD390" s="2533"/>
      <c r="DE390" s="2533"/>
    </row>
    <row r="391" spans="1:109" ht="6.75" customHeight="1">
      <c r="A391" s="2533"/>
      <c r="B391" s="2533"/>
      <c r="C391" s="2533"/>
      <c r="D391" s="2533"/>
      <c r="E391" s="2533"/>
      <c r="F391" s="2533"/>
      <c r="G391" s="2533"/>
      <c r="H391" s="2533"/>
      <c r="I391" s="2533"/>
      <c r="J391" s="2533"/>
      <c r="K391" s="2533"/>
      <c r="L391" s="2533"/>
      <c r="M391" s="2533"/>
      <c r="N391" s="2533"/>
      <c r="O391" s="2533"/>
      <c r="P391" s="2533"/>
      <c r="Q391" s="2533"/>
      <c r="R391" s="3022" t="s">
        <v>8221</v>
      </c>
      <c r="S391" s="3022"/>
      <c r="T391" s="3022"/>
      <c r="U391" s="3022"/>
      <c r="V391" s="3022"/>
      <c r="W391" s="3022"/>
      <c r="X391" s="3022"/>
      <c r="Y391" s="3022"/>
      <c r="Z391" s="3022"/>
      <c r="AA391" s="3022"/>
      <c r="AB391" s="3022"/>
      <c r="AC391" s="3022"/>
      <c r="AD391" s="3022"/>
      <c r="AE391" s="2533"/>
      <c r="AF391" s="2533"/>
      <c r="AG391" s="2533"/>
      <c r="AH391" s="2533"/>
      <c r="AI391" s="2533"/>
      <c r="AJ391" s="2533"/>
      <c r="AK391" s="2533"/>
      <c r="AL391" s="2533"/>
      <c r="AM391" s="2533"/>
      <c r="AN391" s="2533"/>
      <c r="AO391" s="2533"/>
      <c r="AP391" s="2533"/>
      <c r="AQ391" s="2533"/>
      <c r="AR391" s="2533"/>
      <c r="AS391" s="2533"/>
      <c r="AT391" s="2533"/>
      <c r="AU391" s="2533"/>
      <c r="AV391" s="2533"/>
      <c r="AW391" s="2533"/>
      <c r="AX391" s="2533"/>
      <c r="AY391" s="2533"/>
      <c r="AZ391" s="2533"/>
      <c r="BA391" s="2533"/>
      <c r="BB391" s="2533"/>
      <c r="BC391" s="2533"/>
      <c r="BD391" s="2533"/>
      <c r="BE391" s="2533"/>
      <c r="BF391" s="2533"/>
      <c r="BG391" s="2533"/>
      <c r="BH391" s="2533"/>
      <c r="BI391" s="2533"/>
      <c r="BJ391" s="2533"/>
      <c r="BK391" s="2533"/>
      <c r="BL391" s="2533"/>
      <c r="BM391" s="2533"/>
      <c r="BN391" s="2533"/>
      <c r="BO391" s="2533"/>
      <c r="BP391" s="2533"/>
      <c r="BQ391" s="2533"/>
      <c r="BR391" s="2533"/>
      <c r="BS391" s="2533"/>
      <c r="BT391" s="2533"/>
      <c r="BU391" s="2533"/>
      <c r="BV391" s="2533"/>
      <c r="BW391" s="2533"/>
      <c r="BX391" s="2533"/>
      <c r="BY391" s="2533"/>
      <c r="BZ391" s="2533"/>
      <c r="CA391" s="2533"/>
      <c r="CB391" s="2533"/>
      <c r="CC391" s="2533"/>
      <c r="CD391" s="2533"/>
      <c r="CE391" s="2533"/>
      <c r="CF391" s="2533"/>
      <c r="CG391" s="2533"/>
      <c r="CH391" s="2533"/>
      <c r="CI391" s="2533"/>
      <c r="CJ391" s="2533"/>
      <c r="CK391" s="2533"/>
      <c r="CL391" s="2533"/>
      <c r="CM391" s="2533"/>
      <c r="CN391" s="2533"/>
      <c r="CO391" s="2533"/>
      <c r="CP391" s="2533"/>
      <c r="CQ391" s="2533"/>
      <c r="CR391" s="2533"/>
      <c r="CS391" s="2533"/>
      <c r="CT391" s="2533"/>
      <c r="CU391" s="2533"/>
      <c r="CV391" s="2533"/>
      <c r="CW391" s="2533"/>
      <c r="CX391" s="2533"/>
      <c r="CY391" s="2533"/>
      <c r="CZ391" s="2533"/>
      <c r="DA391" s="2533"/>
      <c r="DB391" s="2533"/>
      <c r="DC391" s="2533"/>
      <c r="DD391" s="2533"/>
      <c r="DE391" s="2533"/>
    </row>
    <row r="392" spans="1:109" ht="6.75" customHeight="1">
      <c r="A392" s="2533"/>
      <c r="B392" s="2533"/>
      <c r="C392" s="2533"/>
      <c r="D392" s="2533"/>
      <c r="E392" s="2533"/>
      <c r="F392" s="2533"/>
      <c r="G392" s="2533"/>
      <c r="H392" s="2533"/>
      <c r="I392" s="2533"/>
      <c r="J392" s="2533"/>
      <c r="K392" s="2533"/>
      <c r="L392" s="2533"/>
      <c r="M392" s="2533"/>
      <c r="N392" s="2533"/>
      <c r="O392" s="2533"/>
      <c r="P392" s="2533"/>
      <c r="Q392" s="2533"/>
      <c r="R392" s="3022"/>
      <c r="S392" s="3022"/>
      <c r="T392" s="3022"/>
      <c r="U392" s="3022"/>
      <c r="V392" s="3022"/>
      <c r="W392" s="3022"/>
      <c r="X392" s="3022"/>
      <c r="Y392" s="3022"/>
      <c r="Z392" s="3022"/>
      <c r="AA392" s="3022"/>
      <c r="AB392" s="3022"/>
      <c r="AC392" s="3022"/>
      <c r="AD392" s="3022"/>
      <c r="AE392" s="2533"/>
      <c r="AF392" s="2533"/>
      <c r="AG392" s="2533"/>
      <c r="AH392" s="2533"/>
      <c r="AI392" s="2533"/>
      <c r="AJ392" s="2533"/>
      <c r="AK392" s="2533"/>
      <c r="AL392" s="2533"/>
      <c r="AM392" s="2533"/>
      <c r="AN392" s="2533"/>
      <c r="AO392" s="2533"/>
      <c r="AP392" s="2533"/>
      <c r="AQ392" s="2533"/>
      <c r="AR392" s="2533"/>
      <c r="AS392" s="2533"/>
      <c r="AT392" s="2533"/>
      <c r="AU392" s="2533"/>
      <c r="AV392" s="2533"/>
      <c r="AW392" s="2533"/>
      <c r="AX392" s="2533"/>
      <c r="AY392" s="2533"/>
      <c r="AZ392" s="2533"/>
      <c r="BA392" s="2533"/>
      <c r="BB392" s="2533"/>
      <c r="BC392" s="2533"/>
      <c r="BD392" s="2533"/>
      <c r="BE392" s="2533"/>
      <c r="BF392" s="2533"/>
      <c r="BG392" s="2533"/>
      <c r="BH392" s="2533"/>
      <c r="BI392" s="2533"/>
      <c r="BJ392" s="2533"/>
      <c r="BK392" s="2533"/>
      <c r="BL392" s="2533"/>
      <c r="BM392" s="2533"/>
      <c r="BN392" s="2533"/>
      <c r="BO392" s="2533"/>
      <c r="BP392" s="2533"/>
      <c r="BQ392" s="2533"/>
      <c r="BR392" s="2533"/>
      <c r="BS392" s="2533"/>
      <c r="BT392" s="2533"/>
      <c r="BU392" s="2533"/>
      <c r="BV392" s="2533"/>
      <c r="BW392" s="2533"/>
      <c r="BX392" s="2533"/>
      <c r="BY392" s="2533"/>
      <c r="BZ392" s="2533"/>
      <c r="CA392" s="2533"/>
      <c r="CB392" s="2533"/>
      <c r="CC392" s="2533"/>
      <c r="CD392" s="2533"/>
      <c r="CE392" s="2533"/>
      <c r="CF392" s="2533"/>
      <c r="CG392" s="2533"/>
      <c r="CH392" s="2533"/>
      <c r="CI392" s="2533"/>
      <c r="CJ392" s="2533"/>
      <c r="CK392" s="2533"/>
      <c r="CL392" s="2533"/>
      <c r="CM392" s="2533"/>
      <c r="CN392" s="2533"/>
      <c r="CO392" s="2533"/>
      <c r="CP392" s="2533"/>
      <c r="CQ392" s="2533"/>
      <c r="CR392" s="2533"/>
      <c r="CS392" s="2533"/>
      <c r="CT392" s="2533"/>
      <c r="CU392" s="2533"/>
      <c r="CV392" s="2533"/>
      <c r="CW392" s="2533"/>
      <c r="CX392" s="2533"/>
      <c r="CY392" s="2533"/>
      <c r="CZ392" s="2533"/>
      <c r="DA392" s="2533"/>
      <c r="DB392" s="2533"/>
      <c r="DC392" s="2533"/>
      <c r="DD392" s="2533"/>
      <c r="DE392" s="2533"/>
    </row>
    <row r="393" spans="1:109" ht="6.75" customHeight="1">
      <c r="A393" s="2533"/>
      <c r="B393" s="3022" t="s">
        <v>131</v>
      </c>
      <c r="C393" s="3022"/>
      <c r="D393" s="3022"/>
      <c r="E393" s="3022"/>
      <c r="F393" s="3022"/>
      <c r="G393" s="3022"/>
      <c r="H393" s="3022"/>
      <c r="I393" s="3022"/>
      <c r="J393" s="3022"/>
      <c r="K393" s="3022"/>
      <c r="L393" s="2532"/>
      <c r="M393" s="2532"/>
      <c r="N393" s="2532"/>
      <c r="O393" s="2532"/>
      <c r="P393" s="2532"/>
      <c r="Q393" s="2532"/>
      <c r="R393" s="2532"/>
      <c r="S393" s="2532"/>
      <c r="T393" s="2532"/>
      <c r="U393" s="2532"/>
      <c r="V393" s="2533"/>
      <c r="W393" s="3022" t="s">
        <v>130</v>
      </c>
      <c r="X393" s="3022"/>
      <c r="Y393" s="3022"/>
      <c r="Z393" s="3022"/>
      <c r="AA393" s="3022"/>
      <c r="AB393" s="3022"/>
      <c r="AC393" s="3022"/>
      <c r="AD393" s="3022"/>
      <c r="AE393" s="2532"/>
      <c r="AF393" s="2532"/>
      <c r="AG393" s="2532"/>
      <c r="AH393" s="2532"/>
      <c r="AI393" s="2532"/>
      <c r="AJ393" s="2532"/>
      <c r="AK393" s="2532"/>
      <c r="AL393" s="2532"/>
      <c r="AM393" s="2533"/>
      <c r="AN393" s="3020" t="s">
        <v>129</v>
      </c>
      <c r="AO393" s="3020"/>
      <c r="AP393" s="3020"/>
      <c r="AQ393" s="3020"/>
      <c r="AR393" s="3020"/>
      <c r="AS393" s="2532"/>
      <c r="AT393" s="2532"/>
      <c r="AU393" s="2532"/>
      <c r="AV393" s="2532"/>
      <c r="AW393" s="2532"/>
      <c r="AX393" s="2532"/>
      <c r="AY393" s="2532"/>
      <c r="AZ393" s="2532"/>
      <c r="BA393" s="2532"/>
      <c r="BB393" s="2532"/>
      <c r="BC393" s="2533"/>
      <c r="BD393" s="3020" t="s">
        <v>128</v>
      </c>
      <c r="BE393" s="3020"/>
      <c r="BF393" s="3020"/>
      <c r="BG393" s="3020"/>
      <c r="BH393" s="3020"/>
      <c r="BI393" s="3020"/>
      <c r="BJ393" s="3020"/>
      <c r="BK393" s="3020"/>
      <c r="BL393" s="3020"/>
      <c r="BM393" s="3020"/>
      <c r="BN393" s="3020"/>
      <c r="BO393" s="3020"/>
      <c r="BP393" s="3020"/>
      <c r="BQ393" s="3020"/>
      <c r="BR393" s="3020"/>
      <c r="BS393" s="3020"/>
      <c r="BT393" s="3020"/>
      <c r="BU393" s="3020"/>
      <c r="BV393" s="3020"/>
      <c r="BW393" s="3020"/>
      <c r="BX393" s="3020"/>
      <c r="BY393" s="3020"/>
      <c r="BZ393" s="3020"/>
      <c r="CA393" s="3020"/>
      <c r="CB393" s="3020"/>
      <c r="CC393" s="3020"/>
      <c r="CD393" s="3020"/>
      <c r="CE393" s="3020"/>
      <c r="CF393" s="3020"/>
      <c r="CG393" s="3020"/>
      <c r="CH393" s="3020"/>
      <c r="CI393" s="3020"/>
      <c r="CJ393" s="3020"/>
      <c r="CK393" s="3020"/>
      <c r="CL393" s="3020"/>
      <c r="CM393" s="3020"/>
      <c r="CN393" s="3020"/>
      <c r="CO393" s="3020"/>
      <c r="CP393" s="3020"/>
      <c r="CQ393" s="3020"/>
      <c r="CR393" s="3020"/>
      <c r="CS393" s="3020"/>
      <c r="CT393" s="3020"/>
      <c r="CU393" s="3020"/>
      <c r="CV393" s="3020"/>
      <c r="CW393" s="3020"/>
      <c r="CX393" s="3020"/>
      <c r="CY393" s="3020"/>
      <c r="CZ393" s="3020"/>
      <c r="DA393" s="3020"/>
      <c r="DB393" s="3020"/>
      <c r="DC393" s="2533"/>
      <c r="DD393" s="2533"/>
      <c r="DE393" s="2533"/>
    </row>
    <row r="394" spans="1:109" ht="6.75" customHeight="1">
      <c r="A394" s="2533"/>
      <c r="B394" s="3022"/>
      <c r="C394" s="3022"/>
      <c r="D394" s="3022"/>
      <c r="E394" s="3022"/>
      <c r="F394" s="3022"/>
      <c r="G394" s="3022"/>
      <c r="H394" s="3022"/>
      <c r="I394" s="3022"/>
      <c r="J394" s="3022"/>
      <c r="K394" s="3022"/>
      <c r="L394" s="2535"/>
      <c r="M394" s="2535"/>
      <c r="N394" s="2535"/>
      <c r="O394" s="2533"/>
      <c r="P394" s="2533"/>
      <c r="Q394" s="2533"/>
      <c r="R394" s="2533"/>
      <c r="S394" s="2533"/>
      <c r="T394" s="2533"/>
      <c r="U394" s="2533"/>
      <c r="V394" s="2533"/>
      <c r="W394" s="3022"/>
      <c r="X394" s="3022"/>
      <c r="Y394" s="3022"/>
      <c r="Z394" s="3022"/>
      <c r="AA394" s="3022"/>
      <c r="AB394" s="3022"/>
      <c r="AC394" s="3022"/>
      <c r="AD394" s="3022"/>
      <c r="AE394" s="2533"/>
      <c r="AF394" s="2533"/>
      <c r="AG394" s="2533"/>
      <c r="AH394" s="2533"/>
      <c r="AI394" s="2533"/>
      <c r="AJ394" s="2533"/>
      <c r="AK394" s="2533"/>
      <c r="AL394" s="2533"/>
      <c r="AM394" s="2533"/>
      <c r="AN394" s="3020"/>
      <c r="AO394" s="3020"/>
      <c r="AP394" s="3020"/>
      <c r="AQ394" s="3020"/>
      <c r="AR394" s="3020"/>
      <c r="AS394" s="2533"/>
      <c r="AT394" s="2533"/>
      <c r="AU394" s="2533"/>
      <c r="AV394" s="2533"/>
      <c r="AW394" s="2533"/>
      <c r="AX394" s="2533"/>
      <c r="AY394" s="2533"/>
      <c r="AZ394" s="2533"/>
      <c r="BA394" s="2533"/>
      <c r="BB394" s="2533"/>
      <c r="BC394" s="2533"/>
      <c r="BD394" s="3020"/>
      <c r="BE394" s="3020"/>
      <c r="BF394" s="3020"/>
      <c r="BG394" s="3020"/>
      <c r="BH394" s="3020"/>
      <c r="BI394" s="3020"/>
      <c r="BJ394" s="3020"/>
      <c r="BK394" s="3020"/>
      <c r="BL394" s="3020"/>
      <c r="BM394" s="3020"/>
      <c r="BN394" s="3020"/>
      <c r="BO394" s="3020"/>
      <c r="BP394" s="3020"/>
      <c r="BQ394" s="3020"/>
      <c r="BR394" s="3020"/>
      <c r="BS394" s="3020"/>
      <c r="BT394" s="3020"/>
      <c r="BU394" s="3020"/>
      <c r="BV394" s="3020"/>
      <c r="BW394" s="3020"/>
      <c r="BX394" s="3020"/>
      <c r="BY394" s="3020"/>
      <c r="BZ394" s="3020"/>
      <c r="CA394" s="3020"/>
      <c r="CB394" s="3020"/>
      <c r="CC394" s="3020"/>
      <c r="CD394" s="3020"/>
      <c r="CE394" s="3020"/>
      <c r="CF394" s="3020"/>
      <c r="CG394" s="3020"/>
      <c r="CH394" s="3020"/>
      <c r="CI394" s="3020"/>
      <c r="CJ394" s="3020"/>
      <c r="CK394" s="3020"/>
      <c r="CL394" s="3020"/>
      <c r="CM394" s="3020"/>
      <c r="CN394" s="3020"/>
      <c r="CO394" s="3020"/>
      <c r="CP394" s="3020"/>
      <c r="CQ394" s="3020"/>
      <c r="CR394" s="3020"/>
      <c r="CS394" s="3020"/>
      <c r="CT394" s="3020"/>
      <c r="CU394" s="3020"/>
      <c r="CV394" s="3020"/>
      <c r="CW394" s="3020"/>
      <c r="CX394" s="3020"/>
      <c r="CY394" s="3020"/>
      <c r="CZ394" s="3020"/>
      <c r="DA394" s="3020"/>
      <c r="DB394" s="3020"/>
      <c r="DC394" s="2533"/>
      <c r="DD394" s="2533"/>
      <c r="DE394" s="2533"/>
    </row>
    <row r="395" spans="1:109" ht="6.65" customHeight="1">
      <c r="A395" s="2531"/>
      <c r="B395" s="2531"/>
      <c r="C395" s="2531"/>
      <c r="D395" s="2531"/>
      <c r="E395" s="2531"/>
      <c r="F395" s="2531"/>
      <c r="G395" s="2531"/>
      <c r="H395" s="2531"/>
      <c r="I395" s="2531"/>
      <c r="J395" s="2531"/>
      <c r="K395" s="2531"/>
      <c r="L395" s="2531"/>
      <c r="M395" s="2531"/>
      <c r="N395" s="2531"/>
      <c r="O395" s="2531"/>
      <c r="P395" s="2531"/>
      <c r="Q395" s="2531"/>
      <c r="R395" s="2531"/>
      <c r="S395" s="2531"/>
      <c r="T395" s="2531"/>
      <c r="U395" s="2531"/>
      <c r="V395" s="2531"/>
      <c r="W395" s="2531"/>
      <c r="X395" s="2531"/>
      <c r="Y395" s="2531"/>
      <c r="Z395" s="2531"/>
      <c r="AA395" s="2531"/>
      <c r="AB395" s="2531"/>
      <c r="AC395" s="2531"/>
      <c r="AD395" s="2531"/>
      <c r="AE395" s="2531"/>
      <c r="AF395" s="2531"/>
      <c r="AG395" s="2531"/>
      <c r="AH395" s="2531"/>
      <c r="AI395" s="2531"/>
      <c r="AJ395" s="2531"/>
      <c r="AK395" s="2531"/>
      <c r="AL395" s="2531"/>
      <c r="AM395" s="2531"/>
      <c r="AN395" s="2531"/>
      <c r="AO395" s="2531"/>
      <c r="AP395" s="2531"/>
      <c r="AQ395" s="2531"/>
      <c r="AR395" s="2531"/>
      <c r="AS395" s="2531"/>
      <c r="AT395" s="2531"/>
      <c r="AU395" s="2531"/>
      <c r="AV395" s="2531"/>
      <c r="AW395" s="2531"/>
      <c r="AX395" s="2531"/>
      <c r="AY395" s="2531"/>
      <c r="AZ395" s="2531"/>
      <c r="BA395" s="2531"/>
      <c r="BB395" s="2531"/>
      <c r="BC395" s="2531"/>
      <c r="BD395" s="2531"/>
      <c r="BE395" s="2531"/>
      <c r="BF395" s="2531"/>
      <c r="BG395" s="2531"/>
      <c r="BH395" s="2531"/>
      <c r="BI395" s="2531"/>
      <c r="BJ395" s="2531"/>
      <c r="BK395" s="2531"/>
      <c r="BL395" s="2531"/>
      <c r="BM395" s="2531"/>
      <c r="BN395" s="2531"/>
      <c r="BO395" s="2531"/>
      <c r="BP395" s="2531"/>
      <c r="BQ395" s="2531"/>
      <c r="BR395" s="2531"/>
      <c r="BS395" s="2531"/>
      <c r="BT395" s="2531"/>
      <c r="BU395" s="2531"/>
      <c r="BV395" s="2531"/>
      <c r="BW395" s="2531"/>
      <c r="BX395" s="2531"/>
      <c r="BY395" s="2531"/>
      <c r="BZ395" s="2531"/>
      <c r="CA395" s="2531"/>
      <c r="CB395" s="2531"/>
      <c r="CC395" s="2531"/>
      <c r="CD395" s="2531"/>
      <c r="CE395" s="2531"/>
      <c r="CF395" s="2531"/>
      <c r="CG395" s="2531"/>
      <c r="CH395" s="2531"/>
      <c r="CI395" s="2531"/>
      <c r="CJ395" s="2531"/>
      <c r="CK395" s="2531"/>
      <c r="CL395" s="2531"/>
      <c r="CM395" s="2531"/>
      <c r="CN395" s="2531"/>
      <c r="CO395" s="2531"/>
      <c r="CP395" s="2531"/>
      <c r="CQ395" s="2531"/>
      <c r="CR395" s="2531"/>
      <c r="CS395" s="2531"/>
      <c r="CT395" s="2531"/>
      <c r="CU395" s="2531"/>
      <c r="CV395" s="2531"/>
      <c r="CW395" s="2531"/>
      <c r="CX395" s="2531"/>
      <c r="CY395" s="2531"/>
      <c r="CZ395" s="2531"/>
      <c r="DA395" s="2531"/>
      <c r="DB395" s="2531"/>
      <c r="DC395" s="2531"/>
      <c r="DD395" s="2531"/>
      <c r="DE395" s="2531"/>
    </row>
    <row r="396" spans="1:109" ht="6.75" customHeight="1">
      <c r="A396" s="2507"/>
      <c r="B396" s="2507"/>
      <c r="C396" s="2507"/>
      <c r="D396" s="2507"/>
      <c r="E396" s="2507"/>
      <c r="F396" s="2507"/>
      <c r="G396" s="2507"/>
      <c r="H396" s="2507"/>
      <c r="I396" s="2507"/>
      <c r="J396" s="2507"/>
      <c r="K396" s="2507"/>
      <c r="L396" s="2507"/>
      <c r="M396" s="2507"/>
      <c r="N396" s="2507"/>
      <c r="O396" s="2507"/>
      <c r="P396" s="2507"/>
      <c r="Q396" s="2507"/>
      <c r="R396" s="2507"/>
      <c r="S396" s="2507"/>
      <c r="T396" s="2507"/>
      <c r="U396" s="2507"/>
      <c r="V396" s="2507"/>
      <c r="W396" s="2507"/>
      <c r="X396" s="2507"/>
      <c r="Y396" s="2507"/>
      <c r="Z396" s="2507"/>
      <c r="AA396" s="2507"/>
      <c r="AB396" s="2507"/>
      <c r="AC396" s="2507"/>
      <c r="AD396" s="2507"/>
      <c r="AE396" s="2507"/>
      <c r="AF396" s="2507"/>
      <c r="AG396" s="2507"/>
      <c r="AH396" s="2507"/>
      <c r="AI396" s="2507"/>
      <c r="AJ396" s="2507"/>
      <c r="AK396" s="2507"/>
      <c r="AL396" s="2507"/>
      <c r="AM396" s="2507"/>
      <c r="AN396" s="2507"/>
      <c r="AO396" s="2507"/>
      <c r="AP396" s="2507"/>
      <c r="AQ396" s="2507"/>
      <c r="AR396" s="2507"/>
      <c r="AS396" s="2507"/>
      <c r="AT396" s="2507"/>
      <c r="AU396" s="2507"/>
      <c r="AV396" s="2507"/>
      <c r="AW396" s="2507"/>
      <c r="AX396" s="2507"/>
      <c r="AY396" s="2507"/>
      <c r="AZ396" s="2507"/>
      <c r="BA396" s="2507"/>
      <c r="BB396" s="2507"/>
      <c r="BC396" s="2507"/>
      <c r="BD396" s="2507"/>
      <c r="BE396" s="2507"/>
      <c r="BF396" s="2507"/>
      <c r="BG396" s="2507"/>
      <c r="BH396" s="2507"/>
      <c r="BI396" s="2507"/>
      <c r="BJ396" s="2507"/>
      <c r="BK396" s="2507"/>
      <c r="BL396" s="2507"/>
      <c r="BM396" s="2507"/>
      <c r="BN396" s="2507"/>
      <c r="BO396" s="2507"/>
      <c r="BP396" s="2507"/>
      <c r="BQ396" s="2507"/>
      <c r="BR396" s="2507"/>
      <c r="BS396" s="2507"/>
      <c r="BT396" s="2507"/>
      <c r="BU396" s="2507"/>
      <c r="BV396" s="2507"/>
      <c r="BW396" s="2507"/>
      <c r="BX396" s="2507"/>
      <c r="BY396" s="2507"/>
      <c r="BZ396" s="2507"/>
      <c r="CA396" s="2507"/>
      <c r="CB396" s="2507"/>
      <c r="CC396" s="2507"/>
      <c r="CD396" s="2507"/>
      <c r="CE396" s="2507"/>
      <c r="CF396" s="2507"/>
      <c r="CG396" s="2507"/>
      <c r="CH396" s="2507"/>
      <c r="CI396" s="2507"/>
      <c r="CJ396" s="2507"/>
      <c r="CK396" s="2507"/>
      <c r="CL396" s="2507"/>
      <c r="CM396" s="2507"/>
      <c r="CN396" s="2507"/>
      <c r="CO396" s="2507"/>
      <c r="CP396" s="2507"/>
      <c r="CQ396" s="2507"/>
      <c r="CR396" s="2507"/>
      <c r="CS396" s="2507"/>
      <c r="CT396" s="2507"/>
      <c r="CU396" s="2507"/>
      <c r="CV396" s="2507"/>
      <c r="CW396" s="2507"/>
      <c r="CX396" s="2507"/>
      <c r="CY396" s="2507"/>
      <c r="CZ396" s="2507"/>
      <c r="DA396" s="2507"/>
      <c r="DB396" s="2507"/>
      <c r="DC396" s="2507"/>
      <c r="DD396" s="2507"/>
    </row>
    <row r="397" spans="1:109" ht="6.75" customHeight="1">
      <c r="A397" s="2315"/>
      <c r="B397" s="2315"/>
      <c r="C397" s="2315"/>
      <c r="D397" s="2315"/>
      <c r="E397" s="2315"/>
      <c r="F397" s="2315"/>
      <c r="G397" s="2315"/>
      <c r="H397" s="2315"/>
      <c r="I397" s="2315"/>
      <c r="J397" s="2315"/>
      <c r="K397" s="2315"/>
      <c r="L397" s="2315"/>
      <c r="M397" s="2315"/>
      <c r="N397" s="2315"/>
      <c r="O397" s="2315"/>
      <c r="P397" s="2315"/>
      <c r="Q397" s="2315"/>
      <c r="R397" s="2315"/>
      <c r="S397" s="2315"/>
      <c r="T397" s="2315"/>
      <c r="U397" s="2315"/>
      <c r="V397" s="2315"/>
      <c r="W397" s="2315"/>
      <c r="X397" s="2315"/>
      <c r="Y397" s="2315"/>
      <c r="Z397" s="2315"/>
      <c r="AA397" s="2315"/>
      <c r="AB397" s="2315"/>
      <c r="AC397" s="2315"/>
      <c r="AD397" s="2315"/>
      <c r="AE397" s="2315"/>
      <c r="AF397" s="2315"/>
      <c r="AG397" s="2315"/>
      <c r="AH397" s="2315"/>
      <c r="AI397" s="2315"/>
      <c r="AJ397" s="2315"/>
      <c r="AK397" s="2315"/>
      <c r="AL397" s="2315"/>
      <c r="AM397" s="2315"/>
      <c r="AN397" s="2315"/>
      <c r="AO397" s="2315"/>
      <c r="AP397" s="2315"/>
      <c r="AQ397" s="2315"/>
      <c r="AR397" s="2315"/>
      <c r="AS397" s="2315"/>
      <c r="AT397" s="2315"/>
      <c r="AU397" s="2315"/>
      <c r="AV397" s="2315"/>
      <c r="AW397" s="2315"/>
      <c r="AX397" s="2315"/>
      <c r="AY397" s="2315"/>
      <c r="AZ397" s="2315"/>
      <c r="BA397" s="2315"/>
      <c r="BB397" s="2315"/>
      <c r="BC397" s="2315"/>
      <c r="BD397" s="2315"/>
      <c r="BE397" s="2315"/>
      <c r="BF397" s="2315"/>
      <c r="BG397" s="2315"/>
      <c r="BH397" s="2315"/>
      <c r="BI397" s="2315"/>
      <c r="BJ397" s="2315"/>
      <c r="BK397" s="2315"/>
      <c r="BL397" s="2315"/>
      <c r="BM397" s="2315"/>
      <c r="BN397" s="2315"/>
      <c r="BO397" s="2315"/>
      <c r="BP397" s="2315"/>
      <c r="BQ397" s="2315"/>
      <c r="BR397" s="2315"/>
      <c r="BS397" s="2315"/>
      <c r="BT397" s="2315"/>
      <c r="BU397" s="2315"/>
      <c r="BV397" s="2315"/>
      <c r="BW397" s="2315"/>
      <c r="BX397" s="2315"/>
      <c r="BY397" s="2315"/>
      <c r="BZ397" s="2315"/>
      <c r="CA397" s="2315"/>
      <c r="CB397" s="2315"/>
      <c r="CC397" s="2315"/>
      <c r="CD397" s="2315"/>
      <c r="CE397" s="2315"/>
      <c r="CF397" s="2315"/>
      <c r="CG397" s="2315"/>
      <c r="CH397" s="2315"/>
      <c r="CI397" s="2315"/>
      <c r="CJ397" s="2315"/>
      <c r="CK397" s="2315"/>
      <c r="CL397" s="2315"/>
      <c r="CM397" s="2315"/>
      <c r="CN397" s="2315"/>
      <c r="CO397" s="2315"/>
      <c r="CP397" s="2315"/>
      <c r="CQ397" s="2315"/>
      <c r="CR397" s="2315"/>
      <c r="CS397" s="2315"/>
      <c r="CT397" s="2315"/>
      <c r="CU397" s="2315"/>
      <c r="CV397" s="2315"/>
      <c r="CW397" s="2315"/>
      <c r="CX397" s="2315"/>
      <c r="CY397" s="2315"/>
      <c r="CZ397" s="2315"/>
      <c r="DA397" s="2315"/>
      <c r="DB397" s="2315"/>
      <c r="DC397" s="2315"/>
      <c r="DD397" s="2315"/>
    </row>
    <row r="398" spans="1:109" ht="6.75" customHeight="1">
      <c r="A398" s="2315"/>
      <c r="B398" s="2315"/>
      <c r="C398" s="2315"/>
      <c r="D398" s="2315"/>
      <c r="E398" s="2315"/>
      <c r="F398" s="2315"/>
      <c r="G398" s="2315"/>
      <c r="H398" s="2315"/>
      <c r="I398" s="2315"/>
      <c r="J398" s="2315"/>
      <c r="K398" s="2315"/>
      <c r="L398" s="2315"/>
      <c r="M398" s="2315"/>
      <c r="N398" s="2315"/>
      <c r="O398" s="2315"/>
      <c r="P398" s="2315"/>
      <c r="Q398" s="2315"/>
      <c r="R398" s="2315"/>
      <c r="S398" s="2315"/>
      <c r="T398" s="2315"/>
      <c r="U398" s="2315"/>
      <c r="V398" s="2315"/>
      <c r="W398" s="2315"/>
      <c r="X398" s="2315"/>
      <c r="Y398" s="2315"/>
      <c r="Z398" s="2315"/>
      <c r="AA398" s="2315"/>
      <c r="AB398" s="2315"/>
      <c r="AC398" s="2315"/>
      <c r="AD398" s="2315"/>
      <c r="AE398" s="2315"/>
      <c r="AF398" s="2315"/>
      <c r="AG398" s="2315"/>
      <c r="AH398" s="2315"/>
      <c r="AI398" s="2315"/>
      <c r="AJ398" s="2315"/>
      <c r="AK398" s="2315"/>
      <c r="AL398" s="2315"/>
      <c r="AM398" s="2315"/>
      <c r="AN398" s="2315"/>
      <c r="AO398" s="2315"/>
      <c r="AP398" s="2315"/>
      <c r="AQ398" s="2315"/>
      <c r="AR398" s="2315"/>
      <c r="AS398" s="2315"/>
      <c r="AT398" s="2315"/>
      <c r="AU398" s="2315"/>
      <c r="AV398" s="2315"/>
      <c r="AW398" s="2315"/>
      <c r="AX398" s="2315"/>
      <c r="AY398" s="2315"/>
      <c r="AZ398" s="2315"/>
      <c r="BA398" s="2315"/>
      <c r="BB398" s="2315"/>
      <c r="BC398" s="2315"/>
      <c r="BD398" s="2315"/>
      <c r="BE398" s="2315"/>
      <c r="BF398" s="2315"/>
      <c r="BG398" s="2315"/>
      <c r="BH398" s="2315"/>
      <c r="BI398" s="2315"/>
      <c r="BJ398" s="2315"/>
      <c r="BK398" s="2315"/>
      <c r="BL398" s="2315"/>
      <c r="BM398" s="2315"/>
      <c r="BN398" s="2315"/>
      <c r="BO398" s="2315"/>
      <c r="BP398" s="2315"/>
      <c r="BQ398" s="2315"/>
      <c r="BR398" s="2315"/>
      <c r="BS398" s="2315"/>
      <c r="BT398" s="2315"/>
      <c r="BU398" s="2315"/>
      <c r="BV398" s="2315"/>
      <c r="BW398" s="2315"/>
      <c r="BX398" s="2315"/>
      <c r="BY398" s="2315"/>
      <c r="BZ398" s="2315"/>
      <c r="CA398" s="2315"/>
      <c r="CB398" s="2315"/>
      <c r="CC398" s="2315"/>
      <c r="CD398" s="2315"/>
      <c r="CE398" s="2315"/>
      <c r="CF398" s="2315"/>
      <c r="CG398" s="2315"/>
      <c r="CH398" s="2315"/>
      <c r="CI398" s="2315"/>
      <c r="CJ398" s="2315"/>
      <c r="CK398" s="2315"/>
      <c r="CL398" s="2315"/>
      <c r="CM398" s="2315"/>
      <c r="CN398" s="2315"/>
      <c r="CO398" s="2315"/>
      <c r="CP398" s="2315"/>
      <c r="CQ398" s="2315"/>
      <c r="CR398" s="2315"/>
      <c r="CS398" s="2315"/>
      <c r="CT398" s="2315"/>
      <c r="CU398" s="2315"/>
      <c r="CV398" s="2315"/>
      <c r="CW398" s="2315"/>
      <c r="CX398" s="2315"/>
      <c r="CY398" s="2315"/>
      <c r="CZ398" s="2315"/>
      <c r="DA398" s="2315"/>
      <c r="DB398" s="2315"/>
      <c r="DC398" s="2315"/>
      <c r="DD398" s="2315"/>
    </row>
    <row r="399" spans="1:109" ht="6.75" customHeight="1">
      <c r="A399" s="2315"/>
      <c r="B399" s="2315"/>
      <c r="C399" s="2315"/>
      <c r="D399" s="2315"/>
      <c r="E399" s="2315"/>
      <c r="F399" s="2315"/>
      <c r="G399" s="2315"/>
      <c r="H399" s="2315"/>
      <c r="I399" s="2315"/>
      <c r="J399" s="2315"/>
      <c r="K399" s="2315"/>
      <c r="L399" s="2315"/>
      <c r="M399" s="2315"/>
      <c r="N399" s="2315"/>
      <c r="O399" s="2315"/>
      <c r="P399" s="2315"/>
      <c r="Q399" s="2315"/>
      <c r="R399" s="2315"/>
      <c r="S399" s="2315"/>
      <c r="T399" s="2315"/>
      <c r="U399" s="2315"/>
      <c r="V399" s="2315"/>
      <c r="W399" s="2315"/>
      <c r="X399" s="2315"/>
      <c r="Y399" s="2315"/>
      <c r="Z399" s="2315"/>
      <c r="AA399" s="2315"/>
      <c r="AB399" s="2315"/>
      <c r="AC399" s="2315"/>
      <c r="AD399" s="2315"/>
      <c r="AE399" s="2315"/>
      <c r="AF399" s="2315"/>
      <c r="AG399" s="2315"/>
      <c r="AH399" s="2315"/>
      <c r="AI399" s="2315"/>
      <c r="AJ399" s="2315"/>
      <c r="AK399" s="2315"/>
      <c r="AL399" s="2315"/>
      <c r="AM399" s="2315"/>
      <c r="AN399" s="2315"/>
      <c r="AO399" s="2315"/>
      <c r="AP399" s="2315"/>
      <c r="AQ399" s="2315"/>
      <c r="AR399" s="2315"/>
      <c r="AS399" s="2315"/>
      <c r="AT399" s="2315"/>
      <c r="AU399" s="2315"/>
      <c r="AV399" s="2315"/>
      <c r="AW399" s="2315"/>
      <c r="AX399" s="2315"/>
      <c r="AY399" s="2315"/>
      <c r="AZ399" s="2315"/>
      <c r="BA399" s="2315"/>
      <c r="BB399" s="2315"/>
      <c r="BC399" s="3026"/>
      <c r="BD399" s="3026"/>
      <c r="BE399" s="3026"/>
      <c r="BF399" s="3026"/>
      <c r="BG399" s="3026"/>
      <c r="BH399" s="3026"/>
      <c r="BI399" s="3026"/>
      <c r="BJ399" s="3026"/>
      <c r="BK399" s="3026"/>
      <c r="BL399" s="3026"/>
      <c r="BM399" s="3026"/>
      <c r="BN399" s="3026"/>
      <c r="BO399" s="3026"/>
      <c r="BP399" s="3026"/>
      <c r="BQ399" s="3026"/>
      <c r="BR399" s="3026"/>
      <c r="BS399" s="3026"/>
      <c r="BT399" s="3026"/>
      <c r="BU399" s="3026"/>
      <c r="BV399" s="3026"/>
      <c r="BW399" s="3026"/>
      <c r="BX399" s="3026"/>
      <c r="BY399" s="3026"/>
      <c r="BZ399" s="3026"/>
      <c r="CA399" s="3026"/>
      <c r="CB399" s="3026"/>
      <c r="CC399" s="3026"/>
      <c r="CD399" s="3026"/>
      <c r="CE399" s="3026"/>
      <c r="CF399" s="3026"/>
      <c r="CG399" s="3026"/>
      <c r="CH399" s="3026"/>
      <c r="CI399" s="3026"/>
      <c r="CJ399" s="3026"/>
      <c r="CK399" s="3026"/>
      <c r="CL399" s="3026"/>
      <c r="CM399" s="3026"/>
      <c r="CN399" s="3026"/>
      <c r="CO399" s="3026"/>
      <c r="CP399" s="3026"/>
      <c r="CQ399" s="3026"/>
      <c r="CR399" s="3026"/>
      <c r="CS399" s="3026"/>
      <c r="CT399" s="3026"/>
      <c r="CU399" s="3026"/>
      <c r="CV399" s="3026"/>
      <c r="CW399" s="3026"/>
      <c r="CX399" s="3026"/>
      <c r="CY399" s="3026"/>
      <c r="CZ399" s="3026"/>
      <c r="DA399" s="3026"/>
      <c r="DB399" s="2315"/>
      <c r="DC399" s="2315"/>
      <c r="DD399" s="2315"/>
    </row>
    <row r="400" spans="1:109" ht="6.75" customHeight="1">
      <c r="A400" s="2315"/>
      <c r="B400" s="2315"/>
      <c r="C400" s="2315"/>
      <c r="D400" s="2315"/>
      <c r="E400" s="2315"/>
      <c r="F400" s="2315"/>
      <c r="G400" s="2315"/>
      <c r="H400" s="2315"/>
      <c r="I400" s="2315"/>
      <c r="J400" s="2315"/>
      <c r="K400" s="2315"/>
      <c r="L400" s="2315"/>
      <c r="M400" s="2315"/>
      <c r="N400" s="2315"/>
      <c r="O400" s="2315"/>
      <c r="P400" s="2315"/>
      <c r="Q400" s="2315"/>
      <c r="R400" s="2315"/>
      <c r="S400" s="2315"/>
      <c r="T400" s="2315"/>
      <c r="U400" s="2315"/>
      <c r="V400" s="2315"/>
      <c r="W400" s="2315"/>
      <c r="X400" s="2315"/>
      <c r="Y400" s="2315"/>
      <c r="Z400" s="2315"/>
      <c r="AA400" s="2315"/>
      <c r="AB400" s="2315"/>
      <c r="AC400" s="2315"/>
      <c r="AD400" s="2315"/>
      <c r="AE400" s="2315"/>
      <c r="AF400" s="2315"/>
      <c r="AG400" s="2315"/>
      <c r="AH400" s="2315"/>
      <c r="AI400" s="2315"/>
      <c r="AJ400" s="2315"/>
      <c r="AK400" s="2315"/>
      <c r="AL400" s="2315"/>
      <c r="AM400" s="2315"/>
      <c r="AN400" s="2315"/>
      <c r="AO400" s="2315"/>
      <c r="AP400" s="2315"/>
      <c r="AQ400" s="2315"/>
      <c r="AR400" s="2315"/>
      <c r="AS400" s="2315"/>
      <c r="AT400" s="2315"/>
      <c r="AU400" s="2315"/>
      <c r="AV400" s="2315"/>
      <c r="AW400" s="2315"/>
      <c r="AX400" s="2315"/>
      <c r="AY400" s="2315"/>
      <c r="AZ400" s="2315"/>
      <c r="BA400" s="2315"/>
      <c r="BB400" s="2315"/>
      <c r="BC400" s="3026"/>
      <c r="BD400" s="3026"/>
      <c r="BE400" s="3026"/>
      <c r="BF400" s="3026"/>
      <c r="BG400" s="3026"/>
      <c r="BH400" s="3026"/>
      <c r="BI400" s="3026"/>
      <c r="BJ400" s="3026"/>
      <c r="BK400" s="3026"/>
      <c r="BL400" s="3026"/>
      <c r="BM400" s="3026"/>
      <c r="BN400" s="3026"/>
      <c r="BO400" s="3026"/>
      <c r="BP400" s="3026"/>
      <c r="BQ400" s="3026"/>
      <c r="BR400" s="3026"/>
      <c r="BS400" s="3026"/>
      <c r="BT400" s="3026"/>
      <c r="BU400" s="3026"/>
      <c r="BV400" s="3026"/>
      <c r="BW400" s="3026"/>
      <c r="BX400" s="3026"/>
      <c r="BY400" s="3026"/>
      <c r="BZ400" s="3026"/>
      <c r="CA400" s="3026"/>
      <c r="CB400" s="3026"/>
      <c r="CC400" s="3026"/>
      <c r="CD400" s="3026"/>
      <c r="CE400" s="3026"/>
      <c r="CF400" s="3026"/>
      <c r="CG400" s="3026"/>
      <c r="CH400" s="3026"/>
      <c r="CI400" s="3026"/>
      <c r="CJ400" s="3026"/>
      <c r="CK400" s="3026"/>
      <c r="CL400" s="3026"/>
      <c r="CM400" s="3026"/>
      <c r="CN400" s="3026"/>
      <c r="CO400" s="3026"/>
      <c r="CP400" s="3026"/>
      <c r="CQ400" s="3026"/>
      <c r="CR400" s="3026"/>
      <c r="CS400" s="3026"/>
      <c r="CT400" s="3026"/>
      <c r="CU400" s="3026"/>
      <c r="CV400" s="3026"/>
      <c r="CW400" s="3026"/>
      <c r="CX400" s="3026"/>
      <c r="CY400" s="3026"/>
      <c r="CZ400" s="3026"/>
      <c r="DA400" s="3026"/>
      <c r="DB400" s="2315"/>
      <c r="DC400" s="2315"/>
      <c r="DD400" s="2315"/>
    </row>
  </sheetData>
  <sheetProtection algorithmName="SHA-512" hashValue="i40P2WpE80Z+qkFpNYdpPfxTEr5WkjgzzM00jqHTR9eJ5gvYzLRyEqjZIRslqKESBviCCD3JEmrI9/1cn6gQjw==" saltValue="9YTXxR/5H2WHLrNf6Sz7bw==" spinCount="100000" sheet="1" objects="1" scenarios="1"/>
  <mergeCells count="266">
    <mergeCell ref="W236:AG237"/>
    <mergeCell ref="B380:J381"/>
    <mergeCell ref="AN380:AU381"/>
    <mergeCell ref="BD380:DB381"/>
    <mergeCell ref="AB383:AU384"/>
    <mergeCell ref="B385:N386"/>
    <mergeCell ref="BD306:DB307"/>
    <mergeCell ref="AN309:AY310"/>
    <mergeCell ref="BD309:DB310"/>
    <mergeCell ref="W338:AH341"/>
    <mergeCell ref="AN338:BF339"/>
    <mergeCell ref="A330:G334"/>
    <mergeCell ref="O330:AE331"/>
    <mergeCell ref="J332:P333"/>
    <mergeCell ref="W332:AD333"/>
    <mergeCell ref="AN332:AW333"/>
    <mergeCell ref="BD332:DE333"/>
    <mergeCell ref="AN341:AV342"/>
    <mergeCell ref="BD341:DB342"/>
    <mergeCell ref="W343:AH344"/>
    <mergeCell ref="AN344:AY345"/>
    <mergeCell ref="BD344:DD345"/>
    <mergeCell ref="BD346:DB347"/>
    <mergeCell ref="AN349:BK350"/>
    <mergeCell ref="AN303:AT304"/>
    <mergeCell ref="BD303:DB304"/>
    <mergeCell ref="AN306:AY307"/>
    <mergeCell ref="B393:K394"/>
    <mergeCell ref="W393:AD394"/>
    <mergeCell ref="AN393:AR394"/>
    <mergeCell ref="BD393:DB394"/>
    <mergeCell ref="BD363:DB364"/>
    <mergeCell ref="AN366:AW367"/>
    <mergeCell ref="BD366:DB367"/>
    <mergeCell ref="BD369:DB370"/>
    <mergeCell ref="AN372:AZ373"/>
    <mergeCell ref="BD372:DB373"/>
    <mergeCell ref="AN375:AZ376"/>
    <mergeCell ref="BD375:DB376"/>
    <mergeCell ref="AJ378:AU379"/>
    <mergeCell ref="B388:K389"/>
    <mergeCell ref="BD388:DB389"/>
    <mergeCell ref="AN363:AZ364"/>
    <mergeCell ref="AN385:AU386"/>
    <mergeCell ref="BD385:DB386"/>
    <mergeCell ref="R391:AD392"/>
    <mergeCell ref="W326:AF327"/>
    <mergeCell ref="AN259:AY260"/>
    <mergeCell ref="AN262:BI263"/>
    <mergeCell ref="W263:AI266"/>
    <mergeCell ref="AN265:BI266"/>
    <mergeCell ref="W238:AG240"/>
    <mergeCell ref="W242:AH247"/>
    <mergeCell ref="W253:AF254"/>
    <mergeCell ref="AN253:AU254"/>
    <mergeCell ref="BD253:DD254"/>
    <mergeCell ref="W256:AI259"/>
    <mergeCell ref="AN256:BJ257"/>
    <mergeCell ref="BD259:DD260"/>
    <mergeCell ref="W260:AI261"/>
    <mergeCell ref="AN241:AX242"/>
    <mergeCell ref="AN244:AX245"/>
    <mergeCell ref="AN247:BA248"/>
    <mergeCell ref="BD6:CE7"/>
    <mergeCell ref="BD33:DB34"/>
    <mergeCell ref="W200:AH205"/>
    <mergeCell ref="AN202:BB204"/>
    <mergeCell ref="AN165:AW166"/>
    <mergeCell ref="BD165:DB166"/>
    <mergeCell ref="AN169:AU171"/>
    <mergeCell ref="BD169:BJ171"/>
    <mergeCell ref="BL169:BR171"/>
    <mergeCell ref="BT169:CC171"/>
    <mergeCell ref="W191:AC192"/>
    <mergeCell ref="BD65:CC66"/>
    <mergeCell ref="BD68:BQ69"/>
    <mergeCell ref="BD71:CK72"/>
    <mergeCell ref="BD73:BQ74"/>
    <mergeCell ref="BD79:BV80"/>
    <mergeCell ref="BD82:CP83"/>
    <mergeCell ref="W194:AG195"/>
    <mergeCell ref="AN194:AW196"/>
    <mergeCell ref="BD132:BX133"/>
    <mergeCell ref="BD185:BM186"/>
    <mergeCell ref="W197:AG199"/>
    <mergeCell ref="AN198:AW200"/>
    <mergeCell ref="AN21:BO22"/>
    <mergeCell ref="W218:AG219"/>
    <mergeCell ref="AN218:AY219"/>
    <mergeCell ref="BD218:DB219"/>
    <mergeCell ref="BD220:DB221"/>
    <mergeCell ref="AN226:AY228"/>
    <mergeCell ref="BD226:BY228"/>
    <mergeCell ref="CA226:CP228"/>
    <mergeCell ref="BU151:DB153"/>
    <mergeCell ref="BL180:BR182"/>
    <mergeCell ref="BT180:CC182"/>
    <mergeCell ref="CE180:CN182"/>
    <mergeCell ref="CP180:CY182"/>
    <mergeCell ref="CM206:CX208"/>
    <mergeCell ref="BD174:BM175"/>
    <mergeCell ref="BO174:BX175"/>
    <mergeCell ref="BZ174:CI175"/>
    <mergeCell ref="CK174:CZ175"/>
    <mergeCell ref="BD176:DB177"/>
    <mergeCell ref="AN180:AU182"/>
    <mergeCell ref="BD180:BJ182"/>
    <mergeCell ref="BO185:BX186"/>
    <mergeCell ref="BZ185:CI186"/>
    <mergeCell ref="CK185:CW186"/>
    <mergeCell ref="BD187:BU188"/>
    <mergeCell ref="AN15:BO16"/>
    <mergeCell ref="AN18:BO19"/>
    <mergeCell ref="AN236:AU237"/>
    <mergeCell ref="CP238:CX239"/>
    <mergeCell ref="AN24:BO25"/>
    <mergeCell ref="AN27:AT28"/>
    <mergeCell ref="BD27:DB28"/>
    <mergeCell ref="AN30:AX31"/>
    <mergeCell ref="BD30:DB31"/>
    <mergeCell ref="BD230:DE231"/>
    <mergeCell ref="BD238:CO239"/>
    <mergeCell ref="AN191:AW192"/>
    <mergeCell ref="CP169:CY171"/>
    <mergeCell ref="BD190:BT192"/>
    <mergeCell ref="BD194:CZ196"/>
    <mergeCell ref="BD198:DB200"/>
    <mergeCell ref="BD206:CK208"/>
    <mergeCell ref="BD210:CX212"/>
    <mergeCell ref="BD214:CS216"/>
    <mergeCell ref="BD236:CG237"/>
    <mergeCell ref="AN233:AT234"/>
    <mergeCell ref="BD233:DB234"/>
    <mergeCell ref="BD138:DB139"/>
    <mergeCell ref="BD162:DB163"/>
    <mergeCell ref="AN326:AW327"/>
    <mergeCell ref="BD326:DB327"/>
    <mergeCell ref="W267:AI268"/>
    <mergeCell ref="AN268:AX269"/>
    <mergeCell ref="BD268:DD269"/>
    <mergeCell ref="W270:AF273"/>
    <mergeCell ref="BD270:DD271"/>
    <mergeCell ref="BD272:DD273"/>
    <mergeCell ref="W274:AF275"/>
    <mergeCell ref="BD274:DE275"/>
    <mergeCell ref="AL324:AV325"/>
    <mergeCell ref="BD276:DE277"/>
    <mergeCell ref="AN314:AY315"/>
    <mergeCell ref="BD314:DD315"/>
    <mergeCell ref="BD317:DB318"/>
    <mergeCell ref="AN320:AW321"/>
    <mergeCell ref="BD320:DB321"/>
    <mergeCell ref="AN285:BH286"/>
    <mergeCell ref="AN288:BL289"/>
    <mergeCell ref="AN291:BL292"/>
    <mergeCell ref="AN294:BL295"/>
    <mergeCell ref="AN297:BL298"/>
    <mergeCell ref="AN300:AZ301"/>
    <mergeCell ref="BD300:DB301"/>
    <mergeCell ref="AN148:BG149"/>
    <mergeCell ref="W116:AC117"/>
    <mergeCell ref="AN116:AS117"/>
    <mergeCell ref="BD145:DB146"/>
    <mergeCell ref="BD118:CG119"/>
    <mergeCell ref="AN121:BI122"/>
    <mergeCell ref="AN124:BA125"/>
    <mergeCell ref="BD124:DB125"/>
    <mergeCell ref="AN127:AW128"/>
    <mergeCell ref="BD127:DB128"/>
    <mergeCell ref="V141:AF143"/>
    <mergeCell ref="CE169:CN171"/>
    <mergeCell ref="BD45:DB46"/>
    <mergeCell ref="AN48:AW49"/>
    <mergeCell ref="BD48:DB49"/>
    <mergeCell ref="AN141:AZ143"/>
    <mergeCell ref="BD141:BW143"/>
    <mergeCell ref="BY141:CW143"/>
    <mergeCell ref="W130:AC131"/>
    <mergeCell ref="AN130:AW131"/>
    <mergeCell ref="BD130:CT131"/>
    <mergeCell ref="W107:AF108"/>
    <mergeCell ref="AN107:AW108"/>
    <mergeCell ref="BD107:DB108"/>
    <mergeCell ref="AN110:AW111"/>
    <mergeCell ref="BD110:DB111"/>
    <mergeCell ref="AN151:AW153"/>
    <mergeCell ref="BD151:BS153"/>
    <mergeCell ref="AN162:AW163"/>
    <mergeCell ref="V145:AF149"/>
    <mergeCell ref="BD154:DB155"/>
    <mergeCell ref="AN157:AZ158"/>
    <mergeCell ref="BD157:DB158"/>
    <mergeCell ref="BD159:DE160"/>
    <mergeCell ref="AN138:BA139"/>
    <mergeCell ref="A1:AY1"/>
    <mergeCell ref="A2:AY2"/>
    <mergeCell ref="A3:AK3"/>
    <mergeCell ref="CF3:DB3"/>
    <mergeCell ref="AN62:AW63"/>
    <mergeCell ref="BD62:DB63"/>
    <mergeCell ref="AN65:AT66"/>
    <mergeCell ref="W68:AC69"/>
    <mergeCell ref="AN68:AW69"/>
    <mergeCell ref="AN51:AW52"/>
    <mergeCell ref="BD51:CJ52"/>
    <mergeCell ref="AN54:AT55"/>
    <mergeCell ref="BD56:DB57"/>
    <mergeCell ref="AN59:AW60"/>
    <mergeCell ref="BD59:DB60"/>
    <mergeCell ref="W33:AC34"/>
    <mergeCell ref="AN45:AT46"/>
    <mergeCell ref="I6:Q7"/>
    <mergeCell ref="W6:AF7"/>
    <mergeCell ref="AN6:AW7"/>
    <mergeCell ref="W9:AH13"/>
    <mergeCell ref="AN9:BG10"/>
    <mergeCell ref="AN12:BG13"/>
    <mergeCell ref="W14:AH15"/>
    <mergeCell ref="B6:F7"/>
    <mergeCell ref="BC399:DA400"/>
    <mergeCell ref="AN207:AW208"/>
    <mergeCell ref="AN279:BL280"/>
    <mergeCell ref="AN282:BL283"/>
    <mergeCell ref="AN335:AW336"/>
    <mergeCell ref="BD335:DE336"/>
    <mergeCell ref="AN352:BA355"/>
    <mergeCell ref="BD352:DB355"/>
    <mergeCell ref="AN357:BN358"/>
    <mergeCell ref="AN360:AY361"/>
    <mergeCell ref="BD360:DB361"/>
    <mergeCell ref="AN250:BA251"/>
    <mergeCell ref="BD250:DE251"/>
    <mergeCell ref="AN211:AZ212"/>
    <mergeCell ref="AN215:AZ216"/>
    <mergeCell ref="AN230:BA231"/>
    <mergeCell ref="AN223:BP224"/>
    <mergeCell ref="BD92:BR93"/>
    <mergeCell ref="BD85:CK86"/>
    <mergeCell ref="BD87:BM88"/>
    <mergeCell ref="BD113:DB114"/>
    <mergeCell ref="BD90:CI91"/>
    <mergeCell ref="BD54:CS55"/>
    <mergeCell ref="AN33:AT34"/>
    <mergeCell ref="W36:AG40"/>
    <mergeCell ref="AN36:BJ37"/>
    <mergeCell ref="AN39:BJ40"/>
    <mergeCell ref="W41:AH42"/>
    <mergeCell ref="AN42:AT43"/>
    <mergeCell ref="BD42:BT43"/>
    <mergeCell ref="BD116:CP117"/>
    <mergeCell ref="AN135:BJ136"/>
    <mergeCell ref="AN113:AT114"/>
    <mergeCell ref="W82:AF83"/>
    <mergeCell ref="AN82:AW83"/>
    <mergeCell ref="AN85:AW86"/>
    <mergeCell ref="AN90:AY91"/>
    <mergeCell ref="W93:AH94"/>
    <mergeCell ref="W85:AI91"/>
    <mergeCell ref="AN71:AT72"/>
    <mergeCell ref="AN76:BC77"/>
    <mergeCell ref="AN79:AW80"/>
    <mergeCell ref="AN95:BE96"/>
    <mergeCell ref="AN98:BE99"/>
    <mergeCell ref="AN101:BE102"/>
    <mergeCell ref="AN104:AX105"/>
    <mergeCell ref="BD104:CG105"/>
  </mergeCells>
  <phoneticPr fontId="7"/>
  <printOptions horizontalCentered="1"/>
  <pageMargins left="0.70866141732283472" right="0.70866141732283472" top="0.74803149606299213" bottom="0.74803149606299213" header="0.31496062992125984" footer="0.31496062992125984"/>
  <headerFooter alignWithMargins="0"/>
  <rowBreaks count="1" manualBreakCount="1">
    <brk id="189" max="10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517"/>
  <sheetViews>
    <sheetView view="pageBreakPreview" zoomScaleNormal="100" zoomScaleSheetLayoutView="100" workbookViewId="0">
      <selection activeCell="W12" sqref="W12"/>
    </sheetView>
  </sheetViews>
  <sheetFormatPr defaultRowHeight="16.5" customHeight="1"/>
  <cols>
    <col min="1" max="1" width="3.33203125" style="1207" customWidth="1"/>
    <col min="2" max="2" width="4.5" style="1207" customWidth="1"/>
    <col min="3" max="3" width="19.83203125" style="1207" customWidth="1"/>
    <col min="4" max="4" width="2.5" style="1207" customWidth="1"/>
    <col min="5" max="5" width="25.58203125" style="1209" customWidth="1"/>
    <col min="6" max="6" width="2" style="1209" customWidth="1"/>
    <col min="7" max="14" width="10.58203125" style="1206" customWidth="1"/>
    <col min="15" max="15" width="11.33203125" style="1206" customWidth="1"/>
    <col min="16" max="18" width="9" style="1207" hidden="1" customWidth="1"/>
    <col min="19" max="19" width="21" style="1207" hidden="1" customWidth="1"/>
    <col min="20" max="20" width="9" style="1207" hidden="1" customWidth="1"/>
    <col min="21" max="254" width="9" style="1207"/>
    <col min="255" max="255" width="3.33203125" style="1207" customWidth="1"/>
    <col min="256" max="256" width="4.5" style="1207" customWidth="1"/>
    <col min="257" max="257" width="19.83203125" style="1207" customWidth="1"/>
    <col min="258" max="258" width="2.5" style="1207" customWidth="1"/>
    <col min="259" max="259" width="25.58203125" style="1207" customWidth="1"/>
    <col min="260" max="260" width="2" style="1207" customWidth="1"/>
    <col min="261" max="270" width="10.58203125" style="1207" customWidth="1"/>
    <col min="271" max="510" width="9" style="1207"/>
    <col min="511" max="511" width="3.33203125" style="1207" customWidth="1"/>
    <col min="512" max="512" width="4.5" style="1207" customWidth="1"/>
    <col min="513" max="513" width="19.83203125" style="1207" customWidth="1"/>
    <col min="514" max="514" width="2.5" style="1207" customWidth="1"/>
    <col min="515" max="515" width="25.58203125" style="1207" customWidth="1"/>
    <col min="516" max="516" width="2" style="1207" customWidth="1"/>
    <col min="517" max="526" width="10.58203125" style="1207" customWidth="1"/>
    <col min="527" max="766" width="9" style="1207"/>
    <col min="767" max="767" width="3.33203125" style="1207" customWidth="1"/>
    <col min="768" max="768" width="4.5" style="1207" customWidth="1"/>
    <col min="769" max="769" width="19.83203125" style="1207" customWidth="1"/>
    <col min="770" max="770" width="2.5" style="1207" customWidth="1"/>
    <col min="771" max="771" width="25.58203125" style="1207" customWidth="1"/>
    <col min="772" max="772" width="2" style="1207" customWidth="1"/>
    <col min="773" max="782" width="10.58203125" style="1207" customWidth="1"/>
    <col min="783" max="1022" width="9" style="1207"/>
    <col min="1023" max="1023" width="3.33203125" style="1207" customWidth="1"/>
    <col min="1024" max="1024" width="4.5" style="1207" customWidth="1"/>
    <col min="1025" max="1025" width="19.83203125" style="1207" customWidth="1"/>
    <col min="1026" max="1026" width="2.5" style="1207" customWidth="1"/>
    <col min="1027" max="1027" width="25.58203125" style="1207" customWidth="1"/>
    <col min="1028" max="1028" width="2" style="1207" customWidth="1"/>
    <col min="1029" max="1038" width="10.58203125" style="1207" customWidth="1"/>
    <col min="1039" max="1278" width="9" style="1207"/>
    <col min="1279" max="1279" width="3.33203125" style="1207" customWidth="1"/>
    <col min="1280" max="1280" width="4.5" style="1207" customWidth="1"/>
    <col min="1281" max="1281" width="19.83203125" style="1207" customWidth="1"/>
    <col min="1282" max="1282" width="2.5" style="1207" customWidth="1"/>
    <col min="1283" max="1283" width="25.58203125" style="1207" customWidth="1"/>
    <col min="1284" max="1284" width="2" style="1207" customWidth="1"/>
    <col min="1285" max="1294" width="10.58203125" style="1207" customWidth="1"/>
    <col min="1295" max="1534" width="9" style="1207"/>
    <col min="1535" max="1535" width="3.33203125" style="1207" customWidth="1"/>
    <col min="1536" max="1536" width="4.5" style="1207" customWidth="1"/>
    <col min="1537" max="1537" width="19.83203125" style="1207" customWidth="1"/>
    <col min="1538" max="1538" width="2.5" style="1207" customWidth="1"/>
    <col min="1539" max="1539" width="25.58203125" style="1207" customWidth="1"/>
    <col min="1540" max="1540" width="2" style="1207" customWidth="1"/>
    <col min="1541" max="1550" width="10.58203125" style="1207" customWidth="1"/>
    <col min="1551" max="1790" width="9" style="1207"/>
    <col min="1791" max="1791" width="3.33203125" style="1207" customWidth="1"/>
    <col min="1792" max="1792" width="4.5" style="1207" customWidth="1"/>
    <col min="1793" max="1793" width="19.83203125" style="1207" customWidth="1"/>
    <col min="1794" max="1794" width="2.5" style="1207" customWidth="1"/>
    <col min="1795" max="1795" width="25.58203125" style="1207" customWidth="1"/>
    <col min="1796" max="1796" width="2" style="1207" customWidth="1"/>
    <col min="1797" max="1806" width="10.58203125" style="1207" customWidth="1"/>
    <col min="1807" max="2046" width="9" style="1207"/>
    <col min="2047" max="2047" width="3.33203125" style="1207" customWidth="1"/>
    <col min="2048" max="2048" width="4.5" style="1207" customWidth="1"/>
    <col min="2049" max="2049" width="19.83203125" style="1207" customWidth="1"/>
    <col min="2050" max="2050" width="2.5" style="1207" customWidth="1"/>
    <col min="2051" max="2051" width="25.58203125" style="1207" customWidth="1"/>
    <col min="2052" max="2052" width="2" style="1207" customWidth="1"/>
    <col min="2053" max="2062" width="10.58203125" style="1207" customWidth="1"/>
    <col min="2063" max="2302" width="9" style="1207"/>
    <col min="2303" max="2303" width="3.33203125" style="1207" customWidth="1"/>
    <col min="2304" max="2304" width="4.5" style="1207" customWidth="1"/>
    <col min="2305" max="2305" width="19.83203125" style="1207" customWidth="1"/>
    <col min="2306" max="2306" width="2.5" style="1207" customWidth="1"/>
    <col min="2307" max="2307" width="25.58203125" style="1207" customWidth="1"/>
    <col min="2308" max="2308" width="2" style="1207" customWidth="1"/>
    <col min="2309" max="2318" width="10.58203125" style="1207" customWidth="1"/>
    <col min="2319" max="2558" width="9" style="1207"/>
    <col min="2559" max="2559" width="3.33203125" style="1207" customWidth="1"/>
    <col min="2560" max="2560" width="4.5" style="1207" customWidth="1"/>
    <col min="2561" max="2561" width="19.83203125" style="1207" customWidth="1"/>
    <col min="2562" max="2562" width="2.5" style="1207" customWidth="1"/>
    <col min="2563" max="2563" width="25.58203125" style="1207" customWidth="1"/>
    <col min="2564" max="2564" width="2" style="1207" customWidth="1"/>
    <col min="2565" max="2574" width="10.58203125" style="1207" customWidth="1"/>
    <col min="2575" max="2814" width="9" style="1207"/>
    <col min="2815" max="2815" width="3.33203125" style="1207" customWidth="1"/>
    <col min="2816" max="2816" width="4.5" style="1207" customWidth="1"/>
    <col min="2817" max="2817" width="19.83203125" style="1207" customWidth="1"/>
    <col min="2818" max="2818" width="2.5" style="1207" customWidth="1"/>
    <col min="2819" max="2819" width="25.58203125" style="1207" customWidth="1"/>
    <col min="2820" max="2820" width="2" style="1207" customWidth="1"/>
    <col min="2821" max="2830" width="10.58203125" style="1207" customWidth="1"/>
    <col min="2831" max="3070" width="9" style="1207"/>
    <col min="3071" max="3071" width="3.33203125" style="1207" customWidth="1"/>
    <col min="3072" max="3072" width="4.5" style="1207" customWidth="1"/>
    <col min="3073" max="3073" width="19.83203125" style="1207" customWidth="1"/>
    <col min="3074" max="3074" width="2.5" style="1207" customWidth="1"/>
    <col min="3075" max="3075" width="25.58203125" style="1207" customWidth="1"/>
    <col min="3076" max="3076" width="2" style="1207" customWidth="1"/>
    <col min="3077" max="3086" width="10.58203125" style="1207" customWidth="1"/>
    <col min="3087" max="3326" width="9" style="1207"/>
    <col min="3327" max="3327" width="3.33203125" style="1207" customWidth="1"/>
    <col min="3328" max="3328" width="4.5" style="1207" customWidth="1"/>
    <col min="3329" max="3329" width="19.83203125" style="1207" customWidth="1"/>
    <col min="3330" max="3330" width="2.5" style="1207" customWidth="1"/>
    <col min="3331" max="3331" width="25.58203125" style="1207" customWidth="1"/>
    <col min="3332" max="3332" width="2" style="1207" customWidth="1"/>
    <col min="3333" max="3342" width="10.58203125" style="1207" customWidth="1"/>
    <col min="3343" max="3582" width="9" style="1207"/>
    <col min="3583" max="3583" width="3.33203125" style="1207" customWidth="1"/>
    <col min="3584" max="3584" width="4.5" style="1207" customWidth="1"/>
    <col min="3585" max="3585" width="19.83203125" style="1207" customWidth="1"/>
    <col min="3586" max="3586" width="2.5" style="1207" customWidth="1"/>
    <col min="3587" max="3587" width="25.58203125" style="1207" customWidth="1"/>
    <col min="3588" max="3588" width="2" style="1207" customWidth="1"/>
    <col min="3589" max="3598" width="10.58203125" style="1207" customWidth="1"/>
    <col min="3599" max="3838" width="9" style="1207"/>
    <col min="3839" max="3839" width="3.33203125" style="1207" customWidth="1"/>
    <col min="3840" max="3840" width="4.5" style="1207" customWidth="1"/>
    <col min="3841" max="3841" width="19.83203125" style="1207" customWidth="1"/>
    <col min="3842" max="3842" width="2.5" style="1207" customWidth="1"/>
    <col min="3843" max="3843" width="25.58203125" style="1207" customWidth="1"/>
    <col min="3844" max="3844" width="2" style="1207" customWidth="1"/>
    <col min="3845" max="3854" width="10.58203125" style="1207" customWidth="1"/>
    <col min="3855" max="4094" width="9" style="1207"/>
    <col min="4095" max="4095" width="3.33203125" style="1207" customWidth="1"/>
    <col min="4096" max="4096" width="4.5" style="1207" customWidth="1"/>
    <col min="4097" max="4097" width="19.83203125" style="1207" customWidth="1"/>
    <col min="4098" max="4098" width="2.5" style="1207" customWidth="1"/>
    <col min="4099" max="4099" width="25.58203125" style="1207" customWidth="1"/>
    <col min="4100" max="4100" width="2" style="1207" customWidth="1"/>
    <col min="4101" max="4110" width="10.58203125" style="1207" customWidth="1"/>
    <col min="4111" max="4350" width="9" style="1207"/>
    <col min="4351" max="4351" width="3.33203125" style="1207" customWidth="1"/>
    <col min="4352" max="4352" width="4.5" style="1207" customWidth="1"/>
    <col min="4353" max="4353" width="19.83203125" style="1207" customWidth="1"/>
    <col min="4354" max="4354" width="2.5" style="1207" customWidth="1"/>
    <col min="4355" max="4355" width="25.58203125" style="1207" customWidth="1"/>
    <col min="4356" max="4356" width="2" style="1207" customWidth="1"/>
    <col min="4357" max="4366" width="10.58203125" style="1207" customWidth="1"/>
    <col min="4367" max="4606" width="9" style="1207"/>
    <col min="4607" max="4607" width="3.33203125" style="1207" customWidth="1"/>
    <col min="4608" max="4608" width="4.5" style="1207" customWidth="1"/>
    <col min="4609" max="4609" width="19.83203125" style="1207" customWidth="1"/>
    <col min="4610" max="4610" width="2.5" style="1207" customWidth="1"/>
    <col min="4611" max="4611" width="25.58203125" style="1207" customWidth="1"/>
    <col min="4612" max="4612" width="2" style="1207" customWidth="1"/>
    <col min="4613" max="4622" width="10.58203125" style="1207" customWidth="1"/>
    <col min="4623" max="4862" width="9" style="1207"/>
    <col min="4863" max="4863" width="3.33203125" style="1207" customWidth="1"/>
    <col min="4864" max="4864" width="4.5" style="1207" customWidth="1"/>
    <col min="4865" max="4865" width="19.83203125" style="1207" customWidth="1"/>
    <col min="4866" max="4866" width="2.5" style="1207" customWidth="1"/>
    <col min="4867" max="4867" width="25.58203125" style="1207" customWidth="1"/>
    <col min="4868" max="4868" width="2" style="1207" customWidth="1"/>
    <col min="4869" max="4878" width="10.58203125" style="1207" customWidth="1"/>
    <col min="4879" max="5118" width="9" style="1207"/>
    <col min="5119" max="5119" width="3.33203125" style="1207" customWidth="1"/>
    <col min="5120" max="5120" width="4.5" style="1207" customWidth="1"/>
    <col min="5121" max="5121" width="19.83203125" style="1207" customWidth="1"/>
    <col min="5122" max="5122" width="2.5" style="1207" customWidth="1"/>
    <col min="5123" max="5123" width="25.58203125" style="1207" customWidth="1"/>
    <col min="5124" max="5124" width="2" style="1207" customWidth="1"/>
    <col min="5125" max="5134" width="10.58203125" style="1207" customWidth="1"/>
    <col min="5135" max="5374" width="9" style="1207"/>
    <col min="5375" max="5375" width="3.33203125" style="1207" customWidth="1"/>
    <col min="5376" max="5376" width="4.5" style="1207" customWidth="1"/>
    <col min="5377" max="5377" width="19.83203125" style="1207" customWidth="1"/>
    <col min="5378" max="5378" width="2.5" style="1207" customWidth="1"/>
    <col min="5379" max="5379" width="25.58203125" style="1207" customWidth="1"/>
    <col min="5380" max="5380" width="2" style="1207" customWidth="1"/>
    <col min="5381" max="5390" width="10.58203125" style="1207" customWidth="1"/>
    <col min="5391" max="5630" width="9" style="1207"/>
    <col min="5631" max="5631" width="3.33203125" style="1207" customWidth="1"/>
    <col min="5632" max="5632" width="4.5" style="1207" customWidth="1"/>
    <col min="5633" max="5633" width="19.83203125" style="1207" customWidth="1"/>
    <col min="5634" max="5634" width="2.5" style="1207" customWidth="1"/>
    <col min="5635" max="5635" width="25.58203125" style="1207" customWidth="1"/>
    <col min="5636" max="5636" width="2" style="1207" customWidth="1"/>
    <col min="5637" max="5646" width="10.58203125" style="1207" customWidth="1"/>
    <col min="5647" max="5886" width="9" style="1207"/>
    <col min="5887" max="5887" width="3.33203125" style="1207" customWidth="1"/>
    <col min="5888" max="5888" width="4.5" style="1207" customWidth="1"/>
    <col min="5889" max="5889" width="19.83203125" style="1207" customWidth="1"/>
    <col min="5890" max="5890" width="2.5" style="1207" customWidth="1"/>
    <col min="5891" max="5891" width="25.58203125" style="1207" customWidth="1"/>
    <col min="5892" max="5892" width="2" style="1207" customWidth="1"/>
    <col min="5893" max="5902" width="10.58203125" style="1207" customWidth="1"/>
    <col min="5903" max="6142" width="9" style="1207"/>
    <col min="6143" max="6143" width="3.33203125" style="1207" customWidth="1"/>
    <col min="6144" max="6144" width="4.5" style="1207" customWidth="1"/>
    <col min="6145" max="6145" width="19.83203125" style="1207" customWidth="1"/>
    <col min="6146" max="6146" width="2.5" style="1207" customWidth="1"/>
    <col min="6147" max="6147" width="25.58203125" style="1207" customWidth="1"/>
    <col min="6148" max="6148" width="2" style="1207" customWidth="1"/>
    <col min="6149" max="6158" width="10.58203125" style="1207" customWidth="1"/>
    <col min="6159" max="6398" width="9" style="1207"/>
    <col min="6399" max="6399" width="3.33203125" style="1207" customWidth="1"/>
    <col min="6400" max="6400" width="4.5" style="1207" customWidth="1"/>
    <col min="6401" max="6401" width="19.83203125" style="1207" customWidth="1"/>
    <col min="6402" max="6402" width="2.5" style="1207" customWidth="1"/>
    <col min="6403" max="6403" width="25.58203125" style="1207" customWidth="1"/>
    <col min="6404" max="6404" width="2" style="1207" customWidth="1"/>
    <col min="6405" max="6414" width="10.58203125" style="1207" customWidth="1"/>
    <col min="6415" max="6654" width="9" style="1207"/>
    <col min="6655" max="6655" width="3.33203125" style="1207" customWidth="1"/>
    <col min="6656" max="6656" width="4.5" style="1207" customWidth="1"/>
    <col min="6657" max="6657" width="19.83203125" style="1207" customWidth="1"/>
    <col min="6658" max="6658" width="2.5" style="1207" customWidth="1"/>
    <col min="6659" max="6659" width="25.58203125" style="1207" customWidth="1"/>
    <col min="6660" max="6660" width="2" style="1207" customWidth="1"/>
    <col min="6661" max="6670" width="10.58203125" style="1207" customWidth="1"/>
    <col min="6671" max="6910" width="9" style="1207"/>
    <col min="6911" max="6911" width="3.33203125" style="1207" customWidth="1"/>
    <col min="6912" max="6912" width="4.5" style="1207" customWidth="1"/>
    <col min="6913" max="6913" width="19.83203125" style="1207" customWidth="1"/>
    <col min="6914" max="6914" width="2.5" style="1207" customWidth="1"/>
    <col min="6915" max="6915" width="25.58203125" style="1207" customWidth="1"/>
    <col min="6916" max="6916" width="2" style="1207" customWidth="1"/>
    <col min="6917" max="6926" width="10.58203125" style="1207" customWidth="1"/>
    <col min="6927" max="7166" width="9" style="1207"/>
    <col min="7167" max="7167" width="3.33203125" style="1207" customWidth="1"/>
    <col min="7168" max="7168" width="4.5" style="1207" customWidth="1"/>
    <col min="7169" max="7169" width="19.83203125" style="1207" customWidth="1"/>
    <col min="7170" max="7170" width="2.5" style="1207" customWidth="1"/>
    <col min="7171" max="7171" width="25.58203125" style="1207" customWidth="1"/>
    <col min="7172" max="7172" width="2" style="1207" customWidth="1"/>
    <col min="7173" max="7182" width="10.58203125" style="1207" customWidth="1"/>
    <col min="7183" max="7422" width="9" style="1207"/>
    <col min="7423" max="7423" width="3.33203125" style="1207" customWidth="1"/>
    <col min="7424" max="7424" width="4.5" style="1207" customWidth="1"/>
    <col min="7425" max="7425" width="19.83203125" style="1207" customWidth="1"/>
    <col min="7426" max="7426" width="2.5" style="1207" customWidth="1"/>
    <col min="7427" max="7427" width="25.58203125" style="1207" customWidth="1"/>
    <col min="7428" max="7428" width="2" style="1207" customWidth="1"/>
    <col min="7429" max="7438" width="10.58203125" style="1207" customWidth="1"/>
    <col min="7439" max="7678" width="9" style="1207"/>
    <col min="7679" max="7679" width="3.33203125" style="1207" customWidth="1"/>
    <col min="7680" max="7680" width="4.5" style="1207" customWidth="1"/>
    <col min="7681" max="7681" width="19.83203125" style="1207" customWidth="1"/>
    <col min="7682" max="7682" width="2.5" style="1207" customWidth="1"/>
    <col min="7683" max="7683" width="25.58203125" style="1207" customWidth="1"/>
    <col min="7684" max="7684" width="2" style="1207" customWidth="1"/>
    <col min="7685" max="7694" width="10.58203125" style="1207" customWidth="1"/>
    <col min="7695" max="7934" width="9" style="1207"/>
    <col min="7935" max="7935" width="3.33203125" style="1207" customWidth="1"/>
    <col min="7936" max="7936" width="4.5" style="1207" customWidth="1"/>
    <col min="7937" max="7937" width="19.83203125" style="1207" customWidth="1"/>
    <col min="7938" max="7938" width="2.5" style="1207" customWidth="1"/>
    <col min="7939" max="7939" width="25.58203125" style="1207" customWidth="1"/>
    <col min="7940" max="7940" width="2" style="1207" customWidth="1"/>
    <col min="7941" max="7950" width="10.58203125" style="1207" customWidth="1"/>
    <col min="7951" max="8190" width="9" style="1207"/>
    <col min="8191" max="8191" width="3.33203125" style="1207" customWidth="1"/>
    <col min="8192" max="8192" width="4.5" style="1207" customWidth="1"/>
    <col min="8193" max="8193" width="19.83203125" style="1207" customWidth="1"/>
    <col min="8194" max="8194" width="2.5" style="1207" customWidth="1"/>
    <col min="8195" max="8195" width="25.58203125" style="1207" customWidth="1"/>
    <col min="8196" max="8196" width="2" style="1207" customWidth="1"/>
    <col min="8197" max="8206" width="10.58203125" style="1207" customWidth="1"/>
    <col min="8207" max="8446" width="9" style="1207"/>
    <col min="8447" max="8447" width="3.33203125" style="1207" customWidth="1"/>
    <col min="8448" max="8448" width="4.5" style="1207" customWidth="1"/>
    <col min="8449" max="8449" width="19.83203125" style="1207" customWidth="1"/>
    <col min="8450" max="8450" width="2.5" style="1207" customWidth="1"/>
    <col min="8451" max="8451" width="25.58203125" style="1207" customWidth="1"/>
    <col min="8452" max="8452" width="2" style="1207" customWidth="1"/>
    <col min="8453" max="8462" width="10.58203125" style="1207" customWidth="1"/>
    <col min="8463" max="8702" width="9" style="1207"/>
    <col min="8703" max="8703" width="3.33203125" style="1207" customWidth="1"/>
    <col min="8704" max="8704" width="4.5" style="1207" customWidth="1"/>
    <col min="8705" max="8705" width="19.83203125" style="1207" customWidth="1"/>
    <col min="8706" max="8706" width="2.5" style="1207" customWidth="1"/>
    <col min="8707" max="8707" width="25.58203125" style="1207" customWidth="1"/>
    <col min="8708" max="8708" width="2" style="1207" customWidth="1"/>
    <col min="8709" max="8718" width="10.58203125" style="1207" customWidth="1"/>
    <col min="8719" max="8958" width="9" style="1207"/>
    <col min="8959" max="8959" width="3.33203125" style="1207" customWidth="1"/>
    <col min="8960" max="8960" width="4.5" style="1207" customWidth="1"/>
    <col min="8961" max="8961" width="19.83203125" style="1207" customWidth="1"/>
    <col min="8962" max="8962" width="2.5" style="1207" customWidth="1"/>
    <col min="8963" max="8963" width="25.58203125" style="1207" customWidth="1"/>
    <col min="8964" max="8964" width="2" style="1207" customWidth="1"/>
    <col min="8965" max="8974" width="10.58203125" style="1207" customWidth="1"/>
    <col min="8975" max="9214" width="9" style="1207"/>
    <col min="9215" max="9215" width="3.33203125" style="1207" customWidth="1"/>
    <col min="9216" max="9216" width="4.5" style="1207" customWidth="1"/>
    <col min="9217" max="9217" width="19.83203125" style="1207" customWidth="1"/>
    <col min="9218" max="9218" width="2.5" style="1207" customWidth="1"/>
    <col min="9219" max="9219" width="25.58203125" style="1207" customWidth="1"/>
    <col min="9220" max="9220" width="2" style="1207" customWidth="1"/>
    <col min="9221" max="9230" width="10.58203125" style="1207" customWidth="1"/>
    <col min="9231" max="9470" width="9" style="1207"/>
    <col min="9471" max="9471" width="3.33203125" style="1207" customWidth="1"/>
    <col min="9472" max="9472" width="4.5" style="1207" customWidth="1"/>
    <col min="9473" max="9473" width="19.83203125" style="1207" customWidth="1"/>
    <col min="9474" max="9474" width="2.5" style="1207" customWidth="1"/>
    <col min="9475" max="9475" width="25.58203125" style="1207" customWidth="1"/>
    <col min="9476" max="9476" width="2" style="1207" customWidth="1"/>
    <col min="9477" max="9486" width="10.58203125" style="1207" customWidth="1"/>
    <col min="9487" max="9726" width="9" style="1207"/>
    <col min="9727" max="9727" width="3.33203125" style="1207" customWidth="1"/>
    <col min="9728" max="9728" width="4.5" style="1207" customWidth="1"/>
    <col min="9729" max="9729" width="19.83203125" style="1207" customWidth="1"/>
    <col min="9730" max="9730" width="2.5" style="1207" customWidth="1"/>
    <col min="9731" max="9731" width="25.58203125" style="1207" customWidth="1"/>
    <col min="9732" max="9732" width="2" style="1207" customWidth="1"/>
    <col min="9733" max="9742" width="10.58203125" style="1207" customWidth="1"/>
    <col min="9743" max="9982" width="9" style="1207"/>
    <col min="9983" max="9983" width="3.33203125" style="1207" customWidth="1"/>
    <col min="9984" max="9984" width="4.5" style="1207" customWidth="1"/>
    <col min="9985" max="9985" width="19.83203125" style="1207" customWidth="1"/>
    <col min="9986" max="9986" width="2.5" style="1207" customWidth="1"/>
    <col min="9987" max="9987" width="25.58203125" style="1207" customWidth="1"/>
    <col min="9988" max="9988" width="2" style="1207" customWidth="1"/>
    <col min="9989" max="9998" width="10.58203125" style="1207" customWidth="1"/>
    <col min="9999" max="10238" width="9" style="1207"/>
    <col min="10239" max="10239" width="3.33203125" style="1207" customWidth="1"/>
    <col min="10240" max="10240" width="4.5" style="1207" customWidth="1"/>
    <col min="10241" max="10241" width="19.83203125" style="1207" customWidth="1"/>
    <col min="10242" max="10242" width="2.5" style="1207" customWidth="1"/>
    <col min="10243" max="10243" width="25.58203125" style="1207" customWidth="1"/>
    <col min="10244" max="10244" width="2" style="1207" customWidth="1"/>
    <col min="10245" max="10254" width="10.58203125" style="1207" customWidth="1"/>
    <col min="10255" max="10494" width="9" style="1207"/>
    <col min="10495" max="10495" width="3.33203125" style="1207" customWidth="1"/>
    <col min="10496" max="10496" width="4.5" style="1207" customWidth="1"/>
    <col min="10497" max="10497" width="19.83203125" style="1207" customWidth="1"/>
    <col min="10498" max="10498" width="2.5" style="1207" customWidth="1"/>
    <col min="10499" max="10499" width="25.58203125" style="1207" customWidth="1"/>
    <col min="10500" max="10500" width="2" style="1207" customWidth="1"/>
    <col min="10501" max="10510" width="10.58203125" style="1207" customWidth="1"/>
    <col min="10511" max="10750" width="9" style="1207"/>
    <col min="10751" max="10751" width="3.33203125" style="1207" customWidth="1"/>
    <col min="10752" max="10752" width="4.5" style="1207" customWidth="1"/>
    <col min="10753" max="10753" width="19.83203125" style="1207" customWidth="1"/>
    <col min="10754" max="10754" width="2.5" style="1207" customWidth="1"/>
    <col min="10755" max="10755" width="25.58203125" style="1207" customWidth="1"/>
    <col min="10756" max="10756" width="2" style="1207" customWidth="1"/>
    <col min="10757" max="10766" width="10.58203125" style="1207" customWidth="1"/>
    <col min="10767" max="11006" width="9" style="1207"/>
    <col min="11007" max="11007" width="3.33203125" style="1207" customWidth="1"/>
    <col min="11008" max="11008" width="4.5" style="1207" customWidth="1"/>
    <col min="11009" max="11009" width="19.83203125" style="1207" customWidth="1"/>
    <col min="11010" max="11010" width="2.5" style="1207" customWidth="1"/>
    <col min="11011" max="11011" width="25.58203125" style="1207" customWidth="1"/>
    <col min="11012" max="11012" width="2" style="1207" customWidth="1"/>
    <col min="11013" max="11022" width="10.58203125" style="1207" customWidth="1"/>
    <col min="11023" max="11262" width="9" style="1207"/>
    <col min="11263" max="11263" width="3.33203125" style="1207" customWidth="1"/>
    <col min="11264" max="11264" width="4.5" style="1207" customWidth="1"/>
    <col min="11265" max="11265" width="19.83203125" style="1207" customWidth="1"/>
    <col min="11266" max="11266" width="2.5" style="1207" customWidth="1"/>
    <col min="11267" max="11267" width="25.58203125" style="1207" customWidth="1"/>
    <col min="11268" max="11268" width="2" style="1207" customWidth="1"/>
    <col min="11269" max="11278" width="10.58203125" style="1207" customWidth="1"/>
    <col min="11279" max="11518" width="9" style="1207"/>
    <col min="11519" max="11519" width="3.33203125" style="1207" customWidth="1"/>
    <col min="11520" max="11520" width="4.5" style="1207" customWidth="1"/>
    <col min="11521" max="11521" width="19.83203125" style="1207" customWidth="1"/>
    <col min="11522" max="11522" width="2.5" style="1207" customWidth="1"/>
    <col min="11523" max="11523" width="25.58203125" style="1207" customWidth="1"/>
    <col min="11524" max="11524" width="2" style="1207" customWidth="1"/>
    <col min="11525" max="11534" width="10.58203125" style="1207" customWidth="1"/>
    <col min="11535" max="11774" width="9" style="1207"/>
    <col min="11775" max="11775" width="3.33203125" style="1207" customWidth="1"/>
    <col min="11776" max="11776" width="4.5" style="1207" customWidth="1"/>
    <col min="11777" max="11777" width="19.83203125" style="1207" customWidth="1"/>
    <col min="11778" max="11778" width="2.5" style="1207" customWidth="1"/>
    <col min="11779" max="11779" width="25.58203125" style="1207" customWidth="1"/>
    <col min="11780" max="11780" width="2" style="1207" customWidth="1"/>
    <col min="11781" max="11790" width="10.58203125" style="1207" customWidth="1"/>
    <col min="11791" max="12030" width="9" style="1207"/>
    <col min="12031" max="12031" width="3.33203125" style="1207" customWidth="1"/>
    <col min="12032" max="12032" width="4.5" style="1207" customWidth="1"/>
    <col min="12033" max="12033" width="19.83203125" style="1207" customWidth="1"/>
    <col min="12034" max="12034" width="2.5" style="1207" customWidth="1"/>
    <col min="12035" max="12035" width="25.58203125" style="1207" customWidth="1"/>
    <col min="12036" max="12036" width="2" style="1207" customWidth="1"/>
    <col min="12037" max="12046" width="10.58203125" style="1207" customWidth="1"/>
    <col min="12047" max="12286" width="9" style="1207"/>
    <col min="12287" max="12287" width="3.33203125" style="1207" customWidth="1"/>
    <col min="12288" max="12288" width="4.5" style="1207" customWidth="1"/>
    <col min="12289" max="12289" width="19.83203125" style="1207" customWidth="1"/>
    <col min="12290" max="12290" width="2.5" style="1207" customWidth="1"/>
    <col min="12291" max="12291" width="25.58203125" style="1207" customWidth="1"/>
    <col min="12292" max="12292" width="2" style="1207" customWidth="1"/>
    <col min="12293" max="12302" width="10.58203125" style="1207" customWidth="1"/>
    <col min="12303" max="12542" width="9" style="1207"/>
    <col min="12543" max="12543" width="3.33203125" style="1207" customWidth="1"/>
    <col min="12544" max="12544" width="4.5" style="1207" customWidth="1"/>
    <col min="12545" max="12545" width="19.83203125" style="1207" customWidth="1"/>
    <col min="12546" max="12546" width="2.5" style="1207" customWidth="1"/>
    <col min="12547" max="12547" width="25.58203125" style="1207" customWidth="1"/>
    <col min="12548" max="12548" width="2" style="1207" customWidth="1"/>
    <col min="12549" max="12558" width="10.58203125" style="1207" customWidth="1"/>
    <col min="12559" max="12798" width="9" style="1207"/>
    <col min="12799" max="12799" width="3.33203125" style="1207" customWidth="1"/>
    <col min="12800" max="12800" width="4.5" style="1207" customWidth="1"/>
    <col min="12801" max="12801" width="19.83203125" style="1207" customWidth="1"/>
    <col min="12802" max="12802" width="2.5" style="1207" customWidth="1"/>
    <col min="12803" max="12803" width="25.58203125" style="1207" customWidth="1"/>
    <col min="12804" max="12804" width="2" style="1207" customWidth="1"/>
    <col min="12805" max="12814" width="10.58203125" style="1207" customWidth="1"/>
    <col min="12815" max="13054" width="9" style="1207"/>
    <col min="13055" max="13055" width="3.33203125" style="1207" customWidth="1"/>
    <col min="13056" max="13056" width="4.5" style="1207" customWidth="1"/>
    <col min="13057" max="13057" width="19.83203125" style="1207" customWidth="1"/>
    <col min="13058" max="13058" width="2.5" style="1207" customWidth="1"/>
    <col min="13059" max="13059" width="25.58203125" style="1207" customWidth="1"/>
    <col min="13060" max="13060" width="2" style="1207" customWidth="1"/>
    <col min="13061" max="13070" width="10.58203125" style="1207" customWidth="1"/>
    <col min="13071" max="13310" width="9" style="1207"/>
    <col min="13311" max="13311" width="3.33203125" style="1207" customWidth="1"/>
    <col min="13312" max="13312" width="4.5" style="1207" customWidth="1"/>
    <col min="13313" max="13313" width="19.83203125" style="1207" customWidth="1"/>
    <col min="13314" max="13314" width="2.5" style="1207" customWidth="1"/>
    <col min="13315" max="13315" width="25.58203125" style="1207" customWidth="1"/>
    <col min="13316" max="13316" width="2" style="1207" customWidth="1"/>
    <col min="13317" max="13326" width="10.58203125" style="1207" customWidth="1"/>
    <col min="13327" max="13566" width="9" style="1207"/>
    <col min="13567" max="13567" width="3.33203125" style="1207" customWidth="1"/>
    <col min="13568" max="13568" width="4.5" style="1207" customWidth="1"/>
    <col min="13569" max="13569" width="19.83203125" style="1207" customWidth="1"/>
    <col min="13570" max="13570" width="2.5" style="1207" customWidth="1"/>
    <col min="13571" max="13571" width="25.58203125" style="1207" customWidth="1"/>
    <col min="13572" max="13572" width="2" style="1207" customWidth="1"/>
    <col min="13573" max="13582" width="10.58203125" style="1207" customWidth="1"/>
    <col min="13583" max="13822" width="9" style="1207"/>
    <col min="13823" max="13823" width="3.33203125" style="1207" customWidth="1"/>
    <col min="13824" max="13824" width="4.5" style="1207" customWidth="1"/>
    <col min="13825" max="13825" width="19.83203125" style="1207" customWidth="1"/>
    <col min="13826" max="13826" width="2.5" style="1207" customWidth="1"/>
    <col min="13827" max="13827" width="25.58203125" style="1207" customWidth="1"/>
    <col min="13828" max="13828" width="2" style="1207" customWidth="1"/>
    <col min="13829" max="13838" width="10.58203125" style="1207" customWidth="1"/>
    <col min="13839" max="14078" width="9" style="1207"/>
    <col min="14079" max="14079" width="3.33203125" style="1207" customWidth="1"/>
    <col min="14080" max="14080" width="4.5" style="1207" customWidth="1"/>
    <col min="14081" max="14081" width="19.83203125" style="1207" customWidth="1"/>
    <col min="14082" max="14082" width="2.5" style="1207" customWidth="1"/>
    <col min="14083" max="14083" width="25.58203125" style="1207" customWidth="1"/>
    <col min="14084" max="14084" width="2" style="1207" customWidth="1"/>
    <col min="14085" max="14094" width="10.58203125" style="1207" customWidth="1"/>
    <col min="14095" max="14334" width="9" style="1207"/>
    <col min="14335" max="14335" width="3.33203125" style="1207" customWidth="1"/>
    <col min="14336" max="14336" width="4.5" style="1207" customWidth="1"/>
    <col min="14337" max="14337" width="19.83203125" style="1207" customWidth="1"/>
    <col min="14338" max="14338" width="2.5" style="1207" customWidth="1"/>
    <col min="14339" max="14339" width="25.58203125" style="1207" customWidth="1"/>
    <col min="14340" max="14340" width="2" style="1207" customWidth="1"/>
    <col min="14341" max="14350" width="10.58203125" style="1207" customWidth="1"/>
    <col min="14351" max="14590" width="9" style="1207"/>
    <col min="14591" max="14591" width="3.33203125" style="1207" customWidth="1"/>
    <col min="14592" max="14592" width="4.5" style="1207" customWidth="1"/>
    <col min="14593" max="14593" width="19.83203125" style="1207" customWidth="1"/>
    <col min="14594" max="14594" width="2.5" style="1207" customWidth="1"/>
    <col min="14595" max="14595" width="25.58203125" style="1207" customWidth="1"/>
    <col min="14596" max="14596" width="2" style="1207" customWidth="1"/>
    <col min="14597" max="14606" width="10.58203125" style="1207" customWidth="1"/>
    <col min="14607" max="14846" width="9" style="1207"/>
    <col min="14847" max="14847" width="3.33203125" style="1207" customWidth="1"/>
    <col min="14848" max="14848" width="4.5" style="1207" customWidth="1"/>
    <col min="14849" max="14849" width="19.83203125" style="1207" customWidth="1"/>
    <col min="14850" max="14850" width="2.5" style="1207" customWidth="1"/>
    <col min="14851" max="14851" width="25.58203125" style="1207" customWidth="1"/>
    <col min="14852" max="14852" width="2" style="1207" customWidth="1"/>
    <col min="14853" max="14862" width="10.58203125" style="1207" customWidth="1"/>
    <col min="14863" max="15102" width="9" style="1207"/>
    <col min="15103" max="15103" width="3.33203125" style="1207" customWidth="1"/>
    <col min="15104" max="15104" width="4.5" style="1207" customWidth="1"/>
    <col min="15105" max="15105" width="19.83203125" style="1207" customWidth="1"/>
    <col min="15106" max="15106" width="2.5" style="1207" customWidth="1"/>
    <col min="15107" max="15107" width="25.58203125" style="1207" customWidth="1"/>
    <col min="15108" max="15108" width="2" style="1207" customWidth="1"/>
    <col min="15109" max="15118" width="10.58203125" style="1207" customWidth="1"/>
    <col min="15119" max="15358" width="9" style="1207"/>
    <col min="15359" max="15359" width="3.33203125" style="1207" customWidth="1"/>
    <col min="15360" max="15360" width="4.5" style="1207" customWidth="1"/>
    <col min="15361" max="15361" width="19.83203125" style="1207" customWidth="1"/>
    <col min="15362" max="15362" width="2.5" style="1207" customWidth="1"/>
    <col min="15363" max="15363" width="25.58203125" style="1207" customWidth="1"/>
    <col min="15364" max="15364" width="2" style="1207" customWidth="1"/>
    <col min="15365" max="15374" width="10.58203125" style="1207" customWidth="1"/>
    <col min="15375" max="15614" width="9" style="1207"/>
    <col min="15615" max="15615" width="3.33203125" style="1207" customWidth="1"/>
    <col min="15616" max="15616" width="4.5" style="1207" customWidth="1"/>
    <col min="15617" max="15617" width="19.83203125" style="1207" customWidth="1"/>
    <col min="15618" max="15618" width="2.5" style="1207" customWidth="1"/>
    <col min="15619" max="15619" width="25.58203125" style="1207" customWidth="1"/>
    <col min="15620" max="15620" width="2" style="1207" customWidth="1"/>
    <col min="15621" max="15630" width="10.58203125" style="1207" customWidth="1"/>
    <col min="15631" max="15870" width="9" style="1207"/>
    <col min="15871" max="15871" width="3.33203125" style="1207" customWidth="1"/>
    <col min="15872" max="15872" width="4.5" style="1207" customWidth="1"/>
    <col min="15873" max="15873" width="19.83203125" style="1207" customWidth="1"/>
    <col min="15874" max="15874" width="2.5" style="1207" customWidth="1"/>
    <col min="15875" max="15875" width="25.58203125" style="1207" customWidth="1"/>
    <col min="15876" max="15876" width="2" style="1207" customWidth="1"/>
    <col min="15877" max="15886" width="10.58203125" style="1207" customWidth="1"/>
    <col min="15887" max="16126" width="9" style="1207"/>
    <col min="16127" max="16127" width="3.33203125" style="1207" customWidth="1"/>
    <col min="16128" max="16128" width="4.5" style="1207" customWidth="1"/>
    <col min="16129" max="16129" width="19.83203125" style="1207" customWidth="1"/>
    <col min="16130" max="16130" width="2.5" style="1207" customWidth="1"/>
    <col min="16131" max="16131" width="25.58203125" style="1207" customWidth="1"/>
    <col min="16132" max="16132" width="2" style="1207" customWidth="1"/>
    <col min="16133" max="16142" width="10.58203125" style="1207" customWidth="1"/>
    <col min="16143" max="16384" width="9" style="1207"/>
  </cols>
  <sheetData>
    <row r="1" spans="1:24" s="2224" customFormat="1" ht="20.149999999999999" customHeight="1">
      <c r="A1" s="3169" t="str">
        <f>HYPERLINK("#", "【目次に戻る】")</f>
        <v>【目次に戻る】</v>
      </c>
      <c r="B1" s="3169"/>
      <c r="C1" s="3169"/>
      <c r="D1" s="3169"/>
      <c r="E1" s="2393"/>
      <c r="F1" s="2393"/>
      <c r="G1" s="2393"/>
      <c r="H1" s="2393"/>
      <c r="I1" s="2393"/>
      <c r="J1" s="2393"/>
      <c r="K1" s="2393"/>
      <c r="L1" s="2393"/>
      <c r="M1" s="2393"/>
      <c r="N1" s="2393"/>
      <c r="O1" s="2393"/>
      <c r="P1" s="2393"/>
      <c r="Q1" s="2393"/>
      <c r="R1" s="2393"/>
      <c r="S1" s="2393"/>
      <c r="T1" s="2393"/>
      <c r="U1" s="2393"/>
      <c r="V1" s="2393"/>
      <c r="W1" s="2393"/>
      <c r="X1" s="2393"/>
    </row>
    <row r="2" spans="1:24" s="2224" customFormat="1" ht="20.149999999999999" customHeight="1">
      <c r="A2" s="3169" t="str">
        <f>HYPERLINK("#", "【業務所管課別目次に戻る】")</f>
        <v>【業務所管課別目次に戻る】</v>
      </c>
      <c r="B2" s="3169"/>
      <c r="C2" s="3169"/>
      <c r="D2" s="3169"/>
      <c r="E2" s="2393"/>
      <c r="F2" s="2393"/>
      <c r="G2" s="2393"/>
      <c r="H2" s="2393"/>
      <c r="I2" s="2393"/>
      <c r="J2" s="2393"/>
      <c r="K2" s="2393"/>
      <c r="L2" s="2393"/>
      <c r="M2" s="2393"/>
      <c r="N2" s="2393"/>
      <c r="O2" s="2393"/>
      <c r="P2" s="2393"/>
      <c r="Q2" s="2393"/>
      <c r="R2" s="2393"/>
      <c r="S2" s="2393"/>
      <c r="T2" s="2393"/>
      <c r="U2" s="2393"/>
      <c r="V2" s="2393"/>
      <c r="W2" s="2393"/>
      <c r="X2" s="2393"/>
    </row>
    <row r="3" spans="1:24" ht="27.75" customHeight="1">
      <c r="A3" s="3170" t="s">
        <v>8517</v>
      </c>
      <c r="B3" s="3170"/>
      <c r="C3" s="3170"/>
      <c r="D3" s="3170"/>
      <c r="E3" s="3170"/>
      <c r="F3" s="3170"/>
      <c r="G3" s="3170"/>
      <c r="H3" s="3170"/>
      <c r="I3" s="3170"/>
      <c r="J3" s="3170"/>
      <c r="K3" s="3170"/>
      <c r="L3" s="3170"/>
      <c r="M3" s="3170"/>
      <c r="N3" s="3170"/>
      <c r="O3" s="3170"/>
      <c r="P3" s="1761" t="s">
        <v>5012</v>
      </c>
      <c r="Q3" s="2220"/>
      <c r="R3" s="2221" t="s">
        <v>4618</v>
      </c>
      <c r="S3" s="2222" t="str">
        <f>設定!$B$14</f>
        <v>（令和8年4月1日現在）</v>
      </c>
    </row>
    <row r="4" spans="1:24" ht="16.5" customHeight="1">
      <c r="A4" s="171"/>
      <c r="B4" s="1204"/>
      <c r="C4" s="1204"/>
      <c r="D4" s="171"/>
      <c r="E4" s="1205"/>
      <c r="F4" s="379"/>
      <c r="G4" s="969"/>
      <c r="H4" s="969"/>
      <c r="I4" s="969"/>
      <c r="J4" s="969"/>
      <c r="K4" s="969"/>
      <c r="L4" s="969"/>
      <c r="M4" s="969"/>
      <c r="N4" s="1207"/>
      <c r="O4" s="1208" t="str">
        <f>S3</f>
        <v>（令和8年4月1日現在）</v>
      </c>
      <c r="R4" s="2221" t="s">
        <v>4619</v>
      </c>
      <c r="S4" s="2223" t="s">
        <v>4948</v>
      </c>
      <c r="T4" s="1772" t="str">
        <f>HYPERLINK("#", "統計表リンク")</f>
        <v>統計表リンク</v>
      </c>
    </row>
    <row r="5" spans="1:24" ht="16.5" customHeight="1">
      <c r="A5" s="2225" t="s">
        <v>3227</v>
      </c>
      <c r="B5" s="2225"/>
      <c r="C5" s="2226"/>
      <c r="D5" s="2227"/>
      <c r="E5" s="2228"/>
      <c r="F5" s="2228"/>
      <c r="G5" s="2610"/>
      <c r="H5" s="2610"/>
      <c r="I5" s="2610"/>
      <c r="J5" s="2610"/>
      <c r="K5" s="2610"/>
      <c r="L5" s="2610"/>
      <c r="M5" s="2610"/>
      <c r="N5" s="2610"/>
      <c r="O5" s="2304"/>
    </row>
    <row r="6" spans="1:24" ht="16.5" customHeight="1">
      <c r="A6" s="2225" t="s">
        <v>8237</v>
      </c>
      <c r="B6" s="2225"/>
      <c r="C6" s="2226"/>
      <c r="D6" s="2225"/>
      <c r="E6" s="2229"/>
      <c r="F6" s="2228"/>
      <c r="G6" s="2610"/>
      <c r="H6" s="2610"/>
      <c r="I6" s="2610"/>
      <c r="J6" s="2610"/>
      <c r="K6" s="2610"/>
      <c r="L6" s="2304"/>
      <c r="M6" s="2304"/>
      <c r="N6" s="2304"/>
      <c r="O6" s="2610"/>
    </row>
    <row r="7" spans="1:24" ht="16.5" customHeight="1">
      <c r="A7" s="2227"/>
      <c r="B7" s="2611" t="s">
        <v>8238</v>
      </c>
      <c r="C7" s="2612"/>
      <c r="D7" s="2613"/>
      <c r="E7" s="2453" t="s">
        <v>3226</v>
      </c>
      <c r="F7" s="2230"/>
      <c r="G7" s="3076" t="s">
        <v>8239</v>
      </c>
      <c r="H7" s="3077"/>
      <c r="I7" s="3077"/>
      <c r="J7" s="3077"/>
      <c r="K7" s="3077"/>
      <c r="L7" s="3077"/>
      <c r="M7" s="3077"/>
      <c r="N7" s="3077"/>
      <c r="O7" s="3078"/>
    </row>
    <row r="8" spans="1:24" ht="16.5" customHeight="1">
      <c r="A8" s="2227"/>
      <c r="B8" s="2614"/>
      <c r="C8" s="2231" t="s">
        <v>8240</v>
      </c>
      <c r="D8" s="2615"/>
      <c r="E8" s="2616"/>
      <c r="F8" s="2617"/>
      <c r="G8" s="3082"/>
      <c r="H8" s="3083"/>
      <c r="I8" s="3083"/>
      <c r="J8" s="3083"/>
      <c r="K8" s="3083"/>
      <c r="L8" s="3083"/>
      <c r="M8" s="3083"/>
      <c r="N8" s="3083"/>
      <c r="O8" s="3084"/>
    </row>
    <row r="9" spans="1:24" ht="16.5" customHeight="1">
      <c r="A9" s="2227"/>
      <c r="B9" s="2618"/>
      <c r="C9" s="2231" t="s">
        <v>8241</v>
      </c>
      <c r="D9" s="2615"/>
      <c r="E9" s="2619"/>
      <c r="F9" s="2620"/>
      <c r="G9" s="3079"/>
      <c r="H9" s="3080"/>
      <c r="I9" s="3080"/>
      <c r="J9" s="3080"/>
      <c r="K9" s="3080"/>
      <c r="L9" s="3080"/>
      <c r="M9" s="3080"/>
      <c r="N9" s="3080"/>
      <c r="O9" s="3081"/>
    </row>
    <row r="10" spans="1:24" ht="16.5" customHeight="1">
      <c r="A10" s="2227"/>
      <c r="B10" s="2618"/>
      <c r="C10" s="2394" t="s">
        <v>8242</v>
      </c>
      <c r="D10" s="2232"/>
      <c r="E10" s="2453" t="s">
        <v>8243</v>
      </c>
      <c r="F10" s="2230"/>
      <c r="G10" s="3171" t="s">
        <v>8244</v>
      </c>
      <c r="H10" s="3172"/>
      <c r="I10" s="3172"/>
      <c r="J10" s="3172"/>
      <c r="K10" s="3172"/>
      <c r="L10" s="3172"/>
      <c r="M10" s="3172"/>
      <c r="N10" s="3172"/>
      <c r="O10" s="3173"/>
    </row>
    <row r="11" spans="1:24" ht="16.5" customHeight="1">
      <c r="A11" s="2227"/>
      <c r="B11" s="2618"/>
      <c r="C11" s="2394" t="s">
        <v>7417</v>
      </c>
      <c r="D11" s="2232"/>
      <c r="E11" s="2616"/>
      <c r="F11" s="2617"/>
      <c r="G11" s="3174"/>
      <c r="H11" s="3175"/>
      <c r="I11" s="3175"/>
      <c r="J11" s="3175"/>
      <c r="K11" s="3175"/>
      <c r="L11" s="3175"/>
      <c r="M11" s="3175"/>
      <c r="N11" s="3175"/>
      <c r="O11" s="3176"/>
    </row>
    <row r="12" spans="1:24" ht="16.5" customHeight="1">
      <c r="A12" s="2227"/>
      <c r="B12" s="2618"/>
      <c r="C12" s="2261" t="s">
        <v>8245</v>
      </c>
      <c r="D12" s="2621"/>
      <c r="E12" s="2453" t="s">
        <v>8246</v>
      </c>
      <c r="F12" s="2230"/>
      <c r="G12" s="3076" t="s">
        <v>8247</v>
      </c>
      <c r="H12" s="3077"/>
      <c r="I12" s="3077"/>
      <c r="J12" s="3077"/>
      <c r="K12" s="3077"/>
      <c r="L12" s="3077"/>
      <c r="M12" s="3077"/>
      <c r="N12" s="3077"/>
      <c r="O12" s="3078"/>
    </row>
    <row r="13" spans="1:24" ht="16.5" customHeight="1">
      <c r="A13" s="2227"/>
      <c r="B13" s="2618"/>
      <c r="C13" s="2622" t="s">
        <v>8248</v>
      </c>
      <c r="D13" s="2623"/>
      <c r="E13" s="2624"/>
      <c r="F13" s="2620"/>
      <c r="G13" s="3079"/>
      <c r="H13" s="3080"/>
      <c r="I13" s="3080"/>
      <c r="J13" s="3080"/>
      <c r="K13" s="3080"/>
      <c r="L13" s="3080"/>
      <c r="M13" s="3080"/>
      <c r="N13" s="3080"/>
      <c r="O13" s="3081"/>
    </row>
    <row r="14" spans="1:24" ht="16.5" customHeight="1">
      <c r="A14" s="2234"/>
      <c r="B14" s="2455" t="s">
        <v>3225</v>
      </c>
      <c r="C14" s="2235"/>
      <c r="D14" s="2236"/>
      <c r="E14" s="2456" t="s">
        <v>3224</v>
      </c>
      <c r="F14" s="2237"/>
      <c r="G14" s="3065" t="s">
        <v>8249</v>
      </c>
      <c r="H14" s="3066"/>
      <c r="I14" s="3066"/>
      <c r="J14" s="3066"/>
      <c r="K14" s="3066"/>
      <c r="L14" s="3066"/>
      <c r="M14" s="3066"/>
      <c r="N14" s="3066"/>
      <c r="O14" s="3067"/>
    </row>
    <row r="15" spans="1:24" ht="16.5" customHeight="1">
      <c r="A15" s="2234"/>
      <c r="B15" s="2455" t="s">
        <v>8250</v>
      </c>
      <c r="C15" s="2235"/>
      <c r="D15" s="2236"/>
      <c r="E15" s="2625" t="s">
        <v>3073</v>
      </c>
      <c r="F15" s="2626"/>
      <c r="G15" s="3065" t="s">
        <v>8251</v>
      </c>
      <c r="H15" s="3066"/>
      <c r="I15" s="3066"/>
      <c r="J15" s="3066"/>
      <c r="K15" s="3066"/>
      <c r="L15" s="3066"/>
      <c r="M15" s="3066"/>
      <c r="N15" s="3066"/>
      <c r="O15" s="3067"/>
    </row>
    <row r="16" spans="1:24" ht="16.5" customHeight="1">
      <c r="A16" s="2234"/>
      <c r="B16" s="2251"/>
      <c r="C16" s="2249"/>
      <c r="D16" s="2248"/>
      <c r="E16" s="2245" t="s">
        <v>8252</v>
      </c>
      <c r="F16" s="2246"/>
      <c r="G16" s="3085" t="s">
        <v>8253</v>
      </c>
      <c r="H16" s="3086"/>
      <c r="I16" s="3086"/>
      <c r="J16" s="3086"/>
      <c r="K16" s="3086"/>
      <c r="L16" s="3086"/>
      <c r="M16" s="3086"/>
      <c r="N16" s="3086"/>
      <c r="O16" s="3087"/>
    </row>
    <row r="17" spans="1:15" ht="16.5" customHeight="1">
      <c r="A17" s="2234"/>
      <c r="B17" s="2627"/>
      <c r="C17" s="2628"/>
      <c r="D17" s="2629"/>
      <c r="E17" s="2625" t="s">
        <v>9189</v>
      </c>
      <c r="F17" s="2626"/>
      <c r="G17" s="3065" t="s">
        <v>8254</v>
      </c>
      <c r="H17" s="3066"/>
      <c r="I17" s="3066"/>
      <c r="J17" s="3066"/>
      <c r="K17" s="3066"/>
      <c r="L17" s="3066"/>
      <c r="M17" s="3066"/>
      <c r="N17" s="3066"/>
      <c r="O17" s="3067"/>
    </row>
    <row r="18" spans="1:15" ht="16.5" customHeight="1">
      <c r="A18" s="2234"/>
      <c r="B18" s="2234"/>
      <c r="C18" s="2234"/>
      <c r="D18" s="2234"/>
      <c r="E18" s="2239"/>
      <c r="F18" s="2240"/>
      <c r="G18" s="2241"/>
      <c r="H18" s="2241"/>
      <c r="I18" s="2241"/>
      <c r="J18" s="2241"/>
      <c r="K18" s="2241"/>
      <c r="L18" s="2241"/>
      <c r="M18" s="2241"/>
      <c r="N18" s="2241"/>
      <c r="O18" s="2241"/>
    </row>
    <row r="19" spans="1:15" ht="16.5" customHeight="1">
      <c r="A19" s="2234"/>
      <c r="B19" s="2234"/>
      <c r="C19" s="2234"/>
      <c r="D19" s="2234"/>
      <c r="E19" s="2239"/>
      <c r="F19" s="2240"/>
      <c r="G19" s="2241"/>
      <c r="H19" s="2241"/>
      <c r="I19" s="2241"/>
      <c r="J19" s="2241"/>
      <c r="K19" s="2241"/>
      <c r="L19" s="2241"/>
      <c r="M19" s="2241"/>
      <c r="N19" s="2241"/>
      <c r="O19" s="2241"/>
    </row>
    <row r="20" spans="1:15" ht="16.5" customHeight="1">
      <c r="A20" s="2242" t="s">
        <v>3223</v>
      </c>
      <c r="B20" s="2242"/>
      <c r="C20" s="2243"/>
      <c r="D20" s="2234"/>
      <c r="E20" s="2239"/>
      <c r="F20" s="2240"/>
      <c r="G20" s="2630"/>
      <c r="H20" s="2630"/>
      <c r="I20" s="2630"/>
      <c r="J20" s="2630"/>
      <c r="K20" s="2630"/>
      <c r="L20" s="2630"/>
      <c r="M20" s="2630"/>
      <c r="N20" s="2630"/>
      <c r="O20" s="2630"/>
    </row>
    <row r="21" spans="1:15" ht="16.5" customHeight="1">
      <c r="A21" s="2242" t="s">
        <v>237</v>
      </c>
      <c r="B21" s="2242"/>
      <c r="C21" s="2243"/>
      <c r="D21" s="2234"/>
      <c r="E21" s="2239"/>
      <c r="F21" s="2240"/>
      <c r="G21" s="2630"/>
      <c r="H21" s="2630"/>
      <c r="I21" s="2630"/>
      <c r="J21" s="2630"/>
      <c r="K21" s="2630"/>
      <c r="L21" s="2630"/>
      <c r="M21" s="2630"/>
      <c r="N21" s="2630"/>
      <c r="O21" s="2630"/>
    </row>
    <row r="22" spans="1:15" ht="16.5" customHeight="1">
      <c r="A22" s="2234"/>
      <c r="B22" s="2455" t="s">
        <v>88</v>
      </c>
      <c r="C22" s="2235"/>
      <c r="D22" s="2236"/>
      <c r="E22" s="2456" t="s">
        <v>3222</v>
      </c>
      <c r="F22" s="2237"/>
      <c r="G22" s="3059" t="s">
        <v>8255</v>
      </c>
      <c r="H22" s="3060"/>
      <c r="I22" s="3060"/>
      <c r="J22" s="3060"/>
      <c r="K22" s="3060"/>
      <c r="L22" s="3060"/>
      <c r="M22" s="3060"/>
      <c r="N22" s="3060"/>
      <c r="O22" s="3061"/>
    </row>
    <row r="23" spans="1:15" ht="16.5" customHeight="1">
      <c r="A23" s="2234"/>
      <c r="B23" s="2244"/>
      <c r="C23" s="2262" t="s">
        <v>8256</v>
      </c>
      <c r="D23" s="2631"/>
      <c r="E23" s="2245"/>
      <c r="F23" s="2246"/>
      <c r="G23" s="3068"/>
      <c r="H23" s="3069"/>
      <c r="I23" s="3069"/>
      <c r="J23" s="3069"/>
      <c r="K23" s="3069"/>
      <c r="L23" s="3069"/>
      <c r="M23" s="3069"/>
      <c r="N23" s="3069"/>
      <c r="O23" s="3070"/>
    </row>
    <row r="24" spans="1:15" ht="16.5" customHeight="1">
      <c r="A24" s="2234"/>
      <c r="B24" s="2247"/>
      <c r="C24" s="2262" t="s">
        <v>8257</v>
      </c>
      <c r="D24" s="2631"/>
      <c r="E24" s="2632"/>
      <c r="F24" s="2633"/>
      <c r="G24" s="3062"/>
      <c r="H24" s="3063"/>
      <c r="I24" s="3063"/>
      <c r="J24" s="3063"/>
      <c r="K24" s="3063"/>
      <c r="L24" s="3063"/>
      <c r="M24" s="3063"/>
      <c r="N24" s="3063"/>
      <c r="O24" s="3064"/>
    </row>
    <row r="25" spans="1:15" ht="16.5" customHeight="1">
      <c r="A25" s="2234"/>
      <c r="B25" s="2247"/>
      <c r="C25" s="2234"/>
      <c r="D25" s="2248"/>
      <c r="E25" s="2456" t="s">
        <v>6564</v>
      </c>
      <c r="F25" s="2237"/>
      <c r="G25" s="3177" t="s">
        <v>8258</v>
      </c>
      <c r="H25" s="3178"/>
      <c r="I25" s="3178"/>
      <c r="J25" s="3178"/>
      <c r="K25" s="3178"/>
      <c r="L25" s="3178"/>
      <c r="M25" s="3178"/>
      <c r="N25" s="3178"/>
      <c r="O25" s="3179"/>
    </row>
    <row r="26" spans="1:15" ht="16.5" customHeight="1">
      <c r="A26" s="2234"/>
      <c r="B26" s="2247"/>
      <c r="C26" s="2234"/>
      <c r="D26" s="2248"/>
      <c r="E26" s="2245"/>
      <c r="F26" s="2246"/>
      <c r="G26" s="3180"/>
      <c r="H26" s="3181"/>
      <c r="I26" s="3181"/>
      <c r="J26" s="3181"/>
      <c r="K26" s="3181"/>
      <c r="L26" s="3181"/>
      <c r="M26" s="3181"/>
      <c r="N26" s="3181"/>
      <c r="O26" s="3182"/>
    </row>
    <row r="27" spans="1:15" ht="16.5" customHeight="1">
      <c r="A27" s="2234"/>
      <c r="B27" s="2247"/>
      <c r="C27" s="2234"/>
      <c r="D27" s="2248"/>
      <c r="E27" s="2632"/>
      <c r="F27" s="2633"/>
      <c r="G27" s="3183"/>
      <c r="H27" s="3184"/>
      <c r="I27" s="3184"/>
      <c r="J27" s="3184"/>
      <c r="K27" s="3184"/>
      <c r="L27" s="3184"/>
      <c r="M27" s="3184"/>
      <c r="N27" s="3184"/>
      <c r="O27" s="3185"/>
    </row>
    <row r="28" spans="1:15" ht="16.5" customHeight="1">
      <c r="A28" s="2234"/>
      <c r="B28" s="2247"/>
      <c r="C28" s="2234"/>
      <c r="D28" s="2248"/>
      <c r="E28" s="2456" t="s">
        <v>6565</v>
      </c>
      <c r="F28" s="2237"/>
      <c r="G28" s="3059" t="s">
        <v>8259</v>
      </c>
      <c r="H28" s="3060"/>
      <c r="I28" s="3060"/>
      <c r="J28" s="3060"/>
      <c r="K28" s="3060"/>
      <c r="L28" s="3060"/>
      <c r="M28" s="3060"/>
      <c r="N28" s="3060"/>
      <c r="O28" s="3061"/>
    </row>
    <row r="29" spans="1:15" ht="16.5" customHeight="1">
      <c r="A29" s="2234"/>
      <c r="B29" s="2247"/>
      <c r="C29" s="2234"/>
      <c r="D29" s="2248"/>
      <c r="E29" s="2245"/>
      <c r="F29" s="2246"/>
      <c r="G29" s="3062"/>
      <c r="H29" s="3063"/>
      <c r="I29" s="3063"/>
      <c r="J29" s="3063"/>
      <c r="K29" s="3063"/>
      <c r="L29" s="3063"/>
      <c r="M29" s="3063"/>
      <c r="N29" s="3063"/>
      <c r="O29" s="3064"/>
    </row>
    <row r="30" spans="1:15" ht="16.5" customHeight="1">
      <c r="A30" s="2234"/>
      <c r="B30" s="2627"/>
      <c r="C30" s="2628"/>
      <c r="D30" s="2629"/>
      <c r="E30" s="2635" t="s">
        <v>8260</v>
      </c>
      <c r="F30" s="2636"/>
      <c r="G30" s="3071" t="s">
        <v>8261</v>
      </c>
      <c r="H30" s="3072"/>
      <c r="I30" s="3072"/>
      <c r="J30" s="3072"/>
      <c r="K30" s="3072"/>
      <c r="L30" s="3072"/>
      <c r="M30" s="3072"/>
      <c r="N30" s="3072"/>
      <c r="O30" s="3073"/>
    </row>
    <row r="31" spans="1:15" ht="16.5" customHeight="1">
      <c r="A31" s="2234"/>
      <c r="B31" s="2637" t="s">
        <v>3221</v>
      </c>
      <c r="C31" s="2638"/>
      <c r="D31" s="2639"/>
      <c r="E31" s="2625" t="s">
        <v>6566</v>
      </c>
      <c r="F31" s="2626"/>
      <c r="G31" s="3065" t="s">
        <v>8262</v>
      </c>
      <c r="H31" s="3066"/>
      <c r="I31" s="3066"/>
      <c r="J31" s="3066"/>
      <c r="K31" s="3066"/>
      <c r="L31" s="3066"/>
      <c r="M31" s="3066"/>
      <c r="N31" s="3066"/>
      <c r="O31" s="3067"/>
    </row>
    <row r="32" spans="1:15" ht="16.5" customHeight="1">
      <c r="A32" s="2234"/>
      <c r="B32" s="2455" t="s">
        <v>3220</v>
      </c>
      <c r="C32" s="2235"/>
      <c r="D32" s="2236"/>
      <c r="E32" s="2456" t="s">
        <v>8263</v>
      </c>
      <c r="F32" s="2237"/>
      <c r="G32" s="3059" t="s">
        <v>8264</v>
      </c>
      <c r="H32" s="3060"/>
      <c r="I32" s="3060"/>
      <c r="J32" s="3060"/>
      <c r="K32" s="3060"/>
      <c r="L32" s="3060"/>
      <c r="M32" s="3060"/>
      <c r="N32" s="3060"/>
      <c r="O32" s="3061"/>
    </row>
    <row r="33" spans="1:15" ht="16.5" customHeight="1">
      <c r="A33" s="2234"/>
      <c r="B33" s="2244"/>
      <c r="C33" s="2249"/>
      <c r="D33" s="2248"/>
      <c r="E33" s="2632"/>
      <c r="F33" s="2633"/>
      <c r="G33" s="3062"/>
      <c r="H33" s="3063"/>
      <c r="I33" s="3063"/>
      <c r="J33" s="3063"/>
      <c r="K33" s="3063"/>
      <c r="L33" s="3063"/>
      <c r="M33" s="3063"/>
      <c r="N33" s="3063"/>
      <c r="O33" s="3064"/>
    </row>
    <row r="34" spans="1:15" ht="16.5" customHeight="1">
      <c r="A34" s="2234"/>
      <c r="B34" s="2247"/>
      <c r="C34" s="2234"/>
      <c r="D34" s="2248"/>
      <c r="E34" s="2456" t="s">
        <v>8265</v>
      </c>
      <c r="F34" s="2237"/>
      <c r="G34" s="3059" t="s">
        <v>8266</v>
      </c>
      <c r="H34" s="3060"/>
      <c r="I34" s="3060"/>
      <c r="J34" s="3060"/>
      <c r="K34" s="3060"/>
      <c r="L34" s="3060"/>
      <c r="M34" s="3060"/>
      <c r="N34" s="3060"/>
      <c r="O34" s="3061"/>
    </row>
    <row r="35" spans="1:15" ht="16.5" customHeight="1">
      <c r="A35" s="2234"/>
      <c r="B35" s="2627"/>
      <c r="C35" s="2628"/>
      <c r="D35" s="2629"/>
      <c r="E35" s="2632"/>
      <c r="F35" s="2633"/>
      <c r="G35" s="3062"/>
      <c r="H35" s="3063"/>
      <c r="I35" s="3063"/>
      <c r="J35" s="3063"/>
      <c r="K35" s="3063"/>
      <c r="L35" s="3063"/>
      <c r="M35" s="3063"/>
      <c r="N35" s="3063"/>
      <c r="O35" s="3064"/>
    </row>
    <row r="36" spans="1:15" ht="16.5" customHeight="1">
      <c r="A36" s="2234"/>
      <c r="B36" s="2455" t="s">
        <v>3219</v>
      </c>
      <c r="C36" s="2235"/>
      <c r="D36" s="2236"/>
      <c r="E36" s="2456" t="s">
        <v>8267</v>
      </c>
      <c r="F36" s="2237"/>
      <c r="G36" s="3059" t="s">
        <v>8268</v>
      </c>
      <c r="H36" s="3060"/>
      <c r="I36" s="3060"/>
      <c r="J36" s="3060"/>
      <c r="K36" s="3060"/>
      <c r="L36" s="3060"/>
      <c r="M36" s="3060"/>
      <c r="N36" s="3060"/>
      <c r="O36" s="3061"/>
    </row>
    <row r="37" spans="1:15" ht="16.5" customHeight="1">
      <c r="A37" s="2234"/>
      <c r="B37" s="2244"/>
      <c r="C37" s="2249"/>
      <c r="D37" s="2248"/>
      <c r="E37" s="2245"/>
      <c r="F37" s="2246"/>
      <c r="G37" s="3062"/>
      <c r="H37" s="3063"/>
      <c r="I37" s="3063"/>
      <c r="J37" s="3063"/>
      <c r="K37" s="3063"/>
      <c r="L37" s="3063"/>
      <c r="M37" s="3063"/>
      <c r="N37" s="3063"/>
      <c r="O37" s="3064"/>
    </row>
    <row r="38" spans="1:15" ht="16.5" customHeight="1">
      <c r="A38" s="2250"/>
      <c r="B38" s="2455" t="s">
        <v>3218</v>
      </c>
      <c r="C38" s="2235"/>
      <c r="D38" s="2640"/>
      <c r="E38" s="2625" t="s">
        <v>8269</v>
      </c>
      <c r="F38" s="2626"/>
      <c r="G38" s="3065" t="s">
        <v>8270</v>
      </c>
      <c r="H38" s="3066"/>
      <c r="I38" s="3066"/>
      <c r="J38" s="3066"/>
      <c r="K38" s="3066"/>
      <c r="L38" s="3066"/>
      <c r="M38" s="3066"/>
      <c r="N38" s="3066"/>
      <c r="O38" s="3067"/>
    </row>
    <row r="39" spans="1:15" ht="16.5" customHeight="1">
      <c r="A39" s="2250"/>
      <c r="B39" s="2251"/>
      <c r="C39" s="2234"/>
      <c r="D39" s="2252"/>
      <c r="E39" s="2456" t="s">
        <v>8271</v>
      </c>
      <c r="F39" s="2237"/>
      <c r="G39" s="3059" t="s">
        <v>8272</v>
      </c>
      <c r="H39" s="3060"/>
      <c r="I39" s="3060"/>
      <c r="J39" s="3060"/>
      <c r="K39" s="3060"/>
      <c r="L39" s="3060"/>
      <c r="M39" s="3060"/>
      <c r="N39" s="3060"/>
      <c r="O39" s="3061"/>
    </row>
    <row r="40" spans="1:15" ht="16.5" customHeight="1">
      <c r="A40" s="2250"/>
      <c r="B40" s="2641"/>
      <c r="C40" s="2628"/>
      <c r="D40" s="2642"/>
      <c r="E40" s="2643"/>
      <c r="F40" s="2633"/>
      <c r="G40" s="3062"/>
      <c r="H40" s="3063"/>
      <c r="I40" s="3063"/>
      <c r="J40" s="3063"/>
      <c r="K40" s="3063"/>
      <c r="L40" s="3063"/>
      <c r="M40" s="3063"/>
      <c r="N40" s="3063"/>
      <c r="O40" s="3064"/>
    </row>
    <row r="41" spans="1:15" ht="16.5" customHeight="1">
      <c r="A41" s="2250"/>
      <c r="B41" s="2455" t="s">
        <v>8273</v>
      </c>
      <c r="C41" s="2235"/>
      <c r="D41" s="2640"/>
      <c r="E41" s="2625" t="s">
        <v>3216</v>
      </c>
      <c r="F41" s="2626"/>
      <c r="G41" s="3065" t="s">
        <v>8274</v>
      </c>
      <c r="H41" s="3066"/>
      <c r="I41" s="3066"/>
      <c r="J41" s="3066"/>
      <c r="K41" s="3066"/>
      <c r="L41" s="3066"/>
      <c r="M41" s="3066"/>
      <c r="N41" s="3066"/>
      <c r="O41" s="3067"/>
    </row>
    <row r="42" spans="1:15" ht="16.5" customHeight="1">
      <c r="A42" s="2250"/>
      <c r="B42" s="2251"/>
      <c r="C42" s="2234"/>
      <c r="D42" s="2252"/>
      <c r="E42" s="2625" t="s">
        <v>8275</v>
      </c>
      <c r="F42" s="2626"/>
      <c r="G42" s="3134" t="s">
        <v>8276</v>
      </c>
      <c r="H42" s="3168"/>
      <c r="I42" s="3168"/>
      <c r="J42" s="3168"/>
      <c r="K42" s="3168"/>
      <c r="L42" s="3168"/>
      <c r="M42" s="3168"/>
      <c r="N42" s="3168"/>
      <c r="O42" s="3135"/>
    </row>
    <row r="43" spans="1:15" ht="16.5" customHeight="1">
      <c r="A43" s="2250"/>
      <c r="B43" s="2254"/>
      <c r="C43" s="2250"/>
      <c r="D43" s="2252"/>
      <c r="E43" s="2625" t="s">
        <v>8277</v>
      </c>
      <c r="F43" s="2626"/>
      <c r="G43" s="3134" t="s">
        <v>8278</v>
      </c>
      <c r="H43" s="3168"/>
      <c r="I43" s="3168"/>
      <c r="J43" s="3168"/>
      <c r="K43" s="3168"/>
      <c r="L43" s="3168"/>
      <c r="M43" s="3168"/>
      <c r="N43" s="3168"/>
      <c r="O43" s="3135"/>
    </row>
    <row r="44" spans="1:15" ht="16.5" customHeight="1">
      <c r="A44" s="2250"/>
      <c r="B44" s="2254"/>
      <c r="C44" s="2250"/>
      <c r="D44" s="2252"/>
      <c r="E44" s="2625" t="s">
        <v>8279</v>
      </c>
      <c r="F44" s="2626"/>
      <c r="G44" s="3065" t="s">
        <v>8280</v>
      </c>
      <c r="H44" s="3066"/>
      <c r="I44" s="3066"/>
      <c r="J44" s="3066"/>
      <c r="K44" s="3066"/>
      <c r="L44" s="3066"/>
      <c r="M44" s="3066"/>
      <c r="N44" s="3066"/>
      <c r="O44" s="3067"/>
    </row>
    <row r="45" spans="1:15" ht="16.5" customHeight="1">
      <c r="A45" s="2250"/>
      <c r="B45" s="2254"/>
      <c r="C45" s="2250"/>
      <c r="D45" s="2252"/>
      <c r="E45" s="2625" t="s">
        <v>8281</v>
      </c>
      <c r="F45" s="2626"/>
      <c r="G45" s="3134" t="s">
        <v>8282</v>
      </c>
      <c r="H45" s="3168"/>
      <c r="I45" s="3168"/>
      <c r="J45" s="3168"/>
      <c r="K45" s="3168"/>
      <c r="L45" s="3168"/>
      <c r="M45" s="3168"/>
      <c r="N45" s="3168"/>
      <c r="O45" s="3135"/>
    </row>
    <row r="46" spans="1:15" ht="16.5" customHeight="1">
      <c r="A46" s="2250"/>
      <c r="B46" s="2646"/>
      <c r="C46" s="2647"/>
      <c r="D46" s="2642"/>
      <c r="E46" s="2625" t="s">
        <v>8283</v>
      </c>
      <c r="F46" s="2626"/>
      <c r="G46" s="3065" t="s">
        <v>8284</v>
      </c>
      <c r="H46" s="3066"/>
      <c r="I46" s="3066"/>
      <c r="J46" s="3066"/>
      <c r="K46" s="3066"/>
      <c r="L46" s="3066"/>
      <c r="M46" s="3066"/>
      <c r="N46" s="3066"/>
      <c r="O46" s="3067"/>
    </row>
    <row r="47" spans="1:15" ht="16.5" customHeight="1">
      <c r="A47" s="2250"/>
      <c r="B47" s="2455" t="s">
        <v>8285</v>
      </c>
      <c r="C47" s="2235"/>
      <c r="D47" s="2640"/>
      <c r="E47" s="2648" t="s">
        <v>6567</v>
      </c>
      <c r="F47" s="2626"/>
      <c r="G47" s="3065" t="s">
        <v>8286</v>
      </c>
      <c r="H47" s="3066"/>
      <c r="I47" s="3066"/>
      <c r="J47" s="3066"/>
      <c r="K47" s="3066"/>
      <c r="L47" s="3066"/>
      <c r="M47" s="3066"/>
      <c r="N47" s="3066"/>
      <c r="O47" s="3067"/>
    </row>
    <row r="48" spans="1:15" ht="16.5" customHeight="1">
      <c r="A48" s="2250"/>
      <c r="B48" s="2244"/>
      <c r="C48" s="2249"/>
      <c r="D48" s="2252"/>
      <c r="E48" s="2456" t="s">
        <v>8287</v>
      </c>
      <c r="F48" s="2237"/>
      <c r="G48" s="3059" t="s">
        <v>8288</v>
      </c>
      <c r="H48" s="3060"/>
      <c r="I48" s="3060"/>
      <c r="J48" s="3060"/>
      <c r="K48" s="3060"/>
      <c r="L48" s="3060"/>
      <c r="M48" s="3060"/>
      <c r="N48" s="3060"/>
      <c r="O48" s="3061"/>
    </row>
    <row r="49" spans="1:15" ht="16.5" customHeight="1">
      <c r="A49" s="2250"/>
      <c r="B49" s="2247"/>
      <c r="C49" s="2234"/>
      <c r="D49" s="2252"/>
      <c r="E49" s="2649"/>
      <c r="F49" s="2246"/>
      <c r="G49" s="3062"/>
      <c r="H49" s="3063"/>
      <c r="I49" s="3063"/>
      <c r="J49" s="3063"/>
      <c r="K49" s="3063"/>
      <c r="L49" s="3063"/>
      <c r="M49" s="3063"/>
      <c r="N49" s="3063"/>
      <c r="O49" s="3064"/>
    </row>
    <row r="50" spans="1:15" ht="16.5" customHeight="1">
      <c r="A50" s="2310"/>
      <c r="B50" s="2650"/>
      <c r="C50" s="2647"/>
      <c r="D50" s="2642"/>
      <c r="E50" s="2625" t="s">
        <v>8289</v>
      </c>
      <c r="F50" s="2651"/>
      <c r="G50" s="3065" t="s">
        <v>8290</v>
      </c>
      <c r="H50" s="3066"/>
      <c r="I50" s="3066"/>
      <c r="J50" s="3066"/>
      <c r="K50" s="3066"/>
      <c r="L50" s="3066"/>
      <c r="M50" s="3066"/>
      <c r="N50" s="3066"/>
      <c r="O50" s="3067"/>
    </row>
    <row r="51" spans="1:15" ht="16.5" customHeight="1">
      <c r="A51" s="2310"/>
      <c r="B51" s="2455" t="s">
        <v>3215</v>
      </c>
      <c r="C51" s="2235"/>
      <c r="D51" s="2640"/>
      <c r="E51" s="2456" t="s">
        <v>6568</v>
      </c>
      <c r="F51" s="2237"/>
      <c r="G51" s="3059" t="s">
        <v>8291</v>
      </c>
      <c r="H51" s="3060"/>
      <c r="I51" s="3060"/>
      <c r="J51" s="3060"/>
      <c r="K51" s="3060"/>
      <c r="L51" s="3060"/>
      <c r="M51" s="3060"/>
      <c r="N51" s="3060"/>
      <c r="O51" s="3061"/>
    </row>
    <row r="52" spans="1:15" ht="16.5" customHeight="1">
      <c r="A52" s="2310"/>
      <c r="B52" s="2251"/>
      <c r="C52" s="2249"/>
      <c r="D52" s="2252"/>
      <c r="E52" s="2245"/>
      <c r="F52" s="2246"/>
      <c r="G52" s="3062"/>
      <c r="H52" s="3063"/>
      <c r="I52" s="3063"/>
      <c r="J52" s="3063"/>
      <c r="K52" s="3063"/>
      <c r="L52" s="3063"/>
      <c r="M52" s="3063"/>
      <c r="N52" s="3063"/>
      <c r="O52" s="3064"/>
    </row>
    <row r="53" spans="1:15" ht="16.5" customHeight="1">
      <c r="A53" s="2310"/>
      <c r="B53" s="2251"/>
      <c r="C53" s="2249"/>
      <c r="D53" s="2252"/>
      <c r="E53" s="2625" t="s">
        <v>8292</v>
      </c>
      <c r="F53" s="2626"/>
      <c r="G53" s="3059" t="s">
        <v>8293</v>
      </c>
      <c r="H53" s="3060"/>
      <c r="I53" s="3060"/>
      <c r="J53" s="3060"/>
      <c r="K53" s="3060"/>
      <c r="L53" s="3060"/>
      <c r="M53" s="3060"/>
      <c r="N53" s="3060"/>
      <c r="O53" s="3061"/>
    </row>
    <row r="54" spans="1:15" ht="16.5" customHeight="1">
      <c r="A54" s="2310"/>
      <c r="B54" s="2646"/>
      <c r="C54" s="2647"/>
      <c r="D54" s="2642"/>
      <c r="E54" s="2625" t="s">
        <v>8294</v>
      </c>
      <c r="F54" s="2626"/>
      <c r="G54" s="3062"/>
      <c r="H54" s="3063"/>
      <c r="I54" s="3063"/>
      <c r="J54" s="3063"/>
      <c r="K54" s="3063"/>
      <c r="L54" s="3063"/>
      <c r="M54" s="3063"/>
      <c r="N54" s="3063"/>
      <c r="O54" s="3064"/>
    </row>
    <row r="55" spans="1:15" ht="16.5" customHeight="1">
      <c r="A55" s="2310"/>
      <c r="B55" s="2455" t="s">
        <v>3214</v>
      </c>
      <c r="C55" s="2235"/>
      <c r="D55" s="2640"/>
      <c r="E55" s="2456" t="s">
        <v>6569</v>
      </c>
      <c r="F55" s="2237"/>
      <c r="G55" s="3065" t="s">
        <v>7021</v>
      </c>
      <c r="H55" s="3066"/>
      <c r="I55" s="3066"/>
      <c r="J55" s="3066"/>
      <c r="K55" s="3066"/>
      <c r="L55" s="3066"/>
      <c r="M55" s="3066"/>
      <c r="N55" s="3066"/>
      <c r="O55" s="3067"/>
    </row>
    <row r="56" spans="1:15" ht="16.5" customHeight="1">
      <c r="A56" s="2310"/>
      <c r="B56" s="2251"/>
      <c r="C56" s="2234"/>
      <c r="D56" s="2252"/>
      <c r="E56" s="2625" t="s">
        <v>6589</v>
      </c>
      <c r="F56" s="2652"/>
      <c r="G56" s="3059" t="s">
        <v>3425</v>
      </c>
      <c r="H56" s="3060"/>
      <c r="I56" s="3060"/>
      <c r="J56" s="3060"/>
      <c r="K56" s="3060"/>
      <c r="L56" s="3060"/>
      <c r="M56" s="3060"/>
      <c r="N56" s="3060"/>
      <c r="O56" s="3061"/>
    </row>
    <row r="57" spans="1:15" ht="16.5" customHeight="1">
      <c r="A57" s="2310"/>
      <c r="B57" s="2254"/>
      <c r="C57" s="2250"/>
      <c r="D57" s="2252"/>
      <c r="E57" s="2625" t="s">
        <v>6590</v>
      </c>
      <c r="F57" s="2652"/>
      <c r="G57" s="3068"/>
      <c r="H57" s="3069"/>
      <c r="I57" s="3069"/>
      <c r="J57" s="3069"/>
      <c r="K57" s="3069"/>
      <c r="L57" s="3069"/>
      <c r="M57" s="3069"/>
      <c r="N57" s="3069"/>
      <c r="O57" s="3070"/>
    </row>
    <row r="58" spans="1:15" ht="16.5" customHeight="1">
      <c r="A58" s="2310"/>
      <c r="B58" s="2730"/>
      <c r="C58" s="2731"/>
      <c r="D58" s="2732"/>
      <c r="E58" s="2625" t="s">
        <v>7022</v>
      </c>
      <c r="F58" s="2652"/>
      <c r="G58" s="3062"/>
      <c r="H58" s="3063"/>
      <c r="I58" s="3063"/>
      <c r="J58" s="3063"/>
      <c r="K58" s="3063"/>
      <c r="L58" s="3063"/>
      <c r="M58" s="3063"/>
      <c r="N58" s="3063"/>
      <c r="O58" s="3064"/>
    </row>
    <row r="59" spans="1:15" ht="16.5" customHeight="1">
      <c r="A59" s="2310"/>
      <c r="B59" s="2255"/>
      <c r="C59" s="2234"/>
      <c r="D59" s="2250"/>
      <c r="E59" s="2239"/>
      <c r="F59" s="2240"/>
      <c r="G59" s="2241"/>
      <c r="H59" s="2241"/>
      <c r="I59" s="2241"/>
      <c r="J59" s="2241"/>
      <c r="K59" s="2241"/>
      <c r="L59" s="2241"/>
      <c r="M59" s="2241"/>
      <c r="N59" s="2241"/>
      <c r="O59" s="2241"/>
    </row>
    <row r="60" spans="1:15" ht="16.5" customHeight="1">
      <c r="A60" s="2310"/>
      <c r="B60" s="2255"/>
      <c r="C60" s="2234"/>
      <c r="D60" s="2250"/>
      <c r="E60" s="2239"/>
      <c r="F60" s="2240"/>
      <c r="G60" s="2241"/>
      <c r="H60" s="2241"/>
      <c r="I60" s="2241"/>
      <c r="J60" s="2241"/>
      <c r="K60" s="2241"/>
      <c r="L60" s="2241"/>
      <c r="M60" s="2241"/>
      <c r="N60" s="2241"/>
      <c r="O60" s="2241"/>
    </row>
    <row r="61" spans="1:15" ht="16.5" customHeight="1">
      <c r="A61" s="2242" t="s">
        <v>3426</v>
      </c>
      <c r="B61" s="2653"/>
      <c r="C61" s="2628"/>
      <c r="D61" s="2647"/>
      <c r="E61" s="2654"/>
      <c r="F61" s="2655"/>
      <c r="G61" s="2634"/>
      <c r="H61" s="2634"/>
      <c r="I61" s="2634"/>
      <c r="J61" s="2634"/>
      <c r="K61" s="2634"/>
      <c r="L61" s="2634"/>
      <c r="M61" s="2634"/>
      <c r="N61" s="2634"/>
      <c r="O61" s="2634"/>
    </row>
    <row r="62" spans="1:15" ht="16.5" customHeight="1">
      <c r="A62" s="2242"/>
      <c r="B62" s="2455" t="s">
        <v>8295</v>
      </c>
      <c r="C62" s="2656"/>
      <c r="D62" s="2640"/>
      <c r="E62" s="2239" t="s">
        <v>8296</v>
      </c>
      <c r="F62" s="2240"/>
      <c r="G62" s="3065" t="s">
        <v>8297</v>
      </c>
      <c r="H62" s="3066"/>
      <c r="I62" s="3066"/>
      <c r="J62" s="3066"/>
      <c r="K62" s="3066"/>
      <c r="L62" s="3066"/>
      <c r="M62" s="3066"/>
      <c r="N62" s="3066"/>
      <c r="O62" s="3067"/>
    </row>
    <row r="63" spans="1:15" ht="16.5" customHeight="1">
      <c r="A63" s="2242"/>
      <c r="B63" s="2641"/>
      <c r="C63" s="3166"/>
      <c r="D63" s="3167"/>
      <c r="E63" s="2625" t="s">
        <v>8298</v>
      </c>
      <c r="F63" s="2652"/>
      <c r="G63" s="3065" t="s">
        <v>8299</v>
      </c>
      <c r="H63" s="3066"/>
      <c r="I63" s="3066"/>
      <c r="J63" s="3066"/>
      <c r="K63" s="3066"/>
      <c r="L63" s="3066"/>
      <c r="M63" s="3066"/>
      <c r="N63" s="3066"/>
      <c r="O63" s="3067"/>
    </row>
    <row r="64" spans="1:15" ht="16.5" customHeight="1">
      <c r="A64" s="2242"/>
      <c r="B64" s="2251" t="s">
        <v>3213</v>
      </c>
      <c r="C64" s="2234"/>
      <c r="D64" s="2252"/>
      <c r="E64" s="2456" t="s">
        <v>8300</v>
      </c>
      <c r="F64" s="2657"/>
      <c r="G64" s="3065" t="s">
        <v>8301</v>
      </c>
      <c r="H64" s="3066"/>
      <c r="I64" s="3066"/>
      <c r="J64" s="3066"/>
      <c r="K64" s="3066"/>
      <c r="L64" s="3066"/>
      <c r="M64" s="3066"/>
      <c r="N64" s="3066"/>
      <c r="O64" s="3067"/>
    </row>
    <row r="65" spans="1:15" ht="16.5" customHeight="1">
      <c r="A65" s="2310"/>
      <c r="B65" s="2251"/>
      <c r="C65" s="3136" t="s">
        <v>208</v>
      </c>
      <c r="D65" s="3137"/>
      <c r="E65" s="2456" t="s">
        <v>8302</v>
      </c>
      <c r="F65" s="2237"/>
      <c r="G65" s="3059" t="s">
        <v>8303</v>
      </c>
      <c r="H65" s="3060"/>
      <c r="I65" s="3060"/>
      <c r="J65" s="3060"/>
      <c r="K65" s="3060"/>
      <c r="L65" s="3060"/>
      <c r="M65" s="3060"/>
      <c r="N65" s="3060"/>
      <c r="O65" s="3061"/>
    </row>
    <row r="66" spans="1:15" ht="16.5" customHeight="1">
      <c r="A66" s="2310"/>
      <c r="B66" s="2244"/>
      <c r="C66" s="2234"/>
      <c r="D66" s="2252"/>
      <c r="E66" s="2632"/>
      <c r="F66" s="2633"/>
      <c r="G66" s="3062"/>
      <c r="H66" s="3063"/>
      <c r="I66" s="3063"/>
      <c r="J66" s="3063"/>
      <c r="K66" s="3063"/>
      <c r="L66" s="3063"/>
      <c r="M66" s="3063"/>
      <c r="N66" s="3063"/>
      <c r="O66" s="3064"/>
    </row>
    <row r="67" spans="1:15" ht="16.5" customHeight="1">
      <c r="A67" s="2310"/>
      <c r="B67" s="2658"/>
      <c r="C67" s="2250"/>
      <c r="D67" s="2252"/>
      <c r="E67" s="2625" t="s">
        <v>8304</v>
      </c>
      <c r="F67" s="2626"/>
      <c r="G67" s="3059" t="s">
        <v>8305</v>
      </c>
      <c r="H67" s="3060"/>
      <c r="I67" s="3060"/>
      <c r="J67" s="3060"/>
      <c r="K67" s="3060"/>
      <c r="L67" s="3060"/>
      <c r="M67" s="3060"/>
      <c r="N67" s="3060"/>
      <c r="O67" s="3061"/>
    </row>
    <row r="68" spans="1:15" ht="16.5" customHeight="1">
      <c r="A68" s="2250"/>
      <c r="B68" s="2658"/>
      <c r="C68" s="2250"/>
      <c r="D68" s="2252"/>
      <c r="E68" s="2625" t="s">
        <v>8306</v>
      </c>
      <c r="F68" s="2626"/>
      <c r="G68" s="3068"/>
      <c r="H68" s="3069"/>
      <c r="I68" s="3069"/>
      <c r="J68" s="3069"/>
      <c r="K68" s="3069"/>
      <c r="L68" s="3069"/>
      <c r="M68" s="3069"/>
      <c r="N68" s="3069"/>
      <c r="O68" s="3070"/>
    </row>
    <row r="69" spans="1:15" ht="16.5" customHeight="1">
      <c r="A69" s="2250"/>
      <c r="B69" s="2658"/>
      <c r="C69" s="2250"/>
      <c r="D69" s="2252"/>
      <c r="E69" s="2625" t="s">
        <v>8307</v>
      </c>
      <c r="F69" s="2626"/>
      <c r="G69" s="3062"/>
      <c r="H69" s="3063"/>
      <c r="I69" s="3063"/>
      <c r="J69" s="3063"/>
      <c r="K69" s="3063"/>
      <c r="L69" s="3063"/>
      <c r="M69" s="3063"/>
      <c r="N69" s="3063"/>
      <c r="O69" s="3064"/>
    </row>
    <row r="70" spans="1:15" ht="16.5" customHeight="1">
      <c r="A70" s="2250"/>
      <c r="B70" s="2658"/>
      <c r="C70" s="2250"/>
      <c r="D70" s="2252"/>
      <c r="E70" s="2625" t="s">
        <v>8308</v>
      </c>
      <c r="F70" s="2626"/>
      <c r="G70" s="3065" t="s">
        <v>8309</v>
      </c>
      <c r="H70" s="3066"/>
      <c r="I70" s="3066"/>
      <c r="J70" s="3066"/>
      <c r="K70" s="3066"/>
      <c r="L70" s="3066"/>
      <c r="M70" s="3066"/>
      <c r="N70" s="3066"/>
      <c r="O70" s="3067"/>
    </row>
    <row r="71" spans="1:15" ht="16.5" customHeight="1">
      <c r="A71" s="2250"/>
      <c r="B71" s="2658"/>
      <c r="C71" s="2250"/>
      <c r="D71" s="2252"/>
      <c r="E71" s="2625" t="s">
        <v>8310</v>
      </c>
      <c r="F71" s="2626"/>
      <c r="G71" s="3065" t="s">
        <v>8311</v>
      </c>
      <c r="H71" s="3066"/>
      <c r="I71" s="3066"/>
      <c r="J71" s="3066"/>
      <c r="K71" s="3066"/>
      <c r="L71" s="3066"/>
      <c r="M71" s="3066"/>
      <c r="N71" s="3066"/>
      <c r="O71" s="3067"/>
    </row>
    <row r="72" spans="1:15" ht="16.5" customHeight="1">
      <c r="A72" s="2250"/>
      <c r="B72" s="2659" t="s">
        <v>8312</v>
      </c>
      <c r="C72" s="2660"/>
      <c r="D72" s="2640"/>
      <c r="E72" s="2625" t="s">
        <v>8313</v>
      </c>
      <c r="F72" s="2626"/>
      <c r="G72" s="3065" t="s">
        <v>8314</v>
      </c>
      <c r="H72" s="3066"/>
      <c r="I72" s="3066"/>
      <c r="J72" s="3066"/>
      <c r="K72" s="3066"/>
      <c r="L72" s="3066"/>
      <c r="M72" s="3066"/>
      <c r="N72" s="3066"/>
      <c r="O72" s="3067"/>
    </row>
    <row r="73" spans="1:15" ht="16.5" customHeight="1">
      <c r="A73" s="2250"/>
      <c r="B73" s="2650"/>
      <c r="C73" s="2647"/>
      <c r="D73" s="2642"/>
      <c r="E73" s="2625" t="s">
        <v>8315</v>
      </c>
      <c r="F73" s="2626"/>
      <c r="G73" s="3065" t="s">
        <v>8316</v>
      </c>
      <c r="H73" s="3066"/>
      <c r="I73" s="3066"/>
      <c r="J73" s="3066"/>
      <c r="K73" s="3066"/>
      <c r="L73" s="3066"/>
      <c r="M73" s="3066"/>
      <c r="N73" s="3066"/>
      <c r="O73" s="3067"/>
    </row>
    <row r="74" spans="1:15" ht="16.5" customHeight="1">
      <c r="A74" s="2250"/>
      <c r="B74" s="2250"/>
      <c r="C74" s="2250"/>
      <c r="D74" s="2250"/>
      <c r="E74" s="2239"/>
      <c r="F74" s="2240"/>
      <c r="G74" s="2241"/>
      <c r="H74" s="2241"/>
      <c r="I74" s="2241"/>
      <c r="J74" s="2241"/>
      <c r="K74" s="2241"/>
      <c r="L74" s="2241"/>
      <c r="M74" s="2241"/>
      <c r="N74" s="2241"/>
      <c r="O74" s="2241"/>
    </row>
    <row r="75" spans="1:15" ht="16.5" customHeight="1">
      <c r="A75" s="2250"/>
      <c r="B75" s="2250"/>
      <c r="C75" s="2250"/>
      <c r="D75" s="2250"/>
      <c r="E75" s="2239"/>
      <c r="F75" s="2240"/>
      <c r="G75" s="2241"/>
      <c r="H75" s="2241"/>
      <c r="I75" s="2241"/>
      <c r="J75" s="2241"/>
      <c r="K75" s="2241"/>
      <c r="L75" s="2241"/>
      <c r="M75" s="2241"/>
      <c r="N75" s="2241"/>
      <c r="O75" s="2241"/>
    </row>
    <row r="76" spans="1:15" ht="16.5" customHeight="1">
      <c r="A76" s="2242" t="s">
        <v>3212</v>
      </c>
      <c r="B76" s="2242"/>
      <c r="C76" s="2243"/>
      <c r="D76" s="2250"/>
      <c r="E76" s="2240"/>
      <c r="F76" s="2240"/>
      <c r="G76" s="2630"/>
      <c r="H76" s="2630"/>
      <c r="I76" s="2630"/>
      <c r="J76" s="2630"/>
      <c r="K76" s="2630"/>
      <c r="L76" s="2630"/>
      <c r="M76" s="2630"/>
      <c r="N76" s="2630"/>
      <c r="O76" s="2630"/>
    </row>
    <row r="77" spans="1:15" ht="16.5" customHeight="1">
      <c r="A77" s="2242" t="s">
        <v>3211</v>
      </c>
      <c r="B77" s="2242"/>
      <c r="C77" s="2243"/>
      <c r="D77" s="2250"/>
      <c r="E77" s="2240"/>
      <c r="F77" s="2240"/>
      <c r="G77" s="2630"/>
      <c r="H77" s="2630"/>
      <c r="I77" s="2630"/>
      <c r="J77" s="2630"/>
      <c r="K77" s="2630"/>
      <c r="L77" s="2630"/>
      <c r="M77" s="2630"/>
      <c r="N77" s="2630"/>
      <c r="O77" s="2630"/>
    </row>
    <row r="78" spans="1:15" ht="16.5" customHeight="1">
      <c r="A78" s="2250"/>
      <c r="B78" s="3119" t="s">
        <v>120</v>
      </c>
      <c r="C78" s="3157"/>
      <c r="D78" s="3158"/>
      <c r="E78" s="2456" t="s">
        <v>3151</v>
      </c>
      <c r="F78" s="2237"/>
      <c r="G78" s="3059" t="s">
        <v>8317</v>
      </c>
      <c r="H78" s="3060"/>
      <c r="I78" s="3060"/>
      <c r="J78" s="3060"/>
      <c r="K78" s="3060"/>
      <c r="L78" s="3060"/>
      <c r="M78" s="3060"/>
      <c r="N78" s="3060"/>
      <c r="O78" s="3061"/>
    </row>
    <row r="79" spans="1:15" ht="16.5" customHeight="1">
      <c r="A79" s="2250"/>
      <c r="B79" s="3143"/>
      <c r="C79" s="3159"/>
      <c r="D79" s="3160"/>
      <c r="E79" s="2245"/>
      <c r="F79" s="2246"/>
      <c r="G79" s="3062"/>
      <c r="H79" s="3063"/>
      <c r="I79" s="3063"/>
      <c r="J79" s="3063"/>
      <c r="K79" s="3063"/>
      <c r="L79" s="3063"/>
      <c r="M79" s="3063"/>
      <c r="N79" s="3063"/>
      <c r="O79" s="3064"/>
    </row>
    <row r="80" spans="1:15" ht="16.5" customHeight="1">
      <c r="A80" s="2250"/>
      <c r="B80" s="3161"/>
      <c r="C80" s="3159"/>
      <c r="D80" s="3160"/>
      <c r="E80" s="2456" t="s">
        <v>7418</v>
      </c>
      <c r="F80" s="2237"/>
      <c r="G80" s="3059" t="s">
        <v>8318</v>
      </c>
      <c r="H80" s="3060"/>
      <c r="I80" s="3060"/>
      <c r="J80" s="3060"/>
      <c r="K80" s="3060"/>
      <c r="L80" s="3060"/>
      <c r="M80" s="3060"/>
      <c r="N80" s="3060"/>
      <c r="O80" s="3061"/>
    </row>
    <row r="81" spans="1:15" ht="16.5" customHeight="1">
      <c r="A81" s="2250"/>
      <c r="B81" s="3161"/>
      <c r="C81" s="3159"/>
      <c r="D81" s="3160"/>
      <c r="E81" s="2632"/>
      <c r="F81" s="2633"/>
      <c r="G81" s="3062"/>
      <c r="H81" s="3063"/>
      <c r="I81" s="3063"/>
      <c r="J81" s="3063"/>
      <c r="K81" s="3063"/>
      <c r="L81" s="3063"/>
      <c r="M81" s="3063"/>
      <c r="N81" s="3063"/>
      <c r="O81" s="3064"/>
    </row>
    <row r="82" spans="1:15" ht="16.5" customHeight="1">
      <c r="A82" s="2250"/>
      <c r="B82" s="3161"/>
      <c r="C82" s="3159"/>
      <c r="D82" s="3160"/>
      <c r="E82" s="2625" t="s">
        <v>3210</v>
      </c>
      <c r="F82" s="2626"/>
      <c r="G82" s="3065" t="s">
        <v>6570</v>
      </c>
      <c r="H82" s="3066"/>
      <c r="I82" s="3066"/>
      <c r="J82" s="3066"/>
      <c r="K82" s="3066"/>
      <c r="L82" s="3066"/>
      <c r="M82" s="3066"/>
      <c r="N82" s="3066"/>
      <c r="O82" s="3067"/>
    </row>
    <row r="83" spans="1:15" ht="44.25" customHeight="1">
      <c r="A83" s="2250"/>
      <c r="B83" s="3162"/>
      <c r="C83" s="3163"/>
      <c r="D83" s="3164"/>
      <c r="E83" s="3165" t="s">
        <v>3427</v>
      </c>
      <c r="F83" s="3156"/>
      <c r="G83" s="3065" t="s">
        <v>8319</v>
      </c>
      <c r="H83" s="3066"/>
      <c r="I83" s="3066"/>
      <c r="J83" s="3066"/>
      <c r="K83" s="3066"/>
      <c r="L83" s="3066"/>
      <c r="M83" s="3066"/>
      <c r="N83" s="3066"/>
      <c r="O83" s="3067"/>
    </row>
    <row r="84" spans="1:15" ht="16.5" customHeight="1">
      <c r="A84" s="2250"/>
      <c r="B84" s="2455" t="s">
        <v>119</v>
      </c>
      <c r="C84" s="2235"/>
      <c r="D84" s="2640"/>
      <c r="E84" s="2456" t="s">
        <v>3209</v>
      </c>
      <c r="F84" s="2237"/>
      <c r="G84" s="3065" t="s">
        <v>8320</v>
      </c>
      <c r="H84" s="3066"/>
      <c r="I84" s="3066"/>
      <c r="J84" s="3066"/>
      <c r="K84" s="3066"/>
      <c r="L84" s="3066"/>
      <c r="M84" s="3066"/>
      <c r="N84" s="3066"/>
      <c r="O84" s="3067"/>
    </row>
    <row r="85" spans="1:15" ht="16.5" customHeight="1">
      <c r="A85" s="2250"/>
      <c r="B85" s="2251"/>
      <c r="C85" s="2249"/>
      <c r="D85" s="2252"/>
      <c r="E85" s="2456" t="s">
        <v>3208</v>
      </c>
      <c r="F85" s="2237"/>
      <c r="G85" s="3147" t="s">
        <v>8321</v>
      </c>
      <c r="H85" s="3148"/>
      <c r="I85" s="3148"/>
      <c r="J85" s="3148"/>
      <c r="K85" s="3148"/>
      <c r="L85" s="3148"/>
      <c r="M85" s="3148"/>
      <c r="N85" s="3148"/>
      <c r="O85" s="3149"/>
    </row>
    <row r="86" spans="1:15" ht="16.5" customHeight="1">
      <c r="A86" s="2310"/>
      <c r="B86" s="2251"/>
      <c r="C86" s="2249"/>
      <c r="D86" s="2252"/>
      <c r="E86" s="2649"/>
      <c r="F86" s="2246"/>
      <c r="G86" s="3150"/>
      <c r="H86" s="3151"/>
      <c r="I86" s="3151"/>
      <c r="J86" s="3151"/>
      <c r="K86" s="3151"/>
      <c r="L86" s="3151"/>
      <c r="M86" s="3151"/>
      <c r="N86" s="3151"/>
      <c r="O86" s="3152"/>
    </row>
    <row r="87" spans="1:15" ht="16.5" customHeight="1">
      <c r="A87" s="2310"/>
      <c r="B87" s="2251"/>
      <c r="C87" s="2249"/>
      <c r="D87" s="2252"/>
      <c r="E87" s="2649"/>
      <c r="F87" s="2246"/>
      <c r="G87" s="3150"/>
      <c r="H87" s="3151"/>
      <c r="I87" s="3151"/>
      <c r="J87" s="3151"/>
      <c r="K87" s="3151"/>
      <c r="L87" s="3151"/>
      <c r="M87" s="3151"/>
      <c r="N87" s="3151"/>
      <c r="O87" s="3152"/>
    </row>
    <row r="88" spans="1:15" ht="16.5" customHeight="1">
      <c r="A88" s="2310"/>
      <c r="B88" s="2251"/>
      <c r="C88" s="2249"/>
      <c r="D88" s="2252"/>
      <c r="E88" s="2649"/>
      <c r="F88" s="2246"/>
      <c r="G88" s="3150"/>
      <c r="H88" s="3151"/>
      <c r="I88" s="3151"/>
      <c r="J88" s="3151"/>
      <c r="K88" s="3151"/>
      <c r="L88" s="3151"/>
      <c r="M88" s="3151"/>
      <c r="N88" s="3151"/>
      <c r="O88" s="3152"/>
    </row>
    <row r="89" spans="1:15" ht="16.5" customHeight="1">
      <c r="A89" s="2310"/>
      <c r="B89" s="2251"/>
      <c r="C89" s="2249"/>
      <c r="D89" s="2252"/>
      <c r="E89" s="2649"/>
      <c r="F89" s="2246"/>
      <c r="G89" s="3150"/>
      <c r="H89" s="3151"/>
      <c r="I89" s="3151"/>
      <c r="J89" s="3151"/>
      <c r="K89" s="3151"/>
      <c r="L89" s="3151"/>
      <c r="M89" s="3151"/>
      <c r="N89" s="3151"/>
      <c r="O89" s="3152"/>
    </row>
    <row r="90" spans="1:15" ht="16.5" customHeight="1">
      <c r="A90" s="2310"/>
      <c r="B90" s="2251"/>
      <c r="C90" s="2249"/>
      <c r="D90" s="2252"/>
      <c r="E90" s="2649"/>
      <c r="F90" s="2246"/>
      <c r="G90" s="3153"/>
      <c r="H90" s="3154"/>
      <c r="I90" s="3154"/>
      <c r="J90" s="3154"/>
      <c r="K90" s="3154"/>
      <c r="L90" s="3154"/>
      <c r="M90" s="3154"/>
      <c r="N90" s="3154"/>
      <c r="O90" s="3155"/>
    </row>
    <row r="91" spans="1:15" ht="16.5" customHeight="1">
      <c r="A91" s="2310"/>
      <c r="B91" s="2251"/>
      <c r="C91" s="2234"/>
      <c r="D91" s="2252"/>
      <c r="E91" s="2456" t="s">
        <v>3207</v>
      </c>
      <c r="F91" s="2237"/>
      <c r="G91" s="3076" t="s">
        <v>8322</v>
      </c>
      <c r="H91" s="3077"/>
      <c r="I91" s="3077"/>
      <c r="J91" s="3077"/>
      <c r="K91" s="3077"/>
      <c r="L91" s="3077"/>
      <c r="M91" s="3077"/>
      <c r="N91" s="3077"/>
      <c r="O91" s="3078"/>
    </row>
    <row r="92" spans="1:15" ht="16.5" customHeight="1">
      <c r="A92" s="2310"/>
      <c r="B92" s="2254"/>
      <c r="C92" s="2250"/>
      <c r="D92" s="2252"/>
      <c r="E92" s="2649"/>
      <c r="F92" s="2246"/>
      <c r="G92" s="3082"/>
      <c r="H92" s="3083"/>
      <c r="I92" s="3083"/>
      <c r="J92" s="3083"/>
      <c r="K92" s="3083"/>
      <c r="L92" s="3083"/>
      <c r="M92" s="3083"/>
      <c r="N92" s="3083"/>
      <c r="O92" s="3084"/>
    </row>
    <row r="93" spans="1:15" ht="16.5" customHeight="1">
      <c r="A93" s="2310"/>
      <c r="B93" s="2254"/>
      <c r="C93" s="2250"/>
      <c r="D93" s="2252"/>
      <c r="E93" s="2649"/>
      <c r="F93" s="2246"/>
      <c r="G93" s="3082"/>
      <c r="H93" s="3083"/>
      <c r="I93" s="3083"/>
      <c r="J93" s="3083"/>
      <c r="K93" s="3083"/>
      <c r="L93" s="3083"/>
      <c r="M93" s="3083"/>
      <c r="N93" s="3083"/>
      <c r="O93" s="3084"/>
    </row>
    <row r="94" spans="1:15" ht="11.25" customHeight="1">
      <c r="A94" s="2310"/>
      <c r="B94" s="2254"/>
      <c r="C94" s="2250"/>
      <c r="D94" s="2252"/>
      <c r="E94" s="2643"/>
      <c r="F94" s="2633"/>
      <c r="G94" s="3079"/>
      <c r="H94" s="3080"/>
      <c r="I94" s="3080"/>
      <c r="J94" s="3080"/>
      <c r="K94" s="3080"/>
      <c r="L94" s="3080"/>
      <c r="M94" s="3080"/>
      <c r="N94" s="3080"/>
      <c r="O94" s="3081"/>
    </row>
    <row r="95" spans="1:15" ht="44.25" customHeight="1">
      <c r="A95" s="2310"/>
      <c r="B95" s="2254"/>
      <c r="C95" s="2250"/>
      <c r="D95" s="2252"/>
      <c r="E95" s="3093" t="s">
        <v>3428</v>
      </c>
      <c r="F95" s="3156"/>
      <c r="G95" s="3065" t="s">
        <v>8323</v>
      </c>
      <c r="H95" s="3066"/>
      <c r="I95" s="3066"/>
      <c r="J95" s="3066"/>
      <c r="K95" s="3066"/>
      <c r="L95" s="3066"/>
      <c r="M95" s="3066"/>
      <c r="N95" s="3066"/>
      <c r="O95" s="3067"/>
    </row>
    <row r="96" spans="1:15" ht="16.5" customHeight="1">
      <c r="A96" s="2310"/>
      <c r="B96" s="2254"/>
      <c r="C96" s="2250"/>
      <c r="D96" s="2252"/>
      <c r="E96" s="2456" t="s">
        <v>6571</v>
      </c>
      <c r="F96" s="2237"/>
      <c r="G96" s="3059" t="s">
        <v>8324</v>
      </c>
      <c r="H96" s="3060"/>
      <c r="I96" s="3060"/>
      <c r="J96" s="3060"/>
      <c r="K96" s="3060"/>
      <c r="L96" s="3060"/>
      <c r="M96" s="3060"/>
      <c r="N96" s="3060"/>
      <c r="O96" s="3061"/>
    </row>
    <row r="97" spans="1:15" ht="16.5" customHeight="1">
      <c r="A97" s="2310"/>
      <c r="B97" s="2254"/>
      <c r="C97" s="2250"/>
      <c r="D97" s="2252"/>
      <c r="E97" s="2649"/>
      <c r="F97" s="2246"/>
      <c r="G97" s="3068"/>
      <c r="H97" s="3069"/>
      <c r="I97" s="3069"/>
      <c r="J97" s="3069"/>
      <c r="K97" s="3069"/>
      <c r="L97" s="3069"/>
      <c r="M97" s="3069"/>
      <c r="N97" s="3069"/>
      <c r="O97" s="3070"/>
    </row>
    <row r="98" spans="1:15" ht="16.5" customHeight="1">
      <c r="A98" s="2310"/>
      <c r="B98" s="2254"/>
      <c r="C98" s="2250"/>
      <c r="D98" s="2252"/>
      <c r="E98" s="2649"/>
      <c r="F98" s="2246"/>
      <c r="G98" s="3068"/>
      <c r="H98" s="3069"/>
      <c r="I98" s="3069"/>
      <c r="J98" s="3069"/>
      <c r="K98" s="3069"/>
      <c r="L98" s="3069"/>
      <c r="M98" s="3069"/>
      <c r="N98" s="3069"/>
      <c r="O98" s="3070"/>
    </row>
    <row r="99" spans="1:15" ht="16.5" customHeight="1">
      <c r="A99" s="2310"/>
      <c r="B99" s="2254"/>
      <c r="C99" s="2250"/>
      <c r="D99" s="2252"/>
      <c r="E99" s="2649"/>
      <c r="F99" s="2246"/>
      <c r="G99" s="3068"/>
      <c r="H99" s="3069"/>
      <c r="I99" s="3069"/>
      <c r="J99" s="3069"/>
      <c r="K99" s="3069"/>
      <c r="L99" s="3069"/>
      <c r="M99" s="3069"/>
      <c r="N99" s="3069"/>
      <c r="O99" s="3070"/>
    </row>
    <row r="100" spans="1:15" ht="16.5" customHeight="1">
      <c r="A100" s="2310"/>
      <c r="B100" s="2254"/>
      <c r="C100" s="2250"/>
      <c r="D100" s="2252"/>
      <c r="E100" s="2649"/>
      <c r="F100" s="2246"/>
      <c r="G100" s="3068"/>
      <c r="H100" s="3069"/>
      <c r="I100" s="3069"/>
      <c r="J100" s="3069"/>
      <c r="K100" s="3069"/>
      <c r="L100" s="3069"/>
      <c r="M100" s="3069"/>
      <c r="N100" s="3069"/>
      <c r="O100" s="3070"/>
    </row>
    <row r="101" spans="1:15" ht="16.5" customHeight="1">
      <c r="A101" s="2310"/>
      <c r="B101" s="2646"/>
      <c r="C101" s="2647"/>
      <c r="D101" s="2642"/>
      <c r="E101" s="2643"/>
      <c r="F101" s="2633"/>
      <c r="G101" s="3062"/>
      <c r="H101" s="3063"/>
      <c r="I101" s="3063"/>
      <c r="J101" s="3063"/>
      <c r="K101" s="3063"/>
      <c r="L101" s="3063"/>
      <c r="M101" s="3063"/>
      <c r="N101" s="3063"/>
      <c r="O101" s="3064"/>
    </row>
    <row r="102" spans="1:15" ht="16.5" customHeight="1">
      <c r="A102" s="2250"/>
      <c r="B102" s="2664" t="s">
        <v>74</v>
      </c>
      <c r="C102" s="2657"/>
      <c r="D102" s="2640"/>
      <c r="E102" s="3074" t="s">
        <v>3151</v>
      </c>
      <c r="F102" s="3075"/>
      <c r="G102" s="3059" t="s">
        <v>8325</v>
      </c>
      <c r="H102" s="3060"/>
      <c r="I102" s="3060"/>
      <c r="J102" s="3060"/>
      <c r="K102" s="3060"/>
      <c r="L102" s="3060"/>
      <c r="M102" s="3060"/>
      <c r="N102" s="3060"/>
      <c r="O102" s="3061"/>
    </row>
    <row r="103" spans="1:15" ht="16.5" customHeight="1">
      <c r="A103" s="2250"/>
      <c r="B103" s="2649"/>
      <c r="C103" s="3136" t="s">
        <v>7023</v>
      </c>
      <c r="D103" s="3137"/>
      <c r="E103" s="3117"/>
      <c r="F103" s="3118"/>
      <c r="G103" s="3062"/>
      <c r="H103" s="3063"/>
      <c r="I103" s="3063"/>
      <c r="J103" s="3063"/>
      <c r="K103" s="3063"/>
      <c r="L103" s="3063"/>
      <c r="M103" s="3063"/>
      <c r="N103" s="3063"/>
      <c r="O103" s="3064"/>
    </row>
    <row r="104" spans="1:15" ht="16.5" customHeight="1">
      <c r="A104" s="2250"/>
      <c r="B104" s="2649"/>
      <c r="C104" s="3136" t="s">
        <v>7024</v>
      </c>
      <c r="D104" s="3137"/>
      <c r="E104" s="3119" t="s">
        <v>7025</v>
      </c>
      <c r="F104" s="3121"/>
      <c r="G104" s="3059" t="s">
        <v>8326</v>
      </c>
      <c r="H104" s="3060"/>
      <c r="I104" s="3060"/>
      <c r="J104" s="3060"/>
      <c r="K104" s="3060"/>
      <c r="L104" s="3060"/>
      <c r="M104" s="3060"/>
      <c r="N104" s="3060"/>
      <c r="O104" s="3061"/>
    </row>
    <row r="105" spans="1:15" ht="16.5" customHeight="1">
      <c r="A105" s="2250"/>
      <c r="B105" s="2649"/>
      <c r="C105" s="3136" t="s">
        <v>7026</v>
      </c>
      <c r="D105" s="3137"/>
      <c r="E105" s="3143"/>
      <c r="F105" s="3144"/>
      <c r="G105" s="3068"/>
      <c r="H105" s="3069"/>
      <c r="I105" s="3069"/>
      <c r="J105" s="3069"/>
      <c r="K105" s="3069"/>
      <c r="L105" s="3069"/>
      <c r="M105" s="3069"/>
      <c r="N105" s="3069"/>
      <c r="O105" s="3070"/>
    </row>
    <row r="106" spans="1:15" ht="16.5" customHeight="1">
      <c r="A106" s="2250"/>
      <c r="B106" s="2649"/>
      <c r="C106" s="2391"/>
      <c r="D106" s="2392"/>
      <c r="E106" s="3143"/>
      <c r="F106" s="3144"/>
      <c r="G106" s="3068"/>
      <c r="H106" s="3069"/>
      <c r="I106" s="3069"/>
      <c r="J106" s="3069"/>
      <c r="K106" s="3069"/>
      <c r="L106" s="3069"/>
      <c r="M106" s="3069"/>
      <c r="N106" s="3069"/>
      <c r="O106" s="3070"/>
    </row>
    <row r="107" spans="1:15" ht="16.5" customHeight="1">
      <c r="A107" s="2250"/>
      <c r="B107" s="2649"/>
      <c r="C107" s="3136"/>
      <c r="D107" s="3137"/>
      <c r="E107" s="3141"/>
      <c r="F107" s="3142"/>
      <c r="G107" s="3062"/>
      <c r="H107" s="3063"/>
      <c r="I107" s="3063"/>
      <c r="J107" s="3063"/>
      <c r="K107" s="3063"/>
      <c r="L107" s="3063"/>
      <c r="M107" s="3063"/>
      <c r="N107" s="3063"/>
      <c r="O107" s="3064"/>
    </row>
    <row r="108" spans="1:15" ht="16.5" customHeight="1">
      <c r="A108" s="2250"/>
      <c r="B108" s="2649"/>
      <c r="C108" s="2309"/>
      <c r="D108" s="2309"/>
      <c r="E108" s="3119" t="s">
        <v>7027</v>
      </c>
      <c r="F108" s="3121"/>
      <c r="G108" s="3059" t="s">
        <v>8327</v>
      </c>
      <c r="H108" s="3060"/>
      <c r="I108" s="3060"/>
      <c r="J108" s="3060"/>
      <c r="K108" s="3060"/>
      <c r="L108" s="3060"/>
      <c r="M108" s="3060"/>
      <c r="N108" s="3060"/>
      <c r="O108" s="3061"/>
    </row>
    <row r="109" spans="1:15" ht="16.5" customHeight="1">
      <c r="A109" s="2250"/>
      <c r="B109" s="2649"/>
      <c r="C109" s="2309"/>
      <c r="D109" s="2309"/>
      <c r="E109" s="3143"/>
      <c r="F109" s="3144"/>
      <c r="G109" s="3062"/>
      <c r="H109" s="3063"/>
      <c r="I109" s="3063"/>
      <c r="J109" s="3063"/>
      <c r="K109" s="3063"/>
      <c r="L109" s="3063"/>
      <c r="M109" s="3063"/>
      <c r="N109" s="3063"/>
      <c r="O109" s="3064"/>
    </row>
    <row r="110" spans="1:15" ht="16.5" customHeight="1">
      <c r="A110" s="2250"/>
      <c r="B110" s="2649"/>
      <c r="C110" s="3136"/>
      <c r="D110" s="3137"/>
      <c r="E110" s="2663" t="s">
        <v>3206</v>
      </c>
      <c r="F110" s="2626"/>
      <c r="G110" s="3065" t="s">
        <v>8328</v>
      </c>
      <c r="H110" s="3066"/>
      <c r="I110" s="3066"/>
      <c r="J110" s="3066"/>
      <c r="K110" s="3066"/>
      <c r="L110" s="3066"/>
      <c r="M110" s="3066"/>
      <c r="N110" s="3066"/>
      <c r="O110" s="3067"/>
    </row>
    <row r="111" spans="1:15" ht="16.5" customHeight="1">
      <c r="A111" s="2250"/>
      <c r="B111" s="2649"/>
      <c r="C111" s="2240"/>
      <c r="D111" s="2252"/>
      <c r="E111" s="2663" t="s">
        <v>3205</v>
      </c>
      <c r="F111" s="2626"/>
      <c r="G111" s="3065" t="s">
        <v>8329</v>
      </c>
      <c r="H111" s="3066"/>
      <c r="I111" s="3066"/>
      <c r="J111" s="3066"/>
      <c r="K111" s="3066"/>
      <c r="L111" s="3066"/>
      <c r="M111" s="3066"/>
      <c r="N111" s="3066"/>
      <c r="O111" s="3067"/>
    </row>
    <row r="112" spans="1:15" ht="16.5" customHeight="1">
      <c r="A112" s="2250"/>
      <c r="B112" s="2649"/>
      <c r="C112" s="2240"/>
      <c r="D112" s="2252"/>
      <c r="E112" s="2625" t="s">
        <v>3204</v>
      </c>
      <c r="F112" s="2626"/>
      <c r="G112" s="3065" t="s">
        <v>8330</v>
      </c>
      <c r="H112" s="3066"/>
      <c r="I112" s="3066"/>
      <c r="J112" s="3066"/>
      <c r="K112" s="3066"/>
      <c r="L112" s="3066"/>
      <c r="M112" s="3066"/>
      <c r="N112" s="3066"/>
      <c r="O112" s="3067"/>
    </row>
    <row r="113" spans="1:15" ht="16.5" customHeight="1">
      <c r="A113" s="2250"/>
      <c r="B113" s="2643"/>
      <c r="C113" s="2655"/>
      <c r="D113" s="2252"/>
      <c r="E113" s="2664" t="s">
        <v>7028</v>
      </c>
      <c r="F113" s="2237"/>
      <c r="G113" s="3065" t="s">
        <v>8331</v>
      </c>
      <c r="H113" s="3066"/>
      <c r="I113" s="3066"/>
      <c r="J113" s="3066"/>
      <c r="K113" s="3066"/>
      <c r="L113" s="3066"/>
      <c r="M113" s="3066"/>
      <c r="N113" s="3066"/>
      <c r="O113" s="3067"/>
    </row>
    <row r="114" spans="1:15" ht="16.5" customHeight="1">
      <c r="A114" s="2234"/>
      <c r="B114" s="2637" t="s">
        <v>2991</v>
      </c>
      <c r="C114" s="2638"/>
      <c r="D114" s="2639"/>
      <c r="E114" s="2625" t="s">
        <v>3203</v>
      </c>
      <c r="F114" s="2626"/>
      <c r="G114" s="3065" t="s">
        <v>8332</v>
      </c>
      <c r="H114" s="3066"/>
      <c r="I114" s="3066"/>
      <c r="J114" s="3066"/>
      <c r="K114" s="3066"/>
      <c r="L114" s="3066"/>
      <c r="M114" s="3066"/>
      <c r="N114" s="3066"/>
      <c r="O114" s="3067"/>
    </row>
    <row r="115" spans="1:15" ht="16.5" customHeight="1">
      <c r="A115" s="2234"/>
      <c r="B115" s="2255"/>
      <c r="C115" s="2249"/>
      <c r="D115" s="2234"/>
      <c r="E115" s="2239"/>
      <c r="F115" s="2240"/>
      <c r="G115" s="2241"/>
      <c r="H115" s="2241"/>
      <c r="I115" s="2241"/>
      <c r="J115" s="2241"/>
      <c r="K115" s="2241"/>
      <c r="L115" s="2241"/>
      <c r="M115" s="2241"/>
      <c r="N115" s="2241"/>
      <c r="O115" s="2241"/>
    </row>
    <row r="116" spans="1:15" ht="16.5" customHeight="1">
      <c r="A116" s="2234"/>
      <c r="B116" s="2249"/>
      <c r="C116" s="2249"/>
      <c r="D116" s="2234"/>
      <c r="E116" s="2239"/>
      <c r="F116" s="2240"/>
      <c r="G116" s="2241"/>
      <c r="H116" s="2241"/>
      <c r="I116" s="2241"/>
      <c r="J116" s="2241"/>
      <c r="K116" s="2241"/>
      <c r="L116" s="2241"/>
      <c r="M116" s="2241"/>
      <c r="N116" s="2241"/>
      <c r="O116" s="2241"/>
    </row>
    <row r="117" spans="1:15" ht="16.5" customHeight="1">
      <c r="A117" s="2242" t="s">
        <v>3202</v>
      </c>
      <c r="B117" s="2242"/>
      <c r="C117" s="2243"/>
      <c r="D117" s="2234"/>
      <c r="E117" s="2239"/>
      <c r="F117" s="2240"/>
      <c r="G117" s="2241"/>
      <c r="H117" s="2241"/>
      <c r="I117" s="2241"/>
      <c r="J117" s="2241"/>
      <c r="K117" s="2241"/>
      <c r="L117" s="2241"/>
      <c r="M117" s="2241"/>
      <c r="N117" s="2241"/>
      <c r="O117" s="2241"/>
    </row>
    <row r="118" spans="1:15" ht="16.5" customHeight="1">
      <c r="A118" s="2243"/>
      <c r="B118" s="2455" t="s">
        <v>245</v>
      </c>
      <c r="C118" s="2235"/>
      <c r="D118" s="2236"/>
      <c r="E118" s="2456" t="s">
        <v>3201</v>
      </c>
      <c r="F118" s="2237"/>
      <c r="G118" s="3059" t="s">
        <v>8333</v>
      </c>
      <c r="H118" s="3060"/>
      <c r="I118" s="3060"/>
      <c r="J118" s="3060"/>
      <c r="K118" s="3060"/>
      <c r="L118" s="3060"/>
      <c r="M118" s="3060"/>
      <c r="N118" s="3060"/>
      <c r="O118" s="3061"/>
    </row>
    <row r="119" spans="1:15" ht="16.5" customHeight="1">
      <c r="A119" s="2243"/>
      <c r="B119" s="2244"/>
      <c r="C119" s="2249"/>
      <c r="D119" s="2248"/>
      <c r="E119" s="2245"/>
      <c r="F119" s="2246"/>
      <c r="G119" s="3068"/>
      <c r="H119" s="3069"/>
      <c r="I119" s="3069"/>
      <c r="J119" s="3069"/>
      <c r="K119" s="3069"/>
      <c r="L119" s="3069"/>
      <c r="M119" s="3069"/>
      <c r="N119" s="3069"/>
      <c r="O119" s="3070"/>
    </row>
    <row r="120" spans="1:15" ht="16.5" customHeight="1">
      <c r="A120" s="2243"/>
      <c r="B120" s="2244"/>
      <c r="C120" s="2249"/>
      <c r="D120" s="2248"/>
      <c r="E120" s="2632"/>
      <c r="F120" s="2633"/>
      <c r="G120" s="3062"/>
      <c r="H120" s="3063"/>
      <c r="I120" s="3063"/>
      <c r="J120" s="3063"/>
      <c r="K120" s="3063"/>
      <c r="L120" s="3063"/>
      <c r="M120" s="3063"/>
      <c r="N120" s="3063"/>
      <c r="O120" s="3064"/>
    </row>
    <row r="121" spans="1:15" ht="16.5" customHeight="1">
      <c r="A121" s="2243"/>
      <c r="B121" s="2244"/>
      <c r="C121" s="2249"/>
      <c r="D121" s="2248"/>
      <c r="E121" s="2456" t="s">
        <v>3429</v>
      </c>
      <c r="F121" s="2237"/>
      <c r="G121" s="3059" t="s">
        <v>8334</v>
      </c>
      <c r="H121" s="3060"/>
      <c r="I121" s="3060"/>
      <c r="J121" s="3060"/>
      <c r="K121" s="3060"/>
      <c r="L121" s="3060"/>
      <c r="M121" s="3060"/>
      <c r="N121" s="3060"/>
      <c r="O121" s="3061"/>
    </row>
    <row r="122" spans="1:15" ht="16.5" customHeight="1">
      <c r="A122" s="2243"/>
      <c r="B122" s="2244"/>
      <c r="C122" s="2249"/>
      <c r="D122" s="2248"/>
      <c r="E122" s="2632"/>
      <c r="F122" s="2633"/>
      <c r="G122" s="3062"/>
      <c r="H122" s="3063"/>
      <c r="I122" s="3063"/>
      <c r="J122" s="3063"/>
      <c r="K122" s="3063"/>
      <c r="L122" s="3063"/>
      <c r="M122" s="3063"/>
      <c r="N122" s="3063"/>
      <c r="O122" s="3064"/>
    </row>
    <row r="123" spans="1:15" ht="16.5" customHeight="1">
      <c r="A123" s="2243"/>
      <c r="B123" s="2244"/>
      <c r="C123" s="2249"/>
      <c r="D123" s="2248"/>
      <c r="E123" s="2456" t="s">
        <v>2974</v>
      </c>
      <c r="F123" s="2237"/>
      <c r="G123" s="3059" t="s">
        <v>8335</v>
      </c>
      <c r="H123" s="3060"/>
      <c r="I123" s="3060"/>
      <c r="J123" s="3060"/>
      <c r="K123" s="3060"/>
      <c r="L123" s="3060"/>
      <c r="M123" s="3060"/>
      <c r="N123" s="3060"/>
      <c r="O123" s="3061"/>
    </row>
    <row r="124" spans="1:15" ht="16.5" customHeight="1">
      <c r="A124" s="2243"/>
      <c r="B124" s="2244"/>
      <c r="C124" s="2249"/>
      <c r="D124" s="2248"/>
      <c r="E124" s="2245"/>
      <c r="F124" s="2246"/>
      <c r="G124" s="3062"/>
      <c r="H124" s="3063"/>
      <c r="I124" s="3063"/>
      <c r="J124" s="3063"/>
      <c r="K124" s="3063"/>
      <c r="L124" s="3063"/>
      <c r="M124" s="3063"/>
      <c r="N124" s="3063"/>
      <c r="O124" s="3064"/>
    </row>
    <row r="125" spans="1:15" ht="16.5" customHeight="1">
      <c r="A125" s="2243"/>
      <c r="B125" s="2455" t="s">
        <v>3200</v>
      </c>
      <c r="C125" s="2235"/>
      <c r="D125" s="2236"/>
      <c r="E125" s="2625" t="s">
        <v>3199</v>
      </c>
      <c r="F125" s="2626"/>
      <c r="G125" s="3065" t="s">
        <v>8336</v>
      </c>
      <c r="H125" s="3066"/>
      <c r="I125" s="3066"/>
      <c r="J125" s="3066"/>
      <c r="K125" s="3066"/>
      <c r="L125" s="3066"/>
      <c r="M125" s="3066"/>
      <c r="N125" s="3066"/>
      <c r="O125" s="3067"/>
    </row>
    <row r="126" spans="1:15" ht="16.5" customHeight="1">
      <c r="A126" s="2243"/>
      <c r="B126" s="2641"/>
      <c r="C126" s="2666"/>
      <c r="D126" s="2629"/>
      <c r="E126" s="2625" t="s">
        <v>3198</v>
      </c>
      <c r="F126" s="2626"/>
      <c r="G126" s="3065" t="s">
        <v>8337</v>
      </c>
      <c r="H126" s="3066"/>
      <c r="I126" s="3066"/>
      <c r="J126" s="3066"/>
      <c r="K126" s="3066"/>
      <c r="L126" s="3066"/>
      <c r="M126" s="3066"/>
      <c r="N126" s="3066"/>
      <c r="O126" s="3067"/>
    </row>
    <row r="127" spans="1:15" ht="16.5" customHeight="1">
      <c r="A127" s="2243"/>
      <c r="B127" s="2637" t="s">
        <v>3197</v>
      </c>
      <c r="C127" s="2638"/>
      <c r="D127" s="2639"/>
      <c r="E127" s="2625" t="s">
        <v>3196</v>
      </c>
      <c r="F127" s="2626"/>
      <c r="G127" s="3065" t="s">
        <v>8338</v>
      </c>
      <c r="H127" s="3066"/>
      <c r="I127" s="3066"/>
      <c r="J127" s="3066"/>
      <c r="K127" s="3066"/>
      <c r="L127" s="3066"/>
      <c r="M127" s="3066"/>
      <c r="N127" s="3066"/>
      <c r="O127" s="3067"/>
    </row>
    <row r="128" spans="1:15" ht="16.5" customHeight="1">
      <c r="A128" s="2310"/>
      <c r="B128" s="2310"/>
      <c r="C128" s="2310"/>
      <c r="D128" s="2310"/>
      <c r="E128" s="2311"/>
      <c r="F128" s="2311"/>
      <c r="G128" s="2312"/>
      <c r="H128" s="2312"/>
      <c r="I128" s="2312"/>
      <c r="J128" s="2312"/>
      <c r="K128" s="2312"/>
      <c r="L128" s="2312"/>
      <c r="M128" s="2312"/>
      <c r="N128" s="2312"/>
      <c r="O128" s="2312"/>
    </row>
    <row r="129" spans="1:15" ht="16.5" customHeight="1">
      <c r="A129" s="2310"/>
      <c r="B129" s="2310"/>
      <c r="C129" s="2310"/>
      <c r="D129" s="2310"/>
      <c r="E129" s="2311"/>
      <c r="F129" s="2311"/>
      <c r="G129" s="2312"/>
      <c r="H129" s="2312"/>
      <c r="I129" s="2312"/>
      <c r="J129" s="2312"/>
      <c r="K129" s="2312"/>
      <c r="L129" s="2312"/>
      <c r="M129" s="2312"/>
      <c r="N129" s="2312"/>
      <c r="O129" s="2312"/>
    </row>
    <row r="130" spans="1:15" ht="16.5" customHeight="1">
      <c r="A130" s="2242" t="s">
        <v>3195</v>
      </c>
      <c r="B130" s="2242"/>
      <c r="C130" s="2243"/>
      <c r="D130" s="2250"/>
      <c r="E130" s="2240"/>
      <c r="F130" s="2240"/>
      <c r="G130" s="2630"/>
      <c r="H130" s="2630"/>
      <c r="I130" s="2630"/>
      <c r="J130" s="2630"/>
      <c r="K130" s="2630"/>
      <c r="L130" s="2630"/>
      <c r="M130" s="2630"/>
      <c r="N130" s="2630"/>
      <c r="O130" s="2630"/>
    </row>
    <row r="131" spans="1:15" ht="16.5" customHeight="1">
      <c r="A131" s="2250"/>
      <c r="B131" s="2455" t="s">
        <v>3194</v>
      </c>
      <c r="C131" s="2235"/>
      <c r="D131" s="2640"/>
      <c r="E131" s="2456" t="s">
        <v>3193</v>
      </c>
      <c r="F131" s="2237"/>
      <c r="G131" s="3059" t="s">
        <v>8339</v>
      </c>
      <c r="H131" s="3060"/>
      <c r="I131" s="3060"/>
      <c r="J131" s="3060"/>
      <c r="K131" s="3060"/>
      <c r="L131" s="3060"/>
      <c r="M131" s="3060"/>
      <c r="N131" s="3060"/>
      <c r="O131" s="3061"/>
    </row>
    <row r="132" spans="1:15" ht="16.5" customHeight="1">
      <c r="A132" s="2250"/>
      <c r="B132" s="2244"/>
      <c r="C132" s="3088" t="s">
        <v>7419</v>
      </c>
      <c r="D132" s="3089"/>
      <c r="E132" s="2245"/>
      <c r="F132" s="2246"/>
      <c r="G132" s="3068"/>
      <c r="H132" s="3069"/>
      <c r="I132" s="3069"/>
      <c r="J132" s="3069"/>
      <c r="K132" s="3069"/>
      <c r="L132" s="3069"/>
      <c r="M132" s="3069"/>
      <c r="N132" s="3069"/>
      <c r="O132" s="3070"/>
    </row>
    <row r="133" spans="1:15" ht="16.5" customHeight="1">
      <c r="A133" s="2250"/>
      <c r="B133" s="2244"/>
      <c r="C133" s="2249"/>
      <c r="D133" s="2252"/>
      <c r="E133" s="2632"/>
      <c r="F133" s="2633"/>
      <c r="G133" s="3062"/>
      <c r="H133" s="3063"/>
      <c r="I133" s="3063"/>
      <c r="J133" s="3063"/>
      <c r="K133" s="3063"/>
      <c r="L133" s="3063"/>
      <c r="M133" s="3063"/>
      <c r="N133" s="3063"/>
      <c r="O133" s="3064"/>
    </row>
    <row r="134" spans="1:15" ht="16.5" customHeight="1">
      <c r="A134" s="2250"/>
      <c r="B134" s="2247"/>
      <c r="C134" s="2234"/>
      <c r="D134" s="2252"/>
      <c r="E134" s="2456" t="s">
        <v>3192</v>
      </c>
      <c r="F134" s="2237"/>
      <c r="G134" s="3065" t="s">
        <v>8340</v>
      </c>
      <c r="H134" s="3066"/>
      <c r="I134" s="3066"/>
      <c r="J134" s="3066"/>
      <c r="K134" s="3066"/>
      <c r="L134" s="3066"/>
      <c r="M134" s="3066"/>
      <c r="N134" s="3066"/>
      <c r="O134" s="3067"/>
    </row>
    <row r="135" spans="1:15" ht="16.5" customHeight="1">
      <c r="A135" s="2310"/>
      <c r="B135" s="2658"/>
      <c r="C135" s="2250"/>
      <c r="D135" s="2252"/>
      <c r="E135" s="3074" t="s">
        <v>3191</v>
      </c>
      <c r="F135" s="3075"/>
      <c r="G135" s="3059" t="s">
        <v>8341</v>
      </c>
      <c r="H135" s="3060"/>
      <c r="I135" s="3060"/>
      <c r="J135" s="3060"/>
      <c r="K135" s="3060"/>
      <c r="L135" s="3060"/>
      <c r="M135" s="3060"/>
      <c r="N135" s="3060"/>
      <c r="O135" s="3061"/>
    </row>
    <row r="136" spans="1:15" ht="16.5" customHeight="1">
      <c r="A136" s="2310"/>
      <c r="B136" s="2658"/>
      <c r="C136" s="2250"/>
      <c r="D136" s="2252"/>
      <c r="E136" s="3115"/>
      <c r="F136" s="3116"/>
      <c r="G136" s="3068"/>
      <c r="H136" s="3069"/>
      <c r="I136" s="3069"/>
      <c r="J136" s="3069"/>
      <c r="K136" s="3069"/>
      <c r="L136" s="3069"/>
      <c r="M136" s="3069"/>
      <c r="N136" s="3069"/>
      <c r="O136" s="3070"/>
    </row>
    <row r="137" spans="1:15" ht="16.5" customHeight="1">
      <c r="A137" s="2310"/>
      <c r="B137" s="2658"/>
      <c r="C137" s="2250"/>
      <c r="D137" s="2252"/>
      <c r="E137" s="3115"/>
      <c r="F137" s="3116"/>
      <c r="G137" s="3068"/>
      <c r="H137" s="3069"/>
      <c r="I137" s="3069"/>
      <c r="J137" s="3069"/>
      <c r="K137" s="3069"/>
      <c r="L137" s="3069"/>
      <c r="M137" s="3069"/>
      <c r="N137" s="3069"/>
      <c r="O137" s="3070"/>
    </row>
    <row r="138" spans="1:15" ht="16.5" customHeight="1">
      <c r="A138" s="2310"/>
      <c r="B138" s="2247"/>
      <c r="C138" s="2234"/>
      <c r="D138" s="2252"/>
      <c r="E138" s="3117"/>
      <c r="F138" s="3118"/>
      <c r="G138" s="3062"/>
      <c r="H138" s="3063"/>
      <c r="I138" s="3063"/>
      <c r="J138" s="3063"/>
      <c r="K138" s="3063"/>
      <c r="L138" s="3063"/>
      <c r="M138" s="3063"/>
      <c r="N138" s="3063"/>
      <c r="O138" s="3064"/>
    </row>
    <row r="139" spans="1:15" ht="16.5" customHeight="1">
      <c r="A139" s="2310"/>
      <c r="B139" s="2247"/>
      <c r="C139" s="2234"/>
      <c r="D139" s="2252"/>
      <c r="E139" s="2667" t="s">
        <v>7420</v>
      </c>
      <c r="F139" s="2668"/>
      <c r="G139" s="3085" t="s">
        <v>8342</v>
      </c>
      <c r="H139" s="3086"/>
      <c r="I139" s="3086"/>
      <c r="J139" s="3086"/>
      <c r="K139" s="3086"/>
      <c r="L139" s="3086"/>
      <c r="M139" s="3086"/>
      <c r="N139" s="3086"/>
      <c r="O139" s="3087"/>
    </row>
    <row r="140" spans="1:15" ht="16.5" customHeight="1">
      <c r="A140" s="2310"/>
      <c r="B140" s="2627"/>
      <c r="C140" s="2628"/>
      <c r="D140" s="2642"/>
      <c r="E140" s="3085" t="s">
        <v>7421</v>
      </c>
      <c r="F140" s="3087"/>
      <c r="G140" s="3065" t="s">
        <v>8343</v>
      </c>
      <c r="H140" s="3066"/>
      <c r="I140" s="3066"/>
      <c r="J140" s="3066"/>
      <c r="K140" s="3066"/>
      <c r="L140" s="3066"/>
      <c r="M140" s="3066"/>
      <c r="N140" s="3066"/>
      <c r="O140" s="3067"/>
    </row>
    <row r="141" spans="1:15" ht="16.5" customHeight="1">
      <c r="A141" s="2310"/>
      <c r="B141" s="2455" t="s">
        <v>3190</v>
      </c>
      <c r="C141" s="2669"/>
      <c r="D141" s="2640"/>
      <c r="E141" s="2456" t="s">
        <v>3189</v>
      </c>
      <c r="F141" s="2237"/>
      <c r="G141" s="3059" t="s">
        <v>8344</v>
      </c>
      <c r="H141" s="3060"/>
      <c r="I141" s="3060"/>
      <c r="J141" s="3060"/>
      <c r="K141" s="3060"/>
      <c r="L141" s="3060"/>
      <c r="M141" s="3060"/>
      <c r="N141" s="3060"/>
      <c r="O141" s="3061"/>
    </row>
    <row r="142" spans="1:15" ht="16.5" customHeight="1">
      <c r="A142" s="2310"/>
      <c r="B142" s="2254"/>
      <c r="C142" s="2253"/>
      <c r="D142" s="2252"/>
      <c r="E142" s="2649"/>
      <c r="F142" s="2246"/>
      <c r="G142" s="3068"/>
      <c r="H142" s="3069"/>
      <c r="I142" s="3069"/>
      <c r="J142" s="3069"/>
      <c r="K142" s="3069"/>
      <c r="L142" s="3069"/>
      <c r="M142" s="3069"/>
      <c r="N142" s="3069"/>
      <c r="O142" s="3070"/>
    </row>
    <row r="143" spans="1:15" ht="16.5" customHeight="1">
      <c r="A143" s="2310"/>
      <c r="B143" s="2254"/>
      <c r="C143" s="2253"/>
      <c r="D143" s="2252"/>
      <c r="E143" s="2649"/>
      <c r="F143" s="2246"/>
      <c r="G143" s="3062"/>
      <c r="H143" s="3063"/>
      <c r="I143" s="3063"/>
      <c r="J143" s="3063"/>
      <c r="K143" s="3063"/>
      <c r="L143" s="3063"/>
      <c r="M143" s="3063"/>
      <c r="N143" s="3063"/>
      <c r="O143" s="3064"/>
    </row>
    <row r="144" spans="1:15" ht="16.5" customHeight="1">
      <c r="A144" s="2310"/>
      <c r="B144" s="2646"/>
      <c r="C144" s="2670"/>
      <c r="D144" s="2642"/>
      <c r="E144" s="2625" t="s">
        <v>3188</v>
      </c>
      <c r="F144" s="2626"/>
      <c r="G144" s="3065" t="s">
        <v>8345</v>
      </c>
      <c r="H144" s="3066"/>
      <c r="I144" s="3066"/>
      <c r="J144" s="3066"/>
      <c r="K144" s="3066"/>
      <c r="L144" s="3066"/>
      <c r="M144" s="3066"/>
      <c r="N144" s="3066"/>
      <c r="O144" s="3067"/>
    </row>
    <row r="145" spans="1:15" ht="16.5" customHeight="1">
      <c r="A145" s="2310"/>
      <c r="B145" s="2455" t="s">
        <v>107</v>
      </c>
      <c r="C145" s="2669"/>
      <c r="D145" s="2640"/>
      <c r="E145" s="2456" t="s">
        <v>6572</v>
      </c>
      <c r="F145" s="2237"/>
      <c r="G145" s="3065" t="s">
        <v>8346</v>
      </c>
      <c r="H145" s="3066"/>
      <c r="I145" s="3066"/>
      <c r="J145" s="3066"/>
      <c r="K145" s="3066"/>
      <c r="L145" s="3066"/>
      <c r="M145" s="3066"/>
      <c r="N145" s="3066"/>
      <c r="O145" s="3067"/>
    </row>
    <row r="146" spans="1:15" ht="16.5" customHeight="1">
      <c r="A146" s="2310"/>
      <c r="B146" s="2247"/>
      <c r="C146" s="2234"/>
      <c r="D146" s="2252"/>
      <c r="E146" s="2456" t="s">
        <v>6573</v>
      </c>
      <c r="F146" s="2237"/>
      <c r="G146" s="3059" t="s">
        <v>8347</v>
      </c>
      <c r="H146" s="3060"/>
      <c r="I146" s="3060"/>
      <c r="J146" s="3060"/>
      <c r="K146" s="3060"/>
      <c r="L146" s="3060"/>
      <c r="M146" s="3060"/>
      <c r="N146" s="3060"/>
      <c r="O146" s="3061"/>
    </row>
    <row r="147" spans="1:15" ht="16.5" customHeight="1">
      <c r="A147" s="2310"/>
      <c r="B147" s="2658"/>
      <c r="C147" s="2250"/>
      <c r="D147" s="2252"/>
      <c r="E147" s="2649"/>
      <c r="F147" s="2246"/>
      <c r="G147" s="3068"/>
      <c r="H147" s="3069"/>
      <c r="I147" s="3069"/>
      <c r="J147" s="3069"/>
      <c r="K147" s="3069"/>
      <c r="L147" s="3069"/>
      <c r="M147" s="3069"/>
      <c r="N147" s="3069"/>
      <c r="O147" s="3070"/>
    </row>
    <row r="148" spans="1:15" ht="16.5" customHeight="1">
      <c r="A148" s="2310"/>
      <c r="B148" s="2658"/>
      <c r="C148" s="2250"/>
      <c r="D148" s="2252"/>
      <c r="E148" s="2643"/>
      <c r="F148" s="2633"/>
      <c r="G148" s="3062"/>
      <c r="H148" s="3063"/>
      <c r="I148" s="3063"/>
      <c r="J148" s="3063"/>
      <c r="K148" s="3063"/>
      <c r="L148" s="3063"/>
      <c r="M148" s="3063"/>
      <c r="N148" s="3063"/>
      <c r="O148" s="3064"/>
    </row>
    <row r="149" spans="1:15" ht="16.5" customHeight="1">
      <c r="A149" s="2250"/>
      <c r="B149" s="2658"/>
      <c r="C149" s="2250"/>
      <c r="D149" s="2252"/>
      <c r="E149" s="2456" t="s">
        <v>3187</v>
      </c>
      <c r="F149" s="2237"/>
      <c r="G149" s="3059" t="s">
        <v>8348</v>
      </c>
      <c r="H149" s="3060"/>
      <c r="I149" s="3060"/>
      <c r="J149" s="3060"/>
      <c r="K149" s="3060"/>
      <c r="L149" s="3060"/>
      <c r="M149" s="3060"/>
      <c r="N149" s="3060"/>
      <c r="O149" s="3061"/>
    </row>
    <row r="150" spans="1:15" ht="16.5" customHeight="1">
      <c r="A150" s="2250"/>
      <c r="B150" s="2650"/>
      <c r="C150" s="2647"/>
      <c r="D150" s="2642"/>
      <c r="E150" s="2632"/>
      <c r="F150" s="2633"/>
      <c r="G150" s="3062"/>
      <c r="H150" s="3063"/>
      <c r="I150" s="3063"/>
      <c r="J150" s="3063"/>
      <c r="K150" s="3063"/>
      <c r="L150" s="3063"/>
      <c r="M150" s="3063"/>
      <c r="N150" s="3063"/>
      <c r="O150" s="3064"/>
    </row>
    <row r="151" spans="1:15" ht="16.5" customHeight="1">
      <c r="A151" s="2310"/>
      <c r="B151" s="2310"/>
      <c r="C151" s="2310"/>
      <c r="D151" s="2310"/>
      <c r="E151" s="2311"/>
      <c r="F151" s="2311"/>
      <c r="G151" s="2312"/>
      <c r="H151" s="2312"/>
      <c r="I151" s="2312"/>
      <c r="J151" s="2312"/>
      <c r="K151" s="2312"/>
      <c r="L151" s="2312"/>
      <c r="M151" s="2312"/>
      <c r="N151" s="2312"/>
      <c r="O151" s="2312"/>
    </row>
    <row r="152" spans="1:15" ht="16.5" customHeight="1">
      <c r="A152" s="2310"/>
      <c r="B152" s="2310"/>
      <c r="C152" s="2310"/>
      <c r="D152" s="2310"/>
      <c r="E152" s="2311"/>
      <c r="F152" s="2311"/>
      <c r="G152" s="2312"/>
      <c r="H152" s="2312"/>
      <c r="I152" s="2312"/>
      <c r="J152" s="2312"/>
      <c r="K152" s="2312"/>
      <c r="L152" s="2312"/>
      <c r="M152" s="2312"/>
      <c r="N152" s="2312"/>
      <c r="O152" s="2312"/>
    </row>
    <row r="153" spans="1:15" ht="16.5" customHeight="1">
      <c r="A153" s="2242" t="s">
        <v>6591</v>
      </c>
      <c r="B153" s="2250"/>
      <c r="C153" s="2250"/>
      <c r="D153" s="2250"/>
      <c r="E153" s="2250" t="s">
        <v>7029</v>
      </c>
      <c r="F153" s="2240"/>
      <c r="G153" s="2630"/>
      <c r="H153" s="2630"/>
      <c r="I153" s="2630"/>
      <c r="J153" s="2630"/>
      <c r="K153" s="2630"/>
      <c r="L153" s="2630"/>
      <c r="M153" s="2630"/>
      <c r="N153" s="2630"/>
      <c r="O153" s="2630"/>
    </row>
    <row r="154" spans="1:15" ht="16.5" customHeight="1">
      <c r="A154" s="2250"/>
      <c r="B154" s="2455" t="s">
        <v>8349</v>
      </c>
      <c r="C154" s="2235"/>
      <c r="D154" s="2640"/>
      <c r="E154" s="2671" t="s">
        <v>8350</v>
      </c>
      <c r="F154" s="2237"/>
      <c r="G154" s="3059" t="s">
        <v>8351</v>
      </c>
      <c r="H154" s="3060"/>
      <c r="I154" s="3060"/>
      <c r="J154" s="3060"/>
      <c r="K154" s="3060"/>
      <c r="L154" s="3060"/>
      <c r="M154" s="3060"/>
      <c r="N154" s="3060"/>
      <c r="O154" s="3061"/>
    </row>
    <row r="155" spans="1:15" ht="14.25" customHeight="1">
      <c r="A155" s="2250"/>
      <c r="B155" s="2658"/>
      <c r="C155" s="3088" t="s">
        <v>7030</v>
      </c>
      <c r="D155" s="3089"/>
      <c r="E155" s="2655"/>
      <c r="F155" s="2633"/>
      <c r="G155" s="3062"/>
      <c r="H155" s="3063"/>
      <c r="I155" s="3063"/>
      <c r="J155" s="3063"/>
      <c r="K155" s="3063"/>
      <c r="L155" s="3063"/>
      <c r="M155" s="3063"/>
      <c r="N155" s="3063"/>
      <c r="O155" s="3064"/>
    </row>
    <row r="156" spans="1:15" ht="16.5" customHeight="1">
      <c r="A156" s="2250"/>
      <c r="B156" s="2658"/>
      <c r="C156" s="2256"/>
      <c r="D156" s="2252"/>
      <c r="E156" s="3074" t="s">
        <v>3186</v>
      </c>
      <c r="F156" s="3075"/>
      <c r="G156" s="3059" t="s">
        <v>8352</v>
      </c>
      <c r="H156" s="3060"/>
      <c r="I156" s="3060"/>
      <c r="J156" s="3060"/>
      <c r="K156" s="3060"/>
      <c r="L156" s="3060"/>
      <c r="M156" s="3060"/>
      <c r="N156" s="3060"/>
      <c r="O156" s="3061"/>
    </row>
    <row r="157" spans="1:15" ht="13.5" customHeight="1">
      <c r="A157" s="2250"/>
      <c r="B157" s="2658"/>
      <c r="C157" s="2310"/>
      <c r="D157" s="2252"/>
      <c r="E157" s="2654"/>
      <c r="F157" s="2633"/>
      <c r="G157" s="3062"/>
      <c r="H157" s="3063"/>
      <c r="I157" s="3063"/>
      <c r="J157" s="3063"/>
      <c r="K157" s="3063"/>
      <c r="L157" s="3063"/>
      <c r="M157" s="3063"/>
      <c r="N157" s="3063"/>
      <c r="O157" s="3064"/>
    </row>
    <row r="158" spans="1:15" ht="16.5" customHeight="1">
      <c r="A158" s="2250"/>
      <c r="B158" s="2247"/>
      <c r="C158" s="2310"/>
      <c r="D158" s="2252"/>
      <c r="E158" s="2671" t="s">
        <v>8353</v>
      </c>
      <c r="F158" s="2237"/>
      <c r="G158" s="3059" t="s">
        <v>8354</v>
      </c>
      <c r="H158" s="3060"/>
      <c r="I158" s="3060"/>
      <c r="J158" s="3060"/>
      <c r="K158" s="3060"/>
      <c r="L158" s="3060"/>
      <c r="M158" s="3060"/>
      <c r="N158" s="3060"/>
      <c r="O158" s="3061"/>
    </row>
    <row r="159" spans="1:15" ht="16.5" customHeight="1">
      <c r="A159" s="2250"/>
      <c r="B159" s="2658"/>
      <c r="C159" s="2250"/>
      <c r="D159" s="2252"/>
      <c r="E159" s="2240"/>
      <c r="F159" s="2246"/>
      <c r="G159" s="3068"/>
      <c r="H159" s="3069"/>
      <c r="I159" s="3069"/>
      <c r="J159" s="3069"/>
      <c r="K159" s="3069"/>
      <c r="L159" s="3069"/>
      <c r="M159" s="3069"/>
      <c r="N159" s="3069"/>
      <c r="O159" s="3070"/>
    </row>
    <row r="160" spans="1:15" ht="12.75" customHeight="1">
      <c r="A160" s="2250"/>
      <c r="B160" s="2658"/>
      <c r="C160" s="2250"/>
      <c r="D160" s="2252"/>
      <c r="E160" s="2240"/>
      <c r="F160" s="2246"/>
      <c r="G160" s="3062"/>
      <c r="H160" s="3063"/>
      <c r="I160" s="3063"/>
      <c r="J160" s="3063"/>
      <c r="K160" s="3063"/>
      <c r="L160" s="3063"/>
      <c r="M160" s="3063"/>
      <c r="N160" s="3063"/>
      <c r="O160" s="3064"/>
    </row>
    <row r="161" spans="1:15" ht="16.5" customHeight="1">
      <c r="A161" s="2250"/>
      <c r="B161" s="2658"/>
      <c r="C161" s="2250"/>
      <c r="D161" s="2252"/>
      <c r="E161" s="2663" t="s">
        <v>8355</v>
      </c>
      <c r="F161" s="2626"/>
      <c r="G161" s="3065" t="s">
        <v>8356</v>
      </c>
      <c r="H161" s="3066"/>
      <c r="I161" s="3066"/>
      <c r="J161" s="3066"/>
      <c r="K161" s="3066"/>
      <c r="L161" s="3066"/>
      <c r="M161" s="3066"/>
      <c r="N161" s="3066"/>
      <c r="O161" s="3067"/>
    </row>
    <row r="162" spans="1:15" ht="16.5" customHeight="1">
      <c r="A162" s="2250"/>
      <c r="B162" s="2658"/>
      <c r="C162" s="2250"/>
      <c r="D162" s="2252"/>
      <c r="E162" s="3119" t="s">
        <v>6996</v>
      </c>
      <c r="F162" s="3121"/>
      <c r="G162" s="3059" t="s">
        <v>8357</v>
      </c>
      <c r="H162" s="3060"/>
      <c r="I162" s="3060"/>
      <c r="J162" s="3060"/>
      <c r="K162" s="3060"/>
      <c r="L162" s="3060"/>
      <c r="M162" s="3060"/>
      <c r="N162" s="3060"/>
      <c r="O162" s="3061"/>
    </row>
    <row r="163" spans="1:15" ht="16.5" customHeight="1">
      <c r="A163" s="2250"/>
      <c r="B163" s="2658"/>
      <c r="C163" s="2250"/>
      <c r="D163" s="2252"/>
      <c r="E163" s="3143"/>
      <c r="F163" s="3144"/>
      <c r="G163" s="3068"/>
      <c r="H163" s="3069"/>
      <c r="I163" s="3069"/>
      <c r="J163" s="3069"/>
      <c r="K163" s="3069"/>
      <c r="L163" s="3069"/>
      <c r="M163" s="3069"/>
      <c r="N163" s="3069"/>
      <c r="O163" s="3070"/>
    </row>
    <row r="164" spans="1:15" ht="12" customHeight="1">
      <c r="A164" s="2250"/>
      <c r="B164" s="2658"/>
      <c r="C164" s="2250"/>
      <c r="D164" s="2252"/>
      <c r="E164" s="3141"/>
      <c r="F164" s="3142"/>
      <c r="G164" s="3062"/>
      <c r="H164" s="3063"/>
      <c r="I164" s="3063"/>
      <c r="J164" s="3063"/>
      <c r="K164" s="3063"/>
      <c r="L164" s="3063"/>
      <c r="M164" s="3063"/>
      <c r="N164" s="3063"/>
      <c r="O164" s="3064"/>
    </row>
    <row r="165" spans="1:15" ht="16.5" customHeight="1">
      <c r="A165" s="2250"/>
      <c r="B165" s="2672" t="s">
        <v>8358</v>
      </c>
      <c r="C165" s="2673"/>
      <c r="D165" s="2613"/>
      <c r="E165" s="2453" t="s">
        <v>6592</v>
      </c>
      <c r="F165" s="2230"/>
      <c r="G165" s="3076" t="s">
        <v>8359</v>
      </c>
      <c r="H165" s="3077"/>
      <c r="I165" s="3077"/>
      <c r="J165" s="3077"/>
      <c r="K165" s="3077"/>
      <c r="L165" s="3077"/>
      <c r="M165" s="3077"/>
      <c r="N165" s="3077"/>
      <c r="O165" s="3078"/>
    </row>
    <row r="166" spans="1:15" ht="16.5" customHeight="1">
      <c r="A166" s="2250"/>
      <c r="B166" s="2674"/>
      <c r="C166" s="2675"/>
      <c r="D166" s="2615"/>
      <c r="E166" s="2229"/>
      <c r="F166" s="2617"/>
      <c r="G166" s="3079"/>
      <c r="H166" s="3080"/>
      <c r="I166" s="3080"/>
      <c r="J166" s="3080"/>
      <c r="K166" s="3080"/>
      <c r="L166" s="3080"/>
      <c r="M166" s="3080"/>
      <c r="N166" s="3080"/>
      <c r="O166" s="3081"/>
    </row>
    <row r="167" spans="1:15" ht="16.5" customHeight="1">
      <c r="A167" s="2250"/>
      <c r="B167" s="2676"/>
      <c r="C167" s="2257"/>
      <c r="D167" s="2615"/>
      <c r="E167" s="3145" t="s">
        <v>6593</v>
      </c>
      <c r="F167" s="3146"/>
      <c r="G167" s="3076" t="s">
        <v>8360</v>
      </c>
      <c r="H167" s="3077"/>
      <c r="I167" s="3077"/>
      <c r="J167" s="3077"/>
      <c r="K167" s="3077"/>
      <c r="L167" s="3077"/>
      <c r="M167" s="3077"/>
      <c r="N167" s="3077"/>
      <c r="O167" s="3078"/>
    </row>
    <row r="168" spans="1:15" ht="16.5" customHeight="1">
      <c r="A168" s="2250"/>
      <c r="B168" s="2676"/>
      <c r="C168" s="2257"/>
      <c r="D168" s="2615"/>
      <c r="E168" s="2677"/>
      <c r="F168" s="2678"/>
      <c r="G168" s="3079"/>
      <c r="H168" s="3080"/>
      <c r="I168" s="3080"/>
      <c r="J168" s="3080"/>
      <c r="K168" s="3080"/>
      <c r="L168" s="3080"/>
      <c r="M168" s="3080"/>
      <c r="N168" s="3080"/>
      <c r="O168" s="3081"/>
    </row>
    <row r="169" spans="1:15" ht="16.5" customHeight="1">
      <c r="A169" s="2250"/>
      <c r="B169" s="2455" t="s">
        <v>8361</v>
      </c>
      <c r="C169" s="2235"/>
      <c r="D169" s="2640"/>
      <c r="E169" s="2456" t="s">
        <v>3076</v>
      </c>
      <c r="F169" s="2237"/>
      <c r="G169" s="3065" t="s">
        <v>8362</v>
      </c>
      <c r="H169" s="3066"/>
      <c r="I169" s="3066"/>
      <c r="J169" s="3066"/>
      <c r="K169" s="3066"/>
      <c r="L169" s="3066"/>
      <c r="M169" s="3066"/>
      <c r="N169" s="3066"/>
      <c r="O169" s="3067"/>
    </row>
    <row r="170" spans="1:15" ht="16.5" customHeight="1">
      <c r="A170" s="2250"/>
      <c r="B170" s="2658"/>
      <c r="C170" s="3136" t="s">
        <v>187</v>
      </c>
      <c r="D170" s="3137"/>
      <c r="E170" s="2625" t="s">
        <v>3185</v>
      </c>
      <c r="F170" s="2626"/>
      <c r="G170" s="3065" t="s">
        <v>8363</v>
      </c>
      <c r="H170" s="3066"/>
      <c r="I170" s="3066"/>
      <c r="J170" s="3066"/>
      <c r="K170" s="3066"/>
      <c r="L170" s="3066"/>
      <c r="M170" s="3066"/>
      <c r="N170" s="3066"/>
      <c r="O170" s="3067"/>
    </row>
    <row r="171" spans="1:15" ht="16.5" customHeight="1">
      <c r="A171" s="2310"/>
      <c r="B171" s="2658"/>
      <c r="C171" s="2250"/>
      <c r="D171" s="2252"/>
      <c r="E171" s="2456" t="s">
        <v>3184</v>
      </c>
      <c r="F171" s="2237"/>
      <c r="G171" s="3059" t="s">
        <v>8364</v>
      </c>
      <c r="H171" s="3060"/>
      <c r="I171" s="3060"/>
      <c r="J171" s="3060"/>
      <c r="K171" s="3060"/>
      <c r="L171" s="3060"/>
      <c r="M171" s="3060"/>
      <c r="N171" s="3060"/>
      <c r="O171" s="3061"/>
    </row>
    <row r="172" spans="1:15" ht="16.5" customHeight="1">
      <c r="A172" s="2310"/>
      <c r="B172" s="2658"/>
      <c r="C172" s="2250"/>
      <c r="D172" s="2252"/>
      <c r="E172" s="2632"/>
      <c r="F172" s="2633"/>
      <c r="G172" s="3062"/>
      <c r="H172" s="3063"/>
      <c r="I172" s="3063"/>
      <c r="J172" s="3063"/>
      <c r="K172" s="3063"/>
      <c r="L172" s="3063"/>
      <c r="M172" s="3063"/>
      <c r="N172" s="3063"/>
      <c r="O172" s="3064"/>
    </row>
    <row r="173" spans="1:15" ht="16.5" customHeight="1">
      <c r="A173" s="2310"/>
      <c r="B173" s="2658"/>
      <c r="C173" s="2250"/>
      <c r="D173" s="2252"/>
      <c r="E173" s="3119" t="s">
        <v>3183</v>
      </c>
      <c r="F173" s="3121"/>
      <c r="G173" s="3104" t="s">
        <v>8365</v>
      </c>
      <c r="H173" s="3105"/>
      <c r="I173" s="3105"/>
      <c r="J173" s="3105"/>
      <c r="K173" s="3105"/>
      <c r="L173" s="3105"/>
      <c r="M173" s="3105"/>
      <c r="N173" s="3105"/>
      <c r="O173" s="3106"/>
    </row>
    <row r="174" spans="1:15" ht="16.5" customHeight="1">
      <c r="A174" s="2310"/>
      <c r="B174" s="2658"/>
      <c r="C174" s="2250"/>
      <c r="D174" s="2252"/>
      <c r="E174" s="3141"/>
      <c r="F174" s="3142"/>
      <c r="G174" s="3110"/>
      <c r="H174" s="3111"/>
      <c r="I174" s="3111"/>
      <c r="J174" s="3111"/>
      <c r="K174" s="3111"/>
      <c r="L174" s="3111"/>
      <c r="M174" s="3111"/>
      <c r="N174" s="3111"/>
      <c r="O174" s="3112"/>
    </row>
    <row r="175" spans="1:15" ht="16.5" customHeight="1">
      <c r="A175" s="2310"/>
      <c r="B175" s="2658"/>
      <c r="C175" s="2250"/>
      <c r="D175" s="2252"/>
      <c r="E175" s="3074" t="s">
        <v>106</v>
      </c>
      <c r="F175" s="3075"/>
      <c r="G175" s="3059" t="s">
        <v>8366</v>
      </c>
      <c r="H175" s="3060"/>
      <c r="I175" s="3060"/>
      <c r="J175" s="3060"/>
      <c r="K175" s="3060"/>
      <c r="L175" s="3060"/>
      <c r="M175" s="3060"/>
      <c r="N175" s="3060"/>
      <c r="O175" s="3061"/>
    </row>
    <row r="176" spans="1:15" ht="16.5" customHeight="1">
      <c r="A176" s="2310"/>
      <c r="B176" s="2650"/>
      <c r="C176" s="2647"/>
      <c r="D176" s="2642"/>
      <c r="E176" s="3117"/>
      <c r="F176" s="3118"/>
      <c r="G176" s="3062"/>
      <c r="H176" s="3063"/>
      <c r="I176" s="3063"/>
      <c r="J176" s="3063"/>
      <c r="K176" s="3063"/>
      <c r="L176" s="3063"/>
      <c r="M176" s="3063"/>
      <c r="N176" s="3063"/>
      <c r="O176" s="3064"/>
    </row>
    <row r="177" spans="1:15" ht="16.5" customHeight="1">
      <c r="A177" s="2310"/>
      <c r="B177" s="2455" t="s">
        <v>3182</v>
      </c>
      <c r="C177" s="2235"/>
      <c r="D177" s="2640"/>
      <c r="E177" s="2456" t="s">
        <v>8367</v>
      </c>
      <c r="F177" s="2237"/>
      <c r="G177" s="3059" t="s">
        <v>8368</v>
      </c>
      <c r="H177" s="3060"/>
      <c r="I177" s="3060"/>
      <c r="J177" s="3060"/>
      <c r="K177" s="3060"/>
      <c r="L177" s="3060"/>
      <c r="M177" s="3060"/>
      <c r="N177" s="3060"/>
      <c r="O177" s="3061"/>
    </row>
    <row r="178" spans="1:15" ht="16.5" customHeight="1">
      <c r="A178" s="2310"/>
      <c r="B178" s="2658"/>
      <c r="C178" s="3136"/>
      <c r="D178" s="3137"/>
      <c r="E178" s="2643"/>
      <c r="F178" s="2633"/>
      <c r="G178" s="3062"/>
      <c r="H178" s="3063"/>
      <c r="I178" s="3063"/>
      <c r="J178" s="3063"/>
      <c r="K178" s="3063"/>
      <c r="L178" s="3063"/>
      <c r="M178" s="3063"/>
      <c r="N178" s="3063"/>
      <c r="O178" s="3064"/>
    </row>
    <row r="179" spans="1:15" ht="16.5" customHeight="1">
      <c r="A179" s="2310"/>
      <c r="B179" s="2658"/>
      <c r="C179" s="2390"/>
      <c r="D179" s="2252"/>
      <c r="E179" s="2679" t="s">
        <v>8369</v>
      </c>
      <c r="F179" s="2617"/>
      <c r="G179" s="3076" t="s">
        <v>8370</v>
      </c>
      <c r="H179" s="3077"/>
      <c r="I179" s="3077"/>
      <c r="J179" s="3077"/>
      <c r="K179" s="3077"/>
      <c r="L179" s="3077"/>
      <c r="M179" s="3077"/>
      <c r="N179" s="3077"/>
      <c r="O179" s="3078"/>
    </row>
    <row r="180" spans="1:15" ht="16.5" customHeight="1">
      <c r="A180" s="2310"/>
      <c r="B180" s="2658"/>
      <c r="C180" s="2390"/>
      <c r="D180" s="2252"/>
      <c r="E180" s="2679"/>
      <c r="F180" s="2617"/>
      <c r="G180" s="3082"/>
      <c r="H180" s="3083"/>
      <c r="I180" s="3083"/>
      <c r="J180" s="3083"/>
      <c r="K180" s="3083"/>
      <c r="L180" s="3083"/>
      <c r="M180" s="3083"/>
      <c r="N180" s="3083"/>
      <c r="O180" s="3084"/>
    </row>
    <row r="181" spans="1:15" ht="16.5" customHeight="1">
      <c r="A181" s="2310"/>
      <c r="B181" s="2658"/>
      <c r="C181" s="2390"/>
      <c r="D181" s="2252"/>
      <c r="E181" s="2679"/>
      <c r="F181" s="2617"/>
      <c r="G181" s="3082"/>
      <c r="H181" s="3083"/>
      <c r="I181" s="3083"/>
      <c r="J181" s="3083"/>
      <c r="K181" s="3083"/>
      <c r="L181" s="3083"/>
      <c r="M181" s="3083"/>
      <c r="N181" s="3083"/>
      <c r="O181" s="3084"/>
    </row>
    <row r="182" spans="1:15" ht="16.5" customHeight="1">
      <c r="A182" s="2310"/>
      <c r="B182" s="2658"/>
      <c r="C182" s="2390"/>
      <c r="D182" s="2252"/>
      <c r="E182" s="2679"/>
      <c r="F182" s="2617"/>
      <c r="G182" s="3082"/>
      <c r="H182" s="3083"/>
      <c r="I182" s="3083"/>
      <c r="J182" s="3083"/>
      <c r="K182" s="3083"/>
      <c r="L182" s="3083"/>
      <c r="M182" s="3083"/>
      <c r="N182" s="3083"/>
      <c r="O182" s="3084"/>
    </row>
    <row r="183" spans="1:15" ht="16.5" customHeight="1">
      <c r="A183" s="2310"/>
      <c r="B183" s="2658"/>
      <c r="C183" s="2390"/>
      <c r="D183" s="2252"/>
      <c r="E183" s="2679"/>
      <c r="F183" s="2617"/>
      <c r="G183" s="3079"/>
      <c r="H183" s="3080"/>
      <c r="I183" s="3080"/>
      <c r="J183" s="3080"/>
      <c r="K183" s="3080"/>
      <c r="L183" s="3080"/>
      <c r="M183" s="3080"/>
      <c r="N183" s="3080"/>
      <c r="O183" s="3081"/>
    </row>
    <row r="184" spans="1:15" ht="16.5" customHeight="1">
      <c r="A184" s="2310"/>
      <c r="B184" s="2251"/>
      <c r="C184" s="2249"/>
      <c r="D184" s="2252"/>
      <c r="E184" s="2456" t="s">
        <v>3181</v>
      </c>
      <c r="F184" s="2237"/>
      <c r="G184" s="3059" t="s">
        <v>8371</v>
      </c>
      <c r="H184" s="3060"/>
      <c r="I184" s="3060"/>
      <c r="J184" s="3060"/>
      <c r="K184" s="3060"/>
      <c r="L184" s="3060"/>
      <c r="M184" s="3060"/>
      <c r="N184" s="3060"/>
      <c r="O184" s="3061"/>
    </row>
    <row r="185" spans="1:15" ht="16.5" customHeight="1">
      <c r="A185" s="2310"/>
      <c r="B185" s="2251"/>
      <c r="C185" s="2249"/>
      <c r="D185" s="2252"/>
      <c r="E185" s="2733"/>
      <c r="F185" s="2734"/>
      <c r="G185" s="3138"/>
      <c r="H185" s="3139"/>
      <c r="I185" s="3139"/>
      <c r="J185" s="3139"/>
      <c r="K185" s="3139"/>
      <c r="L185" s="3139"/>
      <c r="M185" s="3139"/>
      <c r="N185" s="3139"/>
      <c r="O185" s="3140"/>
    </row>
    <row r="186" spans="1:15" ht="16.5" customHeight="1">
      <c r="A186" s="2310"/>
      <c r="B186" s="2658"/>
      <c r="C186" s="2250"/>
      <c r="D186" s="2252"/>
      <c r="E186" s="2664" t="s">
        <v>3180</v>
      </c>
      <c r="F186" s="2237"/>
      <c r="G186" s="3059" t="s">
        <v>8372</v>
      </c>
      <c r="H186" s="3060"/>
      <c r="I186" s="3060"/>
      <c r="J186" s="3060"/>
      <c r="K186" s="3060"/>
      <c r="L186" s="3060"/>
      <c r="M186" s="3060"/>
      <c r="N186" s="3060"/>
      <c r="O186" s="3061"/>
    </row>
    <row r="187" spans="1:15" ht="16.5" customHeight="1">
      <c r="A187" s="2310"/>
      <c r="B187" s="2658"/>
      <c r="C187" s="2250"/>
      <c r="D187" s="2252"/>
      <c r="E187" s="2649"/>
      <c r="F187" s="2246"/>
      <c r="G187" s="3062"/>
      <c r="H187" s="3063"/>
      <c r="I187" s="3063"/>
      <c r="J187" s="3063"/>
      <c r="K187" s="3063"/>
      <c r="L187" s="3063"/>
      <c r="M187" s="3063"/>
      <c r="N187" s="3063"/>
      <c r="O187" s="3064"/>
    </row>
    <row r="188" spans="1:15" ht="16.5" customHeight="1">
      <c r="A188" s="2310"/>
      <c r="B188" s="2658"/>
      <c r="C188" s="2250"/>
      <c r="D188" s="2252"/>
      <c r="E188" s="2456" t="s">
        <v>3179</v>
      </c>
      <c r="F188" s="2237"/>
      <c r="G188" s="3059" t="s">
        <v>8373</v>
      </c>
      <c r="H188" s="3060"/>
      <c r="I188" s="3060"/>
      <c r="J188" s="3060"/>
      <c r="K188" s="3060"/>
      <c r="L188" s="3060"/>
      <c r="M188" s="3060"/>
      <c r="N188" s="3060"/>
      <c r="O188" s="3061"/>
    </row>
    <row r="189" spans="1:15" ht="16.5" customHeight="1">
      <c r="A189" s="2310"/>
      <c r="B189" s="2658"/>
      <c r="C189" s="2250"/>
      <c r="D189" s="2252"/>
      <c r="E189" s="2245"/>
      <c r="F189" s="2246"/>
      <c r="G189" s="3062"/>
      <c r="H189" s="3063"/>
      <c r="I189" s="3063"/>
      <c r="J189" s="3063"/>
      <c r="K189" s="3063"/>
      <c r="L189" s="3063"/>
      <c r="M189" s="3063"/>
      <c r="N189" s="3063"/>
      <c r="O189" s="3064"/>
    </row>
    <row r="190" spans="1:15" ht="16.5" customHeight="1">
      <c r="A190" s="2310"/>
      <c r="B190" s="2658"/>
      <c r="C190" s="2250"/>
      <c r="D190" s="2252"/>
      <c r="E190" s="2456" t="s">
        <v>3178</v>
      </c>
      <c r="F190" s="2237"/>
      <c r="G190" s="3076" t="s">
        <v>8374</v>
      </c>
      <c r="H190" s="3077"/>
      <c r="I190" s="3077"/>
      <c r="J190" s="3077"/>
      <c r="K190" s="3077"/>
      <c r="L190" s="3077"/>
      <c r="M190" s="3077"/>
      <c r="N190" s="3077"/>
      <c r="O190" s="3078"/>
    </row>
    <row r="191" spans="1:15" ht="16.5" customHeight="1">
      <c r="A191" s="2310"/>
      <c r="B191" s="2658"/>
      <c r="C191" s="2250"/>
      <c r="D191" s="2252"/>
      <c r="E191" s="2245"/>
      <c r="F191" s="2246"/>
      <c r="G191" s="3082"/>
      <c r="H191" s="3083"/>
      <c r="I191" s="3083"/>
      <c r="J191" s="3083"/>
      <c r="K191" s="3083"/>
      <c r="L191" s="3083"/>
      <c r="M191" s="3083"/>
      <c r="N191" s="3083"/>
      <c r="O191" s="3084"/>
    </row>
    <row r="192" spans="1:15" ht="16.5" customHeight="1">
      <c r="A192" s="2310"/>
      <c r="B192" s="2658"/>
      <c r="C192" s="2250"/>
      <c r="D192" s="2252"/>
      <c r="E192" s="2245"/>
      <c r="F192" s="2246"/>
      <c r="G192" s="3082"/>
      <c r="H192" s="3083"/>
      <c r="I192" s="3083"/>
      <c r="J192" s="3083"/>
      <c r="K192" s="3083"/>
      <c r="L192" s="3083"/>
      <c r="M192" s="3083"/>
      <c r="N192" s="3083"/>
      <c r="O192" s="3084"/>
    </row>
    <row r="193" spans="1:15" ht="10.5" customHeight="1">
      <c r="A193" s="2310"/>
      <c r="B193" s="2658"/>
      <c r="C193" s="2250"/>
      <c r="D193" s="2252"/>
      <c r="E193" s="2643"/>
      <c r="F193" s="2633"/>
      <c r="G193" s="3079"/>
      <c r="H193" s="3080"/>
      <c r="I193" s="3080"/>
      <c r="J193" s="3080"/>
      <c r="K193" s="3080"/>
      <c r="L193" s="3080"/>
      <c r="M193" s="3080"/>
      <c r="N193" s="3080"/>
      <c r="O193" s="3081"/>
    </row>
    <row r="194" spans="1:15" ht="16.5" customHeight="1">
      <c r="A194" s="2310"/>
      <c r="B194" s="2650"/>
      <c r="C194" s="2647"/>
      <c r="D194" s="2642"/>
      <c r="E194" s="3134" t="s">
        <v>6574</v>
      </c>
      <c r="F194" s="3135"/>
      <c r="G194" s="3065" t="s">
        <v>8375</v>
      </c>
      <c r="H194" s="3066"/>
      <c r="I194" s="3066"/>
      <c r="J194" s="3066"/>
      <c r="K194" s="3066"/>
      <c r="L194" s="3066"/>
      <c r="M194" s="3066"/>
      <c r="N194" s="3066"/>
      <c r="O194" s="3067"/>
    </row>
    <row r="195" spans="1:15" ht="16.5" customHeight="1">
      <c r="A195" s="2310"/>
      <c r="B195" s="2455" t="s">
        <v>8376</v>
      </c>
      <c r="C195" s="2235"/>
      <c r="D195" s="2640"/>
      <c r="E195" s="2456" t="s">
        <v>8367</v>
      </c>
      <c r="F195" s="2237"/>
      <c r="G195" s="3059" t="s">
        <v>8377</v>
      </c>
      <c r="H195" s="3060"/>
      <c r="I195" s="3060"/>
      <c r="J195" s="3060"/>
      <c r="K195" s="3060"/>
      <c r="L195" s="3060"/>
      <c r="M195" s="3060"/>
      <c r="N195" s="3060"/>
      <c r="O195" s="3061"/>
    </row>
    <row r="196" spans="1:15" ht="16.5" customHeight="1">
      <c r="A196" s="2310"/>
      <c r="B196" s="2244"/>
      <c r="C196" s="2249"/>
      <c r="D196" s="2252"/>
      <c r="E196" s="2632"/>
      <c r="F196" s="2633"/>
      <c r="G196" s="3062"/>
      <c r="H196" s="3063"/>
      <c r="I196" s="3063"/>
      <c r="J196" s="3063"/>
      <c r="K196" s="3063"/>
      <c r="L196" s="3063"/>
      <c r="M196" s="3063"/>
      <c r="N196" s="3063"/>
      <c r="O196" s="3064"/>
    </row>
    <row r="197" spans="1:15" ht="16.5" customHeight="1">
      <c r="A197" s="2310"/>
      <c r="B197" s="2247"/>
      <c r="C197" s="2234"/>
      <c r="D197" s="2252"/>
      <c r="E197" s="2625" t="s">
        <v>8378</v>
      </c>
      <c r="F197" s="2626"/>
      <c r="G197" s="3065" t="s">
        <v>8379</v>
      </c>
      <c r="H197" s="3066"/>
      <c r="I197" s="3066"/>
      <c r="J197" s="3066"/>
      <c r="K197" s="3066"/>
      <c r="L197" s="3066"/>
      <c r="M197" s="3066"/>
      <c r="N197" s="3066"/>
      <c r="O197" s="3067"/>
    </row>
    <row r="198" spans="1:15" ht="16.5" customHeight="1">
      <c r="A198" s="2310"/>
      <c r="B198" s="2247"/>
      <c r="C198" s="2234"/>
      <c r="D198" s="2252"/>
      <c r="E198" s="2625" t="s">
        <v>8380</v>
      </c>
      <c r="F198" s="2626"/>
      <c r="G198" s="3065" t="s">
        <v>8381</v>
      </c>
      <c r="H198" s="3066"/>
      <c r="I198" s="3066"/>
      <c r="J198" s="3066"/>
      <c r="K198" s="3066"/>
      <c r="L198" s="3066"/>
      <c r="M198" s="3066"/>
      <c r="N198" s="3066"/>
      <c r="O198" s="3067"/>
    </row>
    <row r="199" spans="1:15" ht="16.5" customHeight="1">
      <c r="A199" s="2310"/>
      <c r="B199" s="2247"/>
      <c r="C199" s="2234"/>
      <c r="D199" s="2252"/>
      <c r="E199" s="2625" t="s">
        <v>8382</v>
      </c>
      <c r="F199" s="2626"/>
      <c r="G199" s="3059" t="s">
        <v>8383</v>
      </c>
      <c r="H199" s="3060"/>
      <c r="I199" s="3060"/>
      <c r="J199" s="3060"/>
      <c r="K199" s="3060"/>
      <c r="L199" s="3060"/>
      <c r="M199" s="3060"/>
      <c r="N199" s="3060"/>
      <c r="O199" s="3061"/>
    </row>
    <row r="200" spans="1:15" ht="16.5" customHeight="1">
      <c r="A200" s="2310"/>
      <c r="B200" s="2247"/>
      <c r="C200" s="2234"/>
      <c r="D200" s="2252"/>
      <c r="E200" s="2625" t="s">
        <v>8384</v>
      </c>
      <c r="F200" s="2626"/>
      <c r="G200" s="3068"/>
      <c r="H200" s="3069"/>
      <c r="I200" s="3069"/>
      <c r="J200" s="3069"/>
      <c r="K200" s="3069"/>
      <c r="L200" s="3069"/>
      <c r="M200" s="3069"/>
      <c r="N200" s="3069"/>
      <c r="O200" s="3070"/>
    </row>
    <row r="201" spans="1:15" ht="16.5" customHeight="1">
      <c r="A201" s="2310"/>
      <c r="B201" s="2247"/>
      <c r="C201" s="2234"/>
      <c r="D201" s="2252"/>
      <c r="E201" s="2625" t="s">
        <v>8385</v>
      </c>
      <c r="F201" s="2626"/>
      <c r="G201" s="3068"/>
      <c r="H201" s="3069"/>
      <c r="I201" s="3069"/>
      <c r="J201" s="3069"/>
      <c r="K201" s="3069"/>
      <c r="L201" s="3069"/>
      <c r="M201" s="3069"/>
      <c r="N201" s="3069"/>
      <c r="O201" s="3070"/>
    </row>
    <row r="202" spans="1:15" ht="16.5" customHeight="1">
      <c r="A202" s="2310"/>
      <c r="B202" s="2650"/>
      <c r="C202" s="2647"/>
      <c r="D202" s="2642"/>
      <c r="E202" s="2625" t="s">
        <v>8386</v>
      </c>
      <c r="F202" s="2626"/>
      <c r="G202" s="3062"/>
      <c r="H202" s="3063"/>
      <c r="I202" s="3063"/>
      <c r="J202" s="3063"/>
      <c r="K202" s="3063"/>
      <c r="L202" s="3063"/>
      <c r="M202" s="3063"/>
      <c r="N202" s="3063"/>
      <c r="O202" s="3064"/>
    </row>
    <row r="203" spans="1:15" ht="16.5" customHeight="1">
      <c r="A203" s="2310"/>
      <c r="B203" s="2455" t="s">
        <v>8387</v>
      </c>
      <c r="C203" s="2235"/>
      <c r="D203" s="2640"/>
      <c r="E203" s="2456" t="s">
        <v>6572</v>
      </c>
      <c r="F203" s="2237"/>
      <c r="G203" s="3059" t="s">
        <v>8388</v>
      </c>
      <c r="H203" s="3060"/>
      <c r="I203" s="3060"/>
      <c r="J203" s="3060"/>
      <c r="K203" s="3060"/>
      <c r="L203" s="3060"/>
      <c r="M203" s="3060"/>
      <c r="N203" s="3060"/>
      <c r="O203" s="3061"/>
    </row>
    <row r="204" spans="1:15" ht="16.5" customHeight="1">
      <c r="A204" s="2310"/>
      <c r="B204" s="2244"/>
      <c r="C204" s="2390"/>
      <c r="D204" s="2252"/>
      <c r="E204" s="2649"/>
      <c r="F204" s="2246"/>
      <c r="G204" s="3068"/>
      <c r="H204" s="3069"/>
      <c r="I204" s="3069"/>
      <c r="J204" s="3069"/>
      <c r="K204" s="3069"/>
      <c r="L204" s="3069"/>
      <c r="M204" s="3069"/>
      <c r="N204" s="3069"/>
      <c r="O204" s="3070"/>
    </row>
    <row r="205" spans="1:15" ht="12.75" customHeight="1">
      <c r="A205" s="2310"/>
      <c r="B205" s="2247"/>
      <c r="C205" s="2234"/>
      <c r="D205" s="2252"/>
      <c r="E205" s="2643"/>
      <c r="F205" s="2633"/>
      <c r="G205" s="3062"/>
      <c r="H205" s="3063"/>
      <c r="I205" s="3063"/>
      <c r="J205" s="3063"/>
      <c r="K205" s="3063"/>
      <c r="L205" s="3063"/>
      <c r="M205" s="3063"/>
      <c r="N205" s="3063"/>
      <c r="O205" s="3064"/>
    </row>
    <row r="206" spans="1:15" ht="16.5" customHeight="1">
      <c r="A206" s="2310"/>
      <c r="B206" s="2247"/>
      <c r="C206" s="2234"/>
      <c r="D206" s="2252"/>
      <c r="E206" s="2456" t="s">
        <v>6575</v>
      </c>
      <c r="F206" s="2237"/>
      <c r="G206" s="3131" t="s">
        <v>8389</v>
      </c>
      <c r="H206" s="3132"/>
      <c r="I206" s="3132"/>
      <c r="J206" s="3132"/>
      <c r="K206" s="3132"/>
      <c r="L206" s="3132"/>
      <c r="M206" s="3132"/>
      <c r="N206" s="3132"/>
      <c r="O206" s="3133"/>
    </row>
    <row r="207" spans="1:15" ht="16.5" customHeight="1">
      <c r="A207" s="2310"/>
      <c r="B207" s="2658"/>
      <c r="C207" s="2250"/>
      <c r="D207" s="2252"/>
      <c r="E207" s="2456" t="s">
        <v>8390</v>
      </c>
      <c r="F207" s="2237"/>
      <c r="G207" s="3071" t="s">
        <v>8391</v>
      </c>
      <c r="H207" s="3072"/>
      <c r="I207" s="3072"/>
      <c r="J207" s="3072"/>
      <c r="K207" s="3072"/>
      <c r="L207" s="3072"/>
      <c r="M207" s="3072"/>
      <c r="N207" s="3072"/>
      <c r="O207" s="3073"/>
    </row>
    <row r="208" spans="1:15" ht="16.5" customHeight="1">
      <c r="A208" s="2310"/>
      <c r="B208" s="2247"/>
      <c r="C208" s="2234"/>
      <c r="D208" s="2252"/>
      <c r="E208" s="2456" t="s">
        <v>6576</v>
      </c>
      <c r="F208" s="2237"/>
      <c r="G208" s="3076" t="s">
        <v>8392</v>
      </c>
      <c r="H208" s="3077"/>
      <c r="I208" s="3077"/>
      <c r="J208" s="3077"/>
      <c r="K208" s="3077"/>
      <c r="L208" s="3077"/>
      <c r="M208" s="3077"/>
      <c r="N208" s="3077"/>
      <c r="O208" s="3078"/>
    </row>
    <row r="209" spans="1:15" ht="16.5" customHeight="1">
      <c r="A209" s="2310"/>
      <c r="B209" s="2658"/>
      <c r="C209" s="2250"/>
      <c r="D209" s="2252"/>
      <c r="E209" s="2649"/>
      <c r="F209" s="2246"/>
      <c r="G209" s="3082"/>
      <c r="H209" s="3083"/>
      <c r="I209" s="3083"/>
      <c r="J209" s="3083"/>
      <c r="K209" s="3083"/>
      <c r="L209" s="3083"/>
      <c r="M209" s="3083"/>
      <c r="N209" s="3083"/>
      <c r="O209" s="3084"/>
    </row>
    <row r="210" spans="1:15" ht="12" customHeight="1">
      <c r="A210" s="2310"/>
      <c r="B210" s="2658"/>
      <c r="C210" s="2250"/>
      <c r="D210" s="2252"/>
      <c r="E210" s="2643"/>
      <c r="F210" s="2633"/>
      <c r="G210" s="3079"/>
      <c r="H210" s="3080"/>
      <c r="I210" s="3080"/>
      <c r="J210" s="3080"/>
      <c r="K210" s="3080"/>
      <c r="L210" s="3080"/>
      <c r="M210" s="3080"/>
      <c r="N210" s="3080"/>
      <c r="O210" s="3081"/>
    </row>
    <row r="211" spans="1:15" ht="16.5" customHeight="1">
      <c r="A211" s="2310"/>
      <c r="B211" s="2658"/>
      <c r="C211" s="2250"/>
      <c r="D211" s="2252"/>
      <c r="E211" s="2456" t="s">
        <v>8393</v>
      </c>
      <c r="F211" s="2237"/>
      <c r="G211" s="3059" t="s">
        <v>8394</v>
      </c>
      <c r="H211" s="3060"/>
      <c r="I211" s="3060"/>
      <c r="J211" s="3060"/>
      <c r="K211" s="3060"/>
      <c r="L211" s="3060"/>
      <c r="M211" s="3060"/>
      <c r="N211" s="3060"/>
      <c r="O211" s="3061"/>
    </row>
    <row r="212" spans="1:15" ht="16.5" customHeight="1">
      <c r="A212" s="2310"/>
      <c r="B212" s="2658"/>
      <c r="C212" s="2250"/>
      <c r="D212" s="2252"/>
      <c r="E212" s="2643"/>
      <c r="F212" s="2633"/>
      <c r="G212" s="3062"/>
      <c r="H212" s="3063"/>
      <c r="I212" s="3063"/>
      <c r="J212" s="3063"/>
      <c r="K212" s="3063"/>
      <c r="L212" s="3063"/>
      <c r="M212" s="3063"/>
      <c r="N212" s="3063"/>
      <c r="O212" s="3064"/>
    </row>
    <row r="213" spans="1:15" ht="16.5" customHeight="1">
      <c r="A213" s="2310"/>
      <c r="B213" s="2650"/>
      <c r="C213" s="2647"/>
      <c r="D213" s="2642"/>
      <c r="E213" s="2625" t="s">
        <v>8395</v>
      </c>
      <c r="F213" s="2626"/>
      <c r="G213" s="3065" t="s">
        <v>8396</v>
      </c>
      <c r="H213" s="3066"/>
      <c r="I213" s="3066"/>
      <c r="J213" s="3066"/>
      <c r="K213" s="3066"/>
      <c r="L213" s="3066"/>
      <c r="M213" s="3066"/>
      <c r="N213" s="3066"/>
      <c r="O213" s="3067"/>
    </row>
    <row r="214" spans="1:15" ht="16.5" customHeight="1">
      <c r="A214" s="2310"/>
      <c r="B214" s="2455" t="s">
        <v>3177</v>
      </c>
      <c r="C214" s="2235"/>
      <c r="D214" s="2640"/>
      <c r="E214" s="2456" t="s">
        <v>6572</v>
      </c>
      <c r="F214" s="2237"/>
      <c r="G214" s="3059" t="s">
        <v>8397</v>
      </c>
      <c r="H214" s="3060"/>
      <c r="I214" s="3060"/>
      <c r="J214" s="3060"/>
      <c r="K214" s="3060"/>
      <c r="L214" s="3060"/>
      <c r="M214" s="3060"/>
      <c r="N214" s="3060"/>
      <c r="O214" s="3061"/>
    </row>
    <row r="215" spans="1:15" ht="16.5" customHeight="1">
      <c r="A215" s="2310"/>
      <c r="B215" s="2244"/>
      <c r="C215" s="2249"/>
      <c r="D215" s="2252"/>
      <c r="E215" s="2649"/>
      <c r="F215" s="2246"/>
      <c r="G215" s="3068"/>
      <c r="H215" s="3069"/>
      <c r="I215" s="3069"/>
      <c r="J215" s="3069"/>
      <c r="K215" s="3069"/>
      <c r="L215" s="3069"/>
      <c r="M215" s="3069"/>
      <c r="N215" s="3069"/>
      <c r="O215" s="3070"/>
    </row>
    <row r="216" spans="1:15" ht="16.5" customHeight="1">
      <c r="A216" s="2310"/>
      <c r="B216" s="2244"/>
      <c r="C216" s="2249"/>
      <c r="D216" s="2252"/>
      <c r="E216" s="2649"/>
      <c r="F216" s="2246"/>
      <c r="G216" s="3068"/>
      <c r="H216" s="3069"/>
      <c r="I216" s="3069"/>
      <c r="J216" s="3069"/>
      <c r="K216" s="3069"/>
      <c r="L216" s="3069"/>
      <c r="M216" s="3069"/>
      <c r="N216" s="3069"/>
      <c r="O216" s="3070"/>
    </row>
    <row r="217" spans="1:15" ht="9.75" customHeight="1">
      <c r="A217" s="2310"/>
      <c r="B217" s="2244"/>
      <c r="C217" s="2249"/>
      <c r="D217" s="2252"/>
      <c r="E217" s="2649"/>
      <c r="F217" s="2246"/>
      <c r="G217" s="3062"/>
      <c r="H217" s="3063"/>
      <c r="I217" s="3063"/>
      <c r="J217" s="3063"/>
      <c r="K217" s="3063"/>
      <c r="L217" s="3063"/>
      <c r="M217" s="3063"/>
      <c r="N217" s="3063"/>
      <c r="O217" s="3064"/>
    </row>
    <row r="218" spans="1:15" ht="16.5" customHeight="1">
      <c r="A218" s="2310"/>
      <c r="B218" s="2247"/>
      <c r="C218" s="2234"/>
      <c r="D218" s="2252"/>
      <c r="E218" s="2456" t="s">
        <v>8369</v>
      </c>
      <c r="F218" s="2237"/>
      <c r="G218" s="3059" t="s">
        <v>8398</v>
      </c>
      <c r="H218" s="3060"/>
      <c r="I218" s="3060"/>
      <c r="J218" s="3060"/>
      <c r="K218" s="3060"/>
      <c r="L218" s="3060"/>
      <c r="M218" s="3060"/>
      <c r="N218" s="3060"/>
      <c r="O218" s="3061"/>
    </row>
    <row r="219" spans="1:15" ht="16.5" customHeight="1">
      <c r="A219" s="2310"/>
      <c r="B219" s="2247"/>
      <c r="C219" s="2234"/>
      <c r="D219" s="2252"/>
      <c r="E219" s="2632"/>
      <c r="F219" s="2633"/>
      <c r="G219" s="3062"/>
      <c r="H219" s="3063"/>
      <c r="I219" s="3063"/>
      <c r="J219" s="3063"/>
      <c r="K219" s="3063"/>
      <c r="L219" s="3063"/>
      <c r="M219" s="3063"/>
      <c r="N219" s="3063"/>
      <c r="O219" s="3064"/>
    </row>
    <row r="220" spans="1:15" ht="16.5" customHeight="1">
      <c r="A220" s="2310"/>
      <c r="B220" s="2247"/>
      <c r="C220" s="2234"/>
      <c r="D220" s="2252"/>
      <c r="E220" s="2625" t="s">
        <v>8399</v>
      </c>
      <c r="F220" s="2626"/>
      <c r="G220" s="3065" t="s">
        <v>67</v>
      </c>
      <c r="H220" s="3066"/>
      <c r="I220" s="3066"/>
      <c r="J220" s="3066"/>
      <c r="K220" s="3066"/>
      <c r="L220" s="3066"/>
      <c r="M220" s="3066"/>
      <c r="N220" s="3066"/>
      <c r="O220" s="3067"/>
    </row>
    <row r="221" spans="1:15" ht="16.5" customHeight="1">
      <c r="A221" s="2310"/>
      <c r="B221" s="2247"/>
      <c r="C221" s="2234"/>
      <c r="D221" s="2252"/>
      <c r="E221" s="2456" t="s">
        <v>8400</v>
      </c>
      <c r="F221" s="2237"/>
      <c r="G221" s="3085" t="s">
        <v>8401</v>
      </c>
      <c r="H221" s="3086"/>
      <c r="I221" s="3086"/>
      <c r="J221" s="3086"/>
      <c r="K221" s="3086"/>
      <c r="L221" s="3086"/>
      <c r="M221" s="3086"/>
      <c r="N221" s="3086"/>
      <c r="O221" s="3087"/>
    </row>
    <row r="222" spans="1:15" ht="16.5" customHeight="1">
      <c r="A222" s="2310"/>
      <c r="B222" s="2247"/>
      <c r="C222" s="2234"/>
      <c r="D222" s="2252"/>
      <c r="E222" s="2456" t="s">
        <v>6577</v>
      </c>
      <c r="F222" s="2237"/>
      <c r="G222" s="3059" t="s">
        <v>8402</v>
      </c>
      <c r="H222" s="3060"/>
      <c r="I222" s="3060"/>
      <c r="J222" s="3060"/>
      <c r="K222" s="3060"/>
      <c r="L222" s="3060"/>
      <c r="M222" s="3060"/>
      <c r="N222" s="3060"/>
      <c r="O222" s="3061"/>
    </row>
    <row r="223" spans="1:15" ht="16.5" customHeight="1">
      <c r="A223" s="2310"/>
      <c r="B223" s="2627"/>
      <c r="C223" s="2628"/>
      <c r="D223" s="2642"/>
      <c r="E223" s="2643"/>
      <c r="F223" s="2633"/>
      <c r="G223" s="3062"/>
      <c r="H223" s="3063"/>
      <c r="I223" s="3063"/>
      <c r="J223" s="3063"/>
      <c r="K223" s="3063"/>
      <c r="L223" s="3063"/>
      <c r="M223" s="3063"/>
      <c r="N223" s="3063"/>
      <c r="O223" s="3064"/>
    </row>
    <row r="224" spans="1:15" ht="16.5" customHeight="1">
      <c r="A224" s="2310"/>
      <c r="B224" s="2455" t="s">
        <v>3176</v>
      </c>
      <c r="C224" s="2235"/>
      <c r="D224" s="2640"/>
      <c r="E224" s="2456" t="s">
        <v>6578</v>
      </c>
      <c r="F224" s="2237"/>
      <c r="G224" s="3076" t="s">
        <v>8403</v>
      </c>
      <c r="H224" s="3077"/>
      <c r="I224" s="3077"/>
      <c r="J224" s="3077"/>
      <c r="K224" s="3077"/>
      <c r="L224" s="3077"/>
      <c r="M224" s="3077"/>
      <c r="N224" s="3077"/>
      <c r="O224" s="3078"/>
    </row>
    <row r="225" spans="1:15" ht="16.5" customHeight="1">
      <c r="A225" s="2310"/>
      <c r="B225" s="2658"/>
      <c r="C225" s="2250"/>
      <c r="D225" s="2252"/>
      <c r="E225" s="2649"/>
      <c r="F225" s="2246"/>
      <c r="G225" s="3082"/>
      <c r="H225" s="3083"/>
      <c r="I225" s="3083"/>
      <c r="J225" s="3083"/>
      <c r="K225" s="3083"/>
      <c r="L225" s="3083"/>
      <c r="M225" s="3083"/>
      <c r="N225" s="3083"/>
      <c r="O225" s="3084"/>
    </row>
    <row r="226" spans="1:15" ht="12" customHeight="1">
      <c r="A226" s="2310"/>
      <c r="B226" s="2658"/>
      <c r="C226" s="2250"/>
      <c r="D226" s="2252"/>
      <c r="E226" s="2643"/>
      <c r="F226" s="2633"/>
      <c r="G226" s="3079"/>
      <c r="H226" s="3080"/>
      <c r="I226" s="3080"/>
      <c r="J226" s="3080"/>
      <c r="K226" s="3080"/>
      <c r="L226" s="3080"/>
      <c r="M226" s="3080"/>
      <c r="N226" s="3080"/>
      <c r="O226" s="3081"/>
    </row>
    <row r="227" spans="1:15" ht="16.5" customHeight="1">
      <c r="A227" s="2310"/>
      <c r="B227" s="2247"/>
      <c r="C227" s="2234"/>
      <c r="D227" s="2252"/>
      <c r="E227" s="2625" t="s">
        <v>6579</v>
      </c>
      <c r="F227" s="2626"/>
      <c r="G227" s="3065" t="s">
        <v>8404</v>
      </c>
      <c r="H227" s="3066"/>
      <c r="I227" s="3066"/>
      <c r="J227" s="3066"/>
      <c r="K227" s="3066"/>
      <c r="L227" s="3066"/>
      <c r="M227" s="3066"/>
      <c r="N227" s="3066"/>
      <c r="O227" s="3067"/>
    </row>
    <row r="228" spans="1:15" ht="16.5" customHeight="1">
      <c r="A228" s="2310"/>
      <c r="B228" s="2247"/>
      <c r="C228" s="2234"/>
      <c r="D228" s="2252"/>
      <c r="E228" s="2625" t="s">
        <v>6580</v>
      </c>
      <c r="F228" s="2626"/>
      <c r="G228" s="3119" t="s">
        <v>8405</v>
      </c>
      <c r="H228" s="3120"/>
      <c r="I228" s="3120"/>
      <c r="J228" s="3120"/>
      <c r="K228" s="3120"/>
      <c r="L228" s="3120"/>
      <c r="M228" s="3120"/>
      <c r="N228" s="3120"/>
      <c r="O228" s="3121"/>
    </row>
    <row r="229" spans="1:15" ht="16.5" customHeight="1">
      <c r="A229" s="2310"/>
      <c r="B229" s="2658"/>
      <c r="C229" s="2250"/>
      <c r="D229" s="2252"/>
      <c r="E229" s="2625" t="s">
        <v>3171</v>
      </c>
      <c r="F229" s="2626"/>
      <c r="G229" s="3143"/>
      <c r="H229" s="3186"/>
      <c r="I229" s="3186"/>
      <c r="J229" s="3186"/>
      <c r="K229" s="3186"/>
      <c r="L229" s="3186"/>
      <c r="M229" s="3186"/>
      <c r="N229" s="3186"/>
      <c r="O229" s="3144"/>
    </row>
    <row r="230" spans="1:15" ht="16.5" customHeight="1">
      <c r="A230" s="2310"/>
      <c r="B230" s="2658"/>
      <c r="C230" s="2250"/>
      <c r="D230" s="2252"/>
      <c r="E230" s="2625" t="s">
        <v>3170</v>
      </c>
      <c r="F230" s="2626"/>
      <c r="G230" s="3143"/>
      <c r="H230" s="3186"/>
      <c r="I230" s="3186"/>
      <c r="J230" s="3186"/>
      <c r="K230" s="3186"/>
      <c r="L230" s="3186"/>
      <c r="M230" s="3186"/>
      <c r="N230" s="3186"/>
      <c r="O230" s="3144"/>
    </row>
    <row r="231" spans="1:15" ht="16.5" customHeight="1">
      <c r="A231" s="2310"/>
      <c r="B231" s="2658"/>
      <c r="C231" s="2250"/>
      <c r="D231" s="2252"/>
      <c r="E231" s="2625" t="s">
        <v>3175</v>
      </c>
      <c r="F231" s="2626"/>
      <c r="G231" s="3143"/>
      <c r="H231" s="3186"/>
      <c r="I231" s="3186"/>
      <c r="J231" s="3186"/>
      <c r="K231" s="3186"/>
      <c r="L231" s="3186"/>
      <c r="M231" s="3186"/>
      <c r="N231" s="3186"/>
      <c r="O231" s="3144"/>
    </row>
    <row r="232" spans="1:15" ht="16.5" customHeight="1">
      <c r="A232" s="2310"/>
      <c r="B232" s="2658"/>
      <c r="C232" s="2250"/>
      <c r="D232" s="2252"/>
      <c r="E232" s="2625" t="s">
        <v>3168</v>
      </c>
      <c r="F232" s="2626"/>
      <c r="G232" s="3143"/>
      <c r="H232" s="3186"/>
      <c r="I232" s="3186"/>
      <c r="J232" s="3186"/>
      <c r="K232" s="3186"/>
      <c r="L232" s="3186"/>
      <c r="M232" s="3186"/>
      <c r="N232" s="3186"/>
      <c r="O232" s="3144"/>
    </row>
    <row r="233" spans="1:15" ht="16.5" customHeight="1">
      <c r="A233" s="2250"/>
      <c r="B233" s="2658"/>
      <c r="C233" s="2250"/>
      <c r="D233" s="2252"/>
      <c r="E233" s="2625" t="s">
        <v>3174</v>
      </c>
      <c r="F233" s="2626"/>
      <c r="G233" s="3143"/>
      <c r="H233" s="3186"/>
      <c r="I233" s="3186"/>
      <c r="J233" s="3186"/>
      <c r="K233" s="3186"/>
      <c r="L233" s="3186"/>
      <c r="M233" s="3186"/>
      <c r="N233" s="3186"/>
      <c r="O233" s="3144"/>
    </row>
    <row r="234" spans="1:15" ht="16.5" customHeight="1">
      <c r="A234" s="2250"/>
      <c r="B234" s="2658"/>
      <c r="C234" s="2250"/>
      <c r="D234" s="2252"/>
      <c r="E234" s="2625" t="s">
        <v>8406</v>
      </c>
      <c r="F234" s="2626"/>
      <c r="G234" s="3141"/>
      <c r="H234" s="3187"/>
      <c r="I234" s="3187"/>
      <c r="J234" s="3187"/>
      <c r="K234" s="3187"/>
      <c r="L234" s="3187"/>
      <c r="M234" s="3187"/>
      <c r="N234" s="3187"/>
      <c r="O234" s="3142"/>
    </row>
    <row r="235" spans="1:15" ht="16.5" customHeight="1">
      <c r="A235" s="2250"/>
      <c r="B235" s="2658"/>
      <c r="C235" s="2250"/>
      <c r="D235" s="2252"/>
      <c r="E235" s="2635" t="s">
        <v>6594</v>
      </c>
      <c r="F235" s="2680"/>
      <c r="G235" s="3071" t="s">
        <v>8407</v>
      </c>
      <c r="H235" s="3072"/>
      <c r="I235" s="3072"/>
      <c r="J235" s="3072"/>
      <c r="K235" s="3072"/>
      <c r="L235" s="3072"/>
      <c r="M235" s="3072"/>
      <c r="N235" s="3072"/>
      <c r="O235" s="3073"/>
    </row>
    <row r="236" spans="1:15" ht="16.5" customHeight="1">
      <c r="A236" s="2250"/>
      <c r="B236" s="2650"/>
      <c r="C236" s="2647"/>
      <c r="D236" s="2642"/>
      <c r="E236" s="3131" t="s">
        <v>7422</v>
      </c>
      <c r="F236" s="3133"/>
      <c r="G236" s="3071" t="s">
        <v>8408</v>
      </c>
      <c r="H236" s="3072"/>
      <c r="I236" s="3072"/>
      <c r="J236" s="3072"/>
      <c r="K236" s="3072"/>
      <c r="L236" s="3072"/>
      <c r="M236" s="3072"/>
      <c r="N236" s="3072"/>
      <c r="O236" s="3073"/>
    </row>
    <row r="237" spans="1:15" ht="16.5" customHeight="1">
      <c r="A237" s="2250"/>
      <c r="B237" s="2455" t="s">
        <v>117</v>
      </c>
      <c r="C237" s="2235"/>
      <c r="D237" s="2640"/>
      <c r="E237" s="2245" t="s">
        <v>3173</v>
      </c>
      <c r="F237" s="2246"/>
      <c r="G237" s="3076" t="s">
        <v>8409</v>
      </c>
      <c r="H237" s="3077"/>
      <c r="I237" s="3077"/>
      <c r="J237" s="3077"/>
      <c r="K237" s="3077"/>
      <c r="L237" s="3077"/>
      <c r="M237" s="3077"/>
      <c r="N237" s="3077"/>
      <c r="O237" s="3078"/>
    </row>
    <row r="238" spans="1:15" ht="16.5" customHeight="1">
      <c r="A238" s="2250"/>
      <c r="B238" s="2658"/>
      <c r="C238" s="2250"/>
      <c r="D238" s="2252"/>
      <c r="E238" s="2643"/>
      <c r="F238" s="2633"/>
      <c r="G238" s="3079"/>
      <c r="H238" s="3080"/>
      <c r="I238" s="3080"/>
      <c r="J238" s="3080"/>
      <c r="K238" s="3080"/>
      <c r="L238" s="3080"/>
      <c r="M238" s="3080"/>
      <c r="N238" s="3080"/>
      <c r="O238" s="3081"/>
    </row>
    <row r="239" spans="1:15" ht="16.5" customHeight="1">
      <c r="A239" s="2250"/>
      <c r="B239" s="2658"/>
      <c r="C239" s="2250"/>
      <c r="D239" s="2252"/>
      <c r="E239" s="2625" t="s">
        <v>3172</v>
      </c>
      <c r="F239" s="2626"/>
      <c r="G239" s="3065" t="s">
        <v>8404</v>
      </c>
      <c r="H239" s="3066"/>
      <c r="I239" s="3066"/>
      <c r="J239" s="3066"/>
      <c r="K239" s="3066"/>
      <c r="L239" s="3066"/>
      <c r="M239" s="3066"/>
      <c r="N239" s="3066"/>
      <c r="O239" s="3067"/>
    </row>
    <row r="240" spans="1:15" ht="16.5" customHeight="1">
      <c r="A240" s="2250"/>
      <c r="B240" s="2658"/>
      <c r="C240" s="2250"/>
      <c r="D240" s="2252"/>
      <c r="E240" s="2625" t="s">
        <v>6580</v>
      </c>
      <c r="F240" s="2626"/>
      <c r="G240" s="3119" t="s">
        <v>8410</v>
      </c>
      <c r="H240" s="3120"/>
      <c r="I240" s="3120"/>
      <c r="J240" s="3120"/>
      <c r="K240" s="3120"/>
      <c r="L240" s="3120"/>
      <c r="M240" s="3120"/>
      <c r="N240" s="3120"/>
      <c r="O240" s="3121"/>
    </row>
    <row r="241" spans="1:15" ht="16.5" customHeight="1">
      <c r="A241" s="2250"/>
      <c r="B241" s="2658"/>
      <c r="C241" s="2250"/>
      <c r="D241" s="2252"/>
      <c r="E241" s="2625" t="s">
        <v>3171</v>
      </c>
      <c r="F241" s="2626"/>
      <c r="G241" s="3143"/>
      <c r="H241" s="3186"/>
      <c r="I241" s="3186"/>
      <c r="J241" s="3186"/>
      <c r="K241" s="3186"/>
      <c r="L241" s="3186"/>
      <c r="M241" s="3186"/>
      <c r="N241" s="3186"/>
      <c r="O241" s="3144"/>
    </row>
    <row r="242" spans="1:15" ht="16.5" customHeight="1">
      <c r="A242" s="2250"/>
      <c r="B242" s="2658"/>
      <c r="C242" s="2250"/>
      <c r="D242" s="2252"/>
      <c r="E242" s="2625" t="s">
        <v>3170</v>
      </c>
      <c r="F242" s="2626"/>
      <c r="G242" s="3143"/>
      <c r="H242" s="3186"/>
      <c r="I242" s="3186"/>
      <c r="J242" s="3186"/>
      <c r="K242" s="3186"/>
      <c r="L242" s="3186"/>
      <c r="M242" s="3186"/>
      <c r="N242" s="3186"/>
      <c r="O242" s="3144"/>
    </row>
    <row r="243" spans="1:15" ht="16.5" customHeight="1">
      <c r="A243" s="2250"/>
      <c r="B243" s="2658"/>
      <c r="C243" s="2250"/>
      <c r="D243" s="2252"/>
      <c r="E243" s="2625" t="s">
        <v>3169</v>
      </c>
      <c r="F243" s="2626"/>
      <c r="G243" s="3143"/>
      <c r="H243" s="3186"/>
      <c r="I243" s="3186"/>
      <c r="J243" s="3186"/>
      <c r="K243" s="3186"/>
      <c r="L243" s="3186"/>
      <c r="M243" s="3186"/>
      <c r="N243" s="3186"/>
      <c r="O243" s="3144"/>
    </row>
    <row r="244" spans="1:15" ht="16.5" customHeight="1">
      <c r="A244" s="2250"/>
      <c r="B244" s="2658"/>
      <c r="C244" s="2250"/>
      <c r="D244" s="2252"/>
      <c r="E244" s="2625" t="s">
        <v>3168</v>
      </c>
      <c r="F244" s="2626"/>
      <c r="G244" s="3143"/>
      <c r="H244" s="3186"/>
      <c r="I244" s="3186"/>
      <c r="J244" s="3186"/>
      <c r="K244" s="3186"/>
      <c r="L244" s="3186"/>
      <c r="M244" s="3186"/>
      <c r="N244" s="3186"/>
      <c r="O244" s="3144"/>
    </row>
    <row r="245" spans="1:15" ht="16.5" customHeight="1">
      <c r="A245" s="2250"/>
      <c r="B245" s="2658"/>
      <c r="C245" s="2250"/>
      <c r="D245" s="2252"/>
      <c r="E245" s="2625" t="s">
        <v>8411</v>
      </c>
      <c r="F245" s="2626"/>
      <c r="G245" s="3141"/>
      <c r="H245" s="3187"/>
      <c r="I245" s="3187"/>
      <c r="J245" s="3187"/>
      <c r="K245" s="3187"/>
      <c r="L245" s="3187"/>
      <c r="M245" s="3187"/>
      <c r="N245" s="3187"/>
      <c r="O245" s="3142"/>
    </row>
    <row r="246" spans="1:15" ht="16.5" customHeight="1">
      <c r="A246" s="2250"/>
      <c r="B246" s="2658"/>
      <c r="C246" s="2250"/>
      <c r="D246" s="2252"/>
      <c r="E246" s="2635" t="s">
        <v>6594</v>
      </c>
      <c r="F246" s="2680"/>
      <c r="G246" s="3071" t="s">
        <v>8412</v>
      </c>
      <c r="H246" s="3072"/>
      <c r="I246" s="3072"/>
      <c r="J246" s="3072"/>
      <c r="K246" s="3072"/>
      <c r="L246" s="3072"/>
      <c r="M246" s="3072"/>
      <c r="N246" s="3072"/>
      <c r="O246" s="3073"/>
    </row>
    <row r="247" spans="1:15" ht="16.5" customHeight="1">
      <c r="A247" s="2227"/>
      <c r="B247" s="2658"/>
      <c r="C247" s="2250"/>
      <c r="D247" s="2252"/>
      <c r="E247" s="3074" t="s">
        <v>3167</v>
      </c>
      <c r="F247" s="3075"/>
      <c r="G247" s="3059" t="s">
        <v>8413</v>
      </c>
      <c r="H247" s="3060"/>
      <c r="I247" s="3060"/>
      <c r="J247" s="3060"/>
      <c r="K247" s="3060"/>
      <c r="L247" s="3060"/>
      <c r="M247" s="3060"/>
      <c r="N247" s="3060"/>
      <c r="O247" s="3061"/>
    </row>
    <row r="248" spans="1:15" ht="16.5" customHeight="1">
      <c r="A248" s="2227"/>
      <c r="B248" s="2650"/>
      <c r="C248" s="2647"/>
      <c r="D248" s="2642"/>
      <c r="E248" s="2632"/>
      <c r="F248" s="2633"/>
      <c r="G248" s="3062"/>
      <c r="H248" s="3063"/>
      <c r="I248" s="3063"/>
      <c r="J248" s="3063"/>
      <c r="K248" s="3063"/>
      <c r="L248" s="3063"/>
      <c r="M248" s="3063"/>
      <c r="N248" s="3063"/>
      <c r="O248" s="3064"/>
    </row>
    <row r="249" spans="1:15" ht="16.5" customHeight="1">
      <c r="A249" s="2225" t="s">
        <v>180</v>
      </c>
      <c r="B249" s="2225"/>
      <c r="C249" s="2226"/>
      <c r="D249" s="2258"/>
      <c r="E249" s="3125"/>
      <c r="F249" s="3125"/>
      <c r="G249" s="3125"/>
      <c r="H249" s="2610"/>
      <c r="I249" s="2610"/>
      <c r="J249" s="2610"/>
      <c r="K249" s="2610"/>
      <c r="L249" s="2610"/>
      <c r="M249" s="2610"/>
      <c r="N249" s="2610"/>
      <c r="O249" s="2610"/>
    </row>
    <row r="250" spans="1:15" ht="16.5" customHeight="1">
      <c r="A250" s="2225" t="s">
        <v>3430</v>
      </c>
      <c r="B250" s="2225"/>
      <c r="C250" s="2226"/>
      <c r="D250" s="2258"/>
      <c r="E250" s="3130" t="s">
        <v>3166</v>
      </c>
      <c r="F250" s="3130"/>
      <c r="G250" s="3130"/>
      <c r="H250" s="2610"/>
      <c r="I250" s="2610"/>
      <c r="J250" s="2610"/>
      <c r="K250" s="2610"/>
      <c r="L250" s="2610"/>
      <c r="M250" s="2610"/>
      <c r="N250" s="2610"/>
      <c r="O250" s="2610"/>
    </row>
    <row r="251" spans="1:15" ht="16.5" customHeight="1">
      <c r="A251" s="2234"/>
      <c r="B251" s="2455" t="s">
        <v>3165</v>
      </c>
      <c r="C251" s="2235"/>
      <c r="D251" s="2236"/>
      <c r="E251" s="2456" t="s">
        <v>3164</v>
      </c>
      <c r="F251" s="2237"/>
      <c r="G251" s="3076" t="s">
        <v>8414</v>
      </c>
      <c r="H251" s="3077"/>
      <c r="I251" s="3077"/>
      <c r="J251" s="3077"/>
      <c r="K251" s="3077"/>
      <c r="L251" s="3077"/>
      <c r="M251" s="3077"/>
      <c r="N251" s="3077"/>
      <c r="O251" s="3078"/>
    </row>
    <row r="252" spans="1:15" ht="16.5" customHeight="1">
      <c r="A252" s="2234"/>
      <c r="B252" s="2247"/>
      <c r="C252" s="2391"/>
      <c r="D252" s="2248"/>
      <c r="E252" s="2632"/>
      <c r="F252" s="2633"/>
      <c r="G252" s="3079"/>
      <c r="H252" s="3080"/>
      <c r="I252" s="3080"/>
      <c r="J252" s="3080"/>
      <c r="K252" s="3080"/>
      <c r="L252" s="3080"/>
      <c r="M252" s="3080"/>
      <c r="N252" s="3080"/>
      <c r="O252" s="3081"/>
    </row>
    <row r="253" spans="1:15" ht="16.5" customHeight="1">
      <c r="A253" s="2310"/>
      <c r="B253" s="2658"/>
      <c r="C253" s="2250"/>
      <c r="D253" s="2252"/>
      <c r="E253" s="2453" t="s">
        <v>6556</v>
      </c>
      <c r="F253" s="2230"/>
      <c r="G253" s="3076" t="s">
        <v>8415</v>
      </c>
      <c r="H253" s="3077"/>
      <c r="I253" s="3077"/>
      <c r="J253" s="3077"/>
      <c r="K253" s="3077"/>
      <c r="L253" s="3077"/>
      <c r="M253" s="3077"/>
      <c r="N253" s="3077"/>
      <c r="O253" s="3078"/>
    </row>
    <row r="254" spans="1:15" ht="16.5" customHeight="1">
      <c r="A254" s="2310"/>
      <c r="B254" s="2650"/>
      <c r="C254" s="2647"/>
      <c r="D254" s="2642"/>
      <c r="E254" s="2624"/>
      <c r="F254" s="2620"/>
      <c r="G254" s="3079"/>
      <c r="H254" s="3080"/>
      <c r="I254" s="3080"/>
      <c r="J254" s="3080"/>
      <c r="K254" s="3080"/>
      <c r="L254" s="3080"/>
      <c r="M254" s="3080"/>
      <c r="N254" s="3080"/>
      <c r="O254" s="3081"/>
    </row>
    <row r="255" spans="1:15" ht="16.5" customHeight="1">
      <c r="A255" s="2310"/>
      <c r="B255" s="2455" t="s">
        <v>3163</v>
      </c>
      <c r="C255" s="2235"/>
      <c r="D255" s="2640"/>
      <c r="E255" s="2456" t="s">
        <v>6595</v>
      </c>
      <c r="F255" s="2237"/>
      <c r="G255" s="3059" t="s">
        <v>8416</v>
      </c>
      <c r="H255" s="3060"/>
      <c r="I255" s="3060"/>
      <c r="J255" s="3060"/>
      <c r="K255" s="3060"/>
      <c r="L255" s="3060"/>
      <c r="M255" s="3060"/>
      <c r="N255" s="3060"/>
      <c r="O255" s="3061"/>
    </row>
    <row r="256" spans="1:15" ht="16.5" customHeight="1">
      <c r="A256" s="2310"/>
      <c r="B256" s="2254"/>
      <c r="C256" s="2250"/>
      <c r="D256" s="2252"/>
      <c r="E256" s="2643"/>
      <c r="F256" s="2633"/>
      <c r="G256" s="3062"/>
      <c r="H256" s="3063"/>
      <c r="I256" s="3063"/>
      <c r="J256" s="3063"/>
      <c r="K256" s="3063"/>
      <c r="L256" s="3063"/>
      <c r="M256" s="3063"/>
      <c r="N256" s="3063"/>
      <c r="O256" s="3064"/>
    </row>
    <row r="257" spans="1:15" ht="16.5" customHeight="1">
      <c r="A257" s="2310"/>
      <c r="B257" s="2254"/>
      <c r="C257" s="2250"/>
      <c r="D257" s="2252"/>
      <c r="E257" s="2625" t="s">
        <v>3162</v>
      </c>
      <c r="F257" s="2626"/>
      <c r="G257" s="3065" t="s">
        <v>8417</v>
      </c>
      <c r="H257" s="3066"/>
      <c r="I257" s="3066"/>
      <c r="J257" s="3066"/>
      <c r="K257" s="3066"/>
      <c r="L257" s="3066"/>
      <c r="M257" s="3066"/>
      <c r="N257" s="3066"/>
      <c r="O257" s="3067"/>
    </row>
    <row r="258" spans="1:15" ht="16.5" customHeight="1">
      <c r="A258" s="2310"/>
      <c r="B258" s="2254"/>
      <c r="C258" s="2250"/>
      <c r="D258" s="2252"/>
      <c r="E258" s="2625" t="s">
        <v>3161</v>
      </c>
      <c r="F258" s="2626"/>
      <c r="G258" s="3065" t="s">
        <v>8418</v>
      </c>
      <c r="H258" s="3066"/>
      <c r="I258" s="3066"/>
      <c r="J258" s="3066"/>
      <c r="K258" s="3066"/>
      <c r="L258" s="3066"/>
      <c r="M258" s="3066"/>
      <c r="N258" s="3066"/>
      <c r="O258" s="3067"/>
    </row>
    <row r="259" spans="1:15" ht="16.5" customHeight="1">
      <c r="A259" s="2310"/>
      <c r="B259" s="2646"/>
      <c r="C259" s="2647"/>
      <c r="D259" s="2642"/>
      <c r="E259" s="2625" t="s">
        <v>3160</v>
      </c>
      <c r="F259" s="2626"/>
      <c r="G259" s="3065" t="s">
        <v>8419</v>
      </c>
      <c r="H259" s="3066"/>
      <c r="I259" s="3066"/>
      <c r="J259" s="3066"/>
      <c r="K259" s="3066"/>
      <c r="L259" s="3066"/>
      <c r="M259" s="3066"/>
      <c r="N259" s="3066"/>
      <c r="O259" s="3067"/>
    </row>
    <row r="260" spans="1:15" ht="16.5" customHeight="1">
      <c r="A260" s="2310"/>
      <c r="B260" s="2455" t="s">
        <v>6999</v>
      </c>
      <c r="C260" s="2235"/>
      <c r="D260" s="2640"/>
      <c r="E260" s="2456" t="s">
        <v>7031</v>
      </c>
      <c r="F260" s="2237"/>
      <c r="G260" s="3076" t="s">
        <v>8420</v>
      </c>
      <c r="H260" s="3077"/>
      <c r="I260" s="3077"/>
      <c r="J260" s="3077"/>
      <c r="K260" s="3077"/>
      <c r="L260" s="3077"/>
      <c r="M260" s="3077"/>
      <c r="N260" s="3077"/>
      <c r="O260" s="3078"/>
    </row>
    <row r="261" spans="1:15" ht="16.5" customHeight="1">
      <c r="A261" s="2310"/>
      <c r="B261" s="2251"/>
      <c r="C261" s="2391" t="s">
        <v>179</v>
      </c>
      <c r="D261" s="2252"/>
      <c r="E261" s="2245"/>
      <c r="F261" s="2246"/>
      <c r="G261" s="3082"/>
      <c r="H261" s="3083"/>
      <c r="I261" s="3083"/>
      <c r="J261" s="3083"/>
      <c r="K261" s="3083"/>
      <c r="L261" s="3083"/>
      <c r="M261" s="3083"/>
      <c r="N261" s="3083"/>
      <c r="O261" s="3084"/>
    </row>
    <row r="262" spans="1:15" ht="16.5" customHeight="1">
      <c r="A262" s="2310"/>
      <c r="B262" s="2254"/>
      <c r="C262" s="2250"/>
      <c r="D262" s="2252"/>
      <c r="E262" s="2649"/>
      <c r="F262" s="2246"/>
      <c r="G262" s="3079"/>
      <c r="H262" s="3080"/>
      <c r="I262" s="3080"/>
      <c r="J262" s="3080"/>
      <c r="K262" s="3080"/>
      <c r="L262" s="3080"/>
      <c r="M262" s="3080"/>
      <c r="N262" s="3080"/>
      <c r="O262" s="3081"/>
    </row>
    <row r="263" spans="1:15" ht="16.5" customHeight="1">
      <c r="A263" s="2310"/>
      <c r="B263" s="2254"/>
      <c r="C263" s="2250"/>
      <c r="D263" s="2252"/>
      <c r="E263" s="2625" t="s">
        <v>3159</v>
      </c>
      <c r="F263" s="2626"/>
      <c r="G263" s="3065" t="s">
        <v>8421</v>
      </c>
      <c r="H263" s="3066"/>
      <c r="I263" s="3066"/>
      <c r="J263" s="3066"/>
      <c r="K263" s="3066"/>
      <c r="L263" s="3066"/>
      <c r="M263" s="3066"/>
      <c r="N263" s="3066"/>
      <c r="O263" s="3067"/>
    </row>
    <row r="264" spans="1:15" ht="16.5" customHeight="1">
      <c r="A264" s="2310"/>
      <c r="B264" s="2254"/>
      <c r="C264" s="2250"/>
      <c r="D264" s="2252"/>
      <c r="E264" s="2625" t="s">
        <v>3158</v>
      </c>
      <c r="F264" s="2626"/>
      <c r="G264" s="3065" t="s">
        <v>8422</v>
      </c>
      <c r="H264" s="3066"/>
      <c r="I264" s="3066"/>
      <c r="J264" s="3066"/>
      <c r="K264" s="3066"/>
      <c r="L264" s="3066"/>
      <c r="M264" s="3066"/>
      <c r="N264" s="3066"/>
      <c r="O264" s="3067"/>
    </row>
    <row r="265" spans="1:15" ht="16.5" customHeight="1">
      <c r="A265" s="2310"/>
      <c r="B265" s="2646"/>
      <c r="C265" s="2647"/>
      <c r="D265" s="2642"/>
      <c r="E265" s="2625" t="s">
        <v>3157</v>
      </c>
      <c r="F265" s="2626"/>
      <c r="G265" s="3065" t="s">
        <v>8423</v>
      </c>
      <c r="H265" s="3066"/>
      <c r="I265" s="3066"/>
      <c r="J265" s="3066"/>
      <c r="K265" s="3066"/>
      <c r="L265" s="3066"/>
      <c r="M265" s="3066"/>
      <c r="N265" s="3066"/>
      <c r="O265" s="3067"/>
    </row>
    <row r="266" spans="1:15" ht="16.5" customHeight="1">
      <c r="A266" s="2310"/>
      <c r="B266" s="2455" t="s">
        <v>3156</v>
      </c>
      <c r="C266" s="2235"/>
      <c r="D266" s="2640"/>
      <c r="E266" s="2456" t="s">
        <v>3155</v>
      </c>
      <c r="F266" s="2237"/>
      <c r="G266" s="3059" t="s">
        <v>8424</v>
      </c>
      <c r="H266" s="3060"/>
      <c r="I266" s="3060"/>
      <c r="J266" s="3060"/>
      <c r="K266" s="3060"/>
      <c r="L266" s="3060"/>
      <c r="M266" s="3060"/>
      <c r="N266" s="3060"/>
      <c r="O266" s="3061"/>
    </row>
    <row r="267" spans="1:15" ht="16.5" customHeight="1">
      <c r="A267" s="2310"/>
      <c r="B267" s="2251"/>
      <c r="C267" s="2259"/>
      <c r="D267" s="2252"/>
      <c r="E267" s="2245"/>
      <c r="F267" s="2246"/>
      <c r="G267" s="3068"/>
      <c r="H267" s="3069"/>
      <c r="I267" s="3069"/>
      <c r="J267" s="3069"/>
      <c r="K267" s="3069"/>
      <c r="L267" s="3069"/>
      <c r="M267" s="3069"/>
      <c r="N267" s="3069"/>
      <c r="O267" s="3070"/>
    </row>
    <row r="268" spans="1:15" ht="16.5" customHeight="1">
      <c r="A268" s="2310"/>
      <c r="B268" s="2251"/>
      <c r="C268" s="2260"/>
      <c r="D268" s="2252"/>
      <c r="E268" s="2245"/>
      <c r="F268" s="2246"/>
      <c r="G268" s="3068"/>
      <c r="H268" s="3069"/>
      <c r="I268" s="3069"/>
      <c r="J268" s="3069"/>
      <c r="K268" s="3069"/>
      <c r="L268" s="3069"/>
      <c r="M268" s="3069"/>
      <c r="N268" s="3069"/>
      <c r="O268" s="3070"/>
    </row>
    <row r="269" spans="1:15" ht="16.5" customHeight="1">
      <c r="A269" s="2310"/>
      <c r="B269" s="2251"/>
      <c r="C269" s="2260"/>
      <c r="D269" s="2252"/>
      <c r="E269" s="2245"/>
      <c r="F269" s="2246"/>
      <c r="G269" s="3068"/>
      <c r="H269" s="3069"/>
      <c r="I269" s="3069"/>
      <c r="J269" s="3069"/>
      <c r="K269" s="3069"/>
      <c r="L269" s="3069"/>
      <c r="M269" s="3069"/>
      <c r="N269" s="3069"/>
      <c r="O269" s="3070"/>
    </row>
    <row r="270" spans="1:15" ht="16.5" customHeight="1">
      <c r="A270" s="2310"/>
      <c r="B270" s="2251"/>
      <c r="C270" s="2260"/>
      <c r="D270" s="2252"/>
      <c r="E270" s="2245"/>
      <c r="F270" s="2246"/>
      <c r="G270" s="3068"/>
      <c r="H270" s="3069"/>
      <c r="I270" s="3069"/>
      <c r="J270" s="3069"/>
      <c r="K270" s="3069"/>
      <c r="L270" s="3069"/>
      <c r="M270" s="3069"/>
      <c r="N270" s="3069"/>
      <c r="O270" s="3070"/>
    </row>
    <row r="271" spans="1:15" ht="16.5" customHeight="1">
      <c r="A271" s="2310"/>
      <c r="B271" s="2251"/>
      <c r="C271" s="2249"/>
      <c r="D271" s="2252"/>
      <c r="E271" s="2245"/>
      <c r="F271" s="2246"/>
      <c r="G271" s="3068"/>
      <c r="H271" s="3069"/>
      <c r="I271" s="3069"/>
      <c r="J271" s="3069"/>
      <c r="K271" s="3069"/>
      <c r="L271" s="3069"/>
      <c r="M271" s="3069"/>
      <c r="N271" s="3069"/>
      <c r="O271" s="3070"/>
    </row>
    <row r="272" spans="1:15" ht="16.5" customHeight="1">
      <c r="A272" s="2310"/>
      <c r="B272" s="2244"/>
      <c r="C272" s="2249"/>
      <c r="D272" s="2252"/>
      <c r="E272" s="2649"/>
      <c r="F272" s="2246"/>
      <c r="G272" s="3062"/>
      <c r="H272" s="3063"/>
      <c r="I272" s="3063"/>
      <c r="J272" s="3063"/>
      <c r="K272" s="3063"/>
      <c r="L272" s="3063"/>
      <c r="M272" s="3063"/>
      <c r="N272" s="3063"/>
      <c r="O272" s="3064"/>
    </row>
    <row r="273" spans="1:15" ht="16.5" customHeight="1">
      <c r="A273" s="2310"/>
      <c r="B273" s="2658"/>
      <c r="C273" s="2250"/>
      <c r="D273" s="2252"/>
      <c r="E273" s="2625" t="s">
        <v>3154</v>
      </c>
      <c r="F273" s="2626"/>
      <c r="G273" s="3065" t="s">
        <v>8425</v>
      </c>
      <c r="H273" s="3066"/>
      <c r="I273" s="3066"/>
      <c r="J273" s="3066"/>
      <c r="K273" s="3066"/>
      <c r="L273" s="3066"/>
      <c r="M273" s="3066"/>
      <c r="N273" s="3066"/>
      <c r="O273" s="3067"/>
    </row>
    <row r="274" spans="1:15" ht="16.5" customHeight="1">
      <c r="A274" s="2310"/>
      <c r="B274" s="2658"/>
      <c r="C274" s="2250"/>
      <c r="D274" s="2252"/>
      <c r="E274" s="2625" t="s">
        <v>3431</v>
      </c>
      <c r="F274" s="2626"/>
      <c r="G274" s="3065" t="s">
        <v>8426</v>
      </c>
      <c r="H274" s="3066"/>
      <c r="I274" s="3066"/>
      <c r="J274" s="3066"/>
      <c r="K274" s="3066"/>
      <c r="L274" s="3066"/>
      <c r="M274" s="3066"/>
      <c r="N274" s="3066"/>
      <c r="O274" s="3067"/>
    </row>
    <row r="275" spans="1:15" ht="16.5" customHeight="1">
      <c r="A275" s="2310"/>
      <c r="B275" s="2650"/>
      <c r="C275" s="2647"/>
      <c r="D275" s="2642"/>
      <c r="E275" s="2625" t="s">
        <v>3432</v>
      </c>
      <c r="F275" s="2626"/>
      <c r="G275" s="3065" t="s">
        <v>8427</v>
      </c>
      <c r="H275" s="3066"/>
      <c r="I275" s="3066"/>
      <c r="J275" s="3066"/>
      <c r="K275" s="3066"/>
      <c r="L275" s="3066"/>
      <c r="M275" s="3066"/>
      <c r="N275" s="3066"/>
      <c r="O275" s="3067"/>
    </row>
    <row r="276" spans="1:15" ht="16.5" customHeight="1">
      <c r="A276" s="2310"/>
      <c r="B276" s="2455" t="s">
        <v>112</v>
      </c>
      <c r="C276" s="2235"/>
      <c r="D276" s="2236"/>
      <c r="E276" s="2456" t="s">
        <v>8428</v>
      </c>
      <c r="F276" s="2237"/>
      <c r="G276" s="3059" t="s">
        <v>8429</v>
      </c>
      <c r="H276" s="3060"/>
      <c r="I276" s="3060"/>
      <c r="J276" s="3060"/>
      <c r="K276" s="3060"/>
      <c r="L276" s="3060"/>
      <c r="M276" s="3060"/>
      <c r="N276" s="3060"/>
      <c r="O276" s="3061"/>
    </row>
    <row r="277" spans="1:15" ht="16.5" customHeight="1">
      <c r="A277" s="2310"/>
      <c r="B277" s="2251"/>
      <c r="C277" s="2234"/>
      <c r="D277" s="2248"/>
      <c r="E277" s="2632"/>
      <c r="F277" s="2633"/>
      <c r="G277" s="3062"/>
      <c r="H277" s="3063"/>
      <c r="I277" s="3063"/>
      <c r="J277" s="3063"/>
      <c r="K277" s="3063"/>
      <c r="L277" s="3063"/>
      <c r="M277" s="3063"/>
      <c r="N277" s="3063"/>
      <c r="O277" s="3064"/>
    </row>
    <row r="278" spans="1:15" ht="16.5" customHeight="1">
      <c r="A278" s="2310"/>
      <c r="B278" s="2254"/>
      <c r="C278" s="2250"/>
      <c r="D278" s="2252"/>
      <c r="E278" s="3127" t="s">
        <v>9101</v>
      </c>
      <c r="F278" s="2681"/>
      <c r="G278" s="3059" t="s">
        <v>8430</v>
      </c>
      <c r="H278" s="3060"/>
      <c r="I278" s="3060"/>
      <c r="J278" s="3060"/>
      <c r="K278" s="3060"/>
      <c r="L278" s="3060"/>
      <c r="M278" s="3060"/>
      <c r="N278" s="3060"/>
      <c r="O278" s="3061"/>
    </row>
    <row r="279" spans="1:15" ht="16.5" customHeight="1">
      <c r="A279" s="2310"/>
      <c r="B279" s="2254"/>
      <c r="C279" s="2250"/>
      <c r="D279" s="2252"/>
      <c r="E279" s="3129"/>
      <c r="F279" s="2682"/>
      <c r="G279" s="3062"/>
      <c r="H279" s="3063"/>
      <c r="I279" s="3063"/>
      <c r="J279" s="3063"/>
      <c r="K279" s="3063"/>
      <c r="L279" s="3063"/>
      <c r="M279" s="3063"/>
      <c r="N279" s="3063"/>
      <c r="O279" s="3064"/>
    </row>
    <row r="280" spans="1:15" ht="16.5" customHeight="1">
      <c r="A280" s="2310"/>
      <c r="B280" s="2646"/>
      <c r="C280" s="2647"/>
      <c r="D280" s="2642"/>
      <c r="E280" s="2683" t="s">
        <v>8431</v>
      </c>
      <c r="F280" s="2684"/>
      <c r="G280" s="3065" t="s">
        <v>8432</v>
      </c>
      <c r="H280" s="3066"/>
      <c r="I280" s="3066"/>
      <c r="J280" s="3066"/>
      <c r="K280" s="3066"/>
      <c r="L280" s="3066"/>
      <c r="M280" s="3066"/>
      <c r="N280" s="3066"/>
      <c r="O280" s="3067"/>
    </row>
    <row r="281" spans="1:15" ht="16.5" customHeight="1">
      <c r="A281" s="2310"/>
      <c r="B281" s="2455" t="s">
        <v>410</v>
      </c>
      <c r="C281" s="2235"/>
      <c r="D281" s="2236"/>
      <c r="E281" s="2456" t="s">
        <v>3153</v>
      </c>
      <c r="F281" s="2237"/>
      <c r="G281" s="3059" t="s">
        <v>8433</v>
      </c>
      <c r="H281" s="3060"/>
      <c r="I281" s="3060"/>
      <c r="J281" s="3060"/>
      <c r="K281" s="3060"/>
      <c r="L281" s="3060"/>
      <c r="M281" s="3060"/>
      <c r="N281" s="3060"/>
      <c r="O281" s="3061"/>
    </row>
    <row r="282" spans="1:15" ht="16.5" customHeight="1">
      <c r="A282" s="2310"/>
      <c r="B282" s="2247"/>
      <c r="C282" s="2234"/>
      <c r="D282" s="2248"/>
      <c r="E282" s="2632"/>
      <c r="F282" s="2633"/>
      <c r="G282" s="3062"/>
      <c r="H282" s="3063"/>
      <c r="I282" s="3063"/>
      <c r="J282" s="3063"/>
      <c r="K282" s="3063"/>
      <c r="L282" s="3063"/>
      <c r="M282" s="3063"/>
      <c r="N282" s="3063"/>
      <c r="O282" s="3064"/>
    </row>
    <row r="283" spans="1:15" ht="16.5" customHeight="1">
      <c r="A283" s="2250"/>
      <c r="B283" s="2658"/>
      <c r="C283" s="2250"/>
      <c r="D283" s="2252"/>
      <c r="E283" s="3127" t="s">
        <v>9102</v>
      </c>
      <c r="F283" s="2237"/>
      <c r="G283" s="3059" t="s">
        <v>8430</v>
      </c>
      <c r="H283" s="3060"/>
      <c r="I283" s="3060"/>
      <c r="J283" s="3060"/>
      <c r="K283" s="3060"/>
      <c r="L283" s="3060"/>
      <c r="M283" s="3060"/>
      <c r="N283" s="3060"/>
      <c r="O283" s="3061"/>
    </row>
    <row r="284" spans="1:15" ht="16.5" customHeight="1">
      <c r="A284" s="2250"/>
      <c r="B284" s="2650"/>
      <c r="C284" s="2647"/>
      <c r="D284" s="2642"/>
      <c r="E284" s="3128"/>
      <c r="F284" s="2633"/>
      <c r="G284" s="3062"/>
      <c r="H284" s="3063"/>
      <c r="I284" s="3063"/>
      <c r="J284" s="3063"/>
      <c r="K284" s="3063"/>
      <c r="L284" s="3063"/>
      <c r="M284" s="3063"/>
      <c r="N284" s="3063"/>
      <c r="O284" s="3064"/>
    </row>
    <row r="285" spans="1:15" ht="16.5" customHeight="1">
      <c r="A285" s="2310"/>
      <c r="B285" s="2310"/>
      <c r="C285" s="2310"/>
      <c r="D285" s="2310"/>
      <c r="E285" s="2311"/>
      <c r="F285" s="2311"/>
      <c r="G285" s="2312"/>
      <c r="H285" s="2312"/>
      <c r="I285" s="2312"/>
      <c r="J285" s="2312"/>
      <c r="K285" s="2312"/>
      <c r="L285" s="2312"/>
      <c r="M285" s="2312"/>
      <c r="N285" s="2312"/>
      <c r="O285" s="2312"/>
    </row>
    <row r="286" spans="1:15" ht="16.5" customHeight="1">
      <c r="A286" s="2310"/>
      <c r="B286" s="2310"/>
      <c r="C286" s="2310"/>
      <c r="D286" s="2310"/>
      <c r="E286" s="2311"/>
      <c r="F286" s="2311"/>
      <c r="G286" s="2312"/>
      <c r="H286" s="2312"/>
      <c r="I286" s="2312"/>
      <c r="J286" s="2312"/>
      <c r="K286" s="2312"/>
      <c r="L286" s="2312"/>
      <c r="M286" s="2312"/>
      <c r="N286" s="2312"/>
      <c r="O286" s="2312"/>
    </row>
    <row r="287" spans="1:15" ht="16.5" customHeight="1">
      <c r="A287" s="2242" t="s">
        <v>6596</v>
      </c>
      <c r="B287" s="2605"/>
      <c r="C287" s="2606"/>
      <c r="D287" s="2608"/>
      <c r="E287" s="2239" t="s">
        <v>3152</v>
      </c>
      <c r="F287" s="2604"/>
      <c r="G287" s="2607"/>
      <c r="H287" s="2607"/>
      <c r="I287" s="2607"/>
      <c r="J287" s="2607"/>
      <c r="K287" s="2607"/>
      <c r="L287" s="2607"/>
      <c r="M287" s="2607"/>
      <c r="N287" s="2607"/>
      <c r="O287" s="2607"/>
    </row>
    <row r="288" spans="1:15" ht="16.5" customHeight="1">
      <c r="A288" s="2603"/>
      <c r="B288" s="2672" t="s">
        <v>6597</v>
      </c>
      <c r="C288" s="2673"/>
      <c r="D288" s="2735"/>
      <c r="E288" s="2456" t="s">
        <v>3151</v>
      </c>
      <c r="F288" s="2237"/>
      <c r="G288" s="3059" t="s">
        <v>8434</v>
      </c>
      <c r="H288" s="3060"/>
      <c r="I288" s="3060"/>
      <c r="J288" s="3060"/>
      <c r="K288" s="3060"/>
      <c r="L288" s="3060"/>
      <c r="M288" s="3060"/>
      <c r="N288" s="3060"/>
      <c r="O288" s="3061"/>
    </row>
    <row r="289" spans="1:15" ht="16.5" customHeight="1">
      <c r="A289" s="2603"/>
      <c r="B289" s="2614"/>
      <c r="C289" s="3125" t="s">
        <v>7423</v>
      </c>
      <c r="D289" s="3126"/>
      <c r="E289" s="2245"/>
      <c r="F289" s="2246"/>
      <c r="G289" s="3068"/>
      <c r="H289" s="3069"/>
      <c r="I289" s="3069"/>
      <c r="J289" s="3069"/>
      <c r="K289" s="3069"/>
      <c r="L289" s="3069"/>
      <c r="M289" s="3069"/>
      <c r="N289" s="3069"/>
      <c r="O289" s="3070"/>
    </row>
    <row r="290" spans="1:15" ht="16.5" customHeight="1">
      <c r="A290" s="2603"/>
      <c r="B290" s="2247"/>
      <c r="C290" s="2736"/>
      <c r="D290" s="2737"/>
      <c r="E290" s="2245"/>
      <c r="F290" s="2246"/>
      <c r="G290" s="3062"/>
      <c r="H290" s="3063"/>
      <c r="I290" s="3063"/>
      <c r="J290" s="3063"/>
      <c r="K290" s="3063"/>
      <c r="L290" s="3063"/>
      <c r="M290" s="3063"/>
      <c r="N290" s="3063"/>
      <c r="O290" s="3064"/>
    </row>
    <row r="291" spans="1:15" ht="16.5" customHeight="1">
      <c r="A291" s="2603"/>
      <c r="B291" s="2247"/>
      <c r="C291" s="2234"/>
      <c r="D291" s="2248"/>
      <c r="E291" s="2453" t="s">
        <v>6598</v>
      </c>
      <c r="F291" s="2230"/>
      <c r="G291" s="3071" t="s">
        <v>8435</v>
      </c>
      <c r="H291" s="3072"/>
      <c r="I291" s="3072"/>
      <c r="J291" s="3072"/>
      <c r="K291" s="3072"/>
      <c r="L291" s="3072"/>
      <c r="M291" s="3072"/>
      <c r="N291" s="3072"/>
      <c r="O291" s="3073"/>
    </row>
    <row r="292" spans="1:15" ht="16.5" customHeight="1">
      <c r="A292" s="2603"/>
      <c r="B292" s="2247"/>
      <c r="C292" s="2234"/>
      <c r="D292" s="2248"/>
      <c r="E292" s="2453" t="s">
        <v>7424</v>
      </c>
      <c r="F292" s="2230"/>
      <c r="G292" s="3071" t="s">
        <v>8436</v>
      </c>
      <c r="H292" s="3072"/>
      <c r="I292" s="3072"/>
      <c r="J292" s="3072"/>
      <c r="K292" s="3072"/>
      <c r="L292" s="3072"/>
      <c r="M292" s="3072"/>
      <c r="N292" s="3072"/>
      <c r="O292" s="3073"/>
    </row>
    <row r="293" spans="1:15" ht="16.5" customHeight="1">
      <c r="A293" s="2603"/>
      <c r="B293" s="2247"/>
      <c r="C293" s="2234"/>
      <c r="D293" s="2248"/>
      <c r="E293" s="2453" t="s">
        <v>7425</v>
      </c>
      <c r="F293" s="2230"/>
      <c r="G293" s="3071" t="s">
        <v>8437</v>
      </c>
      <c r="H293" s="3072"/>
      <c r="I293" s="3072"/>
      <c r="J293" s="3072"/>
      <c r="K293" s="3072"/>
      <c r="L293" s="3072"/>
      <c r="M293" s="3072"/>
      <c r="N293" s="3072"/>
      <c r="O293" s="3073"/>
    </row>
    <row r="294" spans="1:15" ht="16.5" customHeight="1">
      <c r="A294" s="2608"/>
      <c r="B294" s="2658"/>
      <c r="C294" s="2250"/>
      <c r="D294" s="2252"/>
      <c r="E294" s="2456" t="s">
        <v>3150</v>
      </c>
      <c r="F294" s="2237"/>
      <c r="G294" s="3059" t="s">
        <v>8438</v>
      </c>
      <c r="H294" s="3060"/>
      <c r="I294" s="3060"/>
      <c r="J294" s="3060"/>
      <c r="K294" s="3060"/>
      <c r="L294" s="3060"/>
      <c r="M294" s="3060"/>
      <c r="N294" s="3060"/>
      <c r="O294" s="3061"/>
    </row>
    <row r="295" spans="1:15" ht="16.5" customHeight="1">
      <c r="A295" s="2608"/>
      <c r="B295" s="2658"/>
      <c r="C295" s="2250"/>
      <c r="D295" s="2252"/>
      <c r="E295" s="2632"/>
      <c r="F295" s="2633"/>
      <c r="G295" s="3062"/>
      <c r="H295" s="3063"/>
      <c r="I295" s="3063"/>
      <c r="J295" s="3063"/>
      <c r="K295" s="3063"/>
      <c r="L295" s="3063"/>
      <c r="M295" s="3063"/>
      <c r="N295" s="3063"/>
      <c r="O295" s="3064"/>
    </row>
    <row r="296" spans="1:15" ht="16.5" customHeight="1">
      <c r="A296" s="2608"/>
      <c r="B296" s="2658"/>
      <c r="C296" s="2250"/>
      <c r="D296" s="2252"/>
      <c r="E296" s="2245" t="s">
        <v>110</v>
      </c>
      <c r="F296" s="2246"/>
      <c r="G296" s="3059" t="s">
        <v>8439</v>
      </c>
      <c r="H296" s="3060"/>
      <c r="I296" s="3060"/>
      <c r="J296" s="3060"/>
      <c r="K296" s="3060"/>
      <c r="L296" s="3060"/>
      <c r="M296" s="3060"/>
      <c r="N296" s="3060"/>
      <c r="O296" s="3061"/>
    </row>
    <row r="297" spans="1:15" ht="16.5" customHeight="1">
      <c r="A297" s="2608"/>
      <c r="B297" s="2658"/>
      <c r="C297" s="2250"/>
      <c r="D297" s="2252"/>
      <c r="E297" s="2245"/>
      <c r="F297" s="2246"/>
      <c r="G297" s="3062"/>
      <c r="H297" s="3063"/>
      <c r="I297" s="3063"/>
      <c r="J297" s="3063"/>
      <c r="K297" s="3063"/>
      <c r="L297" s="3063"/>
      <c r="M297" s="3063"/>
      <c r="N297" s="3063"/>
      <c r="O297" s="3064"/>
    </row>
    <row r="298" spans="1:15" ht="16.5" customHeight="1">
      <c r="A298" s="2609"/>
      <c r="B298" s="2728" t="s">
        <v>6599</v>
      </c>
      <c r="C298" s="2738"/>
      <c r="D298" s="2230"/>
      <c r="E298" s="2453" t="s">
        <v>6600</v>
      </c>
      <c r="F298" s="2230"/>
      <c r="G298" s="3071" t="s">
        <v>8440</v>
      </c>
      <c r="H298" s="3072"/>
      <c r="I298" s="3072"/>
      <c r="J298" s="3072"/>
      <c r="K298" s="3072"/>
      <c r="L298" s="3072"/>
      <c r="M298" s="3072"/>
      <c r="N298" s="3072"/>
      <c r="O298" s="3073"/>
    </row>
    <row r="299" spans="1:15" ht="16.5" customHeight="1">
      <c r="A299" s="2609"/>
      <c r="B299" s="2649"/>
      <c r="C299" s="2240"/>
      <c r="D299" s="2246"/>
      <c r="E299" s="2456" t="s">
        <v>3148</v>
      </c>
      <c r="F299" s="2237"/>
      <c r="G299" s="3065" t="s">
        <v>8441</v>
      </c>
      <c r="H299" s="3066"/>
      <c r="I299" s="3066"/>
      <c r="J299" s="3066"/>
      <c r="K299" s="3066"/>
      <c r="L299" s="3066"/>
      <c r="M299" s="3066"/>
      <c r="N299" s="3066"/>
      <c r="O299" s="3067"/>
    </row>
    <row r="300" spans="1:15" ht="16.5" customHeight="1">
      <c r="A300" s="2609"/>
      <c r="B300" s="2649"/>
      <c r="C300" s="2240"/>
      <c r="D300" s="2246"/>
      <c r="E300" s="2456" t="s">
        <v>3147</v>
      </c>
      <c r="F300" s="2237"/>
      <c r="G300" s="3059" t="s">
        <v>8442</v>
      </c>
      <c r="H300" s="3060"/>
      <c r="I300" s="3060"/>
      <c r="J300" s="3060"/>
      <c r="K300" s="3060"/>
      <c r="L300" s="3060"/>
      <c r="M300" s="3060"/>
      <c r="N300" s="3060"/>
      <c r="O300" s="3061"/>
    </row>
    <row r="301" spans="1:15" ht="16.5" customHeight="1">
      <c r="A301" s="2609"/>
      <c r="B301" s="2649"/>
      <c r="C301" s="2240"/>
      <c r="D301" s="2246"/>
      <c r="E301" s="2245"/>
      <c r="F301" s="2246"/>
      <c r="G301" s="3068"/>
      <c r="H301" s="3069"/>
      <c r="I301" s="3069"/>
      <c r="J301" s="3069"/>
      <c r="K301" s="3069"/>
      <c r="L301" s="3069"/>
      <c r="M301" s="3069"/>
      <c r="N301" s="3069"/>
      <c r="O301" s="3070"/>
    </row>
    <row r="302" spans="1:15" ht="16.5" customHeight="1">
      <c r="A302" s="2609"/>
      <c r="B302" s="2649"/>
      <c r="C302" s="2240"/>
      <c r="D302" s="2246"/>
      <c r="E302" s="2245"/>
      <c r="F302" s="2246"/>
      <c r="G302" s="3068"/>
      <c r="H302" s="3069"/>
      <c r="I302" s="3069"/>
      <c r="J302" s="3069"/>
      <c r="K302" s="3069"/>
      <c r="L302" s="3069"/>
      <c r="M302" s="3069"/>
      <c r="N302" s="3069"/>
      <c r="O302" s="3070"/>
    </row>
    <row r="303" spans="1:15" ht="16.5" customHeight="1">
      <c r="A303" s="2609"/>
      <c r="B303" s="2643"/>
      <c r="C303" s="2655"/>
      <c r="D303" s="2633"/>
      <c r="E303" s="2643"/>
      <c r="F303" s="2633"/>
      <c r="G303" s="3062"/>
      <c r="H303" s="3063"/>
      <c r="I303" s="3063"/>
      <c r="J303" s="3063"/>
      <c r="K303" s="3063"/>
      <c r="L303" s="3063"/>
      <c r="M303" s="3063"/>
      <c r="N303" s="3063"/>
      <c r="O303" s="3064"/>
    </row>
    <row r="304" spans="1:15" ht="16.5" customHeight="1">
      <c r="A304" s="2609"/>
      <c r="B304" s="2739" t="s">
        <v>6560</v>
      </c>
      <c r="C304" s="2740"/>
      <c r="D304" s="2741"/>
      <c r="E304" s="2453" t="s">
        <v>6601</v>
      </c>
      <c r="F304" s="2230"/>
      <c r="G304" s="3076" t="s">
        <v>8443</v>
      </c>
      <c r="H304" s="3077"/>
      <c r="I304" s="3077"/>
      <c r="J304" s="3077"/>
      <c r="K304" s="3077"/>
      <c r="L304" s="3077"/>
      <c r="M304" s="3077"/>
      <c r="N304" s="3077"/>
      <c r="O304" s="3078"/>
    </row>
    <row r="305" spans="1:15" ht="16.5" customHeight="1">
      <c r="A305" s="2609"/>
      <c r="B305" s="2739"/>
      <c r="C305" s="2740"/>
      <c r="D305" s="2741"/>
      <c r="E305" s="2616"/>
      <c r="F305" s="2617"/>
      <c r="G305" s="3079"/>
      <c r="H305" s="3080"/>
      <c r="I305" s="3080"/>
      <c r="J305" s="3080"/>
      <c r="K305" s="3080"/>
      <c r="L305" s="3080"/>
      <c r="M305" s="3080"/>
      <c r="N305" s="3080"/>
      <c r="O305" s="3081"/>
    </row>
    <row r="306" spans="1:15" ht="16.5" customHeight="1">
      <c r="A306" s="2609"/>
      <c r="B306" s="2742"/>
      <c r="C306" s="2726"/>
      <c r="D306" s="2727"/>
      <c r="E306" s="2453" t="s">
        <v>6602</v>
      </c>
      <c r="F306" s="2230"/>
      <c r="G306" s="3071" t="s">
        <v>8444</v>
      </c>
      <c r="H306" s="3072"/>
      <c r="I306" s="3072"/>
      <c r="J306" s="3072"/>
      <c r="K306" s="3072"/>
      <c r="L306" s="3072"/>
      <c r="M306" s="3072"/>
      <c r="N306" s="3072"/>
      <c r="O306" s="3073"/>
    </row>
    <row r="307" spans="1:15" ht="16.5" customHeight="1">
      <c r="A307" s="2609"/>
      <c r="B307" s="2742"/>
      <c r="C307" s="2726"/>
      <c r="D307" s="2727"/>
      <c r="E307" s="2456" t="s">
        <v>3149</v>
      </c>
      <c r="F307" s="2237"/>
      <c r="G307" s="3065" t="s">
        <v>8445</v>
      </c>
      <c r="H307" s="3066"/>
      <c r="I307" s="3066"/>
      <c r="J307" s="3066"/>
      <c r="K307" s="3066"/>
      <c r="L307" s="3066"/>
      <c r="M307" s="3066"/>
      <c r="N307" s="3066"/>
      <c r="O307" s="3067"/>
    </row>
    <row r="308" spans="1:15" ht="16.5" customHeight="1">
      <c r="A308" s="2609"/>
      <c r="B308" s="2742"/>
      <c r="C308" s="2726"/>
      <c r="D308" s="2727"/>
      <c r="E308" s="2456" t="s">
        <v>7032</v>
      </c>
      <c r="F308" s="2237"/>
      <c r="G308" s="3122" t="s">
        <v>8446</v>
      </c>
      <c r="H308" s="3123"/>
      <c r="I308" s="3123"/>
      <c r="J308" s="3123"/>
      <c r="K308" s="3123"/>
      <c r="L308" s="3123"/>
      <c r="M308" s="3123"/>
      <c r="N308" s="3123"/>
      <c r="O308" s="3124"/>
    </row>
    <row r="309" spans="1:15" ht="16.5" customHeight="1">
      <c r="A309" s="2609"/>
      <c r="B309" s="2742"/>
      <c r="C309" s="2726"/>
      <c r="D309" s="2727"/>
      <c r="E309" s="2453" t="s">
        <v>6603</v>
      </c>
      <c r="F309" s="2230"/>
      <c r="G309" s="3076" t="s">
        <v>8447</v>
      </c>
      <c r="H309" s="3077"/>
      <c r="I309" s="3077"/>
      <c r="J309" s="3077"/>
      <c r="K309" s="3077"/>
      <c r="L309" s="3077"/>
      <c r="M309" s="3077"/>
      <c r="N309" s="3077"/>
      <c r="O309" s="3078"/>
    </row>
    <row r="310" spans="1:15" ht="16.5" customHeight="1">
      <c r="A310" s="2609"/>
      <c r="B310" s="2742"/>
      <c r="C310" s="2726"/>
      <c r="D310" s="2727"/>
      <c r="E310" s="2624"/>
      <c r="F310" s="2620"/>
      <c r="G310" s="3079"/>
      <c r="H310" s="3080"/>
      <c r="I310" s="3080"/>
      <c r="J310" s="3080"/>
      <c r="K310" s="3080"/>
      <c r="L310" s="3080"/>
      <c r="M310" s="3080"/>
      <c r="N310" s="3080"/>
      <c r="O310" s="3081"/>
    </row>
    <row r="311" spans="1:15" ht="16.5" customHeight="1">
      <c r="A311" s="2609"/>
      <c r="B311" s="2661" t="s">
        <v>121</v>
      </c>
      <c r="C311" s="2685"/>
      <c r="D311" s="2237"/>
      <c r="E311" s="2625" t="s">
        <v>3146</v>
      </c>
      <c r="F311" s="2626"/>
      <c r="G311" s="3065" t="s">
        <v>8448</v>
      </c>
      <c r="H311" s="3066"/>
      <c r="I311" s="3066"/>
      <c r="J311" s="3066"/>
      <c r="K311" s="3066"/>
      <c r="L311" s="3066"/>
      <c r="M311" s="3066"/>
      <c r="N311" s="3066"/>
      <c r="O311" s="3067"/>
    </row>
    <row r="312" spans="1:15" ht="16.5" customHeight="1">
      <c r="A312" s="2609"/>
      <c r="B312" s="2742"/>
      <c r="C312" s="2686"/>
      <c r="D312" s="2246"/>
      <c r="E312" s="2456" t="s">
        <v>3145</v>
      </c>
      <c r="F312" s="2237"/>
      <c r="G312" s="3065" t="s">
        <v>8449</v>
      </c>
      <c r="H312" s="3066"/>
      <c r="I312" s="3066"/>
      <c r="J312" s="3066"/>
      <c r="K312" s="3066"/>
      <c r="L312" s="3066"/>
      <c r="M312" s="3066"/>
      <c r="N312" s="3066"/>
      <c r="O312" s="3067"/>
    </row>
    <row r="313" spans="1:15" ht="16.5" customHeight="1">
      <c r="A313" s="2609"/>
      <c r="B313" s="2643"/>
      <c r="C313" s="2655"/>
      <c r="D313" s="2633"/>
      <c r="E313" s="2625" t="s">
        <v>3144</v>
      </c>
      <c r="F313" s="2626"/>
      <c r="G313" s="3065" t="s">
        <v>8450</v>
      </c>
      <c r="H313" s="3066"/>
      <c r="I313" s="3066"/>
      <c r="J313" s="3066"/>
      <c r="K313" s="3066"/>
      <c r="L313" s="3066"/>
      <c r="M313" s="3066"/>
      <c r="N313" s="3066"/>
      <c r="O313" s="3067"/>
    </row>
    <row r="314" spans="1:15" ht="15.75" customHeight="1">
      <c r="A314" s="2310"/>
      <c r="B314" s="2228"/>
      <c r="C314" s="2228"/>
      <c r="D314" s="2228"/>
      <c r="E314" s="2229"/>
      <c r="F314" s="2228"/>
      <c r="G314" s="2389"/>
      <c r="H314" s="2389"/>
      <c r="I314" s="2389"/>
      <c r="J314" s="2389"/>
      <c r="K314" s="2389"/>
      <c r="L314" s="2389"/>
      <c r="M314" s="2389"/>
      <c r="N314" s="2389"/>
      <c r="O314" s="2389"/>
    </row>
    <row r="315" spans="1:15" ht="16.5" customHeight="1">
      <c r="A315" s="2309"/>
      <c r="B315" s="2228"/>
      <c r="C315" s="2228"/>
      <c r="D315" s="2228"/>
      <c r="E315" s="2229"/>
      <c r="F315" s="2228"/>
      <c r="G315" s="2389"/>
      <c r="H315" s="2389"/>
      <c r="I315" s="2389"/>
      <c r="J315" s="2389"/>
      <c r="K315" s="2389"/>
      <c r="L315" s="2389"/>
      <c r="M315" s="2389"/>
      <c r="N315" s="2389"/>
      <c r="O315" s="2389"/>
    </row>
    <row r="316" spans="1:15" ht="16.5" customHeight="1">
      <c r="A316" s="2242" t="s">
        <v>7033</v>
      </c>
      <c r="B316" s="2242"/>
      <c r="C316" s="2243"/>
      <c r="D316" s="2250"/>
      <c r="E316" s="2239" t="s">
        <v>7034</v>
      </c>
      <c r="F316" s="2240"/>
      <c r="G316" s="2630"/>
      <c r="H316" s="2630"/>
      <c r="I316" s="2630"/>
      <c r="J316" s="2630"/>
      <c r="K316" s="2630"/>
      <c r="L316" s="2630"/>
      <c r="M316" s="2630"/>
      <c r="N316" s="2630"/>
      <c r="O316" s="2630"/>
    </row>
    <row r="317" spans="1:15" ht="16.5" customHeight="1">
      <c r="A317" s="2250"/>
      <c r="B317" s="3119" t="s">
        <v>7001</v>
      </c>
      <c r="C317" s="3120"/>
      <c r="D317" s="3121"/>
      <c r="E317" s="3074" t="s">
        <v>7035</v>
      </c>
      <c r="F317" s="3075"/>
      <c r="G317" s="3076" t="s">
        <v>8451</v>
      </c>
      <c r="H317" s="3077"/>
      <c r="I317" s="3077"/>
      <c r="J317" s="3077"/>
      <c r="K317" s="3077"/>
      <c r="L317" s="3077"/>
      <c r="M317" s="3077"/>
      <c r="N317" s="3077"/>
      <c r="O317" s="3078"/>
    </row>
    <row r="318" spans="1:15" ht="16.5" customHeight="1">
      <c r="A318" s="2250"/>
      <c r="B318" s="2662"/>
      <c r="C318" s="2390" t="s">
        <v>7003</v>
      </c>
      <c r="D318" s="2665"/>
      <c r="E318" s="3117"/>
      <c r="F318" s="3118"/>
      <c r="G318" s="3079"/>
      <c r="H318" s="3080"/>
      <c r="I318" s="3080"/>
      <c r="J318" s="3080"/>
      <c r="K318" s="3080"/>
      <c r="L318" s="3080"/>
      <c r="M318" s="3080"/>
      <c r="N318" s="3080"/>
      <c r="O318" s="3081"/>
    </row>
    <row r="319" spans="1:15" ht="16.5" customHeight="1">
      <c r="A319" s="2250"/>
      <c r="B319" s="2313"/>
      <c r="C319" s="2390" t="s">
        <v>7036</v>
      </c>
      <c r="D319" s="2314"/>
      <c r="E319" s="3074" t="s">
        <v>7037</v>
      </c>
      <c r="F319" s="3075"/>
      <c r="G319" s="3076" t="s">
        <v>8452</v>
      </c>
      <c r="H319" s="3077"/>
      <c r="I319" s="3077"/>
      <c r="J319" s="3077"/>
      <c r="K319" s="3077"/>
      <c r="L319" s="3077"/>
      <c r="M319" s="3077"/>
      <c r="N319" s="3077"/>
      <c r="O319" s="3078"/>
    </row>
    <row r="320" spans="1:15" ht="16.5" customHeight="1">
      <c r="A320" s="2250"/>
      <c r="B320" s="2313"/>
      <c r="C320" s="2390" t="s">
        <v>7038</v>
      </c>
      <c r="D320" s="2314"/>
      <c r="E320" s="3115"/>
      <c r="F320" s="3116"/>
      <c r="G320" s="3082"/>
      <c r="H320" s="3083"/>
      <c r="I320" s="3083"/>
      <c r="J320" s="3083"/>
      <c r="K320" s="3083"/>
      <c r="L320" s="3083"/>
      <c r="M320" s="3083"/>
      <c r="N320" s="3083"/>
      <c r="O320" s="3084"/>
    </row>
    <row r="321" spans="1:15" ht="16.5" customHeight="1">
      <c r="A321" s="2250"/>
      <c r="B321" s="2313"/>
      <c r="C321" s="2309"/>
      <c r="D321" s="2314"/>
      <c r="E321" s="3117"/>
      <c r="F321" s="3118"/>
      <c r="G321" s="3079"/>
      <c r="H321" s="3080"/>
      <c r="I321" s="3080"/>
      <c r="J321" s="3080"/>
      <c r="K321" s="3080"/>
      <c r="L321" s="3080"/>
      <c r="M321" s="3080"/>
      <c r="N321" s="3080"/>
      <c r="O321" s="3081"/>
    </row>
    <row r="322" spans="1:15" ht="16.5" customHeight="1">
      <c r="A322" s="2250"/>
      <c r="B322" s="2313"/>
      <c r="C322" s="2390"/>
      <c r="D322" s="2314"/>
      <c r="E322" s="3074" t="s">
        <v>7039</v>
      </c>
      <c r="F322" s="3075"/>
      <c r="G322" s="3076" t="s">
        <v>8453</v>
      </c>
      <c r="H322" s="3077"/>
      <c r="I322" s="3077"/>
      <c r="J322" s="3077"/>
      <c r="K322" s="3077"/>
      <c r="L322" s="3077"/>
      <c r="M322" s="3077"/>
      <c r="N322" s="3077"/>
      <c r="O322" s="3078"/>
    </row>
    <row r="323" spans="1:15" ht="16.5" customHeight="1">
      <c r="A323" s="2250"/>
      <c r="B323" s="2313"/>
      <c r="C323" s="2390"/>
      <c r="D323" s="2314"/>
      <c r="E323" s="3117"/>
      <c r="F323" s="3118"/>
      <c r="G323" s="3079"/>
      <c r="H323" s="3080"/>
      <c r="I323" s="3080"/>
      <c r="J323" s="3080"/>
      <c r="K323" s="3080"/>
      <c r="L323" s="3080"/>
      <c r="M323" s="3080"/>
      <c r="N323" s="3080"/>
      <c r="O323" s="3081"/>
    </row>
    <row r="324" spans="1:15" ht="16.5" customHeight="1">
      <c r="A324" s="2250"/>
      <c r="B324" s="2313"/>
      <c r="C324" s="2390"/>
      <c r="D324" s="2314"/>
      <c r="E324" s="2644" t="s">
        <v>7040</v>
      </c>
      <c r="F324" s="2645"/>
      <c r="G324" s="3076" t="s">
        <v>8454</v>
      </c>
      <c r="H324" s="3077"/>
      <c r="I324" s="3077"/>
      <c r="J324" s="3077"/>
      <c r="K324" s="3077"/>
      <c r="L324" s="3077"/>
      <c r="M324" s="3077"/>
      <c r="N324" s="3077"/>
      <c r="O324" s="3078"/>
    </row>
    <row r="325" spans="1:15" ht="16.5" customHeight="1">
      <c r="A325" s="2250"/>
      <c r="B325" s="2313"/>
      <c r="C325" s="2390"/>
      <c r="D325" s="2314"/>
      <c r="E325" s="2644" t="s">
        <v>7041</v>
      </c>
      <c r="F325" s="2645"/>
      <c r="G325" s="3079"/>
      <c r="H325" s="3080"/>
      <c r="I325" s="3080"/>
      <c r="J325" s="3080"/>
      <c r="K325" s="3080"/>
      <c r="L325" s="3080"/>
      <c r="M325" s="3080"/>
      <c r="N325" s="3080"/>
      <c r="O325" s="3081"/>
    </row>
    <row r="326" spans="1:15" ht="16.5" customHeight="1">
      <c r="A326" s="2250"/>
      <c r="B326" s="2313"/>
      <c r="C326" s="2390"/>
      <c r="D326" s="2314"/>
      <c r="E326" s="2644" t="s">
        <v>7042</v>
      </c>
      <c r="F326" s="2645"/>
      <c r="G326" s="3076" t="s">
        <v>8455</v>
      </c>
      <c r="H326" s="3077"/>
      <c r="I326" s="3077"/>
      <c r="J326" s="3077"/>
      <c r="K326" s="3077"/>
      <c r="L326" s="3077"/>
      <c r="M326" s="3077"/>
      <c r="N326" s="3077"/>
      <c r="O326" s="3078"/>
    </row>
    <row r="327" spans="1:15" ht="16.5" customHeight="1">
      <c r="A327" s="2250"/>
      <c r="B327" s="2313"/>
      <c r="C327" s="2390"/>
      <c r="D327" s="2314"/>
      <c r="E327" s="2644" t="s">
        <v>7043</v>
      </c>
      <c r="F327" s="2645"/>
      <c r="G327" s="3079"/>
      <c r="H327" s="3080"/>
      <c r="I327" s="3080"/>
      <c r="J327" s="3080"/>
      <c r="K327" s="3080"/>
      <c r="L327" s="3080"/>
      <c r="M327" s="3080"/>
      <c r="N327" s="3080"/>
      <c r="O327" s="3081"/>
    </row>
    <row r="328" spans="1:15" ht="16.5" customHeight="1">
      <c r="A328" s="2250"/>
      <c r="B328" s="2313"/>
      <c r="C328" s="2390"/>
      <c r="D328" s="2314"/>
      <c r="E328" s="2644" t="s">
        <v>7044</v>
      </c>
      <c r="F328" s="2645"/>
      <c r="G328" s="3071" t="s">
        <v>8456</v>
      </c>
      <c r="H328" s="3072"/>
      <c r="I328" s="3072"/>
      <c r="J328" s="3072"/>
      <c r="K328" s="3072"/>
      <c r="L328" s="3072"/>
      <c r="M328" s="3072"/>
      <c r="N328" s="3072"/>
      <c r="O328" s="3073"/>
    </row>
    <row r="329" spans="1:15" ht="16.5" customHeight="1">
      <c r="A329" s="2250"/>
      <c r="B329" s="2313"/>
      <c r="C329" s="2390"/>
      <c r="D329" s="2314"/>
      <c r="E329" s="2644" t="s">
        <v>7045</v>
      </c>
      <c r="F329" s="2645"/>
      <c r="G329" s="3076" t="s">
        <v>8457</v>
      </c>
      <c r="H329" s="3077"/>
      <c r="I329" s="3077"/>
      <c r="J329" s="3077"/>
      <c r="K329" s="3077"/>
      <c r="L329" s="3077"/>
      <c r="M329" s="3077"/>
      <c r="N329" s="3077"/>
      <c r="O329" s="3078"/>
    </row>
    <row r="330" spans="1:15" ht="16.5" customHeight="1">
      <c r="A330" s="2250"/>
      <c r="B330" s="2313"/>
      <c r="C330" s="2390"/>
      <c r="D330" s="2314"/>
      <c r="E330" s="2644" t="s">
        <v>7046</v>
      </c>
      <c r="F330" s="2645"/>
      <c r="G330" s="3079"/>
      <c r="H330" s="3080"/>
      <c r="I330" s="3080"/>
      <c r="J330" s="3080"/>
      <c r="K330" s="3080"/>
      <c r="L330" s="3080"/>
      <c r="M330" s="3080"/>
      <c r="N330" s="3080"/>
      <c r="O330" s="3081"/>
    </row>
    <row r="331" spans="1:15" ht="16.5" customHeight="1">
      <c r="A331" s="2310"/>
      <c r="B331" s="2661" t="s">
        <v>108</v>
      </c>
      <c r="C331" s="2685"/>
      <c r="D331" s="2657"/>
      <c r="E331" s="2453" t="s">
        <v>3151</v>
      </c>
      <c r="F331" s="2230"/>
      <c r="G331" s="3071" t="s">
        <v>8458</v>
      </c>
      <c r="H331" s="3072"/>
      <c r="I331" s="3072"/>
      <c r="J331" s="3072"/>
      <c r="K331" s="3072"/>
      <c r="L331" s="3072"/>
      <c r="M331" s="3072"/>
      <c r="N331" s="3072"/>
      <c r="O331" s="3073"/>
    </row>
    <row r="332" spans="1:15" ht="16.5" customHeight="1">
      <c r="A332" s="2310"/>
      <c r="B332" s="2662"/>
      <c r="C332" s="2686"/>
      <c r="D332" s="2240"/>
      <c r="E332" s="2453" t="s">
        <v>6604</v>
      </c>
      <c r="F332" s="2230"/>
      <c r="G332" s="3076" t="s">
        <v>8459</v>
      </c>
      <c r="H332" s="3077"/>
      <c r="I332" s="3077"/>
      <c r="J332" s="3077"/>
      <c r="K332" s="3077"/>
      <c r="L332" s="3077"/>
      <c r="M332" s="3077"/>
      <c r="N332" s="3077"/>
      <c r="O332" s="3078"/>
    </row>
    <row r="333" spans="1:15" ht="16.5" customHeight="1">
      <c r="A333" s="2310"/>
      <c r="B333" s="2662"/>
      <c r="C333" s="2686"/>
      <c r="D333" s="2240"/>
      <c r="E333" s="2453" t="s">
        <v>6605</v>
      </c>
      <c r="F333" s="2230"/>
      <c r="G333" s="3079"/>
      <c r="H333" s="3080"/>
      <c r="I333" s="3080"/>
      <c r="J333" s="3080"/>
      <c r="K333" s="3080"/>
      <c r="L333" s="3080"/>
      <c r="M333" s="3080"/>
      <c r="N333" s="3080"/>
      <c r="O333" s="3081"/>
    </row>
    <row r="334" spans="1:15" ht="16.5" customHeight="1">
      <c r="A334" s="2310"/>
      <c r="B334" s="2649"/>
      <c r="C334" s="3113"/>
      <c r="D334" s="3114"/>
      <c r="E334" s="2625" t="s">
        <v>3143</v>
      </c>
      <c r="F334" s="2626"/>
      <c r="G334" s="3065" t="s">
        <v>8460</v>
      </c>
      <c r="H334" s="3066"/>
      <c r="I334" s="3066"/>
      <c r="J334" s="3066"/>
      <c r="K334" s="3066"/>
      <c r="L334" s="3066"/>
      <c r="M334" s="3066"/>
      <c r="N334" s="3066"/>
      <c r="O334" s="3067"/>
    </row>
    <row r="335" spans="1:15" ht="16.5" customHeight="1">
      <c r="A335" s="2310"/>
      <c r="B335" s="2649"/>
      <c r="C335" s="2240"/>
      <c r="D335" s="2246"/>
      <c r="E335" s="2456" t="s">
        <v>252</v>
      </c>
      <c r="F335" s="2237"/>
      <c r="G335" s="3059" t="s">
        <v>8461</v>
      </c>
      <c r="H335" s="3060"/>
      <c r="I335" s="3060"/>
      <c r="J335" s="3060"/>
      <c r="K335" s="3060"/>
      <c r="L335" s="3060"/>
      <c r="M335" s="3060"/>
      <c r="N335" s="3060"/>
      <c r="O335" s="3061"/>
    </row>
    <row r="336" spans="1:15" ht="16.5" customHeight="1">
      <c r="A336" s="2250"/>
      <c r="B336" s="2643"/>
      <c r="C336" s="2655"/>
      <c r="D336" s="2633"/>
      <c r="E336" s="2643"/>
      <c r="F336" s="2633"/>
      <c r="G336" s="3062"/>
      <c r="H336" s="3063"/>
      <c r="I336" s="3063"/>
      <c r="J336" s="3063"/>
      <c r="K336" s="3063"/>
      <c r="L336" s="3063"/>
      <c r="M336" s="3063"/>
      <c r="N336" s="3063"/>
      <c r="O336" s="3064"/>
    </row>
    <row r="337" spans="1:15" ht="16.5" customHeight="1">
      <c r="A337" s="2310"/>
      <c r="B337" s="2310"/>
      <c r="C337" s="2310"/>
      <c r="D337" s="2310"/>
      <c r="E337" s="2311"/>
      <c r="F337" s="2311"/>
      <c r="G337" s="2312"/>
      <c r="H337" s="2312"/>
      <c r="I337" s="2312"/>
      <c r="J337" s="2312"/>
      <c r="K337" s="2312"/>
      <c r="L337" s="2312"/>
      <c r="M337" s="2312"/>
      <c r="N337" s="2312"/>
      <c r="O337" s="2312"/>
    </row>
    <row r="338" spans="1:15" ht="16.5" customHeight="1">
      <c r="A338" s="2310"/>
      <c r="B338" s="2310"/>
      <c r="C338" s="2310"/>
      <c r="D338" s="2310"/>
      <c r="E338" s="2311"/>
      <c r="F338" s="2311"/>
      <c r="G338" s="2312"/>
      <c r="H338" s="2312"/>
      <c r="I338" s="2312"/>
      <c r="J338" s="2312"/>
      <c r="K338" s="2312"/>
      <c r="L338" s="2312"/>
      <c r="M338" s="2312"/>
      <c r="N338" s="2312"/>
      <c r="O338" s="2312"/>
    </row>
    <row r="339" spans="1:15" ht="16.5" customHeight="1">
      <c r="A339" s="2242" t="s">
        <v>3142</v>
      </c>
      <c r="B339" s="2234"/>
      <c r="C339" s="2249"/>
      <c r="D339" s="2234"/>
      <c r="E339" s="2239"/>
      <c r="F339" s="2240"/>
      <c r="G339" s="2630"/>
      <c r="H339" s="2630"/>
      <c r="I339" s="2630"/>
      <c r="J339" s="2630"/>
      <c r="K339" s="2630"/>
      <c r="L339" s="2630"/>
      <c r="M339" s="2630"/>
      <c r="N339" s="2630"/>
      <c r="O339" s="2630"/>
    </row>
    <row r="340" spans="1:15" ht="16.5" customHeight="1">
      <c r="A340" s="2242" t="s">
        <v>7047</v>
      </c>
      <c r="B340" s="2242"/>
      <c r="C340" s="2243"/>
      <c r="D340" s="2242"/>
      <c r="E340" s="2239"/>
      <c r="F340" s="2240"/>
      <c r="G340" s="2630"/>
      <c r="H340" s="2630"/>
      <c r="I340" s="2630"/>
      <c r="J340" s="2630"/>
      <c r="K340" s="2630"/>
      <c r="L340" s="2630"/>
      <c r="M340" s="2630"/>
      <c r="N340" s="2630"/>
      <c r="O340" s="2630"/>
    </row>
    <row r="341" spans="1:15" ht="16.5" customHeight="1">
      <c r="A341" s="2242" t="s">
        <v>7048</v>
      </c>
      <c r="B341" s="2242"/>
      <c r="C341" s="2243"/>
      <c r="D341" s="2242"/>
      <c r="E341" s="2239"/>
      <c r="F341" s="2240"/>
      <c r="G341" s="2630"/>
      <c r="H341" s="2630"/>
      <c r="I341" s="2630"/>
      <c r="J341" s="2630"/>
      <c r="K341" s="2630"/>
      <c r="L341" s="2630"/>
      <c r="M341" s="2630"/>
      <c r="N341" s="2630"/>
      <c r="O341" s="2630"/>
    </row>
    <row r="342" spans="1:15" ht="16.5" customHeight="1">
      <c r="A342" s="2242" t="s">
        <v>3141</v>
      </c>
      <c r="B342" s="2242"/>
      <c r="C342" s="2243"/>
      <c r="D342" s="2242"/>
      <c r="E342" s="2239"/>
      <c r="F342" s="2240"/>
      <c r="G342" s="2630"/>
      <c r="H342" s="2630"/>
      <c r="I342" s="2630"/>
      <c r="J342" s="2630"/>
      <c r="K342" s="2630"/>
      <c r="L342" s="2630"/>
      <c r="M342" s="2630"/>
      <c r="N342" s="2630"/>
      <c r="O342" s="2630"/>
    </row>
    <row r="343" spans="1:15" ht="16.5" customHeight="1">
      <c r="A343" s="2234"/>
      <c r="B343" s="2455" t="s">
        <v>118</v>
      </c>
      <c r="C343" s="2235"/>
      <c r="D343" s="2236"/>
      <c r="E343" s="2456" t="s">
        <v>8462</v>
      </c>
      <c r="F343" s="2237"/>
      <c r="G343" s="3065" t="s">
        <v>8463</v>
      </c>
      <c r="H343" s="3066"/>
      <c r="I343" s="3066"/>
      <c r="J343" s="3066"/>
      <c r="K343" s="3066"/>
      <c r="L343" s="3066"/>
      <c r="M343" s="3066"/>
      <c r="N343" s="3066"/>
      <c r="O343" s="3067"/>
    </row>
    <row r="344" spans="1:15" ht="16.5" customHeight="1">
      <c r="A344" s="2234"/>
      <c r="B344" s="2247"/>
      <c r="C344" s="2390" t="s">
        <v>7049</v>
      </c>
      <c r="D344" s="2248"/>
      <c r="E344" s="2456" t="s">
        <v>8464</v>
      </c>
      <c r="F344" s="2237"/>
      <c r="G344" s="3059" t="s">
        <v>8465</v>
      </c>
      <c r="H344" s="3060"/>
      <c r="I344" s="3060"/>
      <c r="J344" s="3060"/>
      <c r="K344" s="3060"/>
      <c r="L344" s="3060"/>
      <c r="M344" s="3060"/>
      <c r="N344" s="3060"/>
      <c r="O344" s="3061"/>
    </row>
    <row r="345" spans="1:15" ht="16.5" customHeight="1">
      <c r="A345" s="2234"/>
      <c r="B345" s="2247"/>
      <c r="C345" s="2390"/>
      <c r="D345" s="2248"/>
      <c r="E345" s="2632"/>
      <c r="F345" s="2633"/>
      <c r="G345" s="3062"/>
      <c r="H345" s="3063"/>
      <c r="I345" s="3063"/>
      <c r="J345" s="3063"/>
      <c r="K345" s="3063"/>
      <c r="L345" s="3063"/>
      <c r="M345" s="3063"/>
      <c r="N345" s="3063"/>
      <c r="O345" s="3064"/>
    </row>
    <row r="346" spans="1:15" ht="16.5" customHeight="1">
      <c r="A346" s="2234"/>
      <c r="B346" s="2247"/>
      <c r="C346" s="2390"/>
      <c r="D346" s="2248"/>
      <c r="E346" s="2456" t="s">
        <v>8466</v>
      </c>
      <c r="F346" s="2237"/>
      <c r="G346" s="3065" t="s">
        <v>8467</v>
      </c>
      <c r="H346" s="3066"/>
      <c r="I346" s="3066"/>
      <c r="J346" s="3066"/>
      <c r="K346" s="3066"/>
      <c r="L346" s="3066"/>
      <c r="M346" s="3066"/>
      <c r="N346" s="3066"/>
      <c r="O346" s="3067"/>
    </row>
    <row r="347" spans="1:15" ht="16.5" customHeight="1">
      <c r="A347" s="2234"/>
      <c r="B347" s="2687" t="s">
        <v>3140</v>
      </c>
      <c r="C347" s="2656"/>
      <c r="D347" s="2236"/>
      <c r="E347" s="2456" t="s">
        <v>8468</v>
      </c>
      <c r="F347" s="2237"/>
      <c r="G347" s="3065" t="s">
        <v>8469</v>
      </c>
      <c r="H347" s="3066"/>
      <c r="I347" s="3066"/>
      <c r="J347" s="3066"/>
      <c r="K347" s="3066"/>
      <c r="L347" s="3066"/>
      <c r="M347" s="3066"/>
      <c r="N347" s="3066"/>
      <c r="O347" s="3067"/>
    </row>
    <row r="348" spans="1:15" ht="16.5" customHeight="1">
      <c r="A348" s="2234"/>
      <c r="B348" s="2247"/>
      <c r="C348" s="2261" t="s">
        <v>8470</v>
      </c>
      <c r="D348" s="2248"/>
      <c r="E348" s="2456" t="s">
        <v>8471</v>
      </c>
      <c r="F348" s="2237"/>
      <c r="G348" s="3065" t="s">
        <v>8472</v>
      </c>
      <c r="H348" s="3066"/>
      <c r="I348" s="3066"/>
      <c r="J348" s="3066"/>
      <c r="K348" s="3066"/>
      <c r="L348" s="3066"/>
      <c r="M348" s="3066"/>
      <c r="N348" s="3066"/>
      <c r="O348" s="3067"/>
    </row>
    <row r="349" spans="1:15" ht="16.5" customHeight="1">
      <c r="A349" s="2234"/>
      <c r="B349" s="2247"/>
      <c r="C349" s="2262" t="s">
        <v>8473</v>
      </c>
      <c r="D349" s="2248"/>
      <c r="E349" s="2456" t="s">
        <v>8474</v>
      </c>
      <c r="F349" s="2237"/>
      <c r="G349" s="3104" t="s">
        <v>8475</v>
      </c>
      <c r="H349" s="3105"/>
      <c r="I349" s="3105"/>
      <c r="J349" s="3105"/>
      <c r="K349" s="3105"/>
      <c r="L349" s="3105"/>
      <c r="M349" s="3105"/>
      <c r="N349" s="3105"/>
      <c r="O349" s="3106"/>
    </row>
    <row r="350" spans="1:15" ht="16.5" customHeight="1">
      <c r="A350" s="2234"/>
      <c r="B350" s="2247"/>
      <c r="C350" s="2234"/>
      <c r="D350" s="2248"/>
      <c r="E350" s="2245"/>
      <c r="F350" s="2246"/>
      <c r="G350" s="3107"/>
      <c r="H350" s="3108"/>
      <c r="I350" s="3108"/>
      <c r="J350" s="3108"/>
      <c r="K350" s="3108"/>
      <c r="L350" s="3108"/>
      <c r="M350" s="3108"/>
      <c r="N350" s="3108"/>
      <c r="O350" s="3109"/>
    </row>
    <row r="351" spans="1:15" ht="16.5" customHeight="1">
      <c r="A351" s="2234"/>
      <c r="B351" s="2627"/>
      <c r="C351" s="2628"/>
      <c r="D351" s="2629"/>
      <c r="E351" s="2632"/>
      <c r="F351" s="2633"/>
      <c r="G351" s="3110"/>
      <c r="H351" s="3111"/>
      <c r="I351" s="3111"/>
      <c r="J351" s="3111"/>
      <c r="K351" s="3111"/>
      <c r="L351" s="3111"/>
      <c r="M351" s="3111"/>
      <c r="N351" s="3111"/>
      <c r="O351" s="3112"/>
    </row>
    <row r="352" spans="1:15" ht="16.5" customHeight="1">
      <c r="A352" s="2234"/>
      <c r="B352" s="2455" t="s">
        <v>50</v>
      </c>
      <c r="C352" s="2235"/>
      <c r="D352" s="2236"/>
      <c r="E352" s="2457" t="s">
        <v>3139</v>
      </c>
      <c r="F352" s="2238"/>
      <c r="G352" s="3065" t="s">
        <v>3433</v>
      </c>
      <c r="H352" s="3066"/>
      <c r="I352" s="3066"/>
      <c r="J352" s="3066"/>
      <c r="K352" s="3066"/>
      <c r="L352" s="3066"/>
      <c r="M352" s="3066"/>
      <c r="N352" s="3066"/>
      <c r="O352" s="3067"/>
    </row>
    <row r="353" spans="1:15" ht="16.5" customHeight="1">
      <c r="A353" s="2234"/>
      <c r="B353" s="2247"/>
      <c r="C353" s="2390" t="s">
        <v>166</v>
      </c>
      <c r="D353" s="2248"/>
      <c r="E353" s="2456" t="s">
        <v>3138</v>
      </c>
      <c r="F353" s="2237"/>
      <c r="G353" s="3059" t="s">
        <v>7426</v>
      </c>
      <c r="H353" s="3060"/>
      <c r="I353" s="3060"/>
      <c r="J353" s="3060"/>
      <c r="K353" s="3060"/>
      <c r="L353" s="3060"/>
      <c r="M353" s="3060"/>
      <c r="N353" s="3060"/>
      <c r="O353" s="3061"/>
    </row>
    <row r="354" spans="1:15" ht="16.5" customHeight="1">
      <c r="A354" s="2234"/>
      <c r="B354" s="2247"/>
      <c r="C354" s="2390" t="s">
        <v>3128</v>
      </c>
      <c r="D354" s="2248"/>
      <c r="E354" s="2460"/>
      <c r="F354" s="2307"/>
      <c r="G354" s="3062"/>
      <c r="H354" s="3063"/>
      <c r="I354" s="3063"/>
      <c r="J354" s="3063"/>
      <c r="K354" s="3063"/>
      <c r="L354" s="3063"/>
      <c r="M354" s="3063"/>
      <c r="N354" s="3063"/>
      <c r="O354" s="3064"/>
    </row>
    <row r="355" spans="1:15" ht="16.5" customHeight="1">
      <c r="A355" s="2310"/>
      <c r="B355" s="2247"/>
      <c r="C355" s="2390" t="s">
        <v>3127</v>
      </c>
      <c r="D355" s="2248"/>
      <c r="E355" s="2456" t="s">
        <v>3137</v>
      </c>
      <c r="F355" s="2237"/>
      <c r="G355" s="3059" t="s">
        <v>7427</v>
      </c>
      <c r="H355" s="3060"/>
      <c r="I355" s="3060"/>
      <c r="J355" s="3060"/>
      <c r="K355" s="3060"/>
      <c r="L355" s="3060"/>
      <c r="M355" s="3060"/>
      <c r="N355" s="3060"/>
      <c r="O355" s="3061"/>
    </row>
    <row r="356" spans="1:15" ht="16.5" customHeight="1">
      <c r="A356" s="2310"/>
      <c r="B356" s="2247"/>
      <c r="C356" s="2390" t="s">
        <v>3126</v>
      </c>
      <c r="D356" s="2248"/>
      <c r="E356" s="2460"/>
      <c r="F356" s="2307"/>
      <c r="G356" s="3062"/>
      <c r="H356" s="3063"/>
      <c r="I356" s="3063"/>
      <c r="J356" s="3063"/>
      <c r="K356" s="3063"/>
      <c r="L356" s="3063"/>
      <c r="M356" s="3063"/>
      <c r="N356" s="3063"/>
      <c r="O356" s="3064"/>
    </row>
    <row r="357" spans="1:15" ht="16.5" customHeight="1">
      <c r="A357" s="2310"/>
      <c r="B357" s="2247"/>
      <c r="C357" s="2390" t="s">
        <v>3125</v>
      </c>
      <c r="D357" s="2248"/>
      <c r="E357" s="2456" t="s">
        <v>3136</v>
      </c>
      <c r="F357" s="2237"/>
      <c r="G357" s="3059" t="s">
        <v>7050</v>
      </c>
      <c r="H357" s="3060"/>
      <c r="I357" s="3060"/>
      <c r="J357" s="3060"/>
      <c r="K357" s="3060"/>
      <c r="L357" s="3060"/>
      <c r="M357" s="3060"/>
      <c r="N357" s="3060"/>
      <c r="O357" s="3061"/>
    </row>
    <row r="358" spans="1:15" ht="16.5" customHeight="1">
      <c r="A358" s="2310"/>
      <c r="B358" s="2247"/>
      <c r="C358" s="2390" t="s">
        <v>3124</v>
      </c>
      <c r="D358" s="2248"/>
      <c r="E358" s="2460"/>
      <c r="F358" s="2307"/>
      <c r="G358" s="3062"/>
      <c r="H358" s="3063"/>
      <c r="I358" s="3063"/>
      <c r="J358" s="3063"/>
      <c r="K358" s="3063"/>
      <c r="L358" s="3063"/>
      <c r="M358" s="3063"/>
      <c r="N358" s="3063"/>
      <c r="O358" s="3064"/>
    </row>
    <row r="359" spans="1:15" ht="16.5" customHeight="1">
      <c r="A359" s="2310"/>
      <c r="B359" s="2247"/>
      <c r="C359" s="2390" t="s">
        <v>161</v>
      </c>
      <c r="D359" s="2248"/>
      <c r="E359" s="2456" t="s">
        <v>3135</v>
      </c>
      <c r="F359" s="2237"/>
      <c r="G359" s="3065" t="s">
        <v>3434</v>
      </c>
      <c r="H359" s="3066"/>
      <c r="I359" s="3066"/>
      <c r="J359" s="3066"/>
      <c r="K359" s="3066"/>
      <c r="L359" s="3066"/>
      <c r="M359" s="3066"/>
      <c r="N359" s="3066"/>
      <c r="O359" s="3067"/>
    </row>
    <row r="360" spans="1:15" ht="16.5" customHeight="1">
      <c r="A360" s="2310"/>
      <c r="B360" s="2247"/>
      <c r="C360" s="2390"/>
      <c r="D360" s="2248"/>
      <c r="E360" s="2457" t="s">
        <v>3134</v>
      </c>
      <c r="F360" s="2238"/>
      <c r="G360" s="3059" t="s">
        <v>7428</v>
      </c>
      <c r="H360" s="3060"/>
      <c r="I360" s="3060"/>
      <c r="J360" s="3060"/>
      <c r="K360" s="3060"/>
      <c r="L360" s="3060"/>
      <c r="M360" s="3060"/>
      <c r="N360" s="3060"/>
      <c r="O360" s="3061"/>
    </row>
    <row r="361" spans="1:15" ht="16.5" customHeight="1">
      <c r="A361" s="2310"/>
      <c r="B361" s="2247"/>
      <c r="C361" s="2390"/>
      <c r="D361" s="2248"/>
      <c r="E361" s="2457" t="s">
        <v>3133</v>
      </c>
      <c r="F361" s="2238"/>
      <c r="G361" s="3068"/>
      <c r="H361" s="3069"/>
      <c r="I361" s="3069"/>
      <c r="J361" s="3069"/>
      <c r="K361" s="3069"/>
      <c r="L361" s="3069"/>
      <c r="M361" s="3069"/>
      <c r="N361" s="3069"/>
      <c r="O361" s="3070"/>
    </row>
    <row r="362" spans="1:15" ht="16.5" customHeight="1">
      <c r="A362" s="2310"/>
      <c r="B362" s="2247"/>
      <c r="C362" s="2390"/>
      <c r="D362" s="2248"/>
      <c r="E362" s="2245" t="s">
        <v>3132</v>
      </c>
      <c r="F362" s="2246"/>
      <c r="G362" s="3062"/>
      <c r="H362" s="3063"/>
      <c r="I362" s="3063"/>
      <c r="J362" s="3063"/>
      <c r="K362" s="3063"/>
      <c r="L362" s="3063"/>
      <c r="M362" s="3063"/>
      <c r="N362" s="3063"/>
      <c r="O362" s="3064"/>
    </row>
    <row r="363" spans="1:15" ht="16.5" customHeight="1">
      <c r="A363" s="2310"/>
      <c r="B363" s="2247"/>
      <c r="C363" s="2390"/>
      <c r="D363" s="2248"/>
      <c r="E363" s="2457" t="s">
        <v>3131</v>
      </c>
      <c r="F363" s="2238"/>
      <c r="G363" s="3065" t="s">
        <v>3435</v>
      </c>
      <c r="H363" s="3066"/>
      <c r="I363" s="3066"/>
      <c r="J363" s="3066"/>
      <c r="K363" s="3066"/>
      <c r="L363" s="3066"/>
      <c r="M363" s="3066"/>
      <c r="N363" s="3066"/>
      <c r="O363" s="3067"/>
    </row>
    <row r="364" spans="1:15" ht="16.5" customHeight="1">
      <c r="A364" s="2310"/>
      <c r="B364" s="2244"/>
      <c r="C364" s="2390"/>
      <c r="D364" s="2248"/>
      <c r="E364" s="2457" t="s">
        <v>3130</v>
      </c>
      <c r="F364" s="2238"/>
      <c r="G364" s="3065" t="s">
        <v>3436</v>
      </c>
      <c r="H364" s="3066"/>
      <c r="I364" s="3066"/>
      <c r="J364" s="3066"/>
      <c r="K364" s="3066"/>
      <c r="L364" s="3066"/>
      <c r="M364" s="3066"/>
      <c r="N364" s="3066"/>
      <c r="O364" s="3067"/>
    </row>
    <row r="365" spans="1:15" ht="16.5" customHeight="1">
      <c r="A365" s="2310"/>
      <c r="B365" s="2244"/>
      <c r="C365" s="2390"/>
      <c r="D365" s="2248"/>
      <c r="E365" s="2457" t="s">
        <v>7429</v>
      </c>
      <c r="F365" s="2238"/>
      <c r="G365" s="3065" t="s">
        <v>7430</v>
      </c>
      <c r="H365" s="3066"/>
      <c r="I365" s="3066"/>
      <c r="J365" s="3066"/>
      <c r="K365" s="3066"/>
      <c r="L365" s="3066"/>
      <c r="M365" s="3066"/>
      <c r="N365" s="3066"/>
      <c r="O365" s="3067"/>
    </row>
    <row r="366" spans="1:15" ht="16.5" customHeight="1">
      <c r="A366" s="2310"/>
      <c r="B366" s="2247"/>
      <c r="C366" s="2234"/>
      <c r="D366" s="2248"/>
      <c r="E366" s="2463" t="s">
        <v>6606</v>
      </c>
      <c r="F366" s="2233"/>
      <c r="G366" s="3071" t="s">
        <v>3437</v>
      </c>
      <c r="H366" s="3072"/>
      <c r="I366" s="3072"/>
      <c r="J366" s="3072"/>
      <c r="K366" s="3072"/>
      <c r="L366" s="3072"/>
      <c r="M366" s="3072"/>
      <c r="N366" s="3072"/>
      <c r="O366" s="3073"/>
    </row>
    <row r="367" spans="1:15" ht="16.5" customHeight="1">
      <c r="A367" s="2310"/>
      <c r="B367" s="2247"/>
      <c r="C367" s="2234"/>
      <c r="D367" s="2248"/>
      <c r="E367" s="2457" t="s">
        <v>3129</v>
      </c>
      <c r="F367" s="2238"/>
      <c r="G367" s="3065" t="s">
        <v>6607</v>
      </c>
      <c r="H367" s="3066"/>
      <c r="I367" s="3066"/>
      <c r="J367" s="3066"/>
      <c r="K367" s="3066"/>
      <c r="L367" s="3066"/>
      <c r="M367" s="3066"/>
      <c r="N367" s="3066"/>
      <c r="O367" s="3067"/>
    </row>
    <row r="368" spans="1:15" ht="16.5" customHeight="1">
      <c r="A368" s="2310"/>
      <c r="B368" s="2247"/>
      <c r="C368" s="2234"/>
      <c r="D368" s="2248"/>
      <c r="E368" s="2454" t="s">
        <v>6608</v>
      </c>
      <c r="F368" s="2305"/>
      <c r="G368" s="3071" t="s">
        <v>6609</v>
      </c>
      <c r="H368" s="3072"/>
      <c r="I368" s="3072"/>
      <c r="J368" s="3072"/>
      <c r="K368" s="3072"/>
      <c r="L368" s="3072"/>
      <c r="M368" s="3072"/>
      <c r="N368" s="3072"/>
      <c r="O368" s="3073"/>
    </row>
    <row r="369" spans="1:15" ht="16.5" customHeight="1">
      <c r="A369" s="2310"/>
      <c r="B369" s="2247"/>
      <c r="C369" s="2234"/>
      <c r="D369" s="2248"/>
      <c r="E369" s="2453" t="s">
        <v>7431</v>
      </c>
      <c r="F369" s="2230"/>
      <c r="G369" s="3071" t="s">
        <v>7432</v>
      </c>
      <c r="H369" s="3072"/>
      <c r="I369" s="3072"/>
      <c r="J369" s="3072"/>
      <c r="K369" s="3072"/>
      <c r="L369" s="3072"/>
      <c r="M369" s="3072"/>
      <c r="N369" s="3072"/>
      <c r="O369" s="3073"/>
    </row>
    <row r="370" spans="1:15" ht="16.5" customHeight="1">
      <c r="A370" s="2310"/>
      <c r="B370" s="2455" t="s">
        <v>3123</v>
      </c>
      <c r="C370" s="2235"/>
      <c r="D370" s="2236"/>
      <c r="E370" s="2456" t="s">
        <v>3122</v>
      </c>
      <c r="F370" s="2237"/>
      <c r="G370" s="3059" t="s">
        <v>9193</v>
      </c>
      <c r="H370" s="3060"/>
      <c r="I370" s="3060"/>
      <c r="J370" s="3060"/>
      <c r="K370" s="3060"/>
      <c r="L370" s="3060"/>
      <c r="M370" s="3060"/>
      <c r="N370" s="3060"/>
      <c r="O370" s="3061"/>
    </row>
    <row r="371" spans="1:15" ht="16.5" customHeight="1">
      <c r="A371" s="2310"/>
      <c r="B371" s="2244"/>
      <c r="C371" s="2249"/>
      <c r="D371" s="2248"/>
      <c r="E371" s="2245"/>
      <c r="F371" s="2246"/>
      <c r="G371" s="3068"/>
      <c r="H371" s="3069"/>
      <c r="I371" s="3069"/>
      <c r="J371" s="3069"/>
      <c r="K371" s="3069"/>
      <c r="L371" s="3069"/>
      <c r="M371" s="3069"/>
      <c r="N371" s="3069"/>
      <c r="O371" s="3070"/>
    </row>
    <row r="372" spans="1:15" ht="13.5" customHeight="1">
      <c r="A372" s="2310"/>
      <c r="B372" s="2244"/>
      <c r="C372" s="2249"/>
      <c r="D372" s="2248"/>
      <c r="E372" s="2460"/>
      <c r="F372" s="2307"/>
      <c r="G372" s="3062"/>
      <c r="H372" s="3063"/>
      <c r="I372" s="3063"/>
      <c r="J372" s="3063"/>
      <c r="K372" s="3063"/>
      <c r="L372" s="3063"/>
      <c r="M372" s="3063"/>
      <c r="N372" s="3063"/>
      <c r="O372" s="3064"/>
    </row>
    <row r="373" spans="1:15" ht="16.5" customHeight="1">
      <c r="A373" s="2310"/>
      <c r="B373" s="2244"/>
      <c r="C373" s="2249"/>
      <c r="D373" s="2248"/>
      <c r="E373" s="2456" t="s">
        <v>6610</v>
      </c>
      <c r="F373" s="2237"/>
      <c r="G373" s="3059" t="s">
        <v>9192</v>
      </c>
      <c r="H373" s="3060"/>
      <c r="I373" s="3060"/>
      <c r="J373" s="3060"/>
      <c r="K373" s="3060"/>
      <c r="L373" s="3060"/>
      <c r="M373" s="3060"/>
      <c r="N373" s="3060"/>
      <c r="O373" s="3061"/>
    </row>
    <row r="374" spans="1:15" ht="16.5" customHeight="1">
      <c r="A374" s="2310"/>
      <c r="B374" s="2244"/>
      <c r="C374" s="2249"/>
      <c r="D374" s="2248"/>
      <c r="E374" s="2245"/>
      <c r="F374" s="2246"/>
      <c r="G374" s="3068"/>
      <c r="H374" s="3069"/>
      <c r="I374" s="3069"/>
      <c r="J374" s="3069"/>
      <c r="K374" s="3069"/>
      <c r="L374" s="3069"/>
      <c r="M374" s="3069"/>
      <c r="N374" s="3069"/>
      <c r="O374" s="3070"/>
    </row>
    <row r="375" spans="1:15" ht="12.75" customHeight="1">
      <c r="A375" s="2310"/>
      <c r="B375" s="2244"/>
      <c r="C375" s="2249"/>
      <c r="D375" s="2248"/>
      <c r="E375" s="2460"/>
      <c r="F375" s="2307"/>
      <c r="G375" s="3062"/>
      <c r="H375" s="3063"/>
      <c r="I375" s="3063"/>
      <c r="J375" s="3063"/>
      <c r="K375" s="3063"/>
      <c r="L375" s="3063"/>
      <c r="M375" s="3063"/>
      <c r="N375" s="3063"/>
      <c r="O375" s="3064"/>
    </row>
    <row r="376" spans="1:15" ht="16.5" customHeight="1">
      <c r="A376" s="2310"/>
      <c r="B376" s="2247"/>
      <c r="C376" s="2234"/>
      <c r="D376" s="2248"/>
      <c r="E376" s="2456" t="s">
        <v>6581</v>
      </c>
      <c r="F376" s="2237"/>
      <c r="G376" s="3076" t="s">
        <v>9191</v>
      </c>
      <c r="H376" s="3077"/>
      <c r="I376" s="3077"/>
      <c r="J376" s="3077"/>
      <c r="K376" s="3077"/>
      <c r="L376" s="3077"/>
      <c r="M376" s="3077"/>
      <c r="N376" s="3077"/>
      <c r="O376" s="3078"/>
    </row>
    <row r="377" spans="1:15" ht="16.5" customHeight="1">
      <c r="A377" s="2310"/>
      <c r="B377" s="2247"/>
      <c r="C377" s="2234"/>
      <c r="D377" s="2248"/>
      <c r="E377" s="2245"/>
      <c r="F377" s="2246"/>
      <c r="G377" s="3082"/>
      <c r="H377" s="3083"/>
      <c r="I377" s="3083"/>
      <c r="J377" s="3083"/>
      <c r="K377" s="3083"/>
      <c r="L377" s="3083"/>
      <c r="M377" s="3083"/>
      <c r="N377" s="3083"/>
      <c r="O377" s="3084"/>
    </row>
    <row r="378" spans="1:15" ht="14.25" customHeight="1">
      <c r="A378" s="2310"/>
      <c r="B378" s="2247"/>
      <c r="C378" s="2234"/>
      <c r="D378" s="2248"/>
      <c r="E378" s="2460"/>
      <c r="F378" s="2307"/>
      <c r="G378" s="3079"/>
      <c r="H378" s="3080"/>
      <c r="I378" s="3080"/>
      <c r="J378" s="3080"/>
      <c r="K378" s="3080"/>
      <c r="L378" s="3080"/>
      <c r="M378" s="3080"/>
      <c r="N378" s="3080"/>
      <c r="O378" s="3081"/>
    </row>
    <row r="379" spans="1:15" ht="30" customHeight="1">
      <c r="A379" s="2310"/>
      <c r="B379" s="2458"/>
      <c r="C379" s="2459"/>
      <c r="D379" s="2306"/>
      <c r="E379" s="2457" t="s">
        <v>3121</v>
      </c>
      <c r="F379" s="2238"/>
      <c r="G379" s="3065" t="s">
        <v>9190</v>
      </c>
      <c r="H379" s="3066"/>
      <c r="I379" s="3066"/>
      <c r="J379" s="3066"/>
      <c r="K379" s="3066"/>
      <c r="L379" s="3066"/>
      <c r="M379" s="3066"/>
      <c r="N379" s="3066"/>
      <c r="O379" s="3067"/>
    </row>
    <row r="380" spans="1:15" ht="16.5" customHeight="1">
      <c r="A380" s="2310"/>
      <c r="B380" s="2455" t="s">
        <v>3120</v>
      </c>
      <c r="C380" s="2235"/>
      <c r="D380" s="2236"/>
      <c r="E380" s="2456" t="s">
        <v>6582</v>
      </c>
      <c r="F380" s="2237"/>
      <c r="G380" s="3059" t="s">
        <v>9194</v>
      </c>
      <c r="H380" s="3060"/>
      <c r="I380" s="3060"/>
      <c r="J380" s="3060"/>
      <c r="K380" s="3060"/>
      <c r="L380" s="3060"/>
      <c r="M380" s="3060"/>
      <c r="N380" s="3060"/>
      <c r="O380" s="3061"/>
    </row>
    <row r="381" spans="1:15" ht="16.5" customHeight="1">
      <c r="A381" s="2310"/>
      <c r="B381" s="2247"/>
      <c r="C381" s="2234"/>
      <c r="D381" s="2248"/>
      <c r="E381" s="2460"/>
      <c r="F381" s="2307"/>
      <c r="G381" s="3062"/>
      <c r="H381" s="3063"/>
      <c r="I381" s="3063"/>
      <c r="J381" s="3063"/>
      <c r="K381" s="3063"/>
      <c r="L381" s="3063"/>
      <c r="M381" s="3063"/>
      <c r="N381" s="3063"/>
      <c r="O381" s="3064"/>
    </row>
    <row r="382" spans="1:15" ht="16.5" customHeight="1">
      <c r="A382" s="2310"/>
      <c r="B382" s="2247"/>
      <c r="C382" s="2234"/>
      <c r="D382" s="2248"/>
      <c r="E382" s="2456" t="s">
        <v>3438</v>
      </c>
      <c r="F382" s="2237"/>
      <c r="G382" s="3059" t="s">
        <v>3439</v>
      </c>
      <c r="H382" s="3060"/>
      <c r="I382" s="3060"/>
      <c r="J382" s="3060"/>
      <c r="K382" s="3060"/>
      <c r="L382" s="3060"/>
      <c r="M382" s="3060"/>
      <c r="N382" s="3060"/>
      <c r="O382" s="3061"/>
    </row>
    <row r="383" spans="1:15" ht="16.5" customHeight="1">
      <c r="A383" s="2310"/>
      <c r="B383" s="2247"/>
      <c r="C383" s="2234"/>
      <c r="D383" s="2248"/>
      <c r="E383" s="2460"/>
      <c r="F383" s="2307"/>
      <c r="G383" s="3062"/>
      <c r="H383" s="3063"/>
      <c r="I383" s="3063"/>
      <c r="J383" s="3063"/>
      <c r="K383" s="3063"/>
      <c r="L383" s="3063"/>
      <c r="M383" s="3063"/>
      <c r="N383" s="3063"/>
      <c r="O383" s="3064"/>
    </row>
    <row r="384" spans="1:15" ht="16.5" customHeight="1">
      <c r="A384" s="2310"/>
      <c r="B384" s="2247"/>
      <c r="C384" s="2234"/>
      <c r="D384" s="2248"/>
      <c r="E384" s="2456" t="s">
        <v>3119</v>
      </c>
      <c r="F384" s="2237"/>
      <c r="G384" s="3059" t="s">
        <v>6611</v>
      </c>
      <c r="H384" s="3060"/>
      <c r="I384" s="3060"/>
      <c r="J384" s="3060"/>
      <c r="K384" s="3060"/>
      <c r="L384" s="3060"/>
      <c r="M384" s="3060"/>
      <c r="N384" s="3060"/>
      <c r="O384" s="3061"/>
    </row>
    <row r="385" spans="1:15" ht="16.5" customHeight="1">
      <c r="A385" s="2310"/>
      <c r="B385" s="2247"/>
      <c r="C385" s="2234"/>
      <c r="D385" s="2248"/>
      <c r="E385" s="2460"/>
      <c r="F385" s="2307"/>
      <c r="G385" s="3062"/>
      <c r="H385" s="3063"/>
      <c r="I385" s="3063"/>
      <c r="J385" s="3063"/>
      <c r="K385" s="3063"/>
      <c r="L385" s="3063"/>
      <c r="M385" s="3063"/>
      <c r="N385" s="3063"/>
      <c r="O385" s="3064"/>
    </row>
    <row r="386" spans="1:15" ht="16.5" customHeight="1">
      <c r="A386" s="2310"/>
      <c r="B386" s="2247"/>
      <c r="C386" s="2234"/>
      <c r="D386" s="2248"/>
      <c r="E386" s="2456" t="s">
        <v>3440</v>
      </c>
      <c r="F386" s="2237"/>
      <c r="G386" s="3059" t="s">
        <v>3441</v>
      </c>
      <c r="H386" s="3060"/>
      <c r="I386" s="3060"/>
      <c r="J386" s="3060"/>
      <c r="K386" s="3060"/>
      <c r="L386" s="3060"/>
      <c r="M386" s="3060"/>
      <c r="N386" s="3060"/>
      <c r="O386" s="3061"/>
    </row>
    <row r="387" spans="1:15" ht="16.5" customHeight="1">
      <c r="A387" s="2310"/>
      <c r="B387" s="2247"/>
      <c r="C387" s="2234"/>
      <c r="D387" s="2248"/>
      <c r="E387" s="2245"/>
      <c r="F387" s="2246"/>
      <c r="G387" s="3068"/>
      <c r="H387" s="3069"/>
      <c r="I387" s="3069"/>
      <c r="J387" s="3069"/>
      <c r="K387" s="3069"/>
      <c r="L387" s="3069"/>
      <c r="M387" s="3069"/>
      <c r="N387" s="3069"/>
      <c r="O387" s="3070"/>
    </row>
    <row r="388" spans="1:15" ht="16.5" customHeight="1">
      <c r="A388" s="2310"/>
      <c r="B388" s="2247"/>
      <c r="C388" s="2234"/>
      <c r="D388" s="2248"/>
      <c r="E388" s="2245"/>
      <c r="F388" s="2246"/>
      <c r="G388" s="3068"/>
      <c r="H388" s="3069"/>
      <c r="I388" s="3069"/>
      <c r="J388" s="3069"/>
      <c r="K388" s="3069"/>
      <c r="L388" s="3069"/>
      <c r="M388" s="3069"/>
      <c r="N388" s="3069"/>
      <c r="O388" s="3070"/>
    </row>
    <row r="389" spans="1:15" ht="9.75" customHeight="1">
      <c r="A389" s="2310"/>
      <c r="B389" s="2247"/>
      <c r="C389" s="2234"/>
      <c r="D389" s="2248"/>
      <c r="E389" s="2460"/>
      <c r="F389" s="2307"/>
      <c r="G389" s="3062"/>
      <c r="H389" s="3063"/>
      <c r="I389" s="3063"/>
      <c r="J389" s="3063"/>
      <c r="K389" s="3063"/>
      <c r="L389" s="3063"/>
      <c r="M389" s="3063"/>
      <c r="N389" s="3063"/>
      <c r="O389" s="3064"/>
    </row>
    <row r="390" spans="1:15" ht="16.5" customHeight="1">
      <c r="A390" s="2310"/>
      <c r="B390" s="2247"/>
      <c r="C390" s="2234"/>
      <c r="D390" s="2248"/>
      <c r="E390" s="2456" t="s">
        <v>3118</v>
      </c>
      <c r="F390" s="2237"/>
      <c r="G390" s="3059" t="s">
        <v>6612</v>
      </c>
      <c r="H390" s="3060"/>
      <c r="I390" s="3060"/>
      <c r="J390" s="3060"/>
      <c r="K390" s="3060"/>
      <c r="L390" s="3060"/>
      <c r="M390" s="3060"/>
      <c r="N390" s="3060"/>
      <c r="O390" s="3061"/>
    </row>
    <row r="391" spans="1:15" ht="16.5" customHeight="1">
      <c r="A391" s="2310"/>
      <c r="B391" s="2458"/>
      <c r="C391" s="2459"/>
      <c r="D391" s="2306"/>
      <c r="E391" s="2460"/>
      <c r="F391" s="2307"/>
      <c r="G391" s="3062"/>
      <c r="H391" s="3063"/>
      <c r="I391" s="3063"/>
      <c r="J391" s="3063"/>
      <c r="K391" s="3063"/>
      <c r="L391" s="3063"/>
      <c r="M391" s="3063"/>
      <c r="N391" s="3063"/>
      <c r="O391" s="3064"/>
    </row>
    <row r="392" spans="1:15" ht="16.5" customHeight="1">
      <c r="A392" s="2310"/>
      <c r="B392" s="2455" t="s">
        <v>3117</v>
      </c>
      <c r="C392" s="2235"/>
      <c r="D392" s="2236"/>
      <c r="E392" s="2456" t="s">
        <v>3073</v>
      </c>
      <c r="F392" s="2237"/>
      <c r="G392" s="3059" t="s">
        <v>3442</v>
      </c>
      <c r="H392" s="3060"/>
      <c r="I392" s="3060"/>
      <c r="J392" s="3060"/>
      <c r="K392" s="3060"/>
      <c r="L392" s="3060"/>
      <c r="M392" s="3060"/>
      <c r="N392" s="3060"/>
      <c r="O392" s="3061"/>
    </row>
    <row r="393" spans="1:15" ht="16.5" customHeight="1">
      <c r="A393" s="2310"/>
      <c r="B393" s="2247"/>
      <c r="C393" s="2234"/>
      <c r="D393" s="2248"/>
      <c r="E393" s="2460"/>
      <c r="F393" s="2307"/>
      <c r="G393" s="3062"/>
      <c r="H393" s="3063"/>
      <c r="I393" s="3063"/>
      <c r="J393" s="3063"/>
      <c r="K393" s="3063"/>
      <c r="L393" s="3063"/>
      <c r="M393" s="3063"/>
      <c r="N393" s="3063"/>
      <c r="O393" s="3064"/>
    </row>
    <row r="394" spans="1:15" ht="16.5" customHeight="1">
      <c r="A394" s="2310"/>
      <c r="B394" s="2247"/>
      <c r="C394" s="2234"/>
      <c r="D394" s="2248"/>
      <c r="E394" s="2456" t="s">
        <v>3116</v>
      </c>
      <c r="F394" s="2237"/>
      <c r="G394" s="3095" t="s">
        <v>3443</v>
      </c>
      <c r="H394" s="3096"/>
      <c r="I394" s="3096"/>
      <c r="J394" s="3096"/>
      <c r="K394" s="3096"/>
      <c r="L394" s="3096"/>
      <c r="M394" s="3096"/>
      <c r="N394" s="3096"/>
      <c r="O394" s="3097"/>
    </row>
    <row r="395" spans="1:15" ht="16.5" customHeight="1">
      <c r="A395" s="2310"/>
      <c r="B395" s="2247"/>
      <c r="C395" s="2234"/>
      <c r="D395" s="2248"/>
      <c r="E395" s="2460"/>
      <c r="F395" s="2307"/>
      <c r="G395" s="3098"/>
      <c r="H395" s="3099"/>
      <c r="I395" s="3099"/>
      <c r="J395" s="3099"/>
      <c r="K395" s="3099"/>
      <c r="L395" s="3099"/>
      <c r="M395" s="3099"/>
      <c r="N395" s="3099"/>
      <c r="O395" s="3100"/>
    </row>
    <row r="396" spans="1:15" ht="16.5" customHeight="1">
      <c r="A396" s="2310"/>
      <c r="B396" s="2247"/>
      <c r="C396" s="2234"/>
      <c r="D396" s="2248"/>
      <c r="E396" s="2456" t="s">
        <v>3115</v>
      </c>
      <c r="F396" s="2237"/>
      <c r="G396" s="3059" t="s">
        <v>3444</v>
      </c>
      <c r="H396" s="3060"/>
      <c r="I396" s="3060"/>
      <c r="J396" s="3060"/>
      <c r="K396" s="3060"/>
      <c r="L396" s="3060"/>
      <c r="M396" s="3060"/>
      <c r="N396" s="3060"/>
      <c r="O396" s="3061"/>
    </row>
    <row r="397" spans="1:15" ht="16.5" customHeight="1">
      <c r="A397" s="2310"/>
      <c r="B397" s="2458"/>
      <c r="C397" s="2459"/>
      <c r="D397" s="2306"/>
      <c r="E397" s="2460"/>
      <c r="F397" s="2307"/>
      <c r="G397" s="3062"/>
      <c r="H397" s="3063"/>
      <c r="I397" s="3063"/>
      <c r="J397" s="3063"/>
      <c r="K397" s="3063"/>
      <c r="L397" s="3063"/>
      <c r="M397" s="3063"/>
      <c r="N397" s="3063"/>
      <c r="O397" s="3064"/>
    </row>
    <row r="398" spans="1:15" ht="16.5" customHeight="1">
      <c r="A398" s="2310"/>
      <c r="B398" s="2455" t="s">
        <v>3114</v>
      </c>
      <c r="C398" s="2235"/>
      <c r="D398" s="2236"/>
      <c r="E398" s="2456" t="s">
        <v>3113</v>
      </c>
      <c r="F398" s="2237"/>
      <c r="G398" s="3059" t="s">
        <v>3445</v>
      </c>
      <c r="H398" s="3060"/>
      <c r="I398" s="3060"/>
      <c r="J398" s="3060"/>
      <c r="K398" s="3060"/>
      <c r="L398" s="3060"/>
      <c r="M398" s="3060"/>
      <c r="N398" s="3060"/>
      <c r="O398" s="3061"/>
    </row>
    <row r="399" spans="1:15" ht="16.5" customHeight="1">
      <c r="A399" s="2310"/>
      <c r="B399" s="2251"/>
      <c r="C399" s="2234"/>
      <c r="D399" s="2248"/>
      <c r="E399" s="2460"/>
      <c r="F399" s="2307"/>
      <c r="G399" s="3062"/>
      <c r="H399" s="3063"/>
      <c r="I399" s="3063"/>
      <c r="J399" s="3063"/>
      <c r="K399" s="3063"/>
      <c r="L399" s="3063"/>
      <c r="M399" s="3063"/>
      <c r="N399" s="3063"/>
      <c r="O399" s="3064"/>
    </row>
    <row r="400" spans="1:15" ht="16.5" customHeight="1">
      <c r="A400" s="2310"/>
      <c r="B400" s="2251"/>
      <c r="C400" s="2234"/>
      <c r="D400" s="2248"/>
      <c r="E400" s="2456" t="s">
        <v>3112</v>
      </c>
      <c r="F400" s="2237"/>
      <c r="G400" s="3101" t="s">
        <v>3446</v>
      </c>
      <c r="H400" s="3102"/>
      <c r="I400" s="3102"/>
      <c r="J400" s="3102"/>
      <c r="K400" s="3102"/>
      <c r="L400" s="3102"/>
      <c r="M400" s="3102"/>
      <c r="N400" s="3102"/>
      <c r="O400" s="3103"/>
    </row>
    <row r="401" spans="1:15" ht="16.5" customHeight="1">
      <c r="A401" s="2310"/>
      <c r="B401" s="2251"/>
      <c r="C401" s="2234"/>
      <c r="D401" s="2252"/>
      <c r="E401" s="2456" t="s">
        <v>6583</v>
      </c>
      <c r="F401" s="2237"/>
      <c r="G401" s="3059" t="s">
        <v>3447</v>
      </c>
      <c r="H401" s="3060"/>
      <c r="I401" s="3060"/>
      <c r="J401" s="3060"/>
      <c r="K401" s="3060"/>
      <c r="L401" s="3060"/>
      <c r="M401" s="3060"/>
      <c r="N401" s="3060"/>
      <c r="O401" s="3061"/>
    </row>
    <row r="402" spans="1:15" ht="16.5" customHeight="1">
      <c r="A402" s="2310"/>
      <c r="B402" s="2254"/>
      <c r="C402" s="2250"/>
      <c r="D402" s="2252"/>
      <c r="E402" s="2457" t="s">
        <v>6584</v>
      </c>
      <c r="F402" s="2238"/>
      <c r="G402" s="3068"/>
      <c r="H402" s="3069"/>
      <c r="I402" s="3069"/>
      <c r="J402" s="3069"/>
      <c r="K402" s="3069"/>
      <c r="L402" s="3069"/>
      <c r="M402" s="3069"/>
      <c r="N402" s="3069"/>
      <c r="O402" s="3070"/>
    </row>
    <row r="403" spans="1:15" ht="16.5" customHeight="1">
      <c r="A403" s="2310"/>
      <c r="B403" s="2461"/>
      <c r="C403" s="2462"/>
      <c r="D403" s="2308"/>
      <c r="E403" s="2457" t="s">
        <v>6585</v>
      </c>
      <c r="F403" s="2238"/>
      <c r="G403" s="3062"/>
      <c r="H403" s="3063"/>
      <c r="I403" s="3063"/>
      <c r="J403" s="3063"/>
      <c r="K403" s="3063"/>
      <c r="L403" s="3063"/>
      <c r="M403" s="3063"/>
      <c r="N403" s="3063"/>
      <c r="O403" s="3064"/>
    </row>
    <row r="404" spans="1:15" ht="16.5" customHeight="1">
      <c r="A404" s="2310"/>
      <c r="B404" s="2455" t="s">
        <v>3111</v>
      </c>
      <c r="C404" s="2235"/>
      <c r="D404" s="2236"/>
      <c r="E404" s="2456" t="s">
        <v>3105</v>
      </c>
      <c r="F404" s="2237"/>
      <c r="G404" s="3059" t="s">
        <v>3448</v>
      </c>
      <c r="H404" s="3060"/>
      <c r="I404" s="3060"/>
      <c r="J404" s="3060"/>
      <c r="K404" s="3060"/>
      <c r="L404" s="3060"/>
      <c r="M404" s="3060"/>
      <c r="N404" s="3060"/>
      <c r="O404" s="3061"/>
    </row>
    <row r="405" spans="1:15" ht="16.5" customHeight="1">
      <c r="A405" s="2310"/>
      <c r="B405" s="2247"/>
      <c r="C405" s="2234"/>
      <c r="D405" s="2248"/>
      <c r="E405" s="2245"/>
      <c r="F405" s="2246"/>
      <c r="G405" s="3068"/>
      <c r="H405" s="3069"/>
      <c r="I405" s="3069"/>
      <c r="J405" s="3069"/>
      <c r="K405" s="3069"/>
      <c r="L405" s="3069"/>
      <c r="M405" s="3069"/>
      <c r="N405" s="3069"/>
      <c r="O405" s="3070"/>
    </row>
    <row r="406" spans="1:15" ht="16.5" customHeight="1">
      <c r="A406" s="2310"/>
      <c r="B406" s="2247"/>
      <c r="C406" s="2234"/>
      <c r="D406" s="2248"/>
      <c r="E406" s="2460"/>
      <c r="F406" s="2307"/>
      <c r="G406" s="3062"/>
      <c r="H406" s="3063"/>
      <c r="I406" s="3063"/>
      <c r="J406" s="3063"/>
      <c r="K406" s="3063"/>
      <c r="L406" s="3063"/>
      <c r="M406" s="3063"/>
      <c r="N406" s="3063"/>
      <c r="O406" s="3064"/>
    </row>
    <row r="407" spans="1:15" ht="16.5" customHeight="1">
      <c r="A407" s="2310"/>
      <c r="B407" s="2247"/>
      <c r="C407" s="2234"/>
      <c r="D407" s="2248"/>
      <c r="E407" s="2457" t="s">
        <v>3110</v>
      </c>
      <c r="F407" s="2238"/>
      <c r="G407" s="3065" t="s">
        <v>3449</v>
      </c>
      <c r="H407" s="3066"/>
      <c r="I407" s="3066"/>
      <c r="J407" s="3066"/>
      <c r="K407" s="3066"/>
      <c r="L407" s="3066"/>
      <c r="M407" s="3066"/>
      <c r="N407" s="3066"/>
      <c r="O407" s="3067"/>
    </row>
    <row r="408" spans="1:15" ht="16.5" customHeight="1">
      <c r="A408" s="2310"/>
      <c r="B408" s="2247"/>
      <c r="C408" s="2234"/>
      <c r="D408" s="2248"/>
      <c r="E408" s="2456" t="s">
        <v>3109</v>
      </c>
      <c r="F408" s="2237"/>
      <c r="G408" s="3059" t="s">
        <v>3450</v>
      </c>
      <c r="H408" s="3060"/>
      <c r="I408" s="3060"/>
      <c r="J408" s="3060"/>
      <c r="K408" s="3060"/>
      <c r="L408" s="3060"/>
      <c r="M408" s="3060"/>
      <c r="N408" s="3060"/>
      <c r="O408" s="3061"/>
    </row>
    <row r="409" spans="1:15" ht="16.5" customHeight="1">
      <c r="A409" s="2310"/>
      <c r="B409" s="2247"/>
      <c r="C409" s="2234"/>
      <c r="D409" s="2248"/>
      <c r="E409" s="2456" t="s">
        <v>3108</v>
      </c>
      <c r="F409" s="2237"/>
      <c r="G409" s="3062"/>
      <c r="H409" s="3063"/>
      <c r="I409" s="3063"/>
      <c r="J409" s="3063"/>
      <c r="K409" s="3063"/>
      <c r="L409" s="3063"/>
      <c r="M409" s="3063"/>
      <c r="N409" s="3063"/>
      <c r="O409" s="3064"/>
    </row>
    <row r="410" spans="1:15" ht="16.5" customHeight="1">
      <c r="A410" s="2310"/>
      <c r="B410" s="2247"/>
      <c r="C410" s="2234"/>
      <c r="D410" s="2248"/>
      <c r="E410" s="2456" t="s">
        <v>3107</v>
      </c>
      <c r="F410" s="2237"/>
      <c r="G410" s="3065" t="s">
        <v>3451</v>
      </c>
      <c r="H410" s="3066"/>
      <c r="I410" s="3066"/>
      <c r="J410" s="3066"/>
      <c r="K410" s="3066"/>
      <c r="L410" s="3066"/>
      <c r="M410" s="3066"/>
      <c r="N410" s="3066"/>
      <c r="O410" s="3067"/>
    </row>
    <row r="411" spans="1:15" ht="16.5" customHeight="1">
      <c r="A411" s="2310"/>
      <c r="B411" s="2247"/>
      <c r="C411" s="2234"/>
      <c r="D411" s="2248"/>
      <c r="E411" s="2456" t="s">
        <v>3106</v>
      </c>
      <c r="F411" s="2237"/>
      <c r="G411" s="3065" t="s">
        <v>3452</v>
      </c>
      <c r="H411" s="3066"/>
      <c r="I411" s="3066"/>
      <c r="J411" s="3066"/>
      <c r="K411" s="3066"/>
      <c r="L411" s="3066"/>
      <c r="M411" s="3066"/>
      <c r="N411" s="3066"/>
      <c r="O411" s="3067"/>
    </row>
    <row r="412" spans="1:15" ht="16.5" customHeight="1">
      <c r="A412" s="2310"/>
      <c r="B412" s="2458"/>
      <c r="C412" s="2459"/>
      <c r="D412" s="2306"/>
      <c r="E412" s="2457" t="s">
        <v>154</v>
      </c>
      <c r="F412" s="2238"/>
      <c r="G412" s="3065" t="s">
        <v>3453</v>
      </c>
      <c r="H412" s="3066"/>
      <c r="I412" s="3066"/>
      <c r="J412" s="3066"/>
      <c r="K412" s="3066"/>
      <c r="L412" s="3066"/>
      <c r="M412" s="3066"/>
      <c r="N412" s="3066"/>
      <c r="O412" s="3067"/>
    </row>
    <row r="413" spans="1:15" ht="16.5" customHeight="1">
      <c r="A413" s="2310"/>
      <c r="B413" s="2455" t="s">
        <v>103</v>
      </c>
      <c r="C413" s="2235"/>
      <c r="D413" s="2236"/>
      <c r="E413" s="2456" t="s">
        <v>3105</v>
      </c>
      <c r="F413" s="2237"/>
      <c r="G413" s="3059" t="s">
        <v>3454</v>
      </c>
      <c r="H413" s="3060"/>
      <c r="I413" s="3060"/>
      <c r="J413" s="3060"/>
      <c r="K413" s="3060"/>
      <c r="L413" s="3060"/>
      <c r="M413" s="3060"/>
      <c r="N413" s="3060"/>
      <c r="O413" s="3061"/>
    </row>
    <row r="414" spans="1:15" ht="16.5" customHeight="1">
      <c r="A414" s="2310"/>
      <c r="B414" s="2244"/>
      <c r="C414" s="2249"/>
      <c r="D414" s="2248"/>
      <c r="E414" s="2460"/>
      <c r="F414" s="2307"/>
      <c r="G414" s="3062"/>
      <c r="H414" s="3063"/>
      <c r="I414" s="3063"/>
      <c r="J414" s="3063"/>
      <c r="K414" s="3063"/>
      <c r="L414" s="3063"/>
      <c r="M414" s="3063"/>
      <c r="N414" s="3063"/>
      <c r="O414" s="3064"/>
    </row>
    <row r="415" spans="1:15" ht="16.5" customHeight="1">
      <c r="A415" s="2310"/>
      <c r="B415" s="2247"/>
      <c r="C415" s="2234"/>
      <c r="D415" s="2248"/>
      <c r="E415" s="2456" t="s">
        <v>3104</v>
      </c>
      <c r="F415" s="2237"/>
      <c r="G415" s="3059" t="s">
        <v>3455</v>
      </c>
      <c r="H415" s="3060"/>
      <c r="I415" s="3060"/>
      <c r="J415" s="3060"/>
      <c r="K415" s="3060"/>
      <c r="L415" s="3060"/>
      <c r="M415" s="3060"/>
      <c r="N415" s="3060"/>
      <c r="O415" s="3061"/>
    </row>
    <row r="416" spans="1:15" ht="16.5" customHeight="1">
      <c r="A416" s="2310"/>
      <c r="B416" s="2247"/>
      <c r="C416" s="2234"/>
      <c r="D416" s="2248"/>
      <c r="E416" s="2460"/>
      <c r="F416" s="2307"/>
      <c r="G416" s="3062"/>
      <c r="H416" s="3063"/>
      <c r="I416" s="3063"/>
      <c r="J416" s="3063"/>
      <c r="K416" s="3063"/>
      <c r="L416" s="3063"/>
      <c r="M416" s="3063"/>
      <c r="N416" s="3063"/>
      <c r="O416" s="3064"/>
    </row>
    <row r="417" spans="1:15" ht="16.5" customHeight="1">
      <c r="A417" s="2310"/>
      <c r="B417" s="2247"/>
      <c r="C417" s="2234"/>
      <c r="D417" s="2248"/>
      <c r="E417" s="2456" t="s">
        <v>3103</v>
      </c>
      <c r="F417" s="2237"/>
      <c r="G417" s="3059" t="s">
        <v>3456</v>
      </c>
      <c r="H417" s="3060"/>
      <c r="I417" s="3060"/>
      <c r="J417" s="3060"/>
      <c r="K417" s="3060"/>
      <c r="L417" s="3060"/>
      <c r="M417" s="3060"/>
      <c r="N417" s="3060"/>
      <c r="O417" s="3061"/>
    </row>
    <row r="418" spans="1:15" ht="16.5" customHeight="1">
      <c r="A418" s="2310"/>
      <c r="B418" s="2247"/>
      <c r="C418" s="2234"/>
      <c r="D418" s="2248"/>
      <c r="E418" s="2460"/>
      <c r="F418" s="2307"/>
      <c r="G418" s="3062"/>
      <c r="H418" s="3063"/>
      <c r="I418" s="3063"/>
      <c r="J418" s="3063"/>
      <c r="K418" s="3063"/>
      <c r="L418" s="3063"/>
      <c r="M418" s="3063"/>
      <c r="N418" s="3063"/>
      <c r="O418" s="3064"/>
    </row>
    <row r="419" spans="1:15" ht="16.5" customHeight="1">
      <c r="A419" s="2310"/>
      <c r="B419" s="2244"/>
      <c r="C419" s="2249"/>
      <c r="D419" s="2248"/>
      <c r="E419" s="2456" t="s">
        <v>3102</v>
      </c>
      <c r="F419" s="2237"/>
      <c r="G419" s="3059" t="s">
        <v>3457</v>
      </c>
      <c r="H419" s="3060"/>
      <c r="I419" s="3060"/>
      <c r="J419" s="3060"/>
      <c r="K419" s="3060"/>
      <c r="L419" s="3060"/>
      <c r="M419" s="3060"/>
      <c r="N419" s="3060"/>
      <c r="O419" s="3061"/>
    </row>
    <row r="420" spans="1:15" ht="16.5" customHeight="1">
      <c r="A420" s="2310"/>
      <c r="B420" s="2244"/>
      <c r="C420" s="2249"/>
      <c r="D420" s="2248"/>
      <c r="E420" s="2460"/>
      <c r="F420" s="2307"/>
      <c r="G420" s="3062"/>
      <c r="H420" s="3063"/>
      <c r="I420" s="3063"/>
      <c r="J420" s="3063"/>
      <c r="K420" s="3063"/>
      <c r="L420" s="3063"/>
      <c r="M420" s="3063"/>
      <c r="N420" s="3063"/>
      <c r="O420" s="3064"/>
    </row>
    <row r="421" spans="1:15" ht="16.5" customHeight="1">
      <c r="A421" s="2310"/>
      <c r="B421" s="2458"/>
      <c r="C421" s="2459"/>
      <c r="D421" s="2306"/>
      <c r="E421" s="2457" t="s">
        <v>3101</v>
      </c>
      <c r="F421" s="2238"/>
      <c r="G421" s="3065" t="s">
        <v>3458</v>
      </c>
      <c r="H421" s="3066"/>
      <c r="I421" s="3066"/>
      <c r="J421" s="3066"/>
      <c r="K421" s="3066"/>
      <c r="L421" s="3066"/>
      <c r="M421" s="3066"/>
      <c r="N421" s="3066"/>
      <c r="O421" s="3067"/>
    </row>
    <row r="422" spans="1:15" ht="16.5" customHeight="1">
      <c r="A422" s="2310"/>
      <c r="B422" s="2234"/>
      <c r="C422" s="2234"/>
      <c r="D422" s="2234"/>
      <c r="E422" s="2239"/>
      <c r="F422" s="2240"/>
      <c r="G422" s="2241"/>
      <c r="H422" s="2241"/>
      <c r="I422" s="2241"/>
      <c r="J422" s="2241"/>
      <c r="K422" s="2241"/>
      <c r="L422" s="2241"/>
      <c r="M422" s="2241"/>
      <c r="N422" s="2241"/>
      <c r="O422" s="2241"/>
    </row>
    <row r="423" spans="1:15" ht="16.5" customHeight="1">
      <c r="A423" s="2310"/>
      <c r="B423" s="2234"/>
      <c r="C423" s="2234"/>
      <c r="D423" s="2234"/>
      <c r="E423" s="2239"/>
      <c r="F423" s="2240"/>
      <c r="G423" s="2241"/>
      <c r="H423" s="2241"/>
      <c r="I423" s="2241"/>
      <c r="J423" s="2241"/>
      <c r="K423" s="2241"/>
      <c r="L423" s="2241"/>
      <c r="M423" s="2241"/>
      <c r="N423" s="2241"/>
      <c r="O423" s="2241"/>
    </row>
    <row r="424" spans="1:15" ht="16.5" customHeight="1">
      <c r="A424" s="2242" t="s">
        <v>151</v>
      </c>
      <c r="B424" s="2234"/>
      <c r="C424" s="2249"/>
      <c r="D424" s="2250"/>
      <c r="E424" s="2240"/>
      <c r="F424" s="2240"/>
      <c r="G424" s="2630"/>
      <c r="H424" s="2630"/>
      <c r="I424" s="2630"/>
      <c r="J424" s="2630"/>
      <c r="K424" s="2630"/>
      <c r="L424" s="2630"/>
      <c r="M424" s="2630"/>
      <c r="N424" s="2630"/>
      <c r="O424" s="2630"/>
    </row>
    <row r="425" spans="1:15" s="1206" customFormat="1" ht="16.5" customHeight="1">
      <c r="A425" s="2263"/>
      <c r="B425" s="2263" t="s">
        <v>3100</v>
      </c>
      <c r="C425" s="2249"/>
      <c r="D425" s="2250"/>
      <c r="E425" s="2240"/>
      <c r="F425" s="2240"/>
      <c r="G425" s="2630"/>
      <c r="H425" s="2630"/>
      <c r="I425" s="2630"/>
      <c r="J425" s="2630"/>
      <c r="K425" s="2630"/>
      <c r="L425" s="2630"/>
      <c r="M425" s="2630"/>
      <c r="N425" s="2630"/>
      <c r="O425" s="2630"/>
    </row>
    <row r="426" spans="1:15" s="1206" customFormat="1" ht="16.5" customHeight="1">
      <c r="A426" s="2253"/>
      <c r="B426" s="2455" t="s">
        <v>126</v>
      </c>
      <c r="C426" s="2235"/>
      <c r="D426" s="2640"/>
      <c r="E426" s="2456" t="s">
        <v>3099</v>
      </c>
      <c r="F426" s="2237"/>
      <c r="G426" s="3059" t="s">
        <v>8476</v>
      </c>
      <c r="H426" s="3060"/>
      <c r="I426" s="3060"/>
      <c r="J426" s="3060"/>
      <c r="K426" s="3060"/>
      <c r="L426" s="3060"/>
      <c r="M426" s="3060"/>
      <c r="N426" s="3060"/>
      <c r="O426" s="3061"/>
    </row>
    <row r="427" spans="1:15" s="1206" customFormat="1" ht="16.5" customHeight="1">
      <c r="A427" s="2250"/>
      <c r="B427" s="2658"/>
      <c r="C427" s="2250"/>
      <c r="D427" s="2252"/>
      <c r="E427" s="2643"/>
      <c r="F427" s="2633"/>
      <c r="G427" s="3062"/>
      <c r="H427" s="3063"/>
      <c r="I427" s="3063"/>
      <c r="J427" s="3063"/>
      <c r="K427" s="3063"/>
      <c r="L427" s="3063"/>
      <c r="M427" s="3063"/>
      <c r="N427" s="3063"/>
      <c r="O427" s="3064"/>
    </row>
    <row r="428" spans="1:15" s="1206" customFormat="1" ht="16.5" customHeight="1">
      <c r="A428" s="2250"/>
      <c r="B428" s="2247"/>
      <c r="C428" s="2234"/>
      <c r="D428" s="2252"/>
      <c r="E428" s="2456" t="s">
        <v>3098</v>
      </c>
      <c r="F428" s="2237"/>
      <c r="G428" s="3059" t="s">
        <v>8477</v>
      </c>
      <c r="H428" s="3060"/>
      <c r="I428" s="3060"/>
      <c r="J428" s="3060"/>
      <c r="K428" s="3060"/>
      <c r="L428" s="3060"/>
      <c r="M428" s="3060"/>
      <c r="N428" s="3060"/>
      <c r="O428" s="3061"/>
    </row>
    <row r="429" spans="1:15" ht="16.5" customHeight="1">
      <c r="A429" s="2250"/>
      <c r="B429" s="2650"/>
      <c r="C429" s="2647"/>
      <c r="D429" s="2642"/>
      <c r="E429" s="2643"/>
      <c r="F429" s="2633"/>
      <c r="G429" s="3062"/>
      <c r="H429" s="3063"/>
      <c r="I429" s="3063"/>
      <c r="J429" s="3063"/>
      <c r="K429" s="3063"/>
      <c r="L429" s="3063"/>
      <c r="M429" s="3063"/>
      <c r="N429" s="3063"/>
      <c r="O429" s="3064"/>
    </row>
    <row r="430" spans="1:15" ht="16.5" customHeight="1">
      <c r="A430" s="2250"/>
      <c r="B430" s="2250"/>
      <c r="C430" s="2250"/>
      <c r="D430" s="2250"/>
      <c r="E430" s="2240"/>
      <c r="F430" s="2240"/>
      <c r="G430" s="2241"/>
      <c r="H430" s="2241"/>
      <c r="I430" s="2241"/>
      <c r="J430" s="2241"/>
      <c r="K430" s="2241"/>
      <c r="L430" s="2241"/>
      <c r="M430" s="2241"/>
      <c r="N430" s="2241"/>
      <c r="O430" s="2241"/>
    </row>
    <row r="431" spans="1:15" ht="16.5" customHeight="1">
      <c r="A431" s="2250"/>
      <c r="B431" s="2250"/>
      <c r="C431" s="2250"/>
      <c r="D431" s="2250"/>
      <c r="E431" s="2240"/>
      <c r="F431" s="2240"/>
      <c r="G431" s="2241"/>
      <c r="H431" s="2241"/>
      <c r="I431" s="2241"/>
      <c r="J431" s="2241"/>
      <c r="K431" s="2241"/>
      <c r="L431" s="2241"/>
      <c r="M431" s="2241"/>
      <c r="N431" s="2241"/>
      <c r="O431" s="2241"/>
    </row>
    <row r="432" spans="1:15" ht="16.5" customHeight="1">
      <c r="A432" s="2242" t="s">
        <v>3097</v>
      </c>
      <c r="B432" s="2242"/>
      <c r="C432" s="2243"/>
      <c r="D432" s="2250"/>
      <c r="E432" s="2240"/>
      <c r="F432" s="2240"/>
      <c r="G432" s="2630"/>
      <c r="H432" s="2630"/>
      <c r="I432" s="2630"/>
      <c r="J432" s="2630"/>
      <c r="K432" s="2630"/>
      <c r="L432" s="2630"/>
      <c r="M432" s="2630"/>
      <c r="N432" s="2630"/>
      <c r="O432" s="2630"/>
    </row>
    <row r="433" spans="1:15" ht="16.5" customHeight="1">
      <c r="A433" s="2242" t="s">
        <v>3096</v>
      </c>
      <c r="B433" s="2234"/>
      <c r="C433" s="2249"/>
      <c r="D433" s="2250"/>
      <c r="E433" s="2240"/>
      <c r="F433" s="2240"/>
      <c r="G433" s="2630"/>
      <c r="H433" s="2630"/>
      <c r="I433" s="2630"/>
      <c r="J433" s="2630"/>
      <c r="K433" s="2630"/>
      <c r="L433" s="2630"/>
      <c r="M433" s="2630"/>
      <c r="N433" s="2630"/>
      <c r="O433" s="2630"/>
    </row>
    <row r="434" spans="1:15" ht="16.5" customHeight="1">
      <c r="A434" s="2242" t="s">
        <v>3095</v>
      </c>
      <c r="B434" s="2242"/>
      <c r="C434" s="2243"/>
      <c r="D434" s="2242"/>
      <c r="E434" s="2240"/>
      <c r="F434" s="2240"/>
      <c r="G434" s="2630"/>
      <c r="H434" s="2630"/>
      <c r="I434" s="2630"/>
      <c r="J434" s="2630"/>
      <c r="K434" s="2630"/>
      <c r="L434" s="2630"/>
      <c r="M434" s="2630"/>
      <c r="N434" s="2630"/>
      <c r="O434" s="2630"/>
    </row>
    <row r="435" spans="1:15" ht="16.5" customHeight="1">
      <c r="A435" s="2234"/>
      <c r="B435" s="2455" t="s">
        <v>146</v>
      </c>
      <c r="C435" s="2235"/>
      <c r="D435" s="2236"/>
      <c r="E435" s="2456" t="s">
        <v>3459</v>
      </c>
      <c r="F435" s="2237"/>
      <c r="G435" s="3059" t="s">
        <v>8478</v>
      </c>
      <c r="H435" s="3060"/>
      <c r="I435" s="3060"/>
      <c r="J435" s="3060"/>
      <c r="K435" s="3060"/>
      <c r="L435" s="3060"/>
      <c r="M435" s="3060"/>
      <c r="N435" s="3060"/>
      <c r="O435" s="3061"/>
    </row>
    <row r="436" spans="1:15" ht="16.5" customHeight="1">
      <c r="A436" s="2234"/>
      <c r="B436" s="2247"/>
      <c r="C436" s="2264"/>
      <c r="D436" s="2248"/>
      <c r="E436" s="2632"/>
      <c r="F436" s="2633"/>
      <c r="G436" s="3062"/>
      <c r="H436" s="3063"/>
      <c r="I436" s="3063"/>
      <c r="J436" s="3063"/>
      <c r="K436" s="3063"/>
      <c r="L436" s="3063"/>
      <c r="M436" s="3063"/>
      <c r="N436" s="3063"/>
      <c r="O436" s="3064"/>
    </row>
    <row r="437" spans="1:15" ht="16.5" customHeight="1">
      <c r="A437" s="2250"/>
      <c r="B437" s="2658"/>
      <c r="C437" s="2264"/>
      <c r="D437" s="2252"/>
      <c r="E437" s="2456" t="s">
        <v>3094</v>
      </c>
      <c r="F437" s="2237"/>
      <c r="G437" s="3059" t="s">
        <v>6586</v>
      </c>
      <c r="H437" s="3060"/>
      <c r="I437" s="3060"/>
      <c r="J437" s="3060"/>
      <c r="K437" s="3060"/>
      <c r="L437" s="3060"/>
      <c r="M437" s="3060"/>
      <c r="N437" s="3060"/>
      <c r="O437" s="3061"/>
    </row>
    <row r="438" spans="1:15" ht="16.5" customHeight="1">
      <c r="A438" s="2250"/>
      <c r="B438" s="2658"/>
      <c r="C438" s="2250"/>
      <c r="D438" s="2252"/>
      <c r="E438" s="2643"/>
      <c r="F438" s="2633"/>
      <c r="G438" s="3062"/>
      <c r="H438" s="3063"/>
      <c r="I438" s="3063"/>
      <c r="J438" s="3063"/>
      <c r="K438" s="3063"/>
      <c r="L438" s="3063"/>
      <c r="M438" s="3063"/>
      <c r="N438" s="3063"/>
      <c r="O438" s="3064"/>
    </row>
    <row r="439" spans="1:15" ht="16.5" customHeight="1">
      <c r="A439" s="2250"/>
      <c r="B439" s="2650"/>
      <c r="C439" s="2647"/>
      <c r="D439" s="2642"/>
      <c r="E439" s="3093" t="s">
        <v>3460</v>
      </c>
      <c r="F439" s="3094"/>
      <c r="G439" s="3065" t="s">
        <v>8479</v>
      </c>
      <c r="H439" s="3066"/>
      <c r="I439" s="3066"/>
      <c r="J439" s="3066"/>
      <c r="K439" s="3066"/>
      <c r="L439" s="3066"/>
      <c r="M439" s="3066"/>
      <c r="N439" s="3066"/>
      <c r="O439" s="3067"/>
    </row>
    <row r="440" spans="1:15" ht="16.5" customHeight="1">
      <c r="A440" s="2250"/>
      <c r="B440" s="2247" t="s">
        <v>7433</v>
      </c>
      <c r="C440" s="2250"/>
      <c r="D440" s="2252"/>
      <c r="E440" s="2649" t="s">
        <v>3093</v>
      </c>
      <c r="F440" s="2246"/>
      <c r="G440" s="3076" t="s">
        <v>8480</v>
      </c>
      <c r="H440" s="3077"/>
      <c r="I440" s="3077"/>
      <c r="J440" s="3077"/>
      <c r="K440" s="3077"/>
      <c r="L440" s="3077"/>
      <c r="M440" s="3077"/>
      <c r="N440" s="3077"/>
      <c r="O440" s="3078"/>
    </row>
    <row r="441" spans="1:15" ht="16.5" customHeight="1">
      <c r="A441" s="2250"/>
      <c r="B441" s="2658"/>
      <c r="C441" s="2391" t="s">
        <v>7434</v>
      </c>
      <c r="D441" s="2252"/>
      <c r="E441" s="2649"/>
      <c r="F441" s="2246"/>
      <c r="G441" s="3082"/>
      <c r="H441" s="3083"/>
      <c r="I441" s="3083"/>
      <c r="J441" s="3083"/>
      <c r="K441" s="3083"/>
      <c r="L441" s="3083"/>
      <c r="M441" s="3083"/>
      <c r="N441" s="3083"/>
      <c r="O441" s="3084"/>
    </row>
    <row r="442" spans="1:15" ht="16.5" customHeight="1">
      <c r="A442" s="2250"/>
      <c r="B442" s="2658"/>
      <c r="C442" s="2250"/>
      <c r="D442" s="2252"/>
      <c r="E442" s="2649"/>
      <c r="F442" s="2246"/>
      <c r="G442" s="3082"/>
      <c r="H442" s="3083"/>
      <c r="I442" s="3083"/>
      <c r="J442" s="3083"/>
      <c r="K442" s="3083"/>
      <c r="L442" s="3083"/>
      <c r="M442" s="3083"/>
      <c r="N442" s="3083"/>
      <c r="O442" s="3084"/>
    </row>
    <row r="443" spans="1:15" ht="16.5" customHeight="1">
      <c r="A443" s="2250"/>
      <c r="B443" s="2658"/>
      <c r="C443" s="2250"/>
      <c r="D443" s="2252"/>
      <c r="E443" s="2643"/>
      <c r="F443" s="2633"/>
      <c r="G443" s="3079"/>
      <c r="H443" s="3080"/>
      <c r="I443" s="3080"/>
      <c r="J443" s="3080"/>
      <c r="K443" s="3080"/>
      <c r="L443" s="3080"/>
      <c r="M443" s="3080"/>
      <c r="N443" s="3080"/>
      <c r="O443" s="3081"/>
    </row>
    <row r="444" spans="1:15" ht="16.5" customHeight="1">
      <c r="A444" s="2250"/>
      <c r="B444" s="2658"/>
      <c r="C444" s="2250"/>
      <c r="D444" s="2252"/>
      <c r="E444" s="3093" t="s">
        <v>7435</v>
      </c>
      <c r="F444" s="3094"/>
      <c r="G444" s="3071" t="s">
        <v>8481</v>
      </c>
      <c r="H444" s="3072"/>
      <c r="I444" s="3072"/>
      <c r="J444" s="3072"/>
      <c r="K444" s="3072"/>
      <c r="L444" s="3072"/>
      <c r="M444" s="3072"/>
      <c r="N444" s="3072"/>
      <c r="O444" s="3073"/>
    </row>
    <row r="445" spans="1:15" ht="16.5" customHeight="1">
      <c r="A445" s="2310"/>
      <c r="B445" s="2455" t="s">
        <v>3092</v>
      </c>
      <c r="C445" s="2235"/>
      <c r="D445" s="2640"/>
      <c r="E445" s="2456" t="s">
        <v>3091</v>
      </c>
      <c r="F445" s="2237"/>
      <c r="G445" s="3059" t="s">
        <v>8482</v>
      </c>
      <c r="H445" s="3060"/>
      <c r="I445" s="3060"/>
      <c r="J445" s="3060"/>
      <c r="K445" s="3060"/>
      <c r="L445" s="3060"/>
      <c r="M445" s="3060"/>
      <c r="N445" s="3060"/>
      <c r="O445" s="3061"/>
    </row>
    <row r="446" spans="1:15" ht="16.5" customHeight="1">
      <c r="A446" s="2310"/>
      <c r="B446" s="2254"/>
      <c r="C446" s="2250"/>
      <c r="D446" s="2252"/>
      <c r="E446" s="2643"/>
      <c r="F446" s="2633"/>
      <c r="G446" s="3062"/>
      <c r="H446" s="3063"/>
      <c r="I446" s="3063"/>
      <c r="J446" s="3063"/>
      <c r="K446" s="3063"/>
      <c r="L446" s="3063"/>
      <c r="M446" s="3063"/>
      <c r="N446" s="3063"/>
      <c r="O446" s="3064"/>
    </row>
    <row r="447" spans="1:15" ht="16.5" customHeight="1">
      <c r="A447" s="2310"/>
      <c r="B447" s="2254"/>
      <c r="C447" s="2250"/>
      <c r="D447" s="2252"/>
      <c r="E447" s="2456" t="s">
        <v>3090</v>
      </c>
      <c r="F447" s="2237"/>
      <c r="G447" s="3059" t="s">
        <v>8483</v>
      </c>
      <c r="H447" s="3060"/>
      <c r="I447" s="3060"/>
      <c r="J447" s="3060"/>
      <c r="K447" s="3060"/>
      <c r="L447" s="3060"/>
      <c r="M447" s="3060"/>
      <c r="N447" s="3060"/>
      <c r="O447" s="3061"/>
    </row>
    <row r="448" spans="1:15" ht="16.5" customHeight="1">
      <c r="A448" s="2310"/>
      <c r="B448" s="2646"/>
      <c r="C448" s="2647"/>
      <c r="D448" s="2642"/>
      <c r="E448" s="2643"/>
      <c r="F448" s="2633"/>
      <c r="G448" s="3062"/>
      <c r="H448" s="3063"/>
      <c r="I448" s="3063"/>
      <c r="J448" s="3063"/>
      <c r="K448" s="3063"/>
      <c r="L448" s="3063"/>
      <c r="M448" s="3063"/>
      <c r="N448" s="3063"/>
      <c r="O448" s="3064"/>
    </row>
    <row r="449" spans="1:15" ht="16.5" customHeight="1">
      <c r="A449" s="2310"/>
      <c r="B449" s="2455" t="s">
        <v>7051</v>
      </c>
      <c r="C449" s="2235"/>
      <c r="D449" s="2640"/>
      <c r="E449" s="2671" t="s">
        <v>3089</v>
      </c>
      <c r="F449" s="2237"/>
      <c r="G449" s="3059" t="s">
        <v>8484</v>
      </c>
      <c r="H449" s="3060"/>
      <c r="I449" s="3060"/>
      <c r="J449" s="3060"/>
      <c r="K449" s="3060"/>
      <c r="L449" s="3060"/>
      <c r="M449" s="3060"/>
      <c r="N449" s="3060"/>
      <c r="O449" s="3061"/>
    </row>
    <row r="450" spans="1:15" ht="16.5" customHeight="1">
      <c r="A450" s="2310"/>
      <c r="B450" s="2244"/>
      <c r="C450" s="2391" t="s">
        <v>3461</v>
      </c>
      <c r="D450" s="2252"/>
      <c r="E450" s="2239"/>
      <c r="F450" s="2246"/>
      <c r="G450" s="3068"/>
      <c r="H450" s="3069"/>
      <c r="I450" s="3069"/>
      <c r="J450" s="3069"/>
      <c r="K450" s="3069"/>
      <c r="L450" s="3069"/>
      <c r="M450" s="3069"/>
      <c r="N450" s="3069"/>
      <c r="O450" s="3070"/>
    </row>
    <row r="451" spans="1:15" ht="16.5" customHeight="1">
      <c r="A451" s="2310"/>
      <c r="B451" s="2658"/>
      <c r="C451" s="2391"/>
      <c r="D451" s="2252"/>
      <c r="E451" s="2654"/>
      <c r="F451" s="2633"/>
      <c r="G451" s="3062"/>
      <c r="H451" s="3063"/>
      <c r="I451" s="3063"/>
      <c r="J451" s="3063"/>
      <c r="K451" s="3063"/>
      <c r="L451" s="3063"/>
      <c r="M451" s="3063"/>
      <c r="N451" s="3063"/>
      <c r="O451" s="3064"/>
    </row>
    <row r="452" spans="1:15" ht="16.5" customHeight="1">
      <c r="A452" s="2310"/>
      <c r="B452" s="2658"/>
      <c r="C452" s="2250"/>
      <c r="D452" s="2252"/>
      <c r="E452" s="2648" t="s">
        <v>3088</v>
      </c>
      <c r="F452" s="2626"/>
      <c r="G452" s="3065" t="s">
        <v>8485</v>
      </c>
      <c r="H452" s="3066"/>
      <c r="I452" s="3066"/>
      <c r="J452" s="3066"/>
      <c r="K452" s="3066"/>
      <c r="L452" s="3066"/>
      <c r="M452" s="3066"/>
      <c r="N452" s="3066"/>
      <c r="O452" s="3067"/>
    </row>
    <row r="453" spans="1:15" ht="16.5" customHeight="1">
      <c r="A453" s="2310"/>
      <c r="B453" s="2658"/>
      <c r="C453" s="2250"/>
      <c r="D453" s="2252"/>
      <c r="E453" s="2648" t="s">
        <v>7052</v>
      </c>
      <c r="F453" s="2626"/>
      <c r="G453" s="3071" t="s">
        <v>8486</v>
      </c>
      <c r="H453" s="3072"/>
      <c r="I453" s="3072"/>
      <c r="J453" s="3072"/>
      <c r="K453" s="3072"/>
      <c r="L453" s="3072"/>
      <c r="M453" s="3072"/>
      <c r="N453" s="3072"/>
      <c r="O453" s="3073"/>
    </row>
    <row r="454" spans="1:15" ht="16.5" customHeight="1">
      <c r="A454" s="2310"/>
      <c r="B454" s="2658"/>
      <c r="C454" s="2250"/>
      <c r="D454" s="2252"/>
      <c r="E454" s="2648" t="s">
        <v>3087</v>
      </c>
      <c r="F454" s="2626"/>
      <c r="G454" s="3065" t="s">
        <v>8487</v>
      </c>
      <c r="H454" s="3066"/>
      <c r="I454" s="3066"/>
      <c r="J454" s="3066"/>
      <c r="K454" s="3066"/>
      <c r="L454" s="3066"/>
      <c r="M454" s="3066"/>
      <c r="N454" s="3066"/>
      <c r="O454" s="3067"/>
    </row>
    <row r="455" spans="1:15" ht="16.5" customHeight="1">
      <c r="A455" s="2310"/>
      <c r="B455" s="2658"/>
      <c r="C455" s="2250"/>
      <c r="D455" s="2252"/>
      <c r="E455" s="2648" t="s">
        <v>3462</v>
      </c>
      <c r="F455" s="2626"/>
      <c r="G455" s="3065" t="s">
        <v>8488</v>
      </c>
      <c r="H455" s="3066"/>
      <c r="I455" s="3066"/>
      <c r="J455" s="3066"/>
      <c r="K455" s="3066"/>
      <c r="L455" s="3066"/>
      <c r="M455" s="3066"/>
      <c r="N455" s="3066"/>
      <c r="O455" s="3067"/>
    </row>
    <row r="456" spans="1:15" ht="16.5" customHeight="1">
      <c r="A456" s="2310"/>
      <c r="B456" s="2658"/>
      <c r="C456" s="2250"/>
      <c r="D456" s="2252"/>
      <c r="E456" s="2648" t="s">
        <v>7053</v>
      </c>
      <c r="F456" s="2626"/>
      <c r="G456" s="3071" t="s">
        <v>8489</v>
      </c>
      <c r="H456" s="3072"/>
      <c r="I456" s="3072"/>
      <c r="J456" s="3072"/>
      <c r="K456" s="3072"/>
      <c r="L456" s="3072"/>
      <c r="M456" s="3072"/>
      <c r="N456" s="3072"/>
      <c r="O456" s="3073"/>
    </row>
    <row r="457" spans="1:15" ht="16.5" customHeight="1">
      <c r="A457" s="2310"/>
      <c r="B457" s="2650"/>
      <c r="C457" s="2647"/>
      <c r="D457" s="2642"/>
      <c r="E457" s="2648" t="s">
        <v>3086</v>
      </c>
      <c r="F457" s="2626"/>
      <c r="G457" s="3065" t="s">
        <v>8490</v>
      </c>
      <c r="H457" s="3066"/>
      <c r="I457" s="3066"/>
      <c r="J457" s="3066"/>
      <c r="K457" s="3066"/>
      <c r="L457" s="3066"/>
      <c r="M457" s="3066"/>
      <c r="N457" s="3066"/>
      <c r="O457" s="3067"/>
    </row>
    <row r="458" spans="1:15" ht="16.5" customHeight="1">
      <c r="A458" s="2310"/>
      <c r="B458" s="3090" t="s">
        <v>6936</v>
      </c>
      <c r="C458" s="3091"/>
      <c r="D458" s="3092"/>
      <c r="E458" s="2239" t="s">
        <v>3151</v>
      </c>
      <c r="F458" s="2240"/>
      <c r="G458" s="3076" t="s">
        <v>8491</v>
      </c>
      <c r="H458" s="3077"/>
      <c r="I458" s="3077"/>
      <c r="J458" s="3077"/>
      <c r="K458" s="3077"/>
      <c r="L458" s="3077"/>
      <c r="M458" s="3077"/>
      <c r="N458" s="3077"/>
      <c r="O458" s="3078"/>
    </row>
    <row r="459" spans="1:15" ht="16.5" customHeight="1">
      <c r="A459" s="2310"/>
      <c r="B459" s="2688"/>
      <c r="C459" s="3088" t="s">
        <v>7054</v>
      </c>
      <c r="D459" s="3089"/>
      <c r="E459" s="2239"/>
      <c r="F459" s="2240"/>
      <c r="G459" s="3082"/>
      <c r="H459" s="3083"/>
      <c r="I459" s="3083"/>
      <c r="J459" s="3083"/>
      <c r="K459" s="3083"/>
      <c r="L459" s="3083"/>
      <c r="M459" s="3083"/>
      <c r="N459" s="3083"/>
      <c r="O459" s="3084"/>
    </row>
    <row r="460" spans="1:15" ht="16.5" customHeight="1">
      <c r="A460" s="2310"/>
      <c r="B460" s="2688"/>
      <c r="C460" s="2689"/>
      <c r="D460" s="2690"/>
      <c r="E460" s="2239"/>
      <c r="F460" s="2240"/>
      <c r="G460" s="3079"/>
      <c r="H460" s="3080"/>
      <c r="I460" s="3080"/>
      <c r="J460" s="3080"/>
      <c r="K460" s="3080"/>
      <c r="L460" s="3080"/>
      <c r="M460" s="3080"/>
      <c r="N460" s="3080"/>
      <c r="O460" s="3081"/>
    </row>
    <row r="461" spans="1:15" ht="16.5" customHeight="1">
      <c r="A461" s="2310"/>
      <c r="B461" s="2244"/>
      <c r="C461" s="3088"/>
      <c r="D461" s="3089"/>
      <c r="E461" s="2671" t="s">
        <v>3085</v>
      </c>
      <c r="F461" s="2237"/>
      <c r="G461" s="3071" t="s">
        <v>8492</v>
      </c>
      <c r="H461" s="3072"/>
      <c r="I461" s="3072"/>
      <c r="J461" s="3072"/>
      <c r="K461" s="3072"/>
      <c r="L461" s="3072"/>
      <c r="M461" s="3072"/>
      <c r="N461" s="3072"/>
      <c r="O461" s="3073"/>
    </row>
    <row r="462" spans="1:15" ht="16.5" customHeight="1">
      <c r="A462" s="2310"/>
      <c r="B462" s="2658"/>
      <c r="C462" s="2250"/>
      <c r="D462" s="2252"/>
      <c r="E462" s="2625" t="s">
        <v>7055</v>
      </c>
      <c r="F462" s="2626"/>
      <c r="G462" s="3071" t="s">
        <v>8493</v>
      </c>
      <c r="H462" s="3072"/>
      <c r="I462" s="3072"/>
      <c r="J462" s="3072"/>
      <c r="K462" s="3072"/>
      <c r="L462" s="3072"/>
      <c r="M462" s="3072"/>
      <c r="N462" s="3072"/>
      <c r="O462" s="3073"/>
    </row>
    <row r="463" spans="1:15" ht="16.5" customHeight="1">
      <c r="A463" s="2310"/>
      <c r="B463" s="2658"/>
      <c r="C463" s="2250"/>
      <c r="D463" s="2252"/>
      <c r="E463" s="2239" t="s">
        <v>7056</v>
      </c>
      <c r="F463" s="2246"/>
      <c r="G463" s="3076" t="s">
        <v>8494</v>
      </c>
      <c r="H463" s="3077"/>
      <c r="I463" s="3077"/>
      <c r="J463" s="3077"/>
      <c r="K463" s="3077"/>
      <c r="L463" s="3077"/>
      <c r="M463" s="3077"/>
      <c r="N463" s="3077"/>
      <c r="O463" s="3078"/>
    </row>
    <row r="464" spans="1:15" ht="16.5" customHeight="1">
      <c r="A464" s="2310"/>
      <c r="B464" s="2658"/>
      <c r="C464" s="2250"/>
      <c r="D464" s="2252"/>
      <c r="E464" s="2239"/>
      <c r="F464" s="2246"/>
      <c r="G464" s="3079"/>
      <c r="H464" s="3080"/>
      <c r="I464" s="3080"/>
      <c r="J464" s="3080"/>
      <c r="K464" s="3080"/>
      <c r="L464" s="3080"/>
      <c r="M464" s="3080"/>
      <c r="N464" s="3080"/>
      <c r="O464" s="3081"/>
    </row>
    <row r="465" spans="1:15" ht="16.5" customHeight="1">
      <c r="A465" s="2310"/>
      <c r="B465" s="2658"/>
      <c r="C465" s="2250"/>
      <c r="D465" s="2252"/>
      <c r="E465" s="2671" t="s">
        <v>3086</v>
      </c>
      <c r="F465" s="2237"/>
      <c r="G465" s="3059" t="s">
        <v>8495</v>
      </c>
      <c r="H465" s="3060"/>
      <c r="I465" s="3060"/>
      <c r="J465" s="3060"/>
      <c r="K465" s="3060"/>
      <c r="L465" s="3060"/>
      <c r="M465" s="3060"/>
      <c r="N465" s="3060"/>
      <c r="O465" s="3061"/>
    </row>
    <row r="466" spans="1:15" ht="16.5" customHeight="1">
      <c r="A466" s="2310"/>
      <c r="B466" s="2658"/>
      <c r="C466" s="2250"/>
      <c r="D466" s="2252"/>
      <c r="E466" s="2245"/>
      <c r="F466" s="2246"/>
      <c r="G466" s="3068"/>
      <c r="H466" s="3069"/>
      <c r="I466" s="3069"/>
      <c r="J466" s="3069"/>
      <c r="K466" s="3069"/>
      <c r="L466" s="3069"/>
      <c r="M466" s="3069"/>
      <c r="N466" s="3069"/>
      <c r="O466" s="3070"/>
    </row>
    <row r="467" spans="1:15" ht="16.5" customHeight="1">
      <c r="A467" s="2310"/>
      <c r="B467" s="2658"/>
      <c r="C467" s="2250"/>
      <c r="D467" s="2252"/>
      <c r="E467" s="2239"/>
      <c r="F467" s="2246"/>
      <c r="G467" s="3062"/>
      <c r="H467" s="3063"/>
      <c r="I467" s="3063"/>
      <c r="J467" s="3063"/>
      <c r="K467" s="3063"/>
      <c r="L467" s="3063"/>
      <c r="M467" s="3063"/>
      <c r="N467" s="3063"/>
      <c r="O467" s="3064"/>
    </row>
    <row r="468" spans="1:15" ht="16.5" customHeight="1">
      <c r="A468" s="2310"/>
      <c r="B468" s="2455" t="s">
        <v>3084</v>
      </c>
      <c r="C468" s="2235"/>
      <c r="D468" s="2640"/>
      <c r="E468" s="2456" t="s">
        <v>3083</v>
      </c>
      <c r="F468" s="2237"/>
      <c r="G468" s="3059" t="s">
        <v>8496</v>
      </c>
      <c r="H468" s="3060"/>
      <c r="I468" s="3060"/>
      <c r="J468" s="3060"/>
      <c r="K468" s="3060"/>
      <c r="L468" s="3060"/>
      <c r="M468" s="3060"/>
      <c r="N468" s="3060"/>
      <c r="O468" s="3061"/>
    </row>
    <row r="469" spans="1:15" ht="16.5" customHeight="1">
      <c r="A469" s="2310"/>
      <c r="B469" s="2251"/>
      <c r="C469" s="2249"/>
      <c r="D469" s="2252"/>
      <c r="E469" s="2643"/>
      <c r="F469" s="2633"/>
      <c r="G469" s="3062"/>
      <c r="H469" s="3063"/>
      <c r="I469" s="3063"/>
      <c r="J469" s="3063"/>
      <c r="K469" s="3063"/>
      <c r="L469" s="3063"/>
      <c r="M469" s="3063"/>
      <c r="N469" s="3063"/>
      <c r="O469" s="3064"/>
    </row>
    <row r="470" spans="1:15" ht="16.5" customHeight="1">
      <c r="A470" s="2310"/>
      <c r="B470" s="2641"/>
      <c r="C470" s="2666"/>
      <c r="D470" s="2642"/>
      <c r="E470" s="2625" t="s">
        <v>3082</v>
      </c>
      <c r="F470" s="2626"/>
      <c r="G470" s="3085" t="s">
        <v>8497</v>
      </c>
      <c r="H470" s="3086"/>
      <c r="I470" s="3086"/>
      <c r="J470" s="3086"/>
      <c r="K470" s="3086"/>
      <c r="L470" s="3086"/>
      <c r="M470" s="3086"/>
      <c r="N470" s="3086"/>
      <c r="O470" s="3087"/>
    </row>
    <row r="471" spans="1:15" ht="16.5" customHeight="1">
      <c r="A471" s="2310"/>
      <c r="B471" s="2455" t="s">
        <v>123</v>
      </c>
      <c r="C471" s="2235"/>
      <c r="D471" s="2640"/>
      <c r="E471" s="2456" t="s">
        <v>140</v>
      </c>
      <c r="F471" s="2237"/>
      <c r="G471" s="3059" t="s">
        <v>8498</v>
      </c>
      <c r="H471" s="3060"/>
      <c r="I471" s="3060"/>
      <c r="J471" s="3060"/>
      <c r="K471" s="3060"/>
      <c r="L471" s="3060"/>
      <c r="M471" s="3060"/>
      <c r="N471" s="3060"/>
      <c r="O471" s="3061"/>
    </row>
    <row r="472" spans="1:15" ht="16.5" customHeight="1">
      <c r="A472" s="2310"/>
      <c r="B472" s="2251"/>
      <c r="C472" s="2249"/>
      <c r="D472" s="2252"/>
      <c r="E472" s="2632"/>
      <c r="F472" s="2633"/>
      <c r="G472" s="3062"/>
      <c r="H472" s="3063"/>
      <c r="I472" s="3063"/>
      <c r="J472" s="3063"/>
      <c r="K472" s="3063"/>
      <c r="L472" s="3063"/>
      <c r="M472" s="3063"/>
      <c r="N472" s="3063"/>
      <c r="O472" s="3064"/>
    </row>
    <row r="473" spans="1:15" ht="16.5" customHeight="1">
      <c r="A473" s="2310"/>
      <c r="B473" s="2251"/>
      <c r="C473" s="2249"/>
      <c r="D473" s="2252"/>
      <c r="E473" s="2625" t="s">
        <v>3081</v>
      </c>
      <c r="F473" s="2626"/>
      <c r="G473" s="3065" t="s">
        <v>8499</v>
      </c>
      <c r="H473" s="3066"/>
      <c r="I473" s="3066"/>
      <c r="J473" s="3066"/>
      <c r="K473" s="3066"/>
      <c r="L473" s="3066"/>
      <c r="M473" s="3066"/>
      <c r="N473" s="3066"/>
      <c r="O473" s="3067"/>
    </row>
    <row r="474" spans="1:15" ht="16.5" customHeight="1">
      <c r="A474" s="2310"/>
      <c r="B474" s="2251"/>
      <c r="C474" s="2249"/>
      <c r="D474" s="2252"/>
      <c r="E474" s="2625" t="s">
        <v>7436</v>
      </c>
      <c r="F474" s="2626"/>
      <c r="G474" s="3071" t="s">
        <v>8500</v>
      </c>
      <c r="H474" s="3072"/>
      <c r="I474" s="3072"/>
      <c r="J474" s="3072"/>
      <c r="K474" s="3072"/>
      <c r="L474" s="3072"/>
      <c r="M474" s="3072"/>
      <c r="N474" s="3072"/>
      <c r="O474" s="3073"/>
    </row>
    <row r="475" spans="1:15" ht="16.5" customHeight="1">
      <c r="A475" s="2310"/>
      <c r="B475" s="2455" t="s">
        <v>43</v>
      </c>
      <c r="C475" s="2235"/>
      <c r="D475" s="2640"/>
      <c r="E475" s="2625" t="s">
        <v>3080</v>
      </c>
      <c r="F475" s="2626"/>
      <c r="G475" s="3065" t="s">
        <v>8501</v>
      </c>
      <c r="H475" s="3066"/>
      <c r="I475" s="3066"/>
      <c r="J475" s="3066"/>
      <c r="K475" s="3066"/>
      <c r="L475" s="3066"/>
      <c r="M475" s="3066"/>
      <c r="N475" s="3066"/>
      <c r="O475" s="3067"/>
    </row>
    <row r="476" spans="1:15" ht="16.5" customHeight="1">
      <c r="A476" s="2310"/>
      <c r="B476" s="2254"/>
      <c r="C476" s="2250"/>
      <c r="D476" s="2252"/>
      <c r="E476" s="2456" t="s">
        <v>3079</v>
      </c>
      <c r="F476" s="2237"/>
      <c r="G476" s="3059" t="s">
        <v>8502</v>
      </c>
      <c r="H476" s="3060"/>
      <c r="I476" s="3060"/>
      <c r="J476" s="3060"/>
      <c r="K476" s="3060"/>
      <c r="L476" s="3060"/>
      <c r="M476" s="3060"/>
      <c r="N476" s="3060"/>
      <c r="O476" s="3061"/>
    </row>
    <row r="477" spans="1:15" ht="16.5" customHeight="1">
      <c r="A477" s="2310"/>
      <c r="B477" s="2254"/>
      <c r="C477" s="2250"/>
      <c r="D477" s="2252"/>
      <c r="E477" s="2643"/>
      <c r="F477" s="2633"/>
      <c r="G477" s="3062"/>
      <c r="H477" s="3063"/>
      <c r="I477" s="3063"/>
      <c r="J477" s="3063"/>
      <c r="K477" s="3063"/>
      <c r="L477" s="3063"/>
      <c r="M477" s="3063"/>
      <c r="N477" s="3063"/>
      <c r="O477" s="3064"/>
    </row>
    <row r="478" spans="1:15" ht="16.5" customHeight="1">
      <c r="A478" s="2310"/>
      <c r="B478" s="2254"/>
      <c r="C478" s="2250"/>
      <c r="D478" s="2252"/>
      <c r="E478" s="2625" t="s">
        <v>3078</v>
      </c>
      <c r="F478" s="2626"/>
      <c r="G478" s="3065" t="s">
        <v>8503</v>
      </c>
      <c r="H478" s="3066"/>
      <c r="I478" s="3066"/>
      <c r="J478" s="3066"/>
      <c r="K478" s="3066"/>
      <c r="L478" s="3066"/>
      <c r="M478" s="3066"/>
      <c r="N478" s="3066"/>
      <c r="O478" s="3067"/>
    </row>
    <row r="479" spans="1:15" ht="16.5" customHeight="1">
      <c r="A479" s="2310"/>
      <c r="B479" s="2254"/>
      <c r="C479" s="2250"/>
      <c r="D479" s="2252"/>
      <c r="E479" s="2453" t="s">
        <v>6613</v>
      </c>
      <c r="F479" s="2230"/>
      <c r="G479" s="3071" t="s">
        <v>8504</v>
      </c>
      <c r="H479" s="3072"/>
      <c r="I479" s="3072"/>
      <c r="J479" s="3072"/>
      <c r="K479" s="3072"/>
      <c r="L479" s="3072"/>
      <c r="M479" s="3072"/>
      <c r="N479" s="3072"/>
      <c r="O479" s="3073"/>
    </row>
    <row r="480" spans="1:15" ht="16.5" customHeight="1">
      <c r="A480" s="2310"/>
      <c r="B480" s="2254"/>
      <c r="C480" s="2250"/>
      <c r="D480" s="2252"/>
      <c r="E480" s="3074" t="s">
        <v>7057</v>
      </c>
      <c r="F480" s="3075"/>
      <c r="G480" s="3076" t="s">
        <v>8505</v>
      </c>
      <c r="H480" s="3077"/>
      <c r="I480" s="3077"/>
      <c r="J480" s="3077"/>
      <c r="K480" s="3077"/>
      <c r="L480" s="3077"/>
      <c r="M480" s="3077"/>
      <c r="N480" s="3077"/>
      <c r="O480" s="3078"/>
    </row>
    <row r="481" spans="1:15" ht="16.5" customHeight="1">
      <c r="A481" s="2310"/>
      <c r="B481" s="2254"/>
      <c r="C481" s="2250"/>
      <c r="D481" s="2252"/>
      <c r="E481" s="2245"/>
      <c r="F481" s="2246"/>
      <c r="G481" s="3079"/>
      <c r="H481" s="3080"/>
      <c r="I481" s="3080"/>
      <c r="J481" s="3080"/>
      <c r="K481" s="3080"/>
      <c r="L481" s="3080"/>
      <c r="M481" s="3080"/>
      <c r="N481" s="3080"/>
      <c r="O481" s="3081"/>
    </row>
    <row r="482" spans="1:15" ht="16.5" customHeight="1">
      <c r="A482" s="2310"/>
      <c r="B482" s="2254"/>
      <c r="C482" s="2250"/>
      <c r="D482" s="2252"/>
      <c r="E482" s="3074" t="s">
        <v>7058</v>
      </c>
      <c r="F482" s="3075"/>
      <c r="G482" s="3076" t="s">
        <v>8506</v>
      </c>
      <c r="H482" s="3077"/>
      <c r="I482" s="3077"/>
      <c r="J482" s="3077"/>
      <c r="K482" s="3077"/>
      <c r="L482" s="3077"/>
      <c r="M482" s="3077"/>
      <c r="N482" s="3077"/>
      <c r="O482" s="3078"/>
    </row>
    <row r="483" spans="1:15" ht="16.5" customHeight="1">
      <c r="A483" s="2310"/>
      <c r="B483" s="2254"/>
      <c r="C483" s="2250"/>
      <c r="D483" s="2252"/>
      <c r="E483" s="2667"/>
      <c r="F483" s="2668"/>
      <c r="G483" s="3082"/>
      <c r="H483" s="3083"/>
      <c r="I483" s="3083"/>
      <c r="J483" s="3083"/>
      <c r="K483" s="3083"/>
      <c r="L483" s="3083"/>
      <c r="M483" s="3083"/>
      <c r="N483" s="3083"/>
      <c r="O483" s="3084"/>
    </row>
    <row r="484" spans="1:15" ht="16.5" customHeight="1">
      <c r="A484" s="2310"/>
      <c r="B484" s="2254"/>
      <c r="C484" s="2250"/>
      <c r="D484" s="2252"/>
      <c r="E484" s="2667"/>
      <c r="F484" s="2668"/>
      <c r="G484" s="3082"/>
      <c r="H484" s="3083"/>
      <c r="I484" s="3083"/>
      <c r="J484" s="3083"/>
      <c r="K484" s="3083"/>
      <c r="L484" s="3083"/>
      <c r="M484" s="3083"/>
      <c r="N484" s="3083"/>
      <c r="O484" s="3084"/>
    </row>
    <row r="485" spans="1:15" ht="16.5" customHeight="1">
      <c r="A485" s="2310"/>
      <c r="B485" s="2254"/>
      <c r="C485" s="2250"/>
      <c r="D485" s="2252"/>
      <c r="E485" s="2632"/>
      <c r="F485" s="2633"/>
      <c r="G485" s="3079"/>
      <c r="H485" s="3080"/>
      <c r="I485" s="3080"/>
      <c r="J485" s="3080"/>
      <c r="K485" s="3080"/>
      <c r="L485" s="3080"/>
      <c r="M485" s="3080"/>
      <c r="N485" s="3080"/>
      <c r="O485" s="3081"/>
    </row>
    <row r="486" spans="1:15" ht="16.5" customHeight="1">
      <c r="A486" s="2310"/>
      <c r="B486" s="2455" t="s">
        <v>3077</v>
      </c>
      <c r="C486" s="2235"/>
      <c r="D486" s="2640"/>
      <c r="E486" s="2648" t="s">
        <v>3076</v>
      </c>
      <c r="F486" s="2626"/>
      <c r="G486" s="3065" t="s">
        <v>8507</v>
      </c>
      <c r="H486" s="3066"/>
      <c r="I486" s="3066"/>
      <c r="J486" s="3066"/>
      <c r="K486" s="3066"/>
      <c r="L486" s="3066"/>
      <c r="M486" s="3066"/>
      <c r="N486" s="3066"/>
      <c r="O486" s="3067"/>
    </row>
    <row r="487" spans="1:15" ht="16.5" customHeight="1">
      <c r="A487" s="2310"/>
      <c r="B487" s="2251"/>
      <c r="C487" s="2249"/>
      <c r="D487" s="2252"/>
      <c r="E487" s="2648" t="s">
        <v>3075</v>
      </c>
      <c r="F487" s="2626"/>
      <c r="G487" s="3065" t="s">
        <v>8508</v>
      </c>
      <c r="H487" s="3066"/>
      <c r="I487" s="3066"/>
      <c r="J487" s="3066"/>
      <c r="K487" s="3066"/>
      <c r="L487" s="3066"/>
      <c r="M487" s="3066"/>
      <c r="N487" s="3066"/>
      <c r="O487" s="3067"/>
    </row>
    <row r="488" spans="1:15" ht="16.5" customHeight="1">
      <c r="A488" s="2310"/>
      <c r="B488" s="2650"/>
      <c r="C488" s="2647"/>
      <c r="D488" s="2642"/>
      <c r="E488" s="2648" t="s">
        <v>3463</v>
      </c>
      <c r="F488" s="2626"/>
      <c r="G488" s="3065" t="s">
        <v>8509</v>
      </c>
      <c r="H488" s="3066"/>
      <c r="I488" s="3066"/>
      <c r="J488" s="3066"/>
      <c r="K488" s="3066"/>
      <c r="L488" s="3066"/>
      <c r="M488" s="3066"/>
      <c r="N488" s="3066"/>
      <c r="O488" s="3067"/>
    </row>
    <row r="489" spans="1:15" ht="16.5" customHeight="1">
      <c r="A489" s="2310"/>
      <c r="B489" s="2455" t="s">
        <v>3074</v>
      </c>
      <c r="C489" s="2235"/>
      <c r="D489" s="2640"/>
      <c r="E489" s="2456" t="s">
        <v>3073</v>
      </c>
      <c r="F489" s="2237"/>
      <c r="G489" s="3059" t="s">
        <v>8510</v>
      </c>
      <c r="H489" s="3060"/>
      <c r="I489" s="3060"/>
      <c r="J489" s="3060"/>
      <c r="K489" s="3060"/>
      <c r="L489" s="3060"/>
      <c r="M489" s="3060"/>
      <c r="N489" s="3060"/>
      <c r="O489" s="3061"/>
    </row>
    <row r="490" spans="1:15" ht="16.5" customHeight="1">
      <c r="A490" s="2310"/>
      <c r="B490" s="2658"/>
      <c r="C490" s="2250"/>
      <c r="D490" s="2252"/>
      <c r="E490" s="2649"/>
      <c r="F490" s="2246"/>
      <c r="G490" s="3062"/>
      <c r="H490" s="3063"/>
      <c r="I490" s="3063"/>
      <c r="J490" s="3063"/>
      <c r="K490" s="3063"/>
      <c r="L490" s="3063"/>
      <c r="M490" s="3063"/>
      <c r="N490" s="3063"/>
      <c r="O490" s="3064"/>
    </row>
    <row r="491" spans="1:15" ht="16.5" customHeight="1">
      <c r="A491" s="2310"/>
      <c r="B491" s="2247"/>
      <c r="C491" s="2234"/>
      <c r="D491" s="2252"/>
      <c r="E491" s="2456" t="s">
        <v>3072</v>
      </c>
      <c r="F491" s="2237"/>
      <c r="G491" s="3059" t="s">
        <v>8511</v>
      </c>
      <c r="H491" s="3060"/>
      <c r="I491" s="3060"/>
      <c r="J491" s="3060"/>
      <c r="K491" s="3060"/>
      <c r="L491" s="3060"/>
      <c r="M491" s="3060"/>
      <c r="N491" s="3060"/>
      <c r="O491" s="3061"/>
    </row>
    <row r="492" spans="1:15" ht="16.5" customHeight="1">
      <c r="A492" s="2310"/>
      <c r="B492" s="2658"/>
      <c r="C492" s="2250"/>
      <c r="D492" s="2252"/>
      <c r="E492" s="2649"/>
      <c r="F492" s="2246"/>
      <c r="G492" s="3068"/>
      <c r="H492" s="3069"/>
      <c r="I492" s="3069"/>
      <c r="J492" s="3069"/>
      <c r="K492" s="3069"/>
      <c r="L492" s="3069"/>
      <c r="M492" s="3069"/>
      <c r="N492" s="3069"/>
      <c r="O492" s="3070"/>
    </row>
    <row r="493" spans="1:15" ht="16.5" customHeight="1">
      <c r="A493" s="2310"/>
      <c r="B493" s="2658"/>
      <c r="C493" s="2250"/>
      <c r="D493" s="2252"/>
      <c r="E493" s="2649"/>
      <c r="F493" s="2246"/>
      <c r="G493" s="3068"/>
      <c r="H493" s="3069"/>
      <c r="I493" s="3069"/>
      <c r="J493" s="3069"/>
      <c r="K493" s="3069"/>
      <c r="L493" s="3069"/>
      <c r="M493" s="3069"/>
      <c r="N493" s="3069"/>
      <c r="O493" s="3070"/>
    </row>
    <row r="494" spans="1:15" ht="16.5" customHeight="1">
      <c r="A494" s="2310"/>
      <c r="B494" s="2658"/>
      <c r="C494" s="2250"/>
      <c r="D494" s="2252"/>
      <c r="E494" s="2649"/>
      <c r="F494" s="2246"/>
      <c r="G494" s="3068"/>
      <c r="H494" s="3069"/>
      <c r="I494" s="3069"/>
      <c r="J494" s="3069"/>
      <c r="K494" s="3069"/>
      <c r="L494" s="3069"/>
      <c r="M494" s="3069"/>
      <c r="N494" s="3069"/>
      <c r="O494" s="3070"/>
    </row>
    <row r="495" spans="1:15" ht="16.5" customHeight="1">
      <c r="A495" s="2310"/>
      <c r="B495" s="2658"/>
      <c r="C495" s="2250"/>
      <c r="D495" s="2252"/>
      <c r="E495" s="2643"/>
      <c r="F495" s="2633"/>
      <c r="G495" s="3062"/>
      <c r="H495" s="3063"/>
      <c r="I495" s="3063"/>
      <c r="J495" s="3063"/>
      <c r="K495" s="3063"/>
      <c r="L495" s="3063"/>
      <c r="M495" s="3063"/>
      <c r="N495" s="3063"/>
      <c r="O495" s="3064"/>
    </row>
    <row r="496" spans="1:15" ht="16.5" customHeight="1">
      <c r="A496" s="2310"/>
      <c r="B496" s="2658"/>
      <c r="C496" s="2250"/>
      <c r="D496" s="2252"/>
      <c r="E496" s="2456" t="s">
        <v>7059</v>
      </c>
      <c r="F496" s="2237"/>
      <c r="G496" s="3059" t="s">
        <v>8512</v>
      </c>
      <c r="H496" s="3060"/>
      <c r="I496" s="3060"/>
      <c r="J496" s="3060"/>
      <c r="K496" s="3060"/>
      <c r="L496" s="3060"/>
      <c r="M496" s="3060"/>
      <c r="N496" s="3060"/>
      <c r="O496" s="3061"/>
    </row>
    <row r="497" spans="1:15" ht="16.5" customHeight="1">
      <c r="A497" s="2310"/>
      <c r="B497" s="2658"/>
      <c r="C497" s="2250"/>
      <c r="D497" s="2252"/>
      <c r="E497" s="2245"/>
      <c r="F497" s="2246"/>
      <c r="G497" s="3068"/>
      <c r="H497" s="3069"/>
      <c r="I497" s="3069"/>
      <c r="J497" s="3069"/>
      <c r="K497" s="3069"/>
      <c r="L497" s="3069"/>
      <c r="M497" s="3069"/>
      <c r="N497" s="3069"/>
      <c r="O497" s="3070"/>
    </row>
    <row r="498" spans="1:15" ht="16.5" customHeight="1">
      <c r="A498" s="2310"/>
      <c r="B498" s="2658"/>
      <c r="C498" s="2250"/>
      <c r="D498" s="2252"/>
      <c r="E498" s="2649"/>
      <c r="F498" s="2246"/>
      <c r="G498" s="3068"/>
      <c r="H498" s="3069"/>
      <c r="I498" s="3069"/>
      <c r="J498" s="3069"/>
      <c r="K498" s="3069"/>
      <c r="L498" s="3069"/>
      <c r="M498" s="3069"/>
      <c r="N498" s="3069"/>
      <c r="O498" s="3070"/>
    </row>
    <row r="499" spans="1:15" ht="16.5" customHeight="1">
      <c r="A499" s="2310"/>
      <c r="B499" s="2650"/>
      <c r="C499" s="2647"/>
      <c r="D499" s="2642"/>
      <c r="E499" s="2643"/>
      <c r="F499" s="2633"/>
      <c r="G499" s="3062"/>
      <c r="H499" s="3063"/>
      <c r="I499" s="3063"/>
      <c r="J499" s="3063"/>
      <c r="K499" s="3063"/>
      <c r="L499" s="3063"/>
      <c r="M499" s="3063"/>
      <c r="N499" s="3063"/>
      <c r="O499" s="3064"/>
    </row>
    <row r="500" spans="1:15" ht="16.5" customHeight="1">
      <c r="A500" s="2250"/>
      <c r="B500" s="2250"/>
      <c r="C500" s="2250"/>
      <c r="D500" s="2250"/>
      <c r="E500" s="2240"/>
      <c r="F500" s="2240"/>
      <c r="G500" s="2630"/>
      <c r="H500" s="2630"/>
      <c r="I500" s="2630"/>
      <c r="J500" s="2630"/>
      <c r="K500" s="2630"/>
      <c r="L500" s="2630"/>
      <c r="M500" s="2630"/>
      <c r="N500" s="2630"/>
      <c r="O500" s="2630"/>
    </row>
    <row r="501" spans="1:15" ht="16.5" customHeight="1">
      <c r="A501" s="2250"/>
      <c r="B501" s="2250"/>
      <c r="C501" s="2250"/>
      <c r="D501" s="2250"/>
      <c r="E501" s="2240"/>
      <c r="F501" s="2240"/>
      <c r="G501" s="2630"/>
      <c r="H501" s="2630"/>
      <c r="I501" s="2630"/>
      <c r="J501" s="2630"/>
      <c r="K501" s="2630"/>
      <c r="L501" s="2630"/>
      <c r="M501" s="2630"/>
      <c r="N501" s="2630"/>
      <c r="O501" s="2630"/>
    </row>
    <row r="502" spans="1:15" ht="16.5" customHeight="1">
      <c r="A502" s="2242" t="s">
        <v>3071</v>
      </c>
      <c r="B502" s="2234"/>
      <c r="C502" s="2249"/>
      <c r="D502" s="2250"/>
      <c r="E502" s="2240"/>
      <c r="F502" s="2240"/>
      <c r="G502" s="2630"/>
      <c r="H502" s="2630"/>
      <c r="I502" s="2630"/>
      <c r="J502" s="2630"/>
      <c r="K502" s="2630"/>
      <c r="L502" s="2630"/>
      <c r="M502" s="2630"/>
      <c r="N502" s="2630"/>
      <c r="O502" s="2630"/>
    </row>
    <row r="503" spans="1:15" ht="16.5" customHeight="1">
      <c r="A503" s="2253"/>
      <c r="B503" s="2637" t="s">
        <v>3067</v>
      </c>
      <c r="C503" s="2638"/>
      <c r="D503" s="2691"/>
      <c r="E503" s="2625" t="s">
        <v>6587</v>
      </c>
      <c r="F503" s="2626"/>
      <c r="G503" s="3056" t="s">
        <v>8513</v>
      </c>
      <c r="H503" s="3057"/>
      <c r="I503" s="3057"/>
      <c r="J503" s="3057"/>
      <c r="K503" s="3057"/>
      <c r="L503" s="3057"/>
      <c r="M503" s="3057"/>
      <c r="N503" s="3057"/>
      <c r="O503" s="3058"/>
    </row>
    <row r="504" spans="1:15" ht="16.5" customHeight="1">
      <c r="A504" s="2310"/>
      <c r="B504" s="2310"/>
      <c r="C504" s="2310"/>
      <c r="D504" s="2310"/>
      <c r="E504" s="2311"/>
      <c r="F504" s="2311"/>
      <c r="G504" s="2312"/>
      <c r="H504" s="2312"/>
      <c r="I504" s="2312"/>
      <c r="J504" s="2312"/>
      <c r="K504" s="2312"/>
      <c r="L504" s="2312"/>
      <c r="M504" s="2312"/>
      <c r="N504" s="2312"/>
      <c r="O504" s="2312"/>
    </row>
    <row r="505" spans="1:15" ht="16.5" customHeight="1">
      <c r="A505" s="2310"/>
      <c r="B505" s="2310"/>
      <c r="C505" s="2310"/>
      <c r="D505" s="2310"/>
      <c r="E505" s="2311"/>
      <c r="F505" s="2311"/>
      <c r="G505" s="2312"/>
      <c r="H505" s="2312"/>
      <c r="I505" s="2312"/>
      <c r="J505" s="2312"/>
      <c r="K505" s="2312"/>
      <c r="L505" s="2312"/>
      <c r="M505" s="2312"/>
      <c r="N505" s="2312"/>
      <c r="O505" s="2312"/>
    </row>
    <row r="506" spans="1:15" ht="16.5" customHeight="1">
      <c r="A506" s="2242" t="s">
        <v>3070</v>
      </c>
      <c r="B506" s="2242"/>
      <c r="C506" s="2243"/>
      <c r="D506" s="2250"/>
      <c r="E506" s="2240"/>
      <c r="F506" s="2240"/>
      <c r="G506" s="2630"/>
      <c r="H506" s="2630"/>
      <c r="I506" s="2630"/>
      <c r="J506" s="2630"/>
      <c r="K506" s="2630"/>
      <c r="L506" s="2630"/>
      <c r="M506" s="2630"/>
      <c r="N506" s="2630"/>
      <c r="O506" s="2630"/>
    </row>
    <row r="507" spans="1:15" ht="16.5" customHeight="1">
      <c r="A507" s="2253"/>
      <c r="B507" s="2455" t="s">
        <v>3067</v>
      </c>
      <c r="C507" s="2235"/>
      <c r="D507" s="2640"/>
      <c r="E507" s="2456" t="s">
        <v>3069</v>
      </c>
      <c r="F507" s="2237"/>
      <c r="G507" s="3059" t="s">
        <v>8514</v>
      </c>
      <c r="H507" s="3060"/>
      <c r="I507" s="3060"/>
      <c r="J507" s="3060"/>
      <c r="K507" s="3060"/>
      <c r="L507" s="3060"/>
      <c r="M507" s="3060"/>
      <c r="N507" s="3060"/>
      <c r="O507" s="3061"/>
    </row>
    <row r="508" spans="1:15" ht="16.5" customHeight="1">
      <c r="A508" s="2250"/>
      <c r="B508" s="2692"/>
      <c r="C508" s="2666"/>
      <c r="D508" s="2642"/>
      <c r="E508" s="2632"/>
      <c r="F508" s="2633"/>
      <c r="G508" s="3062"/>
      <c r="H508" s="3063"/>
      <c r="I508" s="3063"/>
      <c r="J508" s="3063"/>
      <c r="K508" s="3063"/>
      <c r="L508" s="3063"/>
      <c r="M508" s="3063"/>
      <c r="N508" s="3063"/>
      <c r="O508" s="3064"/>
    </row>
    <row r="509" spans="1:15" ht="16.5" customHeight="1">
      <c r="A509" s="2310"/>
      <c r="B509" s="2310"/>
      <c r="C509" s="2310"/>
      <c r="D509" s="2310"/>
      <c r="E509" s="2311"/>
      <c r="F509" s="2311"/>
      <c r="G509" s="2312"/>
      <c r="H509" s="2312"/>
      <c r="I509" s="2312"/>
      <c r="J509" s="2312"/>
      <c r="K509" s="2312"/>
      <c r="L509" s="2312"/>
      <c r="M509" s="2312"/>
      <c r="N509" s="2312"/>
      <c r="O509" s="2312"/>
    </row>
    <row r="510" spans="1:15" ht="16.5" customHeight="1">
      <c r="A510" s="2310"/>
      <c r="B510" s="2310"/>
      <c r="C510" s="2310"/>
      <c r="D510" s="2310"/>
      <c r="E510" s="2311"/>
      <c r="F510" s="2311"/>
      <c r="G510" s="2312"/>
      <c r="H510" s="2312"/>
      <c r="I510" s="2312"/>
      <c r="J510" s="2312"/>
      <c r="K510" s="2312"/>
      <c r="L510" s="2312"/>
      <c r="M510" s="2312"/>
      <c r="N510" s="2312"/>
      <c r="O510" s="2312"/>
    </row>
    <row r="511" spans="1:15" ht="16.5" customHeight="1">
      <c r="A511" s="2242" t="s">
        <v>3068</v>
      </c>
      <c r="B511" s="2242"/>
      <c r="C511" s="2243"/>
      <c r="D511" s="2250"/>
      <c r="E511" s="2240"/>
      <c r="F511" s="2240"/>
      <c r="G511" s="2630"/>
      <c r="H511" s="2630"/>
      <c r="I511" s="2630"/>
      <c r="J511" s="2630"/>
      <c r="K511" s="2630"/>
      <c r="L511" s="2630"/>
      <c r="M511" s="2630"/>
      <c r="N511" s="2630"/>
      <c r="O511" s="2630"/>
    </row>
    <row r="512" spans="1:15" ht="16.5" customHeight="1">
      <c r="A512" s="2242" t="s">
        <v>3067</v>
      </c>
      <c r="B512" s="2234"/>
      <c r="C512" s="2249"/>
      <c r="D512" s="2250"/>
      <c r="E512" s="2240"/>
      <c r="F512" s="2240"/>
      <c r="G512" s="2630"/>
      <c r="H512" s="2630"/>
      <c r="I512" s="2630"/>
      <c r="J512" s="2630"/>
      <c r="K512" s="2630"/>
      <c r="L512" s="2630"/>
      <c r="M512" s="2630"/>
      <c r="N512" s="2630"/>
      <c r="O512" s="2630"/>
    </row>
    <row r="513" spans="1:15" ht="16.5" customHeight="1">
      <c r="A513" s="2253"/>
      <c r="B513" s="2455" t="s">
        <v>3066</v>
      </c>
      <c r="C513" s="2235"/>
      <c r="D513" s="2640"/>
      <c r="E513" s="2456" t="s">
        <v>6588</v>
      </c>
      <c r="F513" s="2237"/>
      <c r="G513" s="3059" t="s">
        <v>8515</v>
      </c>
      <c r="H513" s="3060"/>
      <c r="I513" s="3060"/>
      <c r="J513" s="3060"/>
      <c r="K513" s="3060"/>
      <c r="L513" s="3060"/>
      <c r="M513" s="3060"/>
      <c r="N513" s="3060"/>
      <c r="O513" s="3061"/>
    </row>
    <row r="514" spans="1:15" ht="16.5" customHeight="1">
      <c r="A514" s="2250"/>
      <c r="B514" s="2658"/>
      <c r="C514" s="2250"/>
      <c r="D514" s="2252"/>
      <c r="E514" s="2643"/>
      <c r="F514" s="2633"/>
      <c r="G514" s="3062"/>
      <c r="H514" s="3063"/>
      <c r="I514" s="3063"/>
      <c r="J514" s="3063"/>
      <c r="K514" s="3063"/>
      <c r="L514" s="3063"/>
      <c r="M514" s="3063"/>
      <c r="N514" s="3063"/>
      <c r="O514" s="3064"/>
    </row>
    <row r="515" spans="1:15" ht="16.5" customHeight="1">
      <c r="A515" s="2250"/>
      <c r="B515" s="2247"/>
      <c r="C515" s="2234"/>
      <c r="D515" s="2252"/>
      <c r="E515" s="2456" t="s">
        <v>6614</v>
      </c>
      <c r="F515" s="2237"/>
      <c r="G515" s="3059" t="s">
        <v>8516</v>
      </c>
      <c r="H515" s="3060"/>
      <c r="I515" s="3060"/>
      <c r="J515" s="3060"/>
      <c r="K515" s="3060"/>
      <c r="L515" s="3060"/>
      <c r="M515" s="3060"/>
      <c r="N515" s="3060"/>
      <c r="O515" s="3061"/>
    </row>
    <row r="516" spans="1:15" ht="16.5" customHeight="1">
      <c r="A516" s="2250"/>
      <c r="B516" s="2650"/>
      <c r="C516" s="2647"/>
      <c r="D516" s="2642"/>
      <c r="E516" s="2643"/>
      <c r="F516" s="2633"/>
      <c r="G516" s="3062"/>
      <c r="H516" s="3063"/>
      <c r="I516" s="3063"/>
      <c r="J516" s="3063"/>
      <c r="K516" s="3063"/>
      <c r="L516" s="3063"/>
      <c r="M516" s="3063"/>
      <c r="N516" s="3063"/>
      <c r="O516" s="3064"/>
    </row>
    <row r="517" spans="1:15" ht="16.5" customHeight="1">
      <c r="A517" s="2300"/>
      <c r="B517" s="2301"/>
      <c r="C517" s="2301"/>
      <c r="D517" s="2300"/>
      <c r="E517" s="2302"/>
      <c r="F517" s="2302"/>
      <c r="G517" s="2303"/>
      <c r="H517" s="2303"/>
      <c r="I517" s="2303"/>
      <c r="J517" s="2303"/>
      <c r="K517" s="2303"/>
      <c r="L517" s="2303"/>
      <c r="M517" s="2303"/>
      <c r="N517" s="2303"/>
      <c r="O517" s="2303"/>
    </row>
  </sheetData>
  <sheetProtection algorithmName="SHA-512" hashValue="GFtIF1keLIAA4tvrsqRQkgaEcfBEKmZs8s/zVUIT88+N4D3NFEgc6B9u6KMXGjrnZlodgBB5Q5SCWjcDoLVCCA==" saltValue="k2tD1iBBGvZonnsUlXi/xw==" spinCount="100000" sheet="1" objects="1" scenarios="1"/>
  <mergeCells count="297">
    <mergeCell ref="G306:O306"/>
    <mergeCell ref="G311:O311"/>
    <mergeCell ref="G266:O272"/>
    <mergeCell ref="G273:O273"/>
    <mergeCell ref="G276:O277"/>
    <mergeCell ref="G278:O279"/>
    <mergeCell ref="G280:O280"/>
    <mergeCell ref="G288:O290"/>
    <mergeCell ref="G294:O295"/>
    <mergeCell ref="G300:O303"/>
    <mergeCell ref="G304:O305"/>
    <mergeCell ref="G236:O236"/>
    <mergeCell ref="G237:O238"/>
    <mergeCell ref="G247:O248"/>
    <mergeCell ref="G228:O234"/>
    <mergeCell ref="E236:F236"/>
    <mergeCell ref="G239:O239"/>
    <mergeCell ref="G240:O245"/>
    <mergeCell ref="G246:O246"/>
    <mergeCell ref="E247:F247"/>
    <mergeCell ref="G139:O139"/>
    <mergeCell ref="G14:O14"/>
    <mergeCell ref="G15:O15"/>
    <mergeCell ref="G16:O16"/>
    <mergeCell ref="G17:O17"/>
    <mergeCell ref="G22:O24"/>
    <mergeCell ref="A1:D1"/>
    <mergeCell ref="A2:D2"/>
    <mergeCell ref="A3:O3"/>
    <mergeCell ref="G7:O9"/>
    <mergeCell ref="G10:O11"/>
    <mergeCell ref="G12:O13"/>
    <mergeCell ref="G34:O35"/>
    <mergeCell ref="G36:O37"/>
    <mergeCell ref="G38:O38"/>
    <mergeCell ref="G39:O40"/>
    <mergeCell ref="G41:O41"/>
    <mergeCell ref="G42:O42"/>
    <mergeCell ref="G25:O27"/>
    <mergeCell ref="G28:O29"/>
    <mergeCell ref="G30:O30"/>
    <mergeCell ref="G31:O31"/>
    <mergeCell ref="G32:O33"/>
    <mergeCell ref="G50:O50"/>
    <mergeCell ref="G51:O52"/>
    <mergeCell ref="G53:O54"/>
    <mergeCell ref="G55:O55"/>
    <mergeCell ref="G43:O43"/>
    <mergeCell ref="G44:O44"/>
    <mergeCell ref="G45:O45"/>
    <mergeCell ref="G46:O46"/>
    <mergeCell ref="G47:O47"/>
    <mergeCell ref="G48:O49"/>
    <mergeCell ref="C65:D65"/>
    <mergeCell ref="G65:O66"/>
    <mergeCell ref="G67:O69"/>
    <mergeCell ref="G70:O70"/>
    <mergeCell ref="G71:O71"/>
    <mergeCell ref="G72:O72"/>
    <mergeCell ref="G56:O58"/>
    <mergeCell ref="G62:O62"/>
    <mergeCell ref="C63:D63"/>
    <mergeCell ref="G63:O63"/>
    <mergeCell ref="G64:O64"/>
    <mergeCell ref="G84:O84"/>
    <mergeCell ref="G85:O90"/>
    <mergeCell ref="G91:O94"/>
    <mergeCell ref="E95:F95"/>
    <mergeCell ref="G95:O95"/>
    <mergeCell ref="G96:O101"/>
    <mergeCell ref="G73:O73"/>
    <mergeCell ref="B78:D83"/>
    <mergeCell ref="G78:O79"/>
    <mergeCell ref="G80:O81"/>
    <mergeCell ref="G82:O82"/>
    <mergeCell ref="E83:F83"/>
    <mergeCell ref="G83:O83"/>
    <mergeCell ref="E108:F109"/>
    <mergeCell ref="G108:O109"/>
    <mergeCell ref="C110:D110"/>
    <mergeCell ref="G110:O110"/>
    <mergeCell ref="G111:O111"/>
    <mergeCell ref="G112:O112"/>
    <mergeCell ref="E102:F103"/>
    <mergeCell ref="G102:O103"/>
    <mergeCell ref="C103:D103"/>
    <mergeCell ref="C104:D104"/>
    <mergeCell ref="E104:F107"/>
    <mergeCell ref="G104:O107"/>
    <mergeCell ref="C105:D105"/>
    <mergeCell ref="C107:D107"/>
    <mergeCell ref="G126:O126"/>
    <mergeCell ref="G127:O127"/>
    <mergeCell ref="G131:O133"/>
    <mergeCell ref="C132:D132"/>
    <mergeCell ref="G134:O134"/>
    <mergeCell ref="E135:F138"/>
    <mergeCell ref="G135:O138"/>
    <mergeCell ref="G113:O113"/>
    <mergeCell ref="G114:O114"/>
    <mergeCell ref="G118:O120"/>
    <mergeCell ref="G121:O122"/>
    <mergeCell ref="G123:O124"/>
    <mergeCell ref="G125:O125"/>
    <mergeCell ref="G149:O150"/>
    <mergeCell ref="G154:O155"/>
    <mergeCell ref="C155:D155"/>
    <mergeCell ref="E156:F156"/>
    <mergeCell ref="G156:O157"/>
    <mergeCell ref="G158:O160"/>
    <mergeCell ref="E140:F140"/>
    <mergeCell ref="G140:O140"/>
    <mergeCell ref="G141:O143"/>
    <mergeCell ref="G144:O144"/>
    <mergeCell ref="G145:O145"/>
    <mergeCell ref="G146:O148"/>
    <mergeCell ref="G169:O169"/>
    <mergeCell ref="C170:D170"/>
    <mergeCell ref="G170:O170"/>
    <mergeCell ref="G171:O172"/>
    <mergeCell ref="E173:F174"/>
    <mergeCell ref="G173:O174"/>
    <mergeCell ref="G161:O161"/>
    <mergeCell ref="E162:F164"/>
    <mergeCell ref="G162:O164"/>
    <mergeCell ref="G165:O166"/>
    <mergeCell ref="E167:F167"/>
    <mergeCell ref="G167:O168"/>
    <mergeCell ref="E194:F194"/>
    <mergeCell ref="G194:O194"/>
    <mergeCell ref="G195:O196"/>
    <mergeCell ref="E175:F176"/>
    <mergeCell ref="G175:O176"/>
    <mergeCell ref="G177:O178"/>
    <mergeCell ref="C178:D178"/>
    <mergeCell ref="G179:O183"/>
    <mergeCell ref="G184:O185"/>
    <mergeCell ref="G197:O197"/>
    <mergeCell ref="G198:O198"/>
    <mergeCell ref="G199:O202"/>
    <mergeCell ref="G203:O205"/>
    <mergeCell ref="G206:O206"/>
    <mergeCell ref="G207:O207"/>
    <mergeCell ref="G186:O187"/>
    <mergeCell ref="G188:O189"/>
    <mergeCell ref="G190:O193"/>
    <mergeCell ref="G221:O221"/>
    <mergeCell ref="G222:O223"/>
    <mergeCell ref="G224:O226"/>
    <mergeCell ref="G227:O227"/>
    <mergeCell ref="G235:O235"/>
    <mergeCell ref="G208:O210"/>
    <mergeCell ref="G211:O212"/>
    <mergeCell ref="G213:O213"/>
    <mergeCell ref="G214:O217"/>
    <mergeCell ref="G218:O219"/>
    <mergeCell ref="G220:O220"/>
    <mergeCell ref="E250:G250"/>
    <mergeCell ref="G251:O252"/>
    <mergeCell ref="G253:O254"/>
    <mergeCell ref="G255:O256"/>
    <mergeCell ref="G257:O257"/>
    <mergeCell ref="G258:O258"/>
    <mergeCell ref="E249:G249"/>
    <mergeCell ref="G260:O262"/>
    <mergeCell ref="G263:O263"/>
    <mergeCell ref="C289:D289"/>
    <mergeCell ref="G292:O292"/>
    <mergeCell ref="G274:O274"/>
    <mergeCell ref="G275:O275"/>
    <mergeCell ref="G259:O259"/>
    <mergeCell ref="G264:O264"/>
    <mergeCell ref="G265:O265"/>
    <mergeCell ref="G293:O293"/>
    <mergeCell ref="G299:O299"/>
    <mergeCell ref="G281:O282"/>
    <mergeCell ref="E283:E284"/>
    <mergeCell ref="G283:O284"/>
    <mergeCell ref="G291:O291"/>
    <mergeCell ref="G296:O297"/>
    <mergeCell ref="G298:O298"/>
    <mergeCell ref="E278:E279"/>
    <mergeCell ref="G312:O312"/>
    <mergeCell ref="G313:O313"/>
    <mergeCell ref="B317:D317"/>
    <mergeCell ref="E317:F318"/>
    <mergeCell ref="G317:O318"/>
    <mergeCell ref="G307:O307"/>
    <mergeCell ref="G308:O308"/>
    <mergeCell ref="G309:O310"/>
    <mergeCell ref="G328:O328"/>
    <mergeCell ref="G329:O330"/>
    <mergeCell ref="G331:O331"/>
    <mergeCell ref="G332:O333"/>
    <mergeCell ref="C334:D334"/>
    <mergeCell ref="G334:O334"/>
    <mergeCell ref="E319:F321"/>
    <mergeCell ref="G319:O321"/>
    <mergeCell ref="E322:F323"/>
    <mergeCell ref="G322:O323"/>
    <mergeCell ref="G324:O325"/>
    <mergeCell ref="G326:O327"/>
    <mergeCell ref="G348:O348"/>
    <mergeCell ref="G349:O351"/>
    <mergeCell ref="G352:O352"/>
    <mergeCell ref="G353:O354"/>
    <mergeCell ref="G355:O356"/>
    <mergeCell ref="G357:O358"/>
    <mergeCell ref="G335:O336"/>
    <mergeCell ref="G343:O343"/>
    <mergeCell ref="G344:O345"/>
    <mergeCell ref="G346:O346"/>
    <mergeCell ref="G347:O347"/>
    <mergeCell ref="G367:O367"/>
    <mergeCell ref="G368:O368"/>
    <mergeCell ref="G369:O369"/>
    <mergeCell ref="G370:O372"/>
    <mergeCell ref="G373:O375"/>
    <mergeCell ref="G376:O378"/>
    <mergeCell ref="G359:O359"/>
    <mergeCell ref="G360:O362"/>
    <mergeCell ref="G363:O363"/>
    <mergeCell ref="G364:O364"/>
    <mergeCell ref="G365:O365"/>
    <mergeCell ref="G366:O366"/>
    <mergeCell ref="G392:O393"/>
    <mergeCell ref="G394:O395"/>
    <mergeCell ref="G396:O397"/>
    <mergeCell ref="G398:O399"/>
    <mergeCell ref="G400:O400"/>
    <mergeCell ref="G401:O403"/>
    <mergeCell ref="G379:O379"/>
    <mergeCell ref="G380:O381"/>
    <mergeCell ref="G382:O383"/>
    <mergeCell ref="G384:O385"/>
    <mergeCell ref="G386:O389"/>
    <mergeCell ref="G390:O391"/>
    <mergeCell ref="G413:O414"/>
    <mergeCell ref="G415:O416"/>
    <mergeCell ref="G417:O418"/>
    <mergeCell ref="G419:O420"/>
    <mergeCell ref="G421:O421"/>
    <mergeCell ref="G426:O427"/>
    <mergeCell ref="G404:O406"/>
    <mergeCell ref="G407:O407"/>
    <mergeCell ref="G408:O409"/>
    <mergeCell ref="G410:O410"/>
    <mergeCell ref="G411:O411"/>
    <mergeCell ref="G412:O412"/>
    <mergeCell ref="E444:F444"/>
    <mergeCell ref="G444:O444"/>
    <mergeCell ref="G445:O446"/>
    <mergeCell ref="G447:O448"/>
    <mergeCell ref="G449:O451"/>
    <mergeCell ref="G452:O452"/>
    <mergeCell ref="G428:O429"/>
    <mergeCell ref="G435:O436"/>
    <mergeCell ref="G437:O438"/>
    <mergeCell ref="E439:F439"/>
    <mergeCell ref="G439:O439"/>
    <mergeCell ref="G440:O443"/>
    <mergeCell ref="C461:D461"/>
    <mergeCell ref="G461:O461"/>
    <mergeCell ref="G462:O462"/>
    <mergeCell ref="G463:O464"/>
    <mergeCell ref="G465:O467"/>
    <mergeCell ref="G468:O469"/>
    <mergeCell ref="G453:O453"/>
    <mergeCell ref="G454:O454"/>
    <mergeCell ref="G455:O455"/>
    <mergeCell ref="G456:O456"/>
    <mergeCell ref="G457:O457"/>
    <mergeCell ref="B458:D458"/>
    <mergeCell ref="G458:O460"/>
    <mergeCell ref="C459:D459"/>
    <mergeCell ref="G478:O478"/>
    <mergeCell ref="G479:O479"/>
    <mergeCell ref="E480:F480"/>
    <mergeCell ref="G480:O481"/>
    <mergeCell ref="E482:F482"/>
    <mergeCell ref="G482:O485"/>
    <mergeCell ref="G470:O470"/>
    <mergeCell ref="G471:O472"/>
    <mergeCell ref="G473:O473"/>
    <mergeCell ref="G474:O474"/>
    <mergeCell ref="G475:O475"/>
    <mergeCell ref="G476:O477"/>
    <mergeCell ref="G503:O503"/>
    <mergeCell ref="G507:O508"/>
    <mergeCell ref="G513:O514"/>
    <mergeCell ref="G515:O516"/>
    <mergeCell ref="G486:O486"/>
    <mergeCell ref="G487:O487"/>
    <mergeCell ref="G488:O488"/>
    <mergeCell ref="G489:O490"/>
    <mergeCell ref="G491:O495"/>
    <mergeCell ref="G496:O499"/>
  </mergeCells>
  <phoneticPr fontId="7"/>
  <printOptions horizontalCentered="1"/>
  <pageMargins left="0.6692913385826772" right="0.6692913385826772" top="0.74803149606299213" bottom="0.74803149606299213" header="0.31496062992125984" footer="0.31496062992125984"/>
  <rowBreaks count="5" manualBreakCount="5">
    <brk id="74" max="14" man="1"/>
    <brk id="151" max="14" man="1"/>
    <brk id="248" max="14" man="1"/>
    <brk id="337" max="14" man="1"/>
    <brk id="430" max="1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Z70"/>
  <sheetViews>
    <sheetView view="pageBreakPreview" zoomScaleNormal="75" zoomScaleSheetLayoutView="100" workbookViewId="0">
      <selection activeCell="O13" sqref="O13"/>
    </sheetView>
  </sheetViews>
  <sheetFormatPr defaultColWidth="9" defaultRowHeight="14.25" customHeight="1"/>
  <cols>
    <col min="1" max="1" width="25.83203125" style="60" customWidth="1"/>
    <col min="2" max="2" width="13.75" style="60" customWidth="1"/>
    <col min="3" max="3" width="13.75" style="63" customWidth="1"/>
    <col min="4" max="4" width="13.75" style="62" customWidth="1"/>
    <col min="5" max="5" width="13.58203125" style="61" customWidth="1"/>
    <col min="6" max="6" width="10.75" style="61" customWidth="1"/>
    <col min="7" max="7" width="5.33203125" style="60" customWidth="1"/>
    <col min="8" max="8" width="17.25" style="60" hidden="1" customWidth="1"/>
    <col min="9" max="13" width="15.58203125" style="60" hidden="1" customWidth="1"/>
    <col min="14" max="16384" width="9" style="60"/>
  </cols>
  <sheetData>
    <row r="1" spans="1:26" s="1164" customFormat="1" ht="20.149999999999999" customHeight="1">
      <c r="A1" s="3188" t="str">
        <f>HYPERLINK("#", "【目次に戻る】")</f>
        <v>【目次に戻る】</v>
      </c>
      <c r="B1" s="3188"/>
      <c r="C1" s="3188"/>
      <c r="D1" s="3188"/>
      <c r="E1" s="1183"/>
      <c r="F1" s="1183"/>
      <c r="G1" s="1183"/>
      <c r="H1" s="1183"/>
      <c r="I1" s="1183"/>
      <c r="J1" s="1183"/>
      <c r="K1" s="1183"/>
      <c r="L1" s="1183"/>
      <c r="M1" s="1183"/>
      <c r="N1" s="1183"/>
      <c r="O1" s="1183"/>
      <c r="P1" s="1183"/>
      <c r="Q1" s="1183"/>
      <c r="R1" s="1183"/>
      <c r="S1" s="1183"/>
      <c r="T1" s="1183"/>
      <c r="U1" s="1183"/>
      <c r="V1" s="1183"/>
      <c r="W1" s="1183"/>
      <c r="X1" s="1183"/>
      <c r="Y1" s="1183"/>
      <c r="Z1" s="1183"/>
    </row>
    <row r="2" spans="1:26" s="1164" customFormat="1" ht="20.149999999999999" customHeight="1">
      <c r="A2" s="3188" t="str">
        <f>HYPERLINK("#", "【業務所管課別目次に戻る】")</f>
        <v>【業務所管課別目次に戻る】</v>
      </c>
      <c r="B2" s="3188"/>
      <c r="C2" s="3188"/>
      <c r="D2" s="3188"/>
      <c r="E2" s="1183"/>
      <c r="F2" s="1183"/>
      <c r="G2" s="1183"/>
      <c r="H2" s="1183"/>
      <c r="I2" s="1183"/>
      <c r="J2" s="1183"/>
      <c r="K2" s="1183"/>
      <c r="L2" s="1183"/>
      <c r="M2" s="1183"/>
      <c r="N2" s="1183"/>
      <c r="O2" s="1183"/>
      <c r="P2" s="1183"/>
      <c r="Q2" s="1183"/>
      <c r="R2" s="1183"/>
      <c r="S2" s="1183"/>
      <c r="T2" s="1183"/>
      <c r="U2" s="1183"/>
      <c r="V2" s="1183"/>
      <c r="W2" s="1183"/>
      <c r="X2" s="1183"/>
      <c r="Y2" s="1183"/>
      <c r="Z2" s="1183"/>
    </row>
    <row r="3" spans="1:26" s="82" customFormat="1" ht="19.5" customHeight="1">
      <c r="A3" s="85" t="s">
        <v>3467</v>
      </c>
      <c r="C3" s="84"/>
      <c r="D3" s="84"/>
      <c r="E3" s="83"/>
      <c r="F3" s="83"/>
      <c r="H3" s="1188" t="s">
        <v>5013</v>
      </c>
      <c r="I3" s="1437"/>
      <c r="J3" s="1562" t="s">
        <v>4618</v>
      </c>
      <c r="K3" s="1579" t="str">
        <f>設定!$B$4&amp;設定!$C$4&amp;"年度当初予算"</f>
        <v>令和8年度当初予算</v>
      </c>
      <c r="L3" s="1562" t="s">
        <v>5059</v>
      </c>
      <c r="M3" s="1579" t="str">
        <f>設定!$B$5&amp;設定!$C$5&amp;"年度"</f>
        <v>令和7年度</v>
      </c>
    </row>
    <row r="4" spans="1:26" s="75" customFormat="1" ht="17.149999999999999" customHeight="1">
      <c r="A4" s="75" t="str">
        <f>"１　"&amp;DBCS(K3)</f>
        <v>１　令和８年度当初予算</v>
      </c>
      <c r="B4" s="69" t="s">
        <v>5067</v>
      </c>
      <c r="C4" s="63"/>
      <c r="E4" s="77"/>
      <c r="F4" s="77"/>
      <c r="H4" s="1191"/>
      <c r="I4" s="1192"/>
      <c r="J4" s="1562" t="s">
        <v>4619</v>
      </c>
      <c r="K4" s="1193" t="s">
        <v>4620</v>
      </c>
      <c r="L4" s="1562" t="s">
        <v>5060</v>
      </c>
      <c r="M4" s="1579" t="str">
        <f>設定!$B$4&amp;設定!$C$4&amp;"年度"</f>
        <v>令和8年度</v>
      </c>
    </row>
    <row r="5" spans="1:26" ht="15" customHeight="1">
      <c r="A5" s="65" t="s">
        <v>310</v>
      </c>
      <c r="B5" s="67" t="str">
        <f>M3</f>
        <v>令和7年度</v>
      </c>
      <c r="C5" s="67" t="str">
        <f>M4</f>
        <v>令和8年度</v>
      </c>
      <c r="D5" s="67" t="s">
        <v>278</v>
      </c>
      <c r="E5" s="67" t="s">
        <v>277</v>
      </c>
      <c r="F5" s="68"/>
      <c r="H5" s="1562" t="s">
        <v>4619</v>
      </c>
      <c r="I5" s="1416" t="s">
        <v>5064</v>
      </c>
      <c r="J5" s="1755" t="str">
        <f>HYPERLINK("#", "統計表リンク")</f>
        <v>統計表リンク</v>
      </c>
      <c r="K5" s="1432"/>
      <c r="L5" s="1563"/>
      <c r="M5" s="1564"/>
    </row>
    <row r="6" spans="1:26" ht="15" customHeight="1">
      <c r="A6" s="71" t="s">
        <v>309</v>
      </c>
      <c r="B6" s="952">
        <f>I33</f>
        <v>257360000</v>
      </c>
      <c r="C6" s="952">
        <f>J33</f>
        <v>282960000</v>
      </c>
      <c r="D6" s="1574">
        <f t="shared" ref="D6:D12" si="0">IF(C6="-",IF(B6="-","-","皆減"),IF(B6="-","皆増",IF(C6-B6=0,"-",C6-B6)))</f>
        <v>25600000</v>
      </c>
      <c r="E6" s="79">
        <f t="shared" ref="E6:E12" si="1">IF(C6="-",IF(B6="-","-","皆減"),IF(B6="-","皆増",IF(C6-B6=0,"-",ROUND((C6-B6)/B6*100,1))))</f>
        <v>9.9</v>
      </c>
      <c r="F6" s="81"/>
      <c r="G6" s="80"/>
      <c r="H6" s="1432" t="s">
        <v>5014</v>
      </c>
      <c r="I6" s="1432"/>
      <c r="J6" s="1563"/>
      <c r="K6" s="1432"/>
      <c r="L6" s="1563"/>
      <c r="M6" s="1564"/>
    </row>
    <row r="7" spans="1:26" ht="15" customHeight="1">
      <c r="A7" s="71" t="s">
        <v>308</v>
      </c>
      <c r="B7" s="952">
        <f>K8</f>
        <v>48850000</v>
      </c>
      <c r="C7" s="952">
        <f>I8</f>
        <v>49994000</v>
      </c>
      <c r="D7" s="1574">
        <f t="shared" si="0"/>
        <v>1144000</v>
      </c>
      <c r="E7" s="79">
        <f t="shared" si="1"/>
        <v>2.2999999999999998</v>
      </c>
      <c r="F7" s="68"/>
      <c r="H7" s="1424" t="s">
        <v>5015</v>
      </c>
      <c r="I7" s="1423" t="s">
        <v>5016</v>
      </c>
      <c r="J7" s="1565" t="s">
        <v>5017</v>
      </c>
      <c r="K7" s="1423" t="s">
        <v>5018</v>
      </c>
      <c r="L7" s="1565" t="s">
        <v>5019</v>
      </c>
      <c r="M7" s="1566" t="s">
        <v>5020</v>
      </c>
    </row>
    <row r="8" spans="1:26" ht="15" customHeight="1">
      <c r="A8" s="71" t="s">
        <v>307</v>
      </c>
      <c r="B8" s="952">
        <f>K13</f>
        <v>12174000</v>
      </c>
      <c r="C8" s="952">
        <f>I13</f>
        <v>12985000</v>
      </c>
      <c r="D8" s="1574">
        <f t="shared" si="0"/>
        <v>811000</v>
      </c>
      <c r="E8" s="79">
        <f t="shared" si="1"/>
        <v>6.7</v>
      </c>
      <c r="F8" s="68"/>
      <c r="H8" s="1424" t="s">
        <v>5021</v>
      </c>
      <c r="I8" s="1580">
        <v>49994000</v>
      </c>
      <c r="J8" s="1567">
        <v>100</v>
      </c>
      <c r="K8" s="1580">
        <v>48850000</v>
      </c>
      <c r="L8" s="1567">
        <v>102.3</v>
      </c>
      <c r="M8" s="1568">
        <v>1144000</v>
      </c>
    </row>
    <row r="9" spans="1:26" ht="15" customHeight="1">
      <c r="A9" s="71" t="s">
        <v>306</v>
      </c>
      <c r="B9" s="952">
        <f>K18</f>
        <v>47271000</v>
      </c>
      <c r="C9" s="952">
        <f>I18</f>
        <v>47079000</v>
      </c>
      <c r="D9" s="1574">
        <f t="shared" si="0"/>
        <v>-192000</v>
      </c>
      <c r="E9" s="79">
        <f t="shared" si="1"/>
        <v>-0.4</v>
      </c>
      <c r="F9" s="68"/>
      <c r="H9" s="1432"/>
      <c r="I9" s="1432"/>
      <c r="J9" s="1563"/>
      <c r="K9" s="1432"/>
      <c r="L9" s="1563"/>
      <c r="M9" s="1564"/>
    </row>
    <row r="10" spans="1:26" ht="15" customHeight="1">
      <c r="A10" s="71" t="s">
        <v>5062</v>
      </c>
      <c r="B10" s="952">
        <f>K23</f>
        <v>293700</v>
      </c>
      <c r="C10" s="952">
        <f>I23</f>
        <v>293700</v>
      </c>
      <c r="D10" s="1574" t="str">
        <f>IF(C10="-",IF(B10="-","-","皆減"),IF(B10="-","皆増",IF(C10-B10=0,"-",C10-B10)))</f>
        <v>-</v>
      </c>
      <c r="E10" s="79" t="str">
        <f t="shared" si="1"/>
        <v>-</v>
      </c>
      <c r="F10" s="68"/>
      <c r="G10" s="25"/>
      <c r="H10" s="1562" t="s">
        <v>4619</v>
      </c>
      <c r="I10" s="1416" t="s">
        <v>5065</v>
      </c>
      <c r="J10" s="1755" t="str">
        <f>HYPERLINK("#", "統計表リンク")</f>
        <v>統計表リンク</v>
      </c>
      <c r="K10" s="1432"/>
      <c r="L10" s="1563"/>
      <c r="M10" s="1564"/>
    </row>
    <row r="11" spans="1:26" ht="15" customHeight="1">
      <c r="A11" s="71" t="s">
        <v>305</v>
      </c>
      <c r="B11" s="952">
        <f>K28</f>
        <v>707000</v>
      </c>
      <c r="C11" s="952">
        <f>I28</f>
        <v>639000</v>
      </c>
      <c r="D11" s="1574">
        <f t="shared" si="0"/>
        <v>-68000</v>
      </c>
      <c r="E11" s="79">
        <f t="shared" si="1"/>
        <v>-9.6</v>
      </c>
      <c r="F11" s="73"/>
      <c r="G11" s="25"/>
      <c r="H11" s="1432" t="s">
        <v>5022</v>
      </c>
      <c r="I11" s="1432"/>
      <c r="J11" s="1563"/>
      <c r="K11" s="1432"/>
      <c r="L11" s="1563"/>
      <c r="M11" s="1564"/>
    </row>
    <row r="12" spans="1:26" ht="15" customHeight="1">
      <c r="A12" s="65" t="s">
        <v>264</v>
      </c>
      <c r="B12" s="952">
        <f>SUM(B6:B11)</f>
        <v>366655700</v>
      </c>
      <c r="C12" s="952">
        <f>SUM(C6:C11)</f>
        <v>393950700</v>
      </c>
      <c r="D12" s="1574">
        <f t="shared" si="0"/>
        <v>27295000</v>
      </c>
      <c r="E12" s="79">
        <f t="shared" si="1"/>
        <v>7.4</v>
      </c>
      <c r="F12" s="68"/>
      <c r="G12" s="25"/>
      <c r="H12" s="1424" t="s">
        <v>5015</v>
      </c>
      <c r="I12" s="1423" t="s">
        <v>5016</v>
      </c>
      <c r="J12" s="1565" t="s">
        <v>5017</v>
      </c>
      <c r="K12" s="1423" t="s">
        <v>5018</v>
      </c>
      <c r="L12" s="1565" t="s">
        <v>5019</v>
      </c>
      <c r="M12" s="1566" t="s">
        <v>5020</v>
      </c>
    </row>
    <row r="13" spans="1:26" ht="15" customHeight="1">
      <c r="B13" s="63"/>
      <c r="D13" s="63"/>
      <c r="E13" s="68" t="s">
        <v>263</v>
      </c>
      <c r="F13" s="73"/>
      <c r="G13" s="25"/>
      <c r="H13" s="1424" t="s">
        <v>5021</v>
      </c>
      <c r="I13" s="1580">
        <v>12985000</v>
      </c>
      <c r="J13" s="1567">
        <v>100</v>
      </c>
      <c r="K13" s="1580">
        <v>12174000</v>
      </c>
      <c r="L13" s="1567">
        <v>106.7</v>
      </c>
      <c r="M13" s="1568">
        <v>811000</v>
      </c>
    </row>
    <row r="14" spans="1:26" ht="15" customHeight="1">
      <c r="A14" s="75" t="s">
        <v>304</v>
      </c>
      <c r="B14" s="78"/>
      <c r="C14" s="78"/>
      <c r="D14" s="78"/>
      <c r="E14" s="77"/>
      <c r="F14" s="76"/>
      <c r="G14" s="25"/>
      <c r="H14" s="1569"/>
      <c r="I14" s="1420"/>
      <c r="J14" s="1570"/>
      <c r="K14" s="1420"/>
      <c r="L14" s="1570"/>
      <c r="M14" s="1571"/>
      <c r="N14" s="75"/>
    </row>
    <row r="15" spans="1:26" s="75" customFormat="1" ht="17.149999999999999" customHeight="1">
      <c r="A15" s="74" t="s">
        <v>303</v>
      </c>
      <c r="B15" s="63"/>
      <c r="C15" s="63"/>
      <c r="D15" s="63"/>
      <c r="E15" s="68"/>
      <c r="F15" s="73"/>
      <c r="G15" s="60"/>
      <c r="H15" s="1562" t="s">
        <v>4619</v>
      </c>
      <c r="I15" s="1416" t="s">
        <v>5066</v>
      </c>
      <c r="J15" s="1755" t="str">
        <f>HYPERLINK("#", "統計表リンク")</f>
        <v>統計表リンク</v>
      </c>
      <c r="K15" s="1432"/>
      <c r="L15" s="1563"/>
      <c r="M15" s="1564"/>
      <c r="N15" s="60"/>
    </row>
    <row r="16" spans="1:26" ht="15" customHeight="1">
      <c r="A16" s="70" t="s">
        <v>302</v>
      </c>
      <c r="B16" s="69" t="s">
        <v>280</v>
      </c>
      <c r="D16" s="72"/>
      <c r="E16" s="68"/>
      <c r="F16" s="60"/>
      <c r="H16" s="1432" t="s">
        <v>5023</v>
      </c>
      <c r="I16" s="1432"/>
      <c r="J16" s="1563"/>
      <c r="K16" s="1432"/>
      <c r="L16" s="1563"/>
      <c r="M16" s="1564"/>
    </row>
    <row r="17" spans="1:13" ht="15" customHeight="1">
      <c r="A17" s="3193" t="s">
        <v>279</v>
      </c>
      <c r="B17" s="3191" t="str">
        <f>M3</f>
        <v>令和7年度</v>
      </c>
      <c r="C17" s="3191" t="str">
        <f>M4</f>
        <v>令和8年度</v>
      </c>
      <c r="D17" s="1577" t="s">
        <v>5063</v>
      </c>
      <c r="E17" s="3189" t="s">
        <v>278</v>
      </c>
      <c r="F17" s="3189" t="s">
        <v>277</v>
      </c>
      <c r="G17" s="63"/>
      <c r="H17" s="1424" t="s">
        <v>5015</v>
      </c>
      <c r="I17" s="1423" t="s">
        <v>5016</v>
      </c>
      <c r="J17" s="1565" t="s">
        <v>5017</v>
      </c>
      <c r="K17" s="1423" t="s">
        <v>5018</v>
      </c>
      <c r="L17" s="1565" t="s">
        <v>5019</v>
      </c>
      <c r="M17" s="1566" t="s">
        <v>5020</v>
      </c>
    </row>
    <row r="18" spans="1:13" ht="15" customHeight="1">
      <c r="A18" s="3194"/>
      <c r="B18" s="3192"/>
      <c r="C18" s="3192"/>
      <c r="D18" s="1578" t="str">
        <f>"("&amp;M4&amp;")"</f>
        <v>(令和8年度)</v>
      </c>
      <c r="E18" s="3190"/>
      <c r="F18" s="3190"/>
      <c r="H18" s="1424" t="s">
        <v>5021</v>
      </c>
      <c r="I18" s="1580">
        <v>47079000</v>
      </c>
      <c r="J18" s="1567">
        <v>100</v>
      </c>
      <c r="K18" s="1580">
        <v>47271000</v>
      </c>
      <c r="L18" s="1567">
        <v>99.6</v>
      </c>
      <c r="M18" s="1568">
        <v>-192000</v>
      </c>
    </row>
    <row r="19" spans="1:13" ht="15" customHeight="1">
      <c r="A19" s="65" t="s">
        <v>264</v>
      </c>
      <c r="B19" s="553">
        <f>I33</f>
        <v>257360000</v>
      </c>
      <c r="C19" s="553">
        <f>J33</f>
        <v>282960000</v>
      </c>
      <c r="D19" s="1575">
        <f t="shared" ref="D19:D39" si="2">IF(C19="-","-",ROUND(C19/$C$19*100,1))</f>
        <v>100</v>
      </c>
      <c r="E19" s="1574">
        <f t="shared" ref="E19:E39" si="3">IF(C19="-",IF(B19="-","-","皆減"),IF(B19="-","皆増",IF(C19-B19=0,"-",C19-B19)))</f>
        <v>25600000</v>
      </c>
      <c r="F19" s="79">
        <f t="shared" ref="F19:F39" si="4">IF(C19="-",IF(B19="-","-","皆減"),IF(B19="-","皆増",IF(C19-B19=0,"-",ROUND((C19-B19)/B19*100,1))))</f>
        <v>9.9</v>
      </c>
      <c r="G19" s="25"/>
      <c r="H19" s="1432"/>
      <c r="I19" s="1432"/>
      <c r="J19" s="1563"/>
      <c r="K19" s="1432"/>
      <c r="L19" s="1563"/>
      <c r="M19" s="1564"/>
    </row>
    <row r="20" spans="1:13" ht="15" customHeight="1">
      <c r="A20" s="66" t="s">
        <v>301</v>
      </c>
      <c r="B20" s="553">
        <f t="shared" ref="B20:C39" si="5">I34</f>
        <v>38964154</v>
      </c>
      <c r="C20" s="553">
        <f t="shared" si="5"/>
        <v>40944210</v>
      </c>
      <c r="D20" s="1575">
        <f t="shared" si="2"/>
        <v>14.5</v>
      </c>
      <c r="E20" s="1574">
        <f t="shared" si="3"/>
        <v>1980056</v>
      </c>
      <c r="F20" s="79">
        <f t="shared" si="4"/>
        <v>5.0999999999999996</v>
      </c>
      <c r="H20" s="1562" t="s">
        <v>4619</v>
      </c>
      <c r="I20" s="1416" t="s">
        <v>6472</v>
      </c>
      <c r="J20" s="1755" t="str">
        <f>HYPERLINK("#", "統計表リンク")</f>
        <v>統計表リンク</v>
      </c>
      <c r="K20" s="1432"/>
      <c r="L20" s="1563"/>
      <c r="M20" s="1564"/>
    </row>
    <row r="21" spans="1:13" ht="15" customHeight="1">
      <c r="A21" s="66" t="s">
        <v>300</v>
      </c>
      <c r="B21" s="553">
        <f t="shared" si="5"/>
        <v>732000</v>
      </c>
      <c r="C21" s="553">
        <f t="shared" si="5"/>
        <v>737000</v>
      </c>
      <c r="D21" s="1575">
        <f t="shared" si="2"/>
        <v>0.3</v>
      </c>
      <c r="E21" s="1574">
        <f t="shared" si="3"/>
        <v>5000</v>
      </c>
      <c r="F21" s="79">
        <f t="shared" si="4"/>
        <v>0.7</v>
      </c>
      <c r="H21" s="1432" t="s">
        <v>5061</v>
      </c>
      <c r="I21" s="1432"/>
      <c r="J21" s="1563"/>
      <c r="K21" s="1432"/>
      <c r="L21" s="1563"/>
      <c r="M21" s="1564"/>
    </row>
    <row r="22" spans="1:13" ht="15" customHeight="1">
      <c r="A22" s="66" t="s">
        <v>299</v>
      </c>
      <c r="B22" s="553">
        <f t="shared" si="5"/>
        <v>423000</v>
      </c>
      <c r="C22" s="553">
        <f t="shared" si="5"/>
        <v>603000</v>
      </c>
      <c r="D22" s="1575">
        <f t="shared" si="2"/>
        <v>0.2</v>
      </c>
      <c r="E22" s="1574">
        <f t="shared" si="3"/>
        <v>180000</v>
      </c>
      <c r="F22" s="79">
        <f t="shared" si="4"/>
        <v>42.6</v>
      </c>
      <c r="G22" s="63"/>
      <c r="H22" s="1424" t="s">
        <v>5015</v>
      </c>
      <c r="I22" s="1423" t="s">
        <v>5016</v>
      </c>
      <c r="J22" s="1565" t="s">
        <v>5017</v>
      </c>
      <c r="K22" s="1423" t="s">
        <v>5018</v>
      </c>
      <c r="L22" s="1565" t="s">
        <v>5019</v>
      </c>
      <c r="M22" s="1566" t="s">
        <v>5020</v>
      </c>
    </row>
    <row r="23" spans="1:13" ht="15" customHeight="1">
      <c r="A23" s="66" t="s">
        <v>298</v>
      </c>
      <c r="B23" s="553">
        <f t="shared" si="5"/>
        <v>986000</v>
      </c>
      <c r="C23" s="553">
        <f t="shared" si="5"/>
        <v>1274000</v>
      </c>
      <c r="D23" s="1575">
        <f t="shared" si="2"/>
        <v>0.5</v>
      </c>
      <c r="E23" s="1574">
        <f t="shared" si="3"/>
        <v>288000</v>
      </c>
      <c r="F23" s="79">
        <f t="shared" si="4"/>
        <v>29.2</v>
      </c>
      <c r="H23" s="1424" t="s">
        <v>5021</v>
      </c>
      <c r="I23" s="1580">
        <v>293700</v>
      </c>
      <c r="J23" s="1567">
        <v>100</v>
      </c>
      <c r="K23" s="1580">
        <v>293700</v>
      </c>
      <c r="L23" s="1567">
        <v>100</v>
      </c>
      <c r="M23" s="1568" t="s">
        <v>4191</v>
      </c>
    </row>
    <row r="24" spans="1:13" ht="15" customHeight="1">
      <c r="A24" s="66" t="s">
        <v>297</v>
      </c>
      <c r="B24" s="553">
        <f t="shared" ref="B24" si="6">I38</f>
        <v>953000</v>
      </c>
      <c r="C24" s="553">
        <f t="shared" si="5"/>
        <v>1940000</v>
      </c>
      <c r="D24" s="1575">
        <f t="shared" si="2"/>
        <v>0.7</v>
      </c>
      <c r="E24" s="1574">
        <f t="shared" si="3"/>
        <v>987000</v>
      </c>
      <c r="F24" s="79">
        <f t="shared" si="4"/>
        <v>103.6</v>
      </c>
      <c r="H24" s="1432"/>
      <c r="I24" s="1432"/>
      <c r="J24" s="1563"/>
      <c r="K24" s="1432"/>
      <c r="L24" s="1563"/>
      <c r="M24" s="1564"/>
    </row>
    <row r="25" spans="1:13" ht="15" customHeight="1">
      <c r="A25" s="66" t="s">
        <v>296</v>
      </c>
      <c r="B25" s="553">
        <f t="shared" si="5"/>
        <v>11701000</v>
      </c>
      <c r="C25" s="553">
        <f t="shared" si="5"/>
        <v>13027000</v>
      </c>
      <c r="D25" s="1575">
        <f t="shared" si="2"/>
        <v>4.5999999999999996</v>
      </c>
      <c r="E25" s="1574">
        <f t="shared" si="3"/>
        <v>1326000</v>
      </c>
      <c r="F25" s="79">
        <f t="shared" si="4"/>
        <v>11.3</v>
      </c>
      <c r="H25" s="1562" t="s">
        <v>4619</v>
      </c>
      <c r="I25" s="1416" t="s">
        <v>6473</v>
      </c>
      <c r="J25" s="1755" t="str">
        <f>HYPERLINK("#", "統計表リンク")</f>
        <v>統計表リンク</v>
      </c>
      <c r="K25" s="1432"/>
      <c r="L25" s="1563"/>
      <c r="M25" s="1564"/>
    </row>
    <row r="26" spans="1:13" ht="15" customHeight="1">
      <c r="A26" s="66" t="s">
        <v>295</v>
      </c>
      <c r="B26" s="553">
        <f t="shared" si="5"/>
        <v>282000</v>
      </c>
      <c r="C26" s="553">
        <f t="shared" si="5"/>
        <v>313000</v>
      </c>
      <c r="D26" s="1575">
        <f t="shared" si="2"/>
        <v>0.1</v>
      </c>
      <c r="E26" s="1574">
        <f t="shared" si="3"/>
        <v>31000</v>
      </c>
      <c r="F26" s="79">
        <f t="shared" si="4"/>
        <v>11</v>
      </c>
      <c r="H26" s="1432" t="s">
        <v>5024</v>
      </c>
      <c r="I26" s="1432"/>
      <c r="J26" s="1563"/>
      <c r="K26" s="1432"/>
      <c r="L26" s="1563"/>
      <c r="M26" s="1564"/>
    </row>
    <row r="27" spans="1:13" ht="15" customHeight="1">
      <c r="A27" s="66" t="s">
        <v>294</v>
      </c>
      <c r="B27" s="553">
        <f t="shared" si="5"/>
        <v>448000</v>
      </c>
      <c r="C27" s="553">
        <f t="shared" si="5"/>
        <v>303000</v>
      </c>
      <c r="D27" s="1575">
        <f t="shared" si="2"/>
        <v>0.1</v>
      </c>
      <c r="E27" s="1574">
        <f t="shared" si="3"/>
        <v>-145000</v>
      </c>
      <c r="F27" s="79">
        <f t="shared" si="4"/>
        <v>-32.4</v>
      </c>
      <c r="H27" s="1424" t="s">
        <v>5015</v>
      </c>
      <c r="I27" s="1423" t="s">
        <v>5016</v>
      </c>
      <c r="J27" s="1565" t="s">
        <v>5017</v>
      </c>
      <c r="K27" s="1423" t="s">
        <v>5018</v>
      </c>
      <c r="L27" s="1565" t="s">
        <v>5019</v>
      </c>
      <c r="M27" s="1566" t="s">
        <v>5020</v>
      </c>
    </row>
    <row r="28" spans="1:13" ht="15" customHeight="1">
      <c r="A28" s="66" t="s">
        <v>293</v>
      </c>
      <c r="B28" s="553">
        <f t="shared" si="5"/>
        <v>94000000</v>
      </c>
      <c r="C28" s="553">
        <f t="shared" si="5"/>
        <v>99000000</v>
      </c>
      <c r="D28" s="1575">
        <f t="shared" si="2"/>
        <v>35</v>
      </c>
      <c r="E28" s="1574">
        <f t="shared" si="3"/>
        <v>5000000</v>
      </c>
      <c r="F28" s="79">
        <f t="shared" si="4"/>
        <v>5.3</v>
      </c>
      <c r="H28" s="1424" t="s">
        <v>5021</v>
      </c>
      <c r="I28" s="1580">
        <v>639000</v>
      </c>
      <c r="J28" s="1567">
        <v>100</v>
      </c>
      <c r="K28" s="1580">
        <v>707000</v>
      </c>
      <c r="L28" s="1567">
        <v>90.4</v>
      </c>
      <c r="M28" s="1568">
        <v>-68000</v>
      </c>
    </row>
    <row r="29" spans="1:13" ht="15" customHeight="1">
      <c r="A29" s="71" t="s">
        <v>292</v>
      </c>
      <c r="B29" s="553">
        <f t="shared" si="5"/>
        <v>41000</v>
      </c>
      <c r="C29" s="553">
        <f t="shared" si="5"/>
        <v>40000</v>
      </c>
      <c r="D29" s="1575">
        <f t="shared" si="2"/>
        <v>0</v>
      </c>
      <c r="E29" s="1574">
        <f t="shared" si="3"/>
        <v>-1000</v>
      </c>
      <c r="F29" s="79">
        <f t="shared" si="4"/>
        <v>-2.4</v>
      </c>
      <c r="H29" s="1432"/>
      <c r="I29" s="1432"/>
      <c r="J29" s="1563"/>
      <c r="K29" s="1432"/>
      <c r="L29" s="1563"/>
      <c r="M29" s="1564"/>
    </row>
    <row r="30" spans="1:13" ht="15" customHeight="1">
      <c r="A30" s="66" t="s">
        <v>291</v>
      </c>
      <c r="B30" s="553">
        <f t="shared" si="5"/>
        <v>1286011</v>
      </c>
      <c r="C30" s="553">
        <f t="shared" si="5"/>
        <v>766090</v>
      </c>
      <c r="D30" s="1575">
        <f t="shared" si="2"/>
        <v>0.3</v>
      </c>
      <c r="E30" s="1574">
        <f t="shared" si="3"/>
        <v>-519921</v>
      </c>
      <c r="F30" s="79">
        <f t="shared" si="4"/>
        <v>-40.4</v>
      </c>
      <c r="H30" s="1562" t="s">
        <v>4619</v>
      </c>
      <c r="I30" s="1416" t="s">
        <v>5068</v>
      </c>
      <c r="J30" s="1755" t="str">
        <f>HYPERLINK("#", "統計表リンク")</f>
        <v>統計表リンク</v>
      </c>
      <c r="K30" s="1432"/>
      <c r="L30" s="1563"/>
      <c r="M30" s="1564"/>
    </row>
    <row r="31" spans="1:13" ht="15" customHeight="1">
      <c r="A31" s="66" t="s">
        <v>290</v>
      </c>
      <c r="B31" s="553">
        <f t="shared" si="5"/>
        <v>3680775</v>
      </c>
      <c r="C31" s="553">
        <f t="shared" si="5"/>
        <v>3446867</v>
      </c>
      <c r="D31" s="1575">
        <f t="shared" si="2"/>
        <v>1.2</v>
      </c>
      <c r="E31" s="1574">
        <f t="shared" si="3"/>
        <v>-233908</v>
      </c>
      <c r="F31" s="79">
        <f t="shared" si="4"/>
        <v>-6.4</v>
      </c>
      <c r="H31" s="1432" t="s">
        <v>5025</v>
      </c>
      <c r="I31" s="1432"/>
      <c r="J31" s="1572"/>
    </row>
    <row r="32" spans="1:13" ht="15" customHeight="1">
      <c r="A32" s="66" t="s">
        <v>289</v>
      </c>
      <c r="B32" s="553">
        <f t="shared" si="5"/>
        <v>52584606</v>
      </c>
      <c r="C32" s="553">
        <f t="shared" si="5"/>
        <v>57514827</v>
      </c>
      <c r="D32" s="1575">
        <f t="shared" si="2"/>
        <v>20.3</v>
      </c>
      <c r="E32" s="1574">
        <f t="shared" si="3"/>
        <v>4930221</v>
      </c>
      <c r="F32" s="79">
        <f t="shared" si="4"/>
        <v>9.4</v>
      </c>
      <c r="H32" s="1424" t="s">
        <v>5015</v>
      </c>
      <c r="I32" s="1423" t="str">
        <f>M3</f>
        <v>令和7年度</v>
      </c>
      <c r="J32" s="1423" t="str">
        <f>M4</f>
        <v>令和8年度</v>
      </c>
    </row>
    <row r="33" spans="1:10" ht="15" customHeight="1">
      <c r="A33" s="66" t="s">
        <v>288</v>
      </c>
      <c r="B33" s="553">
        <f t="shared" si="5"/>
        <v>22544239</v>
      </c>
      <c r="C33" s="553">
        <f t="shared" si="5"/>
        <v>25979827</v>
      </c>
      <c r="D33" s="1575">
        <f t="shared" si="2"/>
        <v>9.1999999999999993</v>
      </c>
      <c r="E33" s="1574">
        <f t="shared" si="3"/>
        <v>3435588</v>
      </c>
      <c r="F33" s="79">
        <f t="shared" si="4"/>
        <v>15.2</v>
      </c>
      <c r="H33" s="1423" t="s">
        <v>5021</v>
      </c>
      <c r="I33" s="1580">
        <v>257360000</v>
      </c>
      <c r="J33" s="1580">
        <v>282960000</v>
      </c>
    </row>
    <row r="34" spans="1:10" ht="15" customHeight="1">
      <c r="A34" s="66" t="s">
        <v>287</v>
      </c>
      <c r="B34" s="553">
        <f t="shared" si="5"/>
        <v>511805</v>
      </c>
      <c r="C34" s="553">
        <f t="shared" si="5"/>
        <v>1145884</v>
      </c>
      <c r="D34" s="1575">
        <f t="shared" si="2"/>
        <v>0.4</v>
      </c>
      <c r="E34" s="1574">
        <f t="shared" si="3"/>
        <v>634079</v>
      </c>
      <c r="F34" s="79">
        <f t="shared" si="4"/>
        <v>123.9</v>
      </c>
      <c r="H34" s="1573" t="s">
        <v>5026</v>
      </c>
      <c r="I34" s="1580">
        <v>38964154</v>
      </c>
      <c r="J34" s="1580">
        <v>40944210</v>
      </c>
    </row>
    <row r="35" spans="1:10" ht="15" customHeight="1">
      <c r="A35" s="66" t="s">
        <v>286</v>
      </c>
      <c r="B35" s="553">
        <f t="shared" si="5"/>
        <v>59803</v>
      </c>
      <c r="C35" s="553">
        <f t="shared" si="5"/>
        <v>71556</v>
      </c>
      <c r="D35" s="1575">
        <f t="shared" si="2"/>
        <v>0</v>
      </c>
      <c r="E35" s="1574">
        <f t="shared" si="3"/>
        <v>11753</v>
      </c>
      <c r="F35" s="79">
        <f t="shared" si="4"/>
        <v>19.7</v>
      </c>
      <c r="H35" s="1573" t="s">
        <v>5027</v>
      </c>
      <c r="I35" s="1580">
        <v>732000</v>
      </c>
      <c r="J35" s="1580">
        <v>737000</v>
      </c>
    </row>
    <row r="36" spans="1:10" ht="15" customHeight="1">
      <c r="A36" s="66" t="s">
        <v>285</v>
      </c>
      <c r="B36" s="553">
        <f t="shared" si="5"/>
        <v>21185076</v>
      </c>
      <c r="C36" s="553">
        <f t="shared" si="5"/>
        <v>17256725</v>
      </c>
      <c r="D36" s="1575">
        <f t="shared" si="2"/>
        <v>6.1</v>
      </c>
      <c r="E36" s="1574">
        <f t="shared" si="3"/>
        <v>-3928351</v>
      </c>
      <c r="F36" s="79">
        <f t="shared" si="4"/>
        <v>-18.5</v>
      </c>
      <c r="H36" s="1573" t="s">
        <v>5028</v>
      </c>
      <c r="I36" s="1580">
        <v>423000</v>
      </c>
      <c r="J36" s="1580">
        <v>603000</v>
      </c>
    </row>
    <row r="37" spans="1:10" ht="15" customHeight="1">
      <c r="A37" s="66" t="s">
        <v>284</v>
      </c>
      <c r="B37" s="553">
        <f t="shared" si="5"/>
        <v>2000000</v>
      </c>
      <c r="C37" s="553">
        <f t="shared" si="5"/>
        <v>2000000</v>
      </c>
      <c r="D37" s="1575">
        <f t="shared" si="2"/>
        <v>0.7</v>
      </c>
      <c r="E37" s="1574" t="str">
        <f t="shared" si="3"/>
        <v>-</v>
      </c>
      <c r="F37" s="79" t="str">
        <f t="shared" si="4"/>
        <v>-</v>
      </c>
      <c r="H37" s="1573" t="s">
        <v>5029</v>
      </c>
      <c r="I37" s="1580">
        <v>986000</v>
      </c>
      <c r="J37" s="1580">
        <v>1274000</v>
      </c>
    </row>
    <row r="38" spans="1:10" ht="15" customHeight="1">
      <c r="A38" s="66" t="s">
        <v>283</v>
      </c>
      <c r="B38" s="553">
        <f t="shared" si="5"/>
        <v>4977531</v>
      </c>
      <c r="C38" s="553">
        <f t="shared" si="5"/>
        <v>5026014</v>
      </c>
      <c r="D38" s="1575">
        <f t="shared" si="2"/>
        <v>1.8</v>
      </c>
      <c r="E38" s="1574">
        <f t="shared" si="3"/>
        <v>48483</v>
      </c>
      <c r="F38" s="79">
        <f t="shared" si="4"/>
        <v>1</v>
      </c>
      <c r="H38" s="1573" t="s">
        <v>5030</v>
      </c>
      <c r="I38" s="1580">
        <v>953000</v>
      </c>
      <c r="J38" s="1580">
        <v>1940000</v>
      </c>
    </row>
    <row r="39" spans="1:10" ht="15" customHeight="1">
      <c r="A39" s="66" t="s">
        <v>282</v>
      </c>
      <c r="B39" s="553" t="str">
        <f t="shared" si="5"/>
        <v>-</v>
      </c>
      <c r="C39" s="553">
        <f t="shared" si="5"/>
        <v>11571000</v>
      </c>
      <c r="D39" s="1575">
        <f t="shared" si="2"/>
        <v>4.0999999999999996</v>
      </c>
      <c r="E39" s="1574" t="str">
        <f t="shared" si="3"/>
        <v>皆増</v>
      </c>
      <c r="F39" s="79" t="str">
        <f t="shared" si="4"/>
        <v>皆増</v>
      </c>
      <c r="H39" s="1573" t="s">
        <v>5031</v>
      </c>
      <c r="I39" s="1580">
        <v>11701000</v>
      </c>
      <c r="J39" s="1580">
        <v>13027000</v>
      </c>
    </row>
    <row r="40" spans="1:10" ht="15" customHeight="1">
      <c r="D40" s="63"/>
      <c r="E40" s="68"/>
      <c r="F40" s="68" t="s">
        <v>263</v>
      </c>
      <c r="H40" s="1573" t="s">
        <v>5032</v>
      </c>
      <c r="I40" s="1580">
        <v>282000</v>
      </c>
      <c r="J40" s="1580">
        <v>313000</v>
      </c>
    </row>
    <row r="41" spans="1:10" ht="15" customHeight="1">
      <c r="A41" s="70" t="s">
        <v>281</v>
      </c>
      <c r="B41" s="69" t="s">
        <v>280</v>
      </c>
      <c r="D41" s="63"/>
      <c r="E41" s="68"/>
      <c r="F41" s="63"/>
      <c r="H41" s="1573" t="s">
        <v>5033</v>
      </c>
      <c r="I41" s="1580">
        <v>448000</v>
      </c>
      <c r="J41" s="1580">
        <v>303000</v>
      </c>
    </row>
    <row r="42" spans="1:10" ht="15" customHeight="1">
      <c r="A42" s="3193" t="s">
        <v>279</v>
      </c>
      <c r="B42" s="3191" t="str">
        <f>M3</f>
        <v>令和7年度</v>
      </c>
      <c r="C42" s="3191" t="str">
        <f>M4</f>
        <v>令和8年度</v>
      </c>
      <c r="D42" s="1577" t="s">
        <v>5063</v>
      </c>
      <c r="E42" s="3189" t="s">
        <v>278</v>
      </c>
      <c r="F42" s="3189" t="s">
        <v>277</v>
      </c>
      <c r="H42" s="1573" t="s">
        <v>5034</v>
      </c>
      <c r="I42" s="1580">
        <v>94000000</v>
      </c>
      <c r="J42" s="1580">
        <v>99000000</v>
      </c>
    </row>
    <row r="43" spans="1:10" ht="15" customHeight="1">
      <c r="A43" s="3194"/>
      <c r="B43" s="3192"/>
      <c r="C43" s="3192"/>
      <c r="D43" s="1578" t="str">
        <f>"("&amp;M4&amp;")"</f>
        <v>(令和8年度)</v>
      </c>
      <c r="E43" s="3190"/>
      <c r="F43" s="3190"/>
      <c r="G43" s="63"/>
      <c r="H43" s="1573" t="s">
        <v>5035</v>
      </c>
      <c r="I43" s="1580">
        <v>41000</v>
      </c>
      <c r="J43" s="1580">
        <v>40000</v>
      </c>
    </row>
    <row r="44" spans="1:10" ht="15" customHeight="1">
      <c r="A44" s="65" t="s">
        <v>264</v>
      </c>
      <c r="B44" s="553">
        <f>I58</f>
        <v>257360000</v>
      </c>
      <c r="C44" s="553">
        <f>J58</f>
        <v>282960000</v>
      </c>
      <c r="D44" s="1576">
        <f t="shared" ref="D44:D56" si="7">IF(C44="-","-",ROUND(C44/$C$44*100,1))</f>
        <v>100</v>
      </c>
      <c r="E44" s="1574">
        <f>IF(C44="-",IF(B44="-","-","皆減"),IF(B44="-","皆増",IF(C44-B44=0,"-",C44-B44)))</f>
        <v>25600000</v>
      </c>
      <c r="F44" s="79">
        <f>IF(C44="-",IF(B44="-","-","皆減"),IF(B44="-","皆増",IF(C44-B44=0,"-",ROUND((C44-B44)/B44*100,1))))</f>
        <v>9.9</v>
      </c>
      <c r="G44" s="63"/>
      <c r="H44" s="1573" t="s">
        <v>5036</v>
      </c>
      <c r="I44" s="1580">
        <v>1286011</v>
      </c>
      <c r="J44" s="1580">
        <v>766090</v>
      </c>
    </row>
    <row r="45" spans="1:10" ht="15" customHeight="1">
      <c r="A45" s="66" t="s">
        <v>276</v>
      </c>
      <c r="B45" s="553">
        <f t="shared" ref="B45:C45" si="8">I59</f>
        <v>592446</v>
      </c>
      <c r="C45" s="553">
        <f t="shared" si="8"/>
        <v>609514</v>
      </c>
      <c r="D45" s="1576">
        <f t="shared" si="7"/>
        <v>0.2</v>
      </c>
      <c r="E45" s="1574">
        <f t="shared" ref="E45:E56" si="9">IF(C45="-",IF(B45="-","-","皆減"),IF(B45="-","皆増",IF(C45-B45=0,"-",C45-B45)))</f>
        <v>17068</v>
      </c>
      <c r="F45" s="79">
        <f t="shared" ref="F45:F56" si="10">IF(C45="-",IF(B45="-","-","皆減"),IF(B45="-","皆増",IF(C45-B45=0,"-",ROUND((C45-B45)/B45*100,1))))</f>
        <v>2.9</v>
      </c>
      <c r="H45" s="1573" t="s">
        <v>5037</v>
      </c>
      <c r="I45" s="1580">
        <v>3680775</v>
      </c>
      <c r="J45" s="1580">
        <v>3446867</v>
      </c>
    </row>
    <row r="46" spans="1:10" ht="15" customHeight="1">
      <c r="A46" s="66" t="s">
        <v>275</v>
      </c>
      <c r="B46" s="553">
        <f t="shared" ref="B46:C46" si="11">I60</f>
        <v>28885540</v>
      </c>
      <c r="C46" s="553">
        <f t="shared" si="11"/>
        <v>30751226</v>
      </c>
      <c r="D46" s="1576">
        <f t="shared" si="7"/>
        <v>10.9</v>
      </c>
      <c r="E46" s="1574">
        <f t="shared" si="9"/>
        <v>1865686</v>
      </c>
      <c r="F46" s="79">
        <f t="shared" si="10"/>
        <v>6.5</v>
      </c>
      <c r="H46" s="1573" t="s">
        <v>5038</v>
      </c>
      <c r="I46" s="1580">
        <v>52584606</v>
      </c>
      <c r="J46" s="1580">
        <v>57514827</v>
      </c>
    </row>
    <row r="47" spans="1:10" ht="15" customHeight="1">
      <c r="A47" s="66" t="s">
        <v>274</v>
      </c>
      <c r="B47" s="553">
        <f t="shared" ref="B47:C47" si="12">I61</f>
        <v>8250874</v>
      </c>
      <c r="C47" s="553">
        <f t="shared" si="12"/>
        <v>8584805</v>
      </c>
      <c r="D47" s="1576">
        <f t="shared" si="7"/>
        <v>3</v>
      </c>
      <c r="E47" s="1574">
        <f t="shared" si="9"/>
        <v>333931</v>
      </c>
      <c r="F47" s="79">
        <f t="shared" si="10"/>
        <v>4</v>
      </c>
      <c r="H47" s="1573" t="s">
        <v>5039</v>
      </c>
      <c r="I47" s="1580">
        <v>22544239</v>
      </c>
      <c r="J47" s="1580">
        <v>25979827</v>
      </c>
    </row>
    <row r="48" spans="1:10" ht="15" customHeight="1">
      <c r="A48" s="66" t="s">
        <v>273</v>
      </c>
      <c r="B48" s="553">
        <f t="shared" ref="B48:C48" si="13">I62</f>
        <v>101396759</v>
      </c>
      <c r="C48" s="553">
        <f t="shared" si="13"/>
        <v>103785730</v>
      </c>
      <c r="D48" s="1576">
        <f t="shared" si="7"/>
        <v>36.700000000000003</v>
      </c>
      <c r="E48" s="1574">
        <f t="shared" si="9"/>
        <v>2388971</v>
      </c>
      <c r="F48" s="79">
        <f t="shared" si="10"/>
        <v>2.4</v>
      </c>
      <c r="H48" s="1573" t="s">
        <v>5040</v>
      </c>
      <c r="I48" s="1580">
        <v>511805</v>
      </c>
      <c r="J48" s="1580">
        <v>1145884</v>
      </c>
    </row>
    <row r="49" spans="1:10" ht="15" customHeight="1">
      <c r="A49" s="66" t="s">
        <v>272</v>
      </c>
      <c r="B49" s="553">
        <f t="shared" ref="B49:C49" si="14">I63</f>
        <v>8349321</v>
      </c>
      <c r="C49" s="553">
        <f t="shared" si="14"/>
        <v>8816971</v>
      </c>
      <c r="D49" s="1576">
        <f t="shared" si="7"/>
        <v>3.1</v>
      </c>
      <c r="E49" s="1574">
        <f t="shared" si="9"/>
        <v>467650</v>
      </c>
      <c r="F49" s="79">
        <f t="shared" si="10"/>
        <v>5.6</v>
      </c>
      <c r="H49" s="1573" t="s">
        <v>5041</v>
      </c>
      <c r="I49" s="1580">
        <v>59803</v>
      </c>
      <c r="J49" s="1580">
        <v>71556</v>
      </c>
    </row>
    <row r="50" spans="1:10" ht="15" customHeight="1">
      <c r="A50" s="66" t="s">
        <v>271</v>
      </c>
      <c r="B50" s="553">
        <f t="shared" ref="B50:C50" si="15">I64</f>
        <v>5997770</v>
      </c>
      <c r="C50" s="553">
        <f t="shared" si="15"/>
        <v>5326429</v>
      </c>
      <c r="D50" s="1576">
        <f t="shared" si="7"/>
        <v>1.9</v>
      </c>
      <c r="E50" s="1574">
        <f t="shared" si="9"/>
        <v>-671341</v>
      </c>
      <c r="F50" s="79">
        <f t="shared" si="10"/>
        <v>-11.2</v>
      </c>
      <c r="H50" s="1573" t="s">
        <v>5042</v>
      </c>
      <c r="I50" s="1580">
        <v>21185076</v>
      </c>
      <c r="J50" s="1580">
        <v>17256725</v>
      </c>
    </row>
    <row r="51" spans="1:10" ht="15" customHeight="1">
      <c r="A51" s="66" t="s">
        <v>270</v>
      </c>
      <c r="B51" s="553">
        <f t="shared" ref="B51:C51" si="16">I65</f>
        <v>21291538</v>
      </c>
      <c r="C51" s="553">
        <f t="shared" si="16"/>
        <v>25842770</v>
      </c>
      <c r="D51" s="1576">
        <f t="shared" si="7"/>
        <v>9.1</v>
      </c>
      <c r="E51" s="1574">
        <f t="shared" si="9"/>
        <v>4551232</v>
      </c>
      <c r="F51" s="79">
        <f t="shared" si="10"/>
        <v>21.4</v>
      </c>
      <c r="H51" s="1573" t="s">
        <v>5043</v>
      </c>
      <c r="I51" s="1580">
        <v>2000000</v>
      </c>
      <c r="J51" s="1580">
        <v>2000000</v>
      </c>
    </row>
    <row r="52" spans="1:10" ht="15" customHeight="1">
      <c r="A52" s="66" t="s">
        <v>269</v>
      </c>
      <c r="B52" s="553">
        <f t="shared" ref="B52:C52" si="17">I66</f>
        <v>34857177</v>
      </c>
      <c r="C52" s="553">
        <f t="shared" si="17"/>
        <v>47749937</v>
      </c>
      <c r="D52" s="1576">
        <f t="shared" si="7"/>
        <v>16.899999999999999</v>
      </c>
      <c r="E52" s="1574">
        <f t="shared" si="9"/>
        <v>12892760</v>
      </c>
      <c r="F52" s="79">
        <f t="shared" si="10"/>
        <v>37</v>
      </c>
      <c r="H52" s="1573" t="s">
        <v>5044</v>
      </c>
      <c r="I52" s="1580">
        <v>4977531</v>
      </c>
      <c r="J52" s="1580">
        <v>5026014</v>
      </c>
    </row>
    <row r="53" spans="1:10" ht="15" customHeight="1">
      <c r="A53" s="66" t="s">
        <v>268</v>
      </c>
      <c r="B53" s="553">
        <f t="shared" ref="B53:C53" si="18">I67</f>
        <v>27034475</v>
      </c>
      <c r="C53" s="553">
        <f t="shared" si="18"/>
        <v>29178805</v>
      </c>
      <c r="D53" s="1576">
        <f t="shared" si="7"/>
        <v>10.3</v>
      </c>
      <c r="E53" s="1574">
        <f t="shared" si="9"/>
        <v>2144330</v>
      </c>
      <c r="F53" s="79">
        <f t="shared" si="10"/>
        <v>7.9</v>
      </c>
      <c r="H53" s="1573" t="s">
        <v>5045</v>
      </c>
      <c r="I53" s="1580" t="s">
        <v>4191</v>
      </c>
      <c r="J53" s="1580">
        <v>11571000</v>
      </c>
    </row>
    <row r="54" spans="1:10" ht="15" customHeight="1">
      <c r="A54" s="66" t="s">
        <v>267</v>
      </c>
      <c r="B54" s="553">
        <f t="shared" ref="B54:C54" si="19">I68</f>
        <v>1248543</v>
      </c>
      <c r="C54" s="553">
        <f t="shared" si="19"/>
        <v>2449907</v>
      </c>
      <c r="D54" s="1576">
        <f t="shared" si="7"/>
        <v>0.9</v>
      </c>
      <c r="E54" s="1574">
        <f t="shared" si="9"/>
        <v>1201364</v>
      </c>
      <c r="F54" s="79">
        <f t="shared" si="10"/>
        <v>96.2</v>
      </c>
      <c r="H54" s="1432"/>
      <c r="I54" s="1432"/>
      <c r="J54" s="1563"/>
    </row>
    <row r="55" spans="1:10" ht="15" customHeight="1">
      <c r="A55" s="66" t="s">
        <v>266</v>
      </c>
      <c r="B55" s="553">
        <f t="shared" ref="B55:C55" si="20">I69</f>
        <v>19155557</v>
      </c>
      <c r="C55" s="553">
        <f t="shared" si="20"/>
        <v>19563906</v>
      </c>
      <c r="D55" s="1576">
        <f t="shared" si="7"/>
        <v>6.9</v>
      </c>
      <c r="E55" s="1574">
        <f t="shared" si="9"/>
        <v>408349</v>
      </c>
      <c r="F55" s="79">
        <f t="shared" si="10"/>
        <v>2.1</v>
      </c>
      <c r="H55" s="1562" t="s">
        <v>4619</v>
      </c>
      <c r="I55" s="1416" t="s">
        <v>5068</v>
      </c>
      <c r="J55" s="1755" t="str">
        <f>HYPERLINK("#", "統計表リンク")</f>
        <v>統計表リンク</v>
      </c>
    </row>
    <row r="56" spans="1:10" ht="15" customHeight="1">
      <c r="A56" s="66" t="s">
        <v>265</v>
      </c>
      <c r="B56" s="553">
        <f t="shared" ref="B56:C56" si="21">I70</f>
        <v>300000</v>
      </c>
      <c r="C56" s="553">
        <f t="shared" si="21"/>
        <v>300000</v>
      </c>
      <c r="D56" s="1576">
        <f t="shared" si="7"/>
        <v>0.1</v>
      </c>
      <c r="E56" s="1574" t="str">
        <f t="shared" si="9"/>
        <v>-</v>
      </c>
      <c r="F56" s="79" t="str">
        <f t="shared" si="10"/>
        <v>-</v>
      </c>
      <c r="H56" s="1432" t="s">
        <v>5046</v>
      </c>
      <c r="I56" s="1432"/>
      <c r="J56" s="1563"/>
    </row>
    <row r="57" spans="1:10" ht="15" customHeight="1">
      <c r="F57" s="61" t="s">
        <v>263</v>
      </c>
      <c r="H57" s="1424" t="s">
        <v>5015</v>
      </c>
      <c r="I57" s="1423" t="str">
        <f>M3</f>
        <v>令和7年度</v>
      </c>
      <c r="J57" s="1423" t="str">
        <f>M4</f>
        <v>令和8年度</v>
      </c>
    </row>
    <row r="58" spans="1:10" ht="15" customHeight="1">
      <c r="H58" s="1424" t="s">
        <v>5021</v>
      </c>
      <c r="I58" s="1580">
        <v>257360000</v>
      </c>
      <c r="J58" s="1580">
        <v>282960000</v>
      </c>
    </row>
    <row r="59" spans="1:10" ht="14.25" customHeight="1">
      <c r="H59" s="1398" t="s">
        <v>5047</v>
      </c>
      <c r="I59" s="1580">
        <v>592446</v>
      </c>
      <c r="J59" s="1580">
        <v>609514</v>
      </c>
    </row>
    <row r="60" spans="1:10" ht="14.25" customHeight="1">
      <c r="H60" s="1398" t="s">
        <v>5048</v>
      </c>
      <c r="I60" s="1580">
        <v>28885540</v>
      </c>
      <c r="J60" s="1580">
        <v>30751226</v>
      </c>
    </row>
    <row r="61" spans="1:10" ht="14.25" customHeight="1">
      <c r="H61" s="1398" t="s">
        <v>5049</v>
      </c>
      <c r="I61" s="1580">
        <v>8250874</v>
      </c>
      <c r="J61" s="1580">
        <v>8584805</v>
      </c>
    </row>
    <row r="62" spans="1:10" ht="14.25" customHeight="1">
      <c r="H62" s="1398" t="s">
        <v>5050</v>
      </c>
      <c r="I62" s="1580">
        <v>101396759</v>
      </c>
      <c r="J62" s="1580">
        <v>103785730</v>
      </c>
    </row>
    <row r="63" spans="1:10" ht="14.25" customHeight="1">
      <c r="H63" s="1398" t="s">
        <v>5051</v>
      </c>
      <c r="I63" s="1580">
        <v>8349321</v>
      </c>
      <c r="J63" s="1580">
        <v>8816971</v>
      </c>
    </row>
    <row r="64" spans="1:10" ht="14.25" customHeight="1">
      <c r="H64" s="1398" t="s">
        <v>5052</v>
      </c>
      <c r="I64" s="1580">
        <v>5997770</v>
      </c>
      <c r="J64" s="1580">
        <v>5326429</v>
      </c>
    </row>
    <row r="65" spans="8:10" ht="14.25" customHeight="1">
      <c r="H65" s="1398" t="s">
        <v>5053</v>
      </c>
      <c r="I65" s="1580">
        <v>21291538</v>
      </c>
      <c r="J65" s="1580">
        <v>25842770</v>
      </c>
    </row>
    <row r="66" spans="8:10" ht="14.25" customHeight="1">
      <c r="H66" s="1398" t="s">
        <v>5054</v>
      </c>
      <c r="I66" s="1580">
        <v>34857177</v>
      </c>
      <c r="J66" s="1580">
        <v>47749937</v>
      </c>
    </row>
    <row r="67" spans="8:10" ht="14.25" customHeight="1">
      <c r="H67" s="1398" t="s">
        <v>5055</v>
      </c>
      <c r="I67" s="1580">
        <v>27034475</v>
      </c>
      <c r="J67" s="1580">
        <v>29178805</v>
      </c>
    </row>
    <row r="68" spans="8:10" ht="14.25" customHeight="1">
      <c r="H68" s="1398" t="s">
        <v>5056</v>
      </c>
      <c r="I68" s="1580">
        <v>1248543</v>
      </c>
      <c r="J68" s="1580">
        <v>2449907</v>
      </c>
    </row>
    <row r="69" spans="8:10" ht="14.25" customHeight="1">
      <c r="H69" s="1398" t="s">
        <v>5057</v>
      </c>
      <c r="I69" s="1580">
        <v>19155557</v>
      </c>
      <c r="J69" s="1580">
        <v>19563906</v>
      </c>
    </row>
    <row r="70" spans="8:10" ht="14.25" customHeight="1">
      <c r="H70" s="1398" t="s">
        <v>5058</v>
      </c>
      <c r="I70" s="1580">
        <v>300000</v>
      </c>
      <c r="J70" s="1580">
        <v>300000</v>
      </c>
    </row>
  </sheetData>
  <sheetProtection algorithmName="SHA-512" hashValue="fdG+V1f1vxO1zkboyXCJhn76cobp6AzQzxN3/y4HVThxP8kPBZzkZ3fSZRkKGf08UrhkVNENHWg7YKuQ9yH8vg==" saltValue="y2h1SPeZ0XH1CT1yplyW7w==" spinCount="100000" sheet="1" objects="1" scenarios="1"/>
  <customSheetViews>
    <customSheetView guid="{0048CC1A-5574-4F72-829A-CCCEAA565538}" showPageBreaks="1" fitToPage="1" printArea="1" view="pageBreakPreview" topLeftCell="C1">
      <selection activeCell="I58" sqref="I58:J70"/>
      <pageMargins left="0.78740157480314965" right="0.78740157480314965" top="0.98425196850393704" bottom="0.59055118110236227" header="0.51181102362204722" footer="0.51181102362204722"/>
      <printOptions horizontalCentered="1"/>
      <headerFooter alignWithMargins="0"/>
    </customSheetView>
    <customSheetView guid="{26B164F3-B659-4B9F-AB6F-C19AF25BA7B7}" showPageBreaks="1" fitToPage="1" printArea="1" view="pageBreakPreview">
      <selection activeCell="A4" sqref="A4"/>
      <pageMargins left="0.78740157480314965" right="0.78740157480314965" top="0.98425196850393704" bottom="0.59055118110236227" header="0.51181102362204722" footer="0.51181102362204722"/>
      <printOptions horizontalCentered="1"/>
      <headerFooter alignWithMargins="0"/>
    </customSheetView>
  </customSheetViews>
  <mergeCells count="12">
    <mergeCell ref="F42:F43"/>
    <mergeCell ref="E42:E43"/>
    <mergeCell ref="C42:C43"/>
    <mergeCell ref="B42:B43"/>
    <mergeCell ref="A42:A43"/>
    <mergeCell ref="A1:D1"/>
    <mergeCell ref="A2:D2"/>
    <mergeCell ref="F17:F18"/>
    <mergeCell ref="E17:E18"/>
    <mergeCell ref="C17:C18"/>
    <mergeCell ref="B17:B18"/>
    <mergeCell ref="A17:A18"/>
  </mergeCells>
  <phoneticPr fontId="7"/>
  <printOptions horizontalCentered="1"/>
  <pageMargins left="0.78740157480314965" right="0.78740157480314965" top="0.98425196850393704" bottom="0.59055118110236227" header="0.51181102362204722" footer="0.5118110236220472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V55"/>
  <sheetViews>
    <sheetView view="pageBreakPreview" zoomScale="90" zoomScaleNormal="100" zoomScaleSheetLayoutView="90" workbookViewId="0">
      <selection activeCell="I29" sqref="I29"/>
    </sheetView>
  </sheetViews>
  <sheetFormatPr defaultColWidth="9" defaultRowHeight="13"/>
  <cols>
    <col min="1" max="1" width="13.58203125" style="86" customWidth="1"/>
    <col min="2" max="7" width="12.58203125" style="86" customWidth="1"/>
    <col min="8" max="8" width="12.9140625" style="86" customWidth="1"/>
    <col min="9" max="9" width="11.58203125" style="86" customWidth="1"/>
    <col min="10" max="11" width="15.58203125" style="86" customWidth="1"/>
    <col min="12" max="12" width="25.58203125" style="86" customWidth="1"/>
    <col min="13" max="14" width="15.58203125" style="86" customWidth="1"/>
    <col min="15" max="15" width="31.75" style="86" customWidth="1"/>
    <col min="16" max="16" width="9" style="86"/>
    <col min="17" max="17" width="20.5" style="86" bestFit="1" customWidth="1"/>
    <col min="18" max="16384" width="9" style="86"/>
  </cols>
  <sheetData>
    <row r="1" spans="1:22" s="183" customFormat="1" ht="20.149999999999999" customHeight="1">
      <c r="A1" s="2777" t="str">
        <f>HYPERLINK("#", "【目次に戻る】")</f>
        <v>【目次に戻る】</v>
      </c>
      <c r="B1" s="2777"/>
      <c r="C1" s="2777"/>
      <c r="D1" s="2777"/>
      <c r="E1" s="2777"/>
      <c r="F1" s="1182"/>
      <c r="G1" s="1182"/>
      <c r="H1" s="1182"/>
      <c r="I1" s="1182"/>
      <c r="J1" s="1182"/>
      <c r="K1" s="1182"/>
      <c r="L1" s="1182"/>
      <c r="M1" s="1182"/>
      <c r="N1" s="1182"/>
      <c r="O1" s="1182"/>
      <c r="P1" s="1182"/>
      <c r="Q1" s="1182"/>
      <c r="R1" s="1182"/>
      <c r="S1" s="1182"/>
      <c r="T1" s="1182"/>
      <c r="U1" s="1182"/>
      <c r="V1" s="1182"/>
    </row>
    <row r="2" spans="1:22" s="183" customFormat="1" ht="20.149999999999999" customHeight="1">
      <c r="A2" s="2777" t="str">
        <f>HYPERLINK("#", "【業務所管課別目次に戻る】")</f>
        <v>【業務所管課別目次に戻る】</v>
      </c>
      <c r="B2" s="2777"/>
      <c r="C2" s="2777"/>
      <c r="D2" s="2777"/>
      <c r="E2" s="2777"/>
      <c r="F2" s="1182"/>
      <c r="G2" s="1182"/>
      <c r="H2" s="1182"/>
      <c r="I2" s="1182"/>
      <c r="J2" s="1182"/>
      <c r="K2" s="1182"/>
      <c r="L2" s="1182"/>
      <c r="M2" s="1182"/>
      <c r="N2" s="1182"/>
      <c r="O2" s="1182"/>
      <c r="P2" s="1182"/>
      <c r="Q2" s="1182"/>
      <c r="R2" s="1182"/>
      <c r="S2" s="1182"/>
      <c r="T2" s="1182"/>
      <c r="U2" s="1182"/>
      <c r="V2" s="1182"/>
    </row>
    <row r="3" spans="1:22" ht="19" customHeight="1">
      <c r="A3" s="98" t="s">
        <v>326</v>
      </c>
      <c r="B3" s="2"/>
      <c r="C3" s="2"/>
      <c r="D3" s="2"/>
      <c r="E3" s="2"/>
      <c r="F3" s="2"/>
      <c r="G3" s="2"/>
      <c r="I3" s="1188" t="s">
        <v>9204</v>
      </c>
      <c r="J3" s="1437"/>
      <c r="K3" s="1189" t="s">
        <v>4618</v>
      </c>
      <c r="L3" s="1595" t="str">
        <f>"（"&amp;設定!$B$4&amp;設定!$C$4&amp;"年度当初予算）"</f>
        <v>（令和8年度当初予算）</v>
      </c>
    </row>
    <row r="4" spans="1:22" ht="19" customHeight="1">
      <c r="A4" s="2"/>
      <c r="B4" s="2"/>
      <c r="C4" s="2"/>
      <c r="D4" s="3198" t="s">
        <v>325</v>
      </c>
      <c r="E4" s="3199"/>
      <c r="F4" s="1582"/>
      <c r="G4" s="4" t="str">
        <f>L3</f>
        <v>（令和8年度当初予算）</v>
      </c>
      <c r="I4" s="1405"/>
      <c r="J4" s="1192"/>
      <c r="K4" s="1189"/>
    </row>
    <row r="5" spans="1:22" ht="15" customHeight="1">
      <c r="A5" s="2"/>
      <c r="B5" s="2"/>
      <c r="C5" s="2"/>
      <c r="D5" s="2"/>
      <c r="E5" s="2"/>
      <c r="F5" s="2"/>
      <c r="G5" s="2"/>
      <c r="J5" s="88" t="s">
        <v>324</v>
      </c>
      <c r="K5" s="88" t="s">
        <v>323</v>
      </c>
    </row>
    <row r="6" spans="1:22" ht="15" customHeight="1" thickBot="1">
      <c r="A6" s="2"/>
      <c r="B6" s="2"/>
      <c r="C6" s="2"/>
      <c r="D6" s="2"/>
      <c r="E6" s="2"/>
      <c r="F6" s="2"/>
      <c r="G6" s="2"/>
      <c r="I6" s="97" t="s">
        <v>322</v>
      </c>
      <c r="J6" s="96" t="s">
        <v>321</v>
      </c>
      <c r="K6" s="96" t="s">
        <v>320</v>
      </c>
      <c r="L6" s="3196"/>
      <c r="M6" s="3197"/>
      <c r="N6" s="3197"/>
      <c r="O6" s="3197"/>
    </row>
    <row r="7" spans="1:22" ht="15" customHeight="1" thickTop="1">
      <c r="A7" s="2"/>
      <c r="B7" s="2"/>
      <c r="C7" s="2"/>
      <c r="D7" s="2"/>
      <c r="E7" s="2"/>
      <c r="F7" s="2"/>
      <c r="G7" s="2"/>
      <c r="I7" s="1583" t="s">
        <v>319</v>
      </c>
      <c r="J7" s="1584">
        <f>SUM(K10:K14)/K26</f>
        <v>0.2497078951088493</v>
      </c>
      <c r="K7" s="1585"/>
      <c r="M7" s="95"/>
    </row>
    <row r="8" spans="1:22" ht="15" customHeight="1">
      <c r="A8" s="2"/>
      <c r="B8" s="2"/>
      <c r="C8" s="2"/>
      <c r="D8" s="2"/>
      <c r="E8" s="2"/>
      <c r="F8" s="2"/>
      <c r="G8" s="2"/>
      <c r="I8" s="1586" t="s">
        <v>318</v>
      </c>
      <c r="J8" s="1587">
        <f>SUM(K15:K18)/K26</f>
        <v>0.75029210489115072</v>
      </c>
      <c r="K8" s="1588"/>
      <c r="L8" s="94"/>
    </row>
    <row r="9" spans="1:22" ht="15" customHeight="1" thickBot="1">
      <c r="A9" s="2"/>
      <c r="B9" s="2"/>
      <c r="C9" s="2"/>
      <c r="D9" s="2"/>
      <c r="E9" s="2"/>
      <c r="F9" s="2"/>
      <c r="G9" s="2"/>
      <c r="I9" s="1586" t="s">
        <v>317</v>
      </c>
      <c r="J9" s="1587">
        <v>1</v>
      </c>
      <c r="K9" s="1588"/>
      <c r="L9" s="93" t="s">
        <v>5080</v>
      </c>
      <c r="M9" s="92" t="s">
        <v>279</v>
      </c>
      <c r="N9" s="89" t="s">
        <v>316</v>
      </c>
    </row>
    <row r="10" spans="1:22" ht="50.15" customHeight="1" thickTop="1">
      <c r="A10" s="2"/>
      <c r="B10" s="2"/>
      <c r="C10" s="2"/>
      <c r="D10" s="2"/>
      <c r="E10" s="2"/>
      <c r="F10" s="2"/>
      <c r="G10" s="2"/>
      <c r="I10" s="1586" t="s">
        <v>5076</v>
      </c>
      <c r="J10" s="1589"/>
      <c r="K10" s="1590">
        <f>'17'!C30+'17'!C31+'17'!C34+'17'!C35</f>
        <v>5430397</v>
      </c>
      <c r="L10" s="1627" t="str">
        <f>IFERROR(M10&amp;""&amp;TEXT(K10,"#,###")&amp;"千円"&amp;""&amp;TEXT(N10,"0.0%"),M10&amp;"ERROR")</f>
        <v>分担金及び負担金
使用料及び手数料
財産収入、寄附金5,430,397千円1.9%</v>
      </c>
      <c r="M10" s="1625" t="s">
        <v>315</v>
      </c>
      <c r="N10" s="1594">
        <f t="shared" ref="N10:N25" si="0">IF(K10="-"," 掲載除外する",K10/$K$26)</f>
        <v>1.9191394543398362E-2</v>
      </c>
    </row>
    <row r="11" spans="1:22" ht="15" customHeight="1">
      <c r="A11" s="2"/>
      <c r="B11" s="2"/>
      <c r="C11" s="2"/>
      <c r="D11" s="2"/>
      <c r="E11" s="2"/>
      <c r="F11" s="2"/>
      <c r="G11" s="2"/>
      <c r="I11" s="1586" t="s">
        <v>5076</v>
      </c>
      <c r="J11" s="1589"/>
      <c r="K11" s="1590">
        <f>'17'!C37</f>
        <v>2000000</v>
      </c>
      <c r="L11" s="1628" t="str">
        <f t="shared" ref="L11:L25" si="1">M11&amp;""&amp;TEXT(K11,"#,###")&amp;"千円"&amp;""&amp;TEXT(N11,"0.0%")</f>
        <v>繰越金2,000,000千円0.7%</v>
      </c>
      <c r="M11" s="1619" t="str">
        <f>'17'!A37</f>
        <v>繰越金</v>
      </c>
      <c r="N11" s="1594">
        <f t="shared" si="0"/>
        <v>7.0681368391292054E-3</v>
      </c>
    </row>
    <row r="12" spans="1:22" ht="15" customHeight="1">
      <c r="A12" s="2"/>
      <c r="B12" s="2"/>
      <c r="C12" s="2"/>
      <c r="D12" s="2"/>
      <c r="E12" s="2"/>
      <c r="F12" s="2"/>
      <c r="G12" s="2"/>
      <c r="I12" s="1586" t="s">
        <v>5076</v>
      </c>
      <c r="J12" s="1589"/>
      <c r="K12" s="1590">
        <f>'17'!C38</f>
        <v>5026014</v>
      </c>
      <c r="L12" s="1628" t="str">
        <f t="shared" si="1"/>
        <v>諸収入5,026,014千円1.8%</v>
      </c>
      <c r="M12" s="1619" t="str">
        <f>'17'!A38</f>
        <v>諸収入</v>
      </c>
      <c r="N12" s="1594">
        <f t="shared" si="0"/>
        <v>1.7762277353689567E-2</v>
      </c>
    </row>
    <row r="13" spans="1:22" ht="15" customHeight="1">
      <c r="A13" s="2"/>
      <c r="B13" s="2"/>
      <c r="C13" s="2"/>
      <c r="D13" s="2"/>
      <c r="E13" s="2"/>
      <c r="F13" s="2"/>
      <c r="G13" s="2"/>
      <c r="I13" s="1586" t="s">
        <v>5076</v>
      </c>
      <c r="J13" s="1589"/>
      <c r="K13" s="1590">
        <f>'17'!C36</f>
        <v>17256725</v>
      </c>
      <c r="L13" s="1628" t="str">
        <f t="shared" si="1"/>
        <v>繰入金17,256,725千円6.1%</v>
      </c>
      <c r="M13" s="1619" t="str">
        <f>'17'!A36</f>
        <v>繰入金</v>
      </c>
      <c r="N13" s="1594">
        <f t="shared" si="0"/>
        <v>6.0986446847610967E-2</v>
      </c>
    </row>
    <row r="14" spans="1:22" ht="15" customHeight="1">
      <c r="A14" s="2"/>
      <c r="B14" s="2"/>
      <c r="C14" s="2"/>
      <c r="D14" s="2"/>
      <c r="E14" s="2"/>
      <c r="F14" s="2"/>
      <c r="G14" s="2"/>
      <c r="I14" s="1586" t="s">
        <v>5076</v>
      </c>
      <c r="J14" s="1589"/>
      <c r="K14" s="1590">
        <f>'17'!C20</f>
        <v>40944210</v>
      </c>
      <c r="L14" s="1628" t="str">
        <f t="shared" si="1"/>
        <v>特別区税40,944,210千円14.5%</v>
      </c>
      <c r="M14" s="1619" t="str">
        <f>'17'!A20</f>
        <v>特別区税</v>
      </c>
      <c r="N14" s="1594">
        <f t="shared" si="0"/>
        <v>0.14469963952502121</v>
      </c>
    </row>
    <row r="15" spans="1:22" ht="60" customHeight="1">
      <c r="A15" s="2"/>
      <c r="B15" s="2"/>
      <c r="C15" s="2"/>
      <c r="D15" s="2"/>
      <c r="E15" s="2"/>
      <c r="F15" s="2"/>
      <c r="G15" s="2"/>
      <c r="I15" s="1586" t="s">
        <v>5076</v>
      </c>
      <c r="J15" s="1589"/>
      <c r="K15" s="1590">
        <f>'17'!C21+'17'!C22+'17'!C23+'17'!C24+'17'!C25+'17'!C26+'17'!C27+'17'!C29+'17'!C33</f>
        <v>44216827</v>
      </c>
      <c r="L15" s="1628" t="str">
        <f>M15&amp;""&amp;TEXT(K15,"#,###")&amp;"千円"&amp;""&amp;
TEXT(N15,"0.0%")</f>
        <v>都支出金
地方消費税交付金
地方特例交付金
利子割交付金など44,216,827千円15.6%</v>
      </c>
      <c r="M15" s="1625" t="s">
        <v>314</v>
      </c>
      <c r="N15" s="1594">
        <f t="shared" si="0"/>
        <v>0.15626529191405145</v>
      </c>
      <c r="O15" s="1596" t="s">
        <v>5069</v>
      </c>
    </row>
    <row r="16" spans="1:22" ht="15" customHeight="1">
      <c r="A16" s="2"/>
      <c r="B16" s="2"/>
      <c r="C16" s="2"/>
      <c r="D16" s="2"/>
      <c r="E16" s="2"/>
      <c r="F16" s="2"/>
      <c r="G16" s="2"/>
      <c r="I16" s="1586" t="s">
        <v>5076</v>
      </c>
      <c r="J16" s="1589"/>
      <c r="K16" s="1590">
        <f>'17'!C39</f>
        <v>11571000</v>
      </c>
      <c r="L16" s="1628" t="str">
        <f t="shared" si="1"/>
        <v>特別区債11,571,000千円4.1%</v>
      </c>
      <c r="M16" s="1619" t="str">
        <f>'17'!A39</f>
        <v>特別区債</v>
      </c>
      <c r="N16" s="1594">
        <f t="shared" si="0"/>
        <v>4.089270568278202E-2</v>
      </c>
    </row>
    <row r="17" spans="1:18" ht="15" customHeight="1">
      <c r="A17" s="2"/>
      <c r="B17" s="2"/>
      <c r="C17" s="2"/>
      <c r="D17" s="2"/>
      <c r="E17" s="2"/>
      <c r="F17" s="2"/>
      <c r="G17" s="2"/>
      <c r="I17" s="1586" t="s">
        <v>5076</v>
      </c>
      <c r="J17" s="1589"/>
      <c r="K17" s="1590">
        <f>'17'!C32</f>
        <v>57514827</v>
      </c>
      <c r="L17" s="1628" t="str">
        <f t="shared" si="1"/>
        <v>国庫支出金57,514,827千円20.3%</v>
      </c>
      <c r="M17" s="1619" t="str">
        <f>'17'!A32</f>
        <v>国庫支出金</v>
      </c>
      <c r="N17" s="1594">
        <f t="shared" si="0"/>
        <v>0.20326133375742153</v>
      </c>
    </row>
    <row r="18" spans="1:18" ht="15" customHeight="1" thickBot="1">
      <c r="A18" s="2"/>
      <c r="B18" s="2"/>
      <c r="C18" s="2"/>
      <c r="D18" s="2"/>
      <c r="E18" s="2"/>
      <c r="F18" s="2"/>
      <c r="G18" s="2"/>
      <c r="I18" s="1610" t="s">
        <v>5077</v>
      </c>
      <c r="J18" s="1611"/>
      <c r="K18" s="1612">
        <f>'17'!C28</f>
        <v>99000000</v>
      </c>
      <c r="L18" s="1629" t="str">
        <f t="shared" si="1"/>
        <v>特別区交付金99,000,000千円35.0%</v>
      </c>
      <c r="M18" s="1620" t="str">
        <f>'17'!A28</f>
        <v>特別区交付金</v>
      </c>
      <c r="N18" s="1613">
        <f t="shared" si="0"/>
        <v>0.34987277353689566</v>
      </c>
    </row>
    <row r="19" spans="1:18" ht="15" customHeight="1" thickTop="1">
      <c r="A19" s="2"/>
      <c r="B19" s="2"/>
      <c r="C19" s="2"/>
      <c r="D19" s="2"/>
      <c r="E19" s="2"/>
      <c r="F19" s="2"/>
      <c r="G19" s="2"/>
      <c r="I19" s="1614" t="s">
        <v>5078</v>
      </c>
      <c r="J19" s="1615"/>
      <c r="K19" s="1616">
        <f>'17'!C53</f>
        <v>29178805</v>
      </c>
      <c r="L19" s="1630" t="str">
        <f t="shared" si="1"/>
        <v>職員費29,178,805千円10.3%</v>
      </c>
      <c r="M19" s="1621" t="str">
        <f>'17'!A53</f>
        <v>職員費</v>
      </c>
      <c r="N19" s="1617">
        <f t="shared" si="0"/>
        <v>0.10311989327113373</v>
      </c>
    </row>
    <row r="20" spans="1:18" ht="15" customHeight="1">
      <c r="A20" s="2"/>
      <c r="B20" s="2"/>
      <c r="C20" s="2"/>
      <c r="D20" s="2"/>
      <c r="E20" s="2"/>
      <c r="F20" s="2"/>
      <c r="G20" s="2"/>
      <c r="I20" s="1586" t="s">
        <v>5079</v>
      </c>
      <c r="J20" s="1589"/>
      <c r="K20" s="1590">
        <f>'17'!C48</f>
        <v>103785730</v>
      </c>
      <c r="L20" s="1628" t="str">
        <f t="shared" si="1"/>
        <v>福祉費103,785,730千円36.7%</v>
      </c>
      <c r="M20" s="1622" t="str">
        <f>'17'!A48</f>
        <v>福祉費</v>
      </c>
      <c r="N20" s="1594">
        <f t="shared" si="0"/>
        <v>0.36678587079445857</v>
      </c>
    </row>
    <row r="21" spans="1:18" ht="15" customHeight="1">
      <c r="A21" s="2"/>
      <c r="B21" s="2"/>
      <c r="C21" s="2"/>
      <c r="D21" s="2"/>
      <c r="E21" s="2"/>
      <c r="F21" s="2"/>
      <c r="G21" s="2"/>
      <c r="I21" s="1586" t="s">
        <v>5079</v>
      </c>
      <c r="J21" s="1589"/>
      <c r="K21" s="1590">
        <f>'17'!C46</f>
        <v>30751226</v>
      </c>
      <c r="L21" s="1628" t="str">
        <f t="shared" si="1"/>
        <v>総務費30,751,226千円10.9%</v>
      </c>
      <c r="M21" s="1622" t="str">
        <f>'17'!A46</f>
        <v>総務費</v>
      </c>
      <c r="N21" s="1594">
        <f t="shared" si="0"/>
        <v>0.10867693666949392</v>
      </c>
    </row>
    <row r="22" spans="1:18" ht="15" customHeight="1">
      <c r="A22" s="2"/>
      <c r="B22" s="2"/>
      <c r="C22" s="2"/>
      <c r="D22" s="2"/>
      <c r="E22" s="2"/>
      <c r="F22" s="2"/>
      <c r="G22" s="2"/>
      <c r="I22" s="1586" t="s">
        <v>5079</v>
      </c>
      <c r="J22" s="1589"/>
      <c r="K22" s="1590">
        <f>'17'!C51</f>
        <v>25842770</v>
      </c>
      <c r="L22" s="1628" t="str">
        <f t="shared" si="1"/>
        <v>都市整備費25,842,770千円9.1%</v>
      </c>
      <c r="M22" s="1622" t="str">
        <f>'17'!A51</f>
        <v>都市整備費</v>
      </c>
      <c r="N22" s="1594">
        <f t="shared" si="0"/>
        <v>9.1330117331071534E-2</v>
      </c>
    </row>
    <row r="23" spans="1:18" ht="15" customHeight="1">
      <c r="A23" s="2"/>
      <c r="B23" s="2"/>
      <c r="C23" s="2"/>
      <c r="D23" s="2"/>
      <c r="E23" s="2"/>
      <c r="F23" s="2"/>
      <c r="G23" s="2"/>
      <c r="I23" s="1586" t="s">
        <v>5079</v>
      </c>
      <c r="J23" s="1589"/>
      <c r="K23" s="1590">
        <f>'17'!C52</f>
        <v>47749937</v>
      </c>
      <c r="L23" s="1628" t="str">
        <f t="shared" si="1"/>
        <v>教育費47,749,937千円16.9%</v>
      </c>
      <c r="M23" s="1622" t="str">
        <f>'17'!A52</f>
        <v>教育費</v>
      </c>
      <c r="N23" s="1594">
        <f t="shared" si="0"/>
        <v>0.16875154438789935</v>
      </c>
    </row>
    <row r="24" spans="1:18" ht="15" customHeight="1">
      <c r="A24" s="2"/>
      <c r="B24" s="2"/>
      <c r="C24" s="2"/>
      <c r="D24" s="2"/>
      <c r="E24" s="2"/>
      <c r="F24" s="2"/>
      <c r="G24" s="2"/>
      <c r="I24" s="1586" t="s">
        <v>5079</v>
      </c>
      <c r="J24" s="1589"/>
      <c r="K24" s="1590">
        <f>'17'!C55</f>
        <v>19563906</v>
      </c>
      <c r="L24" s="1628" t="str">
        <f t="shared" si="1"/>
        <v>諸支出金19,563,906千円6.9%</v>
      </c>
      <c r="M24" s="1622" t="str">
        <f>'17'!A55</f>
        <v>諸支出金</v>
      </c>
      <c r="N24" s="1594">
        <f t="shared" si="0"/>
        <v>6.9140182357930444E-2</v>
      </c>
    </row>
    <row r="25" spans="1:18" ht="40" customHeight="1" thickBot="1">
      <c r="A25" s="2"/>
      <c r="B25" s="2"/>
      <c r="C25" s="2"/>
      <c r="D25" s="2"/>
      <c r="E25" s="2"/>
      <c r="F25" s="2"/>
      <c r="G25" s="2"/>
      <c r="I25" s="1591" t="s">
        <v>5079</v>
      </c>
      <c r="J25" s="1592"/>
      <c r="K25" s="1593">
        <f>'17'!C45+'17'!C47+'17'!C49+'17'!C50+'17'!C54+'17'!C56</f>
        <v>26087626</v>
      </c>
      <c r="L25" s="1631" t="str">
        <f t="shared" si="1"/>
        <v>その他26,087,626千円9.2%</v>
      </c>
      <c r="M25" s="1626" t="s">
        <v>313</v>
      </c>
      <c r="N25" s="1594">
        <f t="shared" si="0"/>
        <v>9.2195455188012435E-2</v>
      </c>
      <c r="O25" s="1597" t="s">
        <v>5070</v>
      </c>
    </row>
    <row r="26" spans="1:18" ht="15" customHeight="1" thickTop="1" thickBot="1">
      <c r="A26" s="2"/>
      <c r="B26" s="2"/>
      <c r="C26" s="2"/>
      <c r="D26" s="2"/>
      <c r="E26" s="2"/>
      <c r="F26" s="2"/>
      <c r="G26" s="2"/>
      <c r="I26" s="1606"/>
      <c r="J26" s="1607" t="s">
        <v>5074</v>
      </c>
      <c r="K26" s="1608">
        <f>'17'!C19</f>
        <v>282960000</v>
      </c>
      <c r="L26" s="1624" t="str">
        <f>TEXT(K26,"#,###")&amp;"千円"</f>
        <v>282,960,000千円</v>
      </c>
      <c r="M26" s="1609"/>
    </row>
    <row r="27" spans="1:18" ht="19" customHeight="1" thickTop="1">
      <c r="A27" s="2"/>
      <c r="B27" s="2"/>
      <c r="C27" s="2"/>
      <c r="D27" s="3200" t="s">
        <v>312</v>
      </c>
      <c r="E27" s="3200"/>
      <c r="F27" s="1131"/>
      <c r="G27" s="4" t="s">
        <v>263</v>
      </c>
      <c r="H27" s="2"/>
      <c r="I27" s="2"/>
      <c r="J27" s="1618"/>
      <c r="K27" s="1623" t="s">
        <v>5075</v>
      </c>
      <c r="L27" s="1623" t="str">
        <f>IF(SUMIFS($K:$K,$I:$I,"歳入")=SUMIFS($K:$K,$I:$I,"歳出"),IF(SUMIFS($K:$K,$I:$I,"歳入")=SUMIFS($K:$K,$J:$J,"総額"),"OK","歳入の総計と総額が不一致"),"歳入と歳出が不一致")</f>
        <v>OK</v>
      </c>
    </row>
    <row r="28" spans="1:18" ht="16" customHeight="1">
      <c r="A28" s="2"/>
      <c r="B28" s="2"/>
      <c r="C28" s="2"/>
      <c r="D28" s="2"/>
      <c r="E28" s="2"/>
      <c r="F28" s="2"/>
      <c r="G28" s="2"/>
      <c r="H28" s="2"/>
      <c r="I28" s="2"/>
      <c r="J28" s="2"/>
    </row>
    <row r="29" spans="1:18" ht="25" customHeight="1">
      <c r="A29" s="21" t="s">
        <v>311</v>
      </c>
      <c r="B29" s="2"/>
      <c r="C29" s="2"/>
      <c r="D29" s="2"/>
      <c r="E29" s="2"/>
      <c r="F29" s="2"/>
      <c r="G29" s="2"/>
      <c r="H29" s="2"/>
      <c r="I29" s="1188" t="s">
        <v>9205</v>
      </c>
      <c r="J29" s="1437"/>
      <c r="K29" s="1189" t="s">
        <v>4618</v>
      </c>
      <c r="L29" s="1595" t="s">
        <v>5073</v>
      </c>
      <c r="M29" s="90"/>
      <c r="O29" s="87"/>
      <c r="P29" s="91"/>
      <c r="Q29" s="90"/>
    </row>
    <row r="30" spans="1:18" s="1581" customFormat="1" ht="25" customHeight="1">
      <c r="A30" s="1" t="s">
        <v>5500</v>
      </c>
      <c r="B30" s="86"/>
      <c r="D30" s="1187"/>
      <c r="E30" s="1187"/>
      <c r="G30" s="4" t="str">
        <f>L29</f>
        <v>（各年度当初予算）</v>
      </c>
      <c r="I30" s="1405"/>
      <c r="J30" s="1192"/>
      <c r="K30" s="1562"/>
      <c r="L30" s="1598"/>
      <c r="M30" s="1755"/>
      <c r="N30" s="1599"/>
      <c r="O30" s="1600"/>
    </row>
    <row r="31" spans="1:18" s="1581" customFormat="1" ht="25" customHeight="1">
      <c r="A31" s="54" t="s">
        <v>0</v>
      </c>
      <c r="B31" s="54" t="s">
        <v>5501</v>
      </c>
      <c r="C31" s="54" t="s">
        <v>5502</v>
      </c>
      <c r="D31" s="2"/>
      <c r="E31" s="2"/>
      <c r="F31" s="2"/>
      <c r="G31" s="2"/>
      <c r="I31" s="3201" t="s">
        <v>5015</v>
      </c>
      <c r="J31" s="3203" t="s">
        <v>5630</v>
      </c>
      <c r="K31" s="3204" t="s">
        <v>7838</v>
      </c>
      <c r="L31" s="3204">
        <v>5</v>
      </c>
      <c r="M31" s="3195">
        <v>6</v>
      </c>
      <c r="N31" s="3195">
        <v>7</v>
      </c>
      <c r="O31" s="3195">
        <v>8</v>
      </c>
      <c r="P31" s="3195"/>
      <c r="Q31" s="3195"/>
      <c r="R31" s="3195"/>
    </row>
    <row r="32" spans="1:18" s="1581" customFormat="1" ht="30" customHeight="1">
      <c r="A32" s="1798" t="str">
        <f>K31</f>
        <v>令和4年度</v>
      </c>
      <c r="B32" s="1748">
        <f>K33</f>
        <v>212000000</v>
      </c>
      <c r="C32" s="1749">
        <f>K37</f>
        <v>6.3</v>
      </c>
      <c r="G32" s="1187"/>
      <c r="I32" s="3202"/>
      <c r="J32" s="3202"/>
      <c r="K32" s="3205"/>
      <c r="L32" s="3205"/>
      <c r="M32" s="3195"/>
      <c r="N32" s="3195"/>
      <c r="O32" s="1511" t="s">
        <v>5628</v>
      </c>
      <c r="P32" s="1799" t="s">
        <v>5017</v>
      </c>
      <c r="Q32" s="1800" t="s">
        <v>5629</v>
      </c>
      <c r="R32" s="1800" t="s">
        <v>5020</v>
      </c>
    </row>
    <row r="33" spans="1:19" ht="30" customHeight="1">
      <c r="A33" s="53">
        <f>L31</f>
        <v>5</v>
      </c>
      <c r="B33" s="1748">
        <f>L33</f>
        <v>223070000</v>
      </c>
      <c r="C33" s="1749">
        <f>L37</f>
        <v>5.2</v>
      </c>
      <c r="D33" s="1581"/>
      <c r="E33" s="1581"/>
      <c r="F33" s="1581"/>
      <c r="G33" s="1187"/>
      <c r="H33" s="1581"/>
      <c r="I33" s="1602" t="s">
        <v>5021</v>
      </c>
      <c r="J33" s="1804">
        <v>199420000</v>
      </c>
      <c r="K33" s="1604">
        <v>212000000</v>
      </c>
      <c r="L33" s="1604">
        <v>223070000</v>
      </c>
      <c r="M33" s="1604">
        <v>239850000</v>
      </c>
      <c r="N33" s="1604">
        <v>257360000</v>
      </c>
      <c r="O33" s="1604">
        <v>282960000</v>
      </c>
      <c r="P33" s="1802">
        <v>100</v>
      </c>
      <c r="Q33" s="1801">
        <v>109.9</v>
      </c>
      <c r="R33" s="1801">
        <v>25600000</v>
      </c>
    </row>
    <row r="34" spans="1:19" s="1581" customFormat="1" ht="30" customHeight="1">
      <c r="A34" s="53">
        <f>M31</f>
        <v>6</v>
      </c>
      <c r="B34" s="1748">
        <f>M33</f>
        <v>239850000</v>
      </c>
      <c r="C34" s="1749">
        <f>M37</f>
        <v>7.5</v>
      </c>
      <c r="G34" s="1187"/>
      <c r="I34" s="1809"/>
      <c r="J34" s="1810"/>
      <c r="K34" s="1811"/>
      <c r="L34" s="1811"/>
      <c r="M34" s="1811"/>
      <c r="N34" s="1811"/>
      <c r="O34" s="1811"/>
      <c r="P34" s="1812"/>
      <c r="Q34" s="86"/>
      <c r="R34" s="86"/>
      <c r="S34" s="86"/>
    </row>
    <row r="35" spans="1:19" s="1581" customFormat="1" ht="30" customHeight="1">
      <c r="A35" s="1803">
        <f>N31</f>
        <v>7</v>
      </c>
      <c r="B35" s="1748">
        <f>N33</f>
        <v>257360000</v>
      </c>
      <c r="C35" s="1749">
        <f>N37</f>
        <v>7.3</v>
      </c>
      <c r="G35" s="1187"/>
      <c r="I35" s="1600" t="s">
        <v>5634</v>
      </c>
      <c r="J35" s="1600"/>
      <c r="K35" s="1600"/>
      <c r="L35" s="1600"/>
      <c r="M35" s="1600"/>
      <c r="N35" s="1600"/>
      <c r="O35" s="1600"/>
      <c r="P35" s="1600"/>
    </row>
    <row r="36" spans="1:19" s="1581" customFormat="1" ht="30" customHeight="1">
      <c r="A36" s="1803">
        <f>O31</f>
        <v>8</v>
      </c>
      <c r="B36" s="1748">
        <f>O33</f>
        <v>282960000</v>
      </c>
      <c r="C36" s="1749">
        <f>O37</f>
        <v>9.9</v>
      </c>
      <c r="G36" s="1187"/>
      <c r="I36" s="1602"/>
      <c r="J36" s="1806" t="str">
        <f t="shared" ref="J36:O36" si="2">J31</f>
        <v>その前年度
（増減率計算用）</v>
      </c>
      <c r="K36" s="1602" t="str">
        <f>K31</f>
        <v>令和4年度</v>
      </c>
      <c r="L36" s="1602">
        <f>L31</f>
        <v>5</v>
      </c>
      <c r="M36" s="1602">
        <f t="shared" si="2"/>
        <v>6</v>
      </c>
      <c r="N36" s="1807">
        <f t="shared" si="2"/>
        <v>7</v>
      </c>
      <c r="O36" s="1807">
        <f t="shared" si="2"/>
        <v>8</v>
      </c>
    </row>
    <row r="37" spans="1:19" s="1581" customFormat="1" ht="18" customHeight="1">
      <c r="A37" s="11" t="s">
        <v>6847</v>
      </c>
      <c r="G37" s="1187"/>
      <c r="I37" s="1602" t="s">
        <v>5632</v>
      </c>
      <c r="J37" s="1808" t="s">
        <v>5631</v>
      </c>
      <c r="K37" s="1805">
        <f>ROUND((K33-J33)/J33*100,1)</f>
        <v>6.3</v>
      </c>
      <c r="L37" s="1805">
        <f>ROUND((L33-K33)/K33*100,1)</f>
        <v>5.2</v>
      </c>
      <c r="M37" s="1805">
        <f t="shared" ref="M37:O37" si="3">ROUND((M33-L33)/L33*100,1)</f>
        <v>7.5</v>
      </c>
      <c r="N37" s="1805">
        <f t="shared" si="3"/>
        <v>7.3</v>
      </c>
      <c r="O37" s="1805">
        <f t="shared" si="3"/>
        <v>9.9</v>
      </c>
    </row>
    <row r="38" spans="1:19" s="1581" customFormat="1" ht="18" customHeight="1">
      <c r="G38" s="1641" t="s">
        <v>5088</v>
      </c>
      <c r="I38" s="1600"/>
      <c r="J38" s="1600"/>
      <c r="K38" s="1600"/>
      <c r="L38" s="1600"/>
      <c r="M38" s="1600"/>
      <c r="N38" s="1600"/>
      <c r="O38" s="1600"/>
    </row>
    <row r="39" spans="1:19" ht="18" customHeight="1">
      <c r="H39" s="1581"/>
      <c r="I39" s="1600" t="s">
        <v>5633</v>
      </c>
      <c r="J39" s="1600"/>
      <c r="K39" s="1600"/>
      <c r="L39" s="1600"/>
      <c r="M39" s="1600"/>
      <c r="N39" s="1600"/>
      <c r="O39" s="1600"/>
      <c r="P39" s="1581"/>
      <c r="Q39" s="1581"/>
      <c r="R39" s="1581"/>
      <c r="S39" s="1581"/>
    </row>
    <row r="40" spans="1:19" ht="18" customHeight="1">
      <c r="I40" s="1601"/>
      <c r="J40" s="1605" t="s">
        <v>7839</v>
      </c>
      <c r="K40" s="1605">
        <v>5</v>
      </c>
      <c r="L40" s="1605">
        <v>6</v>
      </c>
      <c r="M40" s="1605">
        <v>7</v>
      </c>
      <c r="N40" s="1605">
        <v>8</v>
      </c>
      <c r="O40" s="1600"/>
    </row>
    <row r="41" spans="1:19" ht="18" customHeight="1">
      <c r="I41" s="1602" t="s">
        <v>5021</v>
      </c>
      <c r="J41" s="1603">
        <f>ROUND(K33/100000,0)</f>
        <v>2120</v>
      </c>
      <c r="K41" s="1603">
        <f>ROUND(L33/100000,0)</f>
        <v>2231</v>
      </c>
      <c r="L41" s="1603">
        <f>ROUND(M33/100000,0)</f>
        <v>2399</v>
      </c>
      <c r="M41" s="1603">
        <f>ROUND(N33/100000,0)</f>
        <v>2574</v>
      </c>
      <c r="N41" s="1603">
        <f>ROUND(O33/100000,0)</f>
        <v>2830</v>
      </c>
      <c r="O41" s="1600"/>
    </row>
    <row r="42" spans="1:19" ht="18" customHeight="1">
      <c r="O42" s="1600"/>
    </row>
    <row r="43" spans="1:19" ht="18" customHeight="1">
      <c r="O43" s="1600"/>
    </row>
    <row r="44" spans="1:19" ht="18" customHeight="1">
      <c r="I44" s="1600"/>
      <c r="J44" s="1600"/>
      <c r="K44" s="1600"/>
      <c r="L44" s="1600"/>
      <c r="M44" s="1600"/>
      <c r="N44" s="1600"/>
      <c r="O44" s="1600"/>
    </row>
    <row r="45" spans="1:19" ht="18" customHeight="1">
      <c r="I45" s="1600"/>
      <c r="J45" s="1600"/>
      <c r="K45" s="1600"/>
      <c r="L45" s="1600"/>
      <c r="M45" s="1600"/>
      <c r="N45" s="1600"/>
      <c r="O45" s="1600"/>
    </row>
    <row r="46" spans="1:19" ht="18" customHeight="1"/>
    <row r="47" spans="1:19" ht="18" customHeight="1"/>
    <row r="48" spans="1:19" ht="18" customHeight="1"/>
    <row r="49" ht="18" customHeight="1"/>
    <row r="50" ht="18" customHeight="1"/>
    <row r="51" ht="18" customHeight="1"/>
    <row r="52" ht="18" customHeight="1"/>
    <row r="53" ht="18" customHeight="1"/>
    <row r="54" ht="18" customHeight="1"/>
    <row r="55" ht="18" customHeight="1"/>
  </sheetData>
  <customSheetViews>
    <customSheetView guid="{0048CC1A-5574-4F72-829A-CCCEAA565538}" showPageBreaks="1" fitToPage="1" printArea="1" view="pageBreakPreview">
      <selection activeCell="N42" sqref="N42"/>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22">
      <selection activeCell="J35" sqref="J35"/>
      <pageMargins left="0.78740157480314965" right="0.78740157480314965" top="0.98425196850393704" bottom="0.98425196850393704" header="0.51181102362204722" footer="0.51181102362204722"/>
      <printOptions horizontalCentered="1"/>
      <headerFooter alignWithMargins="0"/>
    </customSheetView>
  </customSheetViews>
  <mergeCells count="12">
    <mergeCell ref="O31:R31"/>
    <mergeCell ref="L6:O6"/>
    <mergeCell ref="A1:E1"/>
    <mergeCell ref="A2:E2"/>
    <mergeCell ref="D4:E4"/>
    <mergeCell ref="D27:E27"/>
    <mergeCell ref="I31:I32"/>
    <mergeCell ref="J31:J32"/>
    <mergeCell ref="N31:N32"/>
    <mergeCell ref="M31:M32"/>
    <mergeCell ref="L31:L32"/>
    <mergeCell ref="K31:K32"/>
  </mergeCells>
  <phoneticPr fontId="7"/>
  <printOptions horizontalCentered="1"/>
  <pageMargins left="0.78740157480314965" right="0.78740157480314965" top="0.98425196850393704" bottom="0.98425196850393704" header="0.51181102362204722" footer="0.51181102362204722"/>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45"/>
  <sheetViews>
    <sheetView view="pageBreakPreview" topLeftCell="A17" zoomScaleNormal="100" zoomScaleSheetLayoutView="100" workbookViewId="0">
      <selection activeCell="R19" sqref="R19"/>
    </sheetView>
  </sheetViews>
  <sheetFormatPr defaultColWidth="10.58203125" defaultRowHeight="15" customHeight="1"/>
  <cols>
    <col min="1" max="7" width="12.75" style="99" customWidth="1"/>
    <col min="8" max="8" width="5.58203125" style="99" customWidth="1"/>
    <col min="9" max="9" width="10.58203125" style="99" customWidth="1"/>
    <col min="10" max="14" width="15.58203125" style="99" customWidth="1"/>
    <col min="15" max="16" width="10.58203125" style="99" customWidth="1"/>
    <col min="17" max="20" width="10.58203125" style="100"/>
    <col min="21" max="16384" width="10.58203125" style="99"/>
  </cols>
  <sheetData>
    <row r="1" spans="1:20" s="1164" customFormat="1" ht="20.149999999999999" customHeight="1">
      <c r="A1" s="3188" t="str">
        <f>HYPERLINK("#", "【目次に戻る】")</f>
        <v>【目次に戻る】</v>
      </c>
      <c r="B1" s="3188"/>
      <c r="C1" s="3188"/>
      <c r="D1" s="3188"/>
      <c r="E1" s="1183"/>
      <c r="F1" s="1183"/>
      <c r="G1" s="1183"/>
      <c r="H1" s="1183"/>
      <c r="I1" s="1183"/>
      <c r="J1" s="1183"/>
      <c r="K1" s="1183"/>
      <c r="L1" s="1183"/>
      <c r="M1" s="1183"/>
      <c r="N1" s="1183"/>
      <c r="O1" s="1183"/>
      <c r="P1" s="1183"/>
      <c r="Q1" s="109"/>
      <c r="R1" s="109"/>
      <c r="S1" s="109"/>
      <c r="T1" s="109"/>
    </row>
    <row r="2" spans="1:20" s="1164" customFormat="1" ht="20.149999999999999" customHeight="1">
      <c r="A2" s="3188" t="str">
        <f>HYPERLINK("#", "【業務所管課別目次に戻る】")</f>
        <v>【業務所管課別目次に戻る】</v>
      </c>
      <c r="B2" s="3188"/>
      <c r="C2" s="3188"/>
      <c r="D2" s="3188"/>
      <c r="E2" s="1183"/>
      <c r="F2" s="1183"/>
      <c r="G2" s="1183"/>
      <c r="H2" s="1183"/>
      <c r="I2" s="1183"/>
      <c r="J2" s="1183"/>
      <c r="K2" s="1183"/>
      <c r="L2" s="1183"/>
      <c r="M2" s="1183"/>
      <c r="N2" s="1183"/>
      <c r="O2" s="1183"/>
      <c r="P2" s="1183"/>
      <c r="Q2" s="109"/>
      <c r="R2" s="109"/>
      <c r="S2" s="109"/>
      <c r="T2" s="109"/>
    </row>
    <row r="3" spans="1:20" s="60" customFormat="1" ht="18" customHeight="1">
      <c r="A3" s="110" t="s">
        <v>331</v>
      </c>
      <c r="I3" s="1188" t="s">
        <v>9206</v>
      </c>
      <c r="J3" s="1437"/>
      <c r="K3" s="1189"/>
      <c r="L3" s="1595"/>
      <c r="M3" s="604"/>
      <c r="N3" s="1674" t="str">
        <f>設定!$B$4&amp;設定!$C$4&amp;"年度"</f>
        <v>令和8年度</v>
      </c>
      <c r="Q3" s="63"/>
      <c r="R3" s="63"/>
      <c r="S3" s="63"/>
      <c r="T3" s="63"/>
    </row>
    <row r="4" spans="1:20" s="60" customFormat="1" ht="18" customHeight="1">
      <c r="A4" s="106" t="s">
        <v>328</v>
      </c>
      <c r="F4" s="108" t="s">
        <v>330</v>
      </c>
      <c r="I4" s="1405"/>
      <c r="J4" s="1192"/>
      <c r="K4" s="1562"/>
      <c r="L4" s="1598"/>
      <c r="M4" s="1755"/>
      <c r="N4" s="1599"/>
      <c r="Q4" s="63"/>
      <c r="R4" s="63"/>
      <c r="S4" s="63"/>
      <c r="T4" s="63"/>
    </row>
    <row r="5" spans="1:20" s="60" customFormat="1" ht="18" customHeight="1">
      <c r="I5" s="3206" t="s">
        <v>5083</v>
      </c>
      <c r="J5" s="3206" t="s">
        <v>5089</v>
      </c>
      <c r="K5" s="3208" t="s">
        <v>5026</v>
      </c>
      <c r="L5" s="3208"/>
      <c r="M5" s="2854" t="s">
        <v>5034</v>
      </c>
      <c r="N5" s="2854"/>
      <c r="Q5" s="63"/>
      <c r="R5" s="63"/>
      <c r="S5" s="63"/>
      <c r="T5" s="63"/>
    </row>
    <row r="6" spans="1:20" s="60" customFormat="1" ht="23.15" customHeight="1">
      <c r="I6" s="3207"/>
      <c r="J6" s="3207"/>
      <c r="K6" s="1634" t="s">
        <v>5086</v>
      </c>
      <c r="L6" s="1634" t="s">
        <v>5087</v>
      </c>
      <c r="M6" s="1634" t="s">
        <v>5086</v>
      </c>
      <c r="N6" s="1634" t="s">
        <v>5087</v>
      </c>
      <c r="Q6" s="63"/>
      <c r="R6" s="63"/>
      <c r="S6" s="63"/>
      <c r="T6" s="63"/>
    </row>
    <row r="7" spans="1:20" s="60" customFormat="1" ht="23.15" customHeight="1">
      <c r="I7" s="1635" t="s">
        <v>7840</v>
      </c>
      <c r="J7" s="1636">
        <v>251305220639</v>
      </c>
      <c r="K7" s="1632">
        <v>36655019951</v>
      </c>
      <c r="L7" s="1637">
        <v>14.6</v>
      </c>
      <c r="M7" s="1632">
        <v>85212510000</v>
      </c>
      <c r="N7" s="1637">
        <v>33.9</v>
      </c>
      <c r="Q7" s="63"/>
      <c r="R7" s="63"/>
      <c r="S7" s="63"/>
      <c r="T7" s="63"/>
    </row>
    <row r="8" spans="1:20" s="60" customFormat="1" ht="23.15" customHeight="1">
      <c r="I8" s="1635">
        <v>5</v>
      </c>
      <c r="J8" s="1638">
        <v>253844682711</v>
      </c>
      <c r="K8" s="1633">
        <v>37185730426</v>
      </c>
      <c r="L8" s="1639">
        <v>14.6</v>
      </c>
      <c r="M8" s="1633">
        <v>87904146000</v>
      </c>
      <c r="N8" s="1639">
        <v>34.6</v>
      </c>
      <c r="Q8" s="63"/>
      <c r="R8" s="63"/>
      <c r="S8" s="63"/>
      <c r="T8" s="63"/>
    </row>
    <row r="9" spans="1:20" s="60" customFormat="1" ht="23.15" customHeight="1">
      <c r="I9" s="1635">
        <v>6</v>
      </c>
      <c r="J9" s="1638">
        <v>265985034215</v>
      </c>
      <c r="K9" s="1633">
        <v>36454171110</v>
      </c>
      <c r="L9" s="1639">
        <v>13.7</v>
      </c>
      <c r="M9" s="1633">
        <v>90462591000</v>
      </c>
      <c r="N9" s="1639">
        <v>34</v>
      </c>
      <c r="Q9" s="63"/>
      <c r="R9" s="63"/>
      <c r="S9" s="63"/>
      <c r="T9" s="63"/>
    </row>
    <row r="10" spans="1:20" s="60" customFormat="1" ht="23.15" customHeight="1">
      <c r="I10" s="1635">
        <v>7</v>
      </c>
      <c r="J10" s="1638">
        <v>284397648377</v>
      </c>
      <c r="K10" s="1633">
        <v>40560473665</v>
      </c>
      <c r="L10" s="1639">
        <v>14.3</v>
      </c>
      <c r="M10" s="1633">
        <v>98711292000</v>
      </c>
      <c r="N10" s="1639">
        <v>34.700000000000003</v>
      </c>
      <c r="Q10" s="63"/>
      <c r="R10" s="63"/>
      <c r="S10" s="63"/>
      <c r="T10" s="63"/>
    </row>
    <row r="11" spans="1:20" s="60" customFormat="1" ht="23.15" customHeight="1">
      <c r="G11" s="63"/>
      <c r="H11" s="63"/>
      <c r="I11" s="1635">
        <v>8</v>
      </c>
      <c r="J11" s="1638">
        <v>282960000000</v>
      </c>
      <c r="K11" s="1633">
        <v>40944210000</v>
      </c>
      <c r="L11" s="1639">
        <v>14.5</v>
      </c>
      <c r="M11" s="1633">
        <v>99000000000</v>
      </c>
      <c r="N11" s="1639">
        <v>35</v>
      </c>
      <c r="Q11" s="63"/>
      <c r="R11" s="63"/>
      <c r="S11" s="63"/>
      <c r="T11" s="63"/>
    </row>
    <row r="12" spans="1:20" s="60" customFormat="1" ht="23.15" customHeight="1">
      <c r="G12" s="63"/>
      <c r="H12" s="63"/>
      <c r="I12" s="63"/>
      <c r="J12" s="63"/>
      <c r="K12" s="63"/>
      <c r="L12" s="63"/>
      <c r="M12" s="63"/>
      <c r="N12" s="63"/>
      <c r="O12" s="63"/>
      <c r="P12" s="63"/>
      <c r="Q12" s="63"/>
      <c r="R12" s="63"/>
      <c r="S12" s="63"/>
      <c r="T12" s="63"/>
    </row>
    <row r="13" spans="1:20" s="60" customFormat="1" ht="23.15" customHeight="1">
      <c r="G13" s="63"/>
      <c r="H13" s="63"/>
      <c r="I13" s="199" t="s">
        <v>5091</v>
      </c>
      <c r="J13" s="106"/>
      <c r="K13" s="199"/>
      <c r="L13" s="199"/>
      <c r="M13" s="63"/>
      <c r="N13" s="63"/>
      <c r="O13" s="63"/>
      <c r="P13" s="63"/>
      <c r="Q13" s="63"/>
      <c r="R13" s="63"/>
      <c r="S13" s="63"/>
      <c r="T13" s="63"/>
    </row>
    <row r="14" spans="1:20" s="60" customFormat="1" ht="23.15" customHeight="1">
      <c r="G14" s="63"/>
      <c r="H14" s="63"/>
      <c r="I14" s="1642"/>
      <c r="J14" s="276" t="s">
        <v>5090</v>
      </c>
      <c r="K14" s="1645" t="s">
        <v>5092</v>
      </c>
      <c r="L14" s="1645" t="s">
        <v>5093</v>
      </c>
      <c r="M14" s="63"/>
      <c r="N14" s="63"/>
      <c r="O14" s="63"/>
      <c r="P14" s="63"/>
      <c r="Q14" s="63"/>
      <c r="R14" s="63"/>
      <c r="S14" s="63"/>
      <c r="T14" s="63"/>
    </row>
    <row r="15" spans="1:20" s="60" customFormat="1" ht="23.15" customHeight="1">
      <c r="I15" s="276" t="str">
        <f>I7</f>
        <v>令和4年度</v>
      </c>
      <c r="J15" s="585">
        <f>ROUND(J7/100000000,0)</f>
        <v>2513</v>
      </c>
      <c r="K15" s="666">
        <f>L7</f>
        <v>14.6</v>
      </c>
      <c r="L15" s="666">
        <f>N7</f>
        <v>33.9</v>
      </c>
      <c r="M15" s="63"/>
      <c r="N15" s="63"/>
      <c r="O15" s="63"/>
      <c r="P15" s="63"/>
      <c r="Q15" s="63"/>
      <c r="R15" s="63"/>
      <c r="S15" s="63"/>
      <c r="T15" s="63"/>
    </row>
    <row r="16" spans="1:20" s="60" customFormat="1" ht="23.15" customHeight="1">
      <c r="I16" s="276">
        <f>I8</f>
        <v>5</v>
      </c>
      <c r="J16" s="585">
        <f>ROUND(J8/100000000,0)</f>
        <v>2538</v>
      </c>
      <c r="K16" s="666">
        <f t="shared" ref="K16:K19" si="0">L8</f>
        <v>14.6</v>
      </c>
      <c r="L16" s="666">
        <f t="shared" ref="L16:L19" si="1">N8</f>
        <v>34.6</v>
      </c>
      <c r="Q16" s="63"/>
      <c r="R16" s="63"/>
      <c r="S16" s="63"/>
      <c r="T16" s="63"/>
    </row>
    <row r="17" spans="1:20" s="60" customFormat="1" ht="23.15" customHeight="1">
      <c r="I17" s="276">
        <f>I9</f>
        <v>6</v>
      </c>
      <c r="J17" s="585">
        <f>ROUND(J9/100000000,0)</f>
        <v>2660</v>
      </c>
      <c r="K17" s="666">
        <f t="shared" si="0"/>
        <v>13.7</v>
      </c>
      <c r="L17" s="666">
        <f t="shared" si="1"/>
        <v>34</v>
      </c>
      <c r="Q17" s="63"/>
      <c r="R17" s="63"/>
      <c r="S17" s="63"/>
      <c r="T17" s="63"/>
    </row>
    <row r="18" spans="1:20" s="60" customFormat="1" ht="23.15" customHeight="1">
      <c r="A18" s="60" t="str">
        <f>"　注："&amp;N3&amp;"は当初予算の数値"</f>
        <v>　注：令和8年度は当初予算の数値</v>
      </c>
      <c r="G18" s="2032" t="s">
        <v>327</v>
      </c>
      <c r="H18" s="101"/>
      <c r="I18" s="276">
        <f>I10</f>
        <v>7</v>
      </c>
      <c r="J18" s="585">
        <f>ROUND(J10/100000000,0)</f>
        <v>2844</v>
      </c>
      <c r="K18" s="666">
        <f t="shared" si="0"/>
        <v>14.3</v>
      </c>
      <c r="L18" s="666">
        <f t="shared" si="1"/>
        <v>34.700000000000003</v>
      </c>
      <c r="Q18" s="63"/>
      <c r="R18" s="63"/>
      <c r="S18" s="63"/>
      <c r="T18" s="63"/>
    </row>
    <row r="19" spans="1:20" s="60" customFormat="1" ht="22.5" customHeight="1">
      <c r="I19" s="276">
        <f>I11</f>
        <v>8</v>
      </c>
      <c r="J19" s="585">
        <f>ROUND(J11/100000000,0)</f>
        <v>2830</v>
      </c>
      <c r="K19" s="666">
        <f t="shared" si="0"/>
        <v>14.5</v>
      </c>
      <c r="L19" s="666">
        <f t="shared" si="1"/>
        <v>35</v>
      </c>
      <c r="M19" s="101"/>
      <c r="N19" s="101"/>
      <c r="O19" s="101"/>
      <c r="P19" s="101"/>
      <c r="Q19" s="63"/>
      <c r="R19" s="63"/>
      <c r="S19" s="63"/>
      <c r="T19" s="63"/>
    </row>
    <row r="20" spans="1:20" s="60" customFormat="1" ht="18" customHeight="1">
      <c r="Q20" s="63"/>
      <c r="R20" s="63"/>
      <c r="S20" s="63"/>
      <c r="T20" s="63"/>
    </row>
    <row r="21" spans="1:20" s="60" customFormat="1" ht="18" customHeight="1">
      <c r="A21" s="74" t="s">
        <v>329</v>
      </c>
      <c r="I21" s="1188" t="s">
        <v>9207</v>
      </c>
      <c r="J21" s="1437"/>
      <c r="K21" s="1189"/>
      <c r="L21" s="1595"/>
      <c r="M21" s="604"/>
      <c r="N21" s="1674" t="str">
        <f>設定!$B$4&amp;設定!$C$4&amp;"年度"</f>
        <v>令和8年度</v>
      </c>
      <c r="Q21" s="63"/>
      <c r="R21" s="63"/>
      <c r="S21" s="63"/>
      <c r="T21" s="63"/>
    </row>
    <row r="22" spans="1:20" s="60" customFormat="1" ht="18" customHeight="1">
      <c r="A22" s="106" t="s">
        <v>328</v>
      </c>
      <c r="I22" s="1405"/>
      <c r="J22" s="1192"/>
      <c r="K22" s="1562"/>
      <c r="L22" s="1598"/>
      <c r="M22" s="1755"/>
      <c r="Q22" s="63"/>
      <c r="R22" s="63"/>
      <c r="S22" s="63"/>
      <c r="T22" s="63"/>
    </row>
    <row r="23" spans="1:20" s="60" customFormat="1" ht="18" customHeight="1">
      <c r="I23" s="1479"/>
      <c r="J23" s="1479" t="s">
        <v>5081</v>
      </c>
      <c r="K23" s="1479" t="s">
        <v>5082</v>
      </c>
      <c r="L23" s="86"/>
      <c r="Q23" s="63"/>
      <c r="R23" s="63"/>
      <c r="S23" s="63"/>
      <c r="T23" s="63"/>
    </row>
    <row r="24" spans="1:20" s="60" customFormat="1" ht="18" customHeight="1">
      <c r="I24" s="1635" t="s">
        <v>7840</v>
      </c>
      <c r="J24" s="1640">
        <v>232000000</v>
      </c>
      <c r="K24" s="1640">
        <v>12486058000</v>
      </c>
      <c r="L24" s="86"/>
      <c r="Q24" s="63"/>
      <c r="R24" s="63"/>
      <c r="S24" s="63"/>
      <c r="T24" s="63"/>
    </row>
    <row r="25" spans="1:20" s="60" customFormat="1" ht="23.15" customHeight="1">
      <c r="I25" s="1556" t="s">
        <v>7841</v>
      </c>
      <c r="J25" s="1644">
        <v>501000000</v>
      </c>
      <c r="K25" s="1643">
        <v>15984100000</v>
      </c>
      <c r="L25" s="63"/>
    </row>
    <row r="26" spans="1:20" s="60" customFormat="1" ht="23.15" customHeight="1">
      <c r="I26" s="1556">
        <v>6</v>
      </c>
      <c r="J26" s="1643" t="s">
        <v>4191</v>
      </c>
      <c r="K26" s="1643">
        <v>18744916000</v>
      </c>
      <c r="L26" s="63"/>
    </row>
    <row r="27" spans="1:20" s="60" customFormat="1" ht="23.15" customHeight="1">
      <c r="I27" s="1556">
        <v>7</v>
      </c>
      <c r="J27" s="1644" t="s">
        <v>4191</v>
      </c>
      <c r="K27" s="1643">
        <v>22650434000</v>
      </c>
      <c r="L27" s="63"/>
    </row>
    <row r="28" spans="1:20" s="60" customFormat="1" ht="23.15" customHeight="1">
      <c r="I28" s="1556">
        <v>8</v>
      </c>
      <c r="J28" s="1644">
        <v>11571000000</v>
      </c>
      <c r="K28" s="1643">
        <v>17117370000</v>
      </c>
      <c r="L28" s="63"/>
    </row>
    <row r="29" spans="1:20" s="60" customFormat="1" ht="23.15" customHeight="1">
      <c r="L29" s="63"/>
    </row>
    <row r="30" spans="1:20" s="60" customFormat="1" ht="23.15" customHeight="1">
      <c r="I30" s="199" t="s">
        <v>5091</v>
      </c>
      <c r="J30" s="106"/>
      <c r="K30" s="199"/>
    </row>
    <row r="31" spans="1:20" s="60" customFormat="1" ht="23.15" customHeight="1">
      <c r="I31" s="1642"/>
      <c r="J31" s="1479" t="s">
        <v>5081</v>
      </c>
      <c r="K31" s="1479" t="s">
        <v>5082</v>
      </c>
    </row>
    <row r="32" spans="1:20" s="60" customFormat="1" ht="23.15" customHeight="1">
      <c r="I32" s="276" t="str">
        <f>I24</f>
        <v>令和4年度</v>
      </c>
      <c r="J32" s="489">
        <f>IF(J24="-","-",ROUND(J24/100000000,0))</f>
        <v>2</v>
      </c>
      <c r="K32" s="489">
        <f t="shared" ref="J32:K34" si="2">IF(K24="-","-",ROUND(K24/100000000,0))</f>
        <v>125</v>
      </c>
    </row>
    <row r="33" spans="1:20" s="60" customFormat="1" ht="23.15" customHeight="1">
      <c r="I33" s="276" t="str">
        <f>I25</f>
        <v>5</v>
      </c>
      <c r="J33" s="489">
        <f t="shared" si="2"/>
        <v>5</v>
      </c>
      <c r="K33" s="489">
        <f t="shared" si="2"/>
        <v>160</v>
      </c>
    </row>
    <row r="34" spans="1:20" s="60" customFormat="1" ht="23.15" customHeight="1">
      <c r="H34" s="102"/>
      <c r="I34" s="276">
        <f>I26</f>
        <v>6</v>
      </c>
      <c r="J34" s="489" t="str">
        <f t="shared" si="2"/>
        <v>-</v>
      </c>
      <c r="K34" s="489">
        <f t="shared" si="2"/>
        <v>187</v>
      </c>
    </row>
    <row r="35" spans="1:20" s="60" customFormat="1" ht="23.15" customHeight="1">
      <c r="A35" s="60" t="str">
        <f>"　注１："&amp;N21&amp;"は当初予算の数値"</f>
        <v>　注１：令和8年度は当初予算の数値</v>
      </c>
      <c r="F35" s="102"/>
      <c r="G35" s="102"/>
      <c r="H35" s="101"/>
      <c r="I35" s="276">
        <f>I27</f>
        <v>7</v>
      </c>
      <c r="J35" s="489" t="str">
        <f>IF(J27="-","0",ROUND(J27/100000000,0))</f>
        <v>0</v>
      </c>
      <c r="K35" s="489">
        <f>IF(K27="-","-",ROUND(K27/100000000,0))</f>
        <v>227</v>
      </c>
    </row>
    <row r="36" spans="1:20" s="60" customFormat="1" ht="23.15" customHeight="1">
      <c r="A36" s="60" t="s">
        <v>6848</v>
      </c>
      <c r="G36" s="2032" t="s">
        <v>327</v>
      </c>
      <c r="I36" s="276">
        <f>I28</f>
        <v>8</v>
      </c>
      <c r="J36" s="489">
        <f>IF(J28="-","0",ROUND(J28/100000000,0))</f>
        <v>116</v>
      </c>
      <c r="K36" s="489">
        <f>IF(K28="-","-",ROUND(K28/100000000,0))</f>
        <v>171</v>
      </c>
    </row>
    <row r="37" spans="1:20" s="60" customFormat="1" ht="18" customHeight="1">
      <c r="I37" s="101"/>
      <c r="J37" s="101"/>
      <c r="K37" s="101"/>
    </row>
    <row r="38" spans="1:20" s="60" customFormat="1" ht="18" customHeight="1"/>
    <row r="39" spans="1:20" s="60" customFormat="1" ht="15" customHeight="1">
      <c r="L39" s="63"/>
    </row>
    <row r="40" spans="1:20" s="60" customFormat="1" ht="15" customHeight="1">
      <c r="L40" s="63"/>
    </row>
    <row r="41" spans="1:20" s="60" customFormat="1" ht="15" customHeight="1">
      <c r="L41" s="63"/>
    </row>
    <row r="42" spans="1:20" s="60" customFormat="1" ht="15" customHeight="1">
      <c r="L42" s="63"/>
    </row>
    <row r="43" spans="1:20" s="60" customFormat="1" ht="15" customHeight="1">
      <c r="H43" s="99"/>
      <c r="L43" s="63"/>
    </row>
    <row r="44" spans="1:20" s="60" customFormat="1" ht="15" customHeight="1">
      <c r="A44" s="99"/>
      <c r="B44" s="99"/>
      <c r="C44" s="99"/>
      <c r="D44" s="99"/>
      <c r="E44" s="99"/>
      <c r="F44" s="99"/>
      <c r="G44" s="99"/>
      <c r="H44" s="99"/>
      <c r="Q44" s="63"/>
      <c r="R44" s="63"/>
      <c r="S44" s="63"/>
      <c r="T44" s="63"/>
    </row>
    <row r="45" spans="1:20" s="60" customFormat="1" ht="15" customHeight="1">
      <c r="A45" s="99"/>
      <c r="B45" s="99"/>
      <c r="C45" s="99"/>
      <c r="D45" s="99"/>
      <c r="E45" s="99"/>
      <c r="F45" s="99"/>
      <c r="G45" s="99"/>
      <c r="H45" s="99"/>
      <c r="I45" s="99"/>
      <c r="J45" s="99"/>
      <c r="K45" s="99"/>
      <c r="L45" s="99"/>
      <c r="M45" s="99"/>
      <c r="N45" s="99"/>
      <c r="Q45" s="63"/>
      <c r="R45" s="63"/>
      <c r="S45" s="63"/>
      <c r="T45" s="63"/>
    </row>
  </sheetData>
  <customSheetViews>
    <customSheetView guid="{0048CC1A-5574-4F72-829A-CCCEAA565538}" showPageBreaks="1" fitToPage="1" printArea="1" view="pageBreakPreview">
      <selection activeCell="I24" sqref="I24:K28"/>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19">
      <selection activeCell="J36" sqref="J36"/>
      <pageMargins left="0.78740157480314965" right="0.78740157480314965" top="0.98425196850393704" bottom="0.98425196850393704" header="0.51181102362204722" footer="0.51181102362204722"/>
      <printOptions horizontalCentered="1"/>
      <headerFooter alignWithMargins="0"/>
    </customSheetView>
  </customSheetViews>
  <mergeCells count="6">
    <mergeCell ref="M5:N5"/>
    <mergeCell ref="A1:D1"/>
    <mergeCell ref="A2:D2"/>
    <mergeCell ref="I5:I6"/>
    <mergeCell ref="J5:J6"/>
    <mergeCell ref="K5:L5"/>
  </mergeCells>
  <phoneticPr fontId="7"/>
  <printOptions horizontalCentered="1"/>
  <pageMargins left="0.78740157480314965" right="0.78740157480314965" top="0.98425196850393704" bottom="0.98425196850393704" header="0.51181102362204722" footer="0.51181102362204722"/>
  <headerFooter alignWithMargins="0"/>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Z46"/>
  <sheetViews>
    <sheetView view="pageBreakPreview" topLeftCell="A4" zoomScaleNormal="75" zoomScaleSheetLayoutView="100" workbookViewId="0">
      <selection activeCell="V11" sqref="V11"/>
    </sheetView>
  </sheetViews>
  <sheetFormatPr defaultColWidth="9" defaultRowHeight="22.5" customHeight="1"/>
  <cols>
    <col min="1" max="1" width="3.58203125" style="63" customWidth="1"/>
    <col min="2" max="2" width="23.58203125" style="63" customWidth="1"/>
    <col min="3" max="3" width="14.75" style="63" customWidth="1"/>
    <col min="4" max="4" width="2.58203125" style="63" customWidth="1"/>
    <col min="5" max="5" width="16.75" style="63" customWidth="1"/>
    <col min="6" max="6" width="12.75" style="63" customWidth="1"/>
    <col min="7" max="7" width="16.58203125" style="63" customWidth="1"/>
    <col min="8" max="8" width="5.1640625" style="63" customWidth="1"/>
    <col min="9" max="9" width="15" style="63" hidden="1" customWidth="1"/>
    <col min="10" max="12" width="10.58203125" style="63" hidden="1" customWidth="1"/>
    <col min="13" max="13" width="15.58203125" style="63" hidden="1" customWidth="1"/>
    <col min="14" max="14" width="15" style="63" hidden="1" customWidth="1"/>
    <col min="15" max="16" width="10.58203125" style="63" hidden="1" customWidth="1"/>
    <col min="17" max="17" width="0.1640625" style="63" hidden="1" customWidth="1"/>
    <col min="18" max="18" width="9" style="63" hidden="1" customWidth="1"/>
    <col min="19"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3222"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9.5" customHeight="1">
      <c r="A3" s="78" t="s">
        <v>6882</v>
      </c>
      <c r="G3" s="68" t="str">
        <f>L3</f>
        <v>（令和7年度決算）</v>
      </c>
      <c r="I3" s="1188" t="s">
        <v>4670</v>
      </c>
      <c r="J3" s="1646"/>
      <c r="K3" s="1562" t="s">
        <v>4618</v>
      </c>
      <c r="L3" s="1525" t="str">
        <f>"（"&amp;設定!$B$5&amp;設定!$C$5&amp;設定!$A$11&amp;"決算）"</f>
        <v>（令和7年度決算）</v>
      </c>
      <c r="M3" s="1647"/>
      <c r="N3" s="1647"/>
      <c r="O3" s="1647"/>
      <c r="P3" s="1647"/>
      <c r="Q3" s="1647"/>
      <c r="R3" s="1647"/>
      <c r="S3" s="1647"/>
    </row>
    <row r="4" spans="1:26" ht="19.5" customHeight="1">
      <c r="A4" s="2892" t="s">
        <v>6790</v>
      </c>
      <c r="B4" s="2790"/>
      <c r="C4" s="2892" t="s">
        <v>6849</v>
      </c>
      <c r="D4" s="2893"/>
      <c r="E4" s="148" t="s">
        <v>6850</v>
      </c>
      <c r="F4" s="147" t="s">
        <v>365</v>
      </c>
      <c r="G4" s="146" t="s">
        <v>364</v>
      </c>
      <c r="I4" s="1648"/>
      <c r="J4" s="1647"/>
      <c r="K4" s="1562" t="s">
        <v>4619</v>
      </c>
      <c r="L4" s="1652" t="s">
        <v>6920</v>
      </c>
      <c r="M4" s="1755" t="str">
        <f>HYPERLINK("#", "統計表リンク")</f>
        <v>統計表リンク</v>
      </c>
      <c r="N4" s="1437"/>
      <c r="O4" s="1646"/>
      <c r="P4" s="161"/>
      <c r="Q4" s="161"/>
    </row>
    <row r="5" spans="1:26" ht="22.15" customHeight="1">
      <c r="A5" s="3230" t="s">
        <v>264</v>
      </c>
      <c r="B5" s="3231"/>
      <c r="C5" s="3209">
        <f>J6</f>
        <v>41988536520</v>
      </c>
      <c r="D5" s="3210"/>
      <c r="E5" s="135">
        <f>K6</f>
        <v>40546875832</v>
      </c>
      <c r="F5" s="134">
        <f>L6</f>
        <v>96.57</v>
      </c>
      <c r="G5" s="133"/>
      <c r="I5" s="1650"/>
      <c r="J5" s="1478" t="s">
        <v>5113</v>
      </c>
      <c r="K5" s="1478" t="s">
        <v>5121</v>
      </c>
      <c r="L5" s="877" t="s">
        <v>5122</v>
      </c>
      <c r="N5" s="1646"/>
      <c r="O5" s="1968"/>
      <c r="P5" s="1968"/>
      <c r="Q5" s="723"/>
    </row>
    <row r="6" spans="1:26" ht="22.15" customHeight="1">
      <c r="A6" s="3223" t="s">
        <v>363</v>
      </c>
      <c r="B6" s="145" t="s">
        <v>362</v>
      </c>
      <c r="C6" s="3209">
        <f>J7</f>
        <v>8810341257</v>
      </c>
      <c r="D6" s="3210"/>
      <c r="E6" s="135">
        <f t="shared" ref="E6:E13" si="0">K7</f>
        <v>8310082436</v>
      </c>
      <c r="F6" s="134">
        <f t="shared" ref="F6:F13" si="1">L7</f>
        <v>94.32</v>
      </c>
      <c r="G6" s="136" t="s">
        <v>7384</v>
      </c>
      <c r="I6" s="1478" t="s">
        <v>5021</v>
      </c>
      <c r="J6" s="2071">
        <v>41988536520</v>
      </c>
      <c r="K6" s="2071">
        <v>40546875832</v>
      </c>
      <c r="L6" s="877">
        <v>96.57</v>
      </c>
      <c r="N6" s="1968"/>
      <c r="O6" s="2087"/>
      <c r="P6" s="2087"/>
      <c r="Q6" s="2088"/>
    </row>
    <row r="7" spans="1:26" ht="22.15" customHeight="1">
      <c r="A7" s="3224"/>
      <c r="B7" s="144" t="s">
        <v>361</v>
      </c>
      <c r="C7" s="3209">
        <f t="shared" ref="C7:C13" si="2">J8</f>
        <v>28473907214</v>
      </c>
      <c r="D7" s="3210"/>
      <c r="E7" s="135">
        <f t="shared" si="0"/>
        <v>28315291426</v>
      </c>
      <c r="F7" s="134">
        <f t="shared" si="1"/>
        <v>99.44</v>
      </c>
      <c r="G7" s="136"/>
      <c r="I7" s="1478" t="s">
        <v>5114</v>
      </c>
      <c r="J7" s="2071">
        <v>8810341257</v>
      </c>
      <c r="K7" s="2071">
        <v>8310082436</v>
      </c>
      <c r="L7" s="877">
        <v>94.32</v>
      </c>
      <c r="N7" s="1968"/>
      <c r="O7" s="2087"/>
      <c r="P7" s="2087"/>
      <c r="Q7" s="2088"/>
    </row>
    <row r="8" spans="1:26" ht="22.15" customHeight="1">
      <c r="A8" s="3224"/>
      <c r="B8" s="144" t="s">
        <v>360</v>
      </c>
      <c r="C8" s="3209">
        <f t="shared" si="2"/>
        <v>1114349376</v>
      </c>
      <c r="D8" s="3210"/>
      <c r="E8" s="135">
        <f t="shared" si="0"/>
        <v>360224010</v>
      </c>
      <c r="F8" s="134">
        <f t="shared" si="1"/>
        <v>32.33</v>
      </c>
      <c r="G8" s="136"/>
      <c r="I8" s="1478" t="s">
        <v>5115</v>
      </c>
      <c r="J8" s="2071">
        <v>28473907214</v>
      </c>
      <c r="K8" s="2071">
        <v>28315291426</v>
      </c>
      <c r="L8" s="877">
        <v>99.44</v>
      </c>
      <c r="N8" s="1968"/>
      <c r="O8" s="2087"/>
      <c r="P8" s="2087"/>
      <c r="Q8" s="2088"/>
    </row>
    <row r="9" spans="1:26" ht="22.15" customHeight="1">
      <c r="A9" s="3225"/>
      <c r="B9" s="143" t="s">
        <v>6791</v>
      </c>
      <c r="C9" s="3209">
        <f t="shared" si="2"/>
        <v>38398597847</v>
      </c>
      <c r="D9" s="3210"/>
      <c r="E9" s="135">
        <f t="shared" si="0"/>
        <v>36985597872</v>
      </c>
      <c r="F9" s="134">
        <f t="shared" si="1"/>
        <v>96.32</v>
      </c>
      <c r="G9" s="142"/>
      <c r="I9" s="1478" t="s">
        <v>5116</v>
      </c>
      <c r="J9" s="2071">
        <v>1114349376</v>
      </c>
      <c r="K9" s="2071">
        <v>360224010</v>
      </c>
      <c r="L9" s="877">
        <v>32.33</v>
      </c>
      <c r="N9" s="1968"/>
      <c r="O9" s="2087"/>
      <c r="P9" s="2087"/>
      <c r="Q9" s="2088"/>
    </row>
    <row r="10" spans="1:26" ht="35.25" customHeight="1">
      <c r="A10" s="3226" t="s">
        <v>359</v>
      </c>
      <c r="B10" s="141" t="s">
        <v>358</v>
      </c>
      <c r="C10" s="3209">
        <f t="shared" si="2"/>
        <v>331323094</v>
      </c>
      <c r="D10" s="3210"/>
      <c r="E10" s="135">
        <f t="shared" si="0"/>
        <v>302670960</v>
      </c>
      <c r="F10" s="134">
        <f t="shared" si="1"/>
        <v>91.35</v>
      </c>
      <c r="G10" s="139" t="s">
        <v>7385</v>
      </c>
      <c r="I10" s="1478" t="s">
        <v>5117</v>
      </c>
      <c r="J10" s="2071">
        <v>38398597847</v>
      </c>
      <c r="K10" s="2071">
        <v>36985597872</v>
      </c>
      <c r="L10" s="877">
        <v>96.32</v>
      </c>
      <c r="N10" s="1968"/>
      <c r="O10" s="2087"/>
      <c r="P10" s="2087"/>
      <c r="Q10" s="2088"/>
    </row>
    <row r="11" spans="1:26" ht="35.25" customHeight="1">
      <c r="A11" s="3227"/>
      <c r="B11" s="141" t="s">
        <v>357</v>
      </c>
      <c r="C11" s="3209">
        <f t="shared" si="2"/>
        <v>29506900</v>
      </c>
      <c r="D11" s="3210"/>
      <c r="E11" s="135">
        <f t="shared" si="0"/>
        <v>29506900</v>
      </c>
      <c r="F11" s="134">
        <f t="shared" si="1"/>
        <v>100</v>
      </c>
      <c r="G11" s="139"/>
      <c r="I11" s="1478" t="s">
        <v>5118</v>
      </c>
      <c r="J11" s="2071">
        <v>331323094</v>
      </c>
      <c r="K11" s="2071">
        <v>302670960</v>
      </c>
      <c r="L11" s="877">
        <v>91.35</v>
      </c>
      <c r="N11" s="1968"/>
      <c r="O11" s="2087"/>
      <c r="P11" s="2087"/>
      <c r="Q11" s="2088"/>
    </row>
    <row r="12" spans="1:26" ht="21.75" customHeight="1">
      <c r="A12" s="3228" t="s">
        <v>356</v>
      </c>
      <c r="B12" s="3229"/>
      <c r="C12" s="3209">
        <f t="shared" si="2"/>
        <v>3216292829</v>
      </c>
      <c r="D12" s="3210"/>
      <c r="E12" s="135">
        <f t="shared" si="0"/>
        <v>3216284250</v>
      </c>
      <c r="F12" s="134">
        <f t="shared" si="1"/>
        <v>99.99</v>
      </c>
      <c r="G12" s="138"/>
      <c r="I12" s="1478" t="s">
        <v>5119</v>
      </c>
      <c r="J12" s="2071">
        <v>29506900</v>
      </c>
      <c r="K12" s="2071">
        <v>29506900</v>
      </c>
      <c r="L12" s="877">
        <v>100</v>
      </c>
      <c r="N12" s="1968"/>
      <c r="O12" s="2087"/>
      <c r="P12" s="2087"/>
      <c r="Q12" s="2088"/>
    </row>
    <row r="13" spans="1:26" ht="22.15" customHeight="1">
      <c r="A13" s="3228" t="s">
        <v>355</v>
      </c>
      <c r="B13" s="3229"/>
      <c r="C13" s="3209">
        <f t="shared" si="2"/>
        <v>12815850</v>
      </c>
      <c r="D13" s="3210"/>
      <c r="E13" s="135">
        <f t="shared" si="0"/>
        <v>12815850</v>
      </c>
      <c r="F13" s="134">
        <f t="shared" si="1"/>
        <v>100</v>
      </c>
      <c r="G13" s="136"/>
      <c r="I13" s="1478" t="s">
        <v>5094</v>
      </c>
      <c r="J13" s="2071">
        <v>3216292829</v>
      </c>
      <c r="K13" s="2071">
        <v>3216284250</v>
      </c>
      <c r="L13" s="877">
        <v>99.99</v>
      </c>
      <c r="N13" s="1968"/>
      <c r="O13" s="2087"/>
      <c r="P13" s="2087"/>
      <c r="Q13" s="2088"/>
    </row>
    <row r="14" spans="1:26" ht="22.15" customHeight="1">
      <c r="A14" s="63" t="s">
        <v>6761</v>
      </c>
      <c r="G14" s="68" t="s">
        <v>7242</v>
      </c>
      <c r="I14" s="1478" t="s">
        <v>5120</v>
      </c>
      <c r="J14" s="2071">
        <v>12815850</v>
      </c>
      <c r="K14" s="2071">
        <v>12815850</v>
      </c>
      <c r="L14" s="877">
        <v>100</v>
      </c>
      <c r="N14" s="1968"/>
      <c r="O14" s="2087"/>
      <c r="P14" s="2087"/>
      <c r="Q14" s="2088"/>
    </row>
    <row r="15" spans="1:26" ht="19.5" customHeight="1">
      <c r="G15" s="68"/>
      <c r="I15" s="1646"/>
      <c r="J15" s="1646"/>
      <c r="K15" s="1647"/>
      <c r="L15" s="1646"/>
      <c r="M15" s="1647"/>
      <c r="N15" s="1647"/>
      <c r="O15" s="1647"/>
    </row>
    <row r="16" spans="1:26" ht="19.5" customHeight="1">
      <c r="G16" s="68"/>
      <c r="I16" s="1646"/>
      <c r="J16" s="1646"/>
      <c r="K16" s="1647"/>
      <c r="L16" s="1646"/>
      <c r="M16" s="1647"/>
      <c r="N16" s="1647"/>
      <c r="O16" s="1647"/>
    </row>
    <row r="17" spans="1:19" ht="19.5" customHeight="1">
      <c r="A17" s="78" t="s">
        <v>354</v>
      </c>
      <c r="F17" s="68" t="str">
        <f>L18</f>
        <v>（令和7年度末現在）</v>
      </c>
      <c r="I17" s="1646"/>
      <c r="J17" s="1646"/>
      <c r="K17" s="1647"/>
      <c r="L17" s="1646"/>
      <c r="M17" s="1646"/>
      <c r="N17" s="1647"/>
      <c r="O17" s="1647"/>
      <c r="P17" s="1647"/>
      <c r="Q17" s="1647"/>
      <c r="R17" s="1647"/>
      <c r="S17" s="1647"/>
    </row>
    <row r="18" spans="1:19" ht="19.5" customHeight="1">
      <c r="A18" s="3230" t="s">
        <v>101</v>
      </c>
      <c r="B18" s="3231"/>
      <c r="C18" s="2892" t="s">
        <v>353</v>
      </c>
      <c r="D18" s="2790"/>
      <c r="E18" s="132" t="s">
        <v>352</v>
      </c>
      <c r="F18" s="131" t="s">
        <v>351</v>
      </c>
      <c r="G18" s="25"/>
      <c r="I18" s="1188" t="s">
        <v>4646</v>
      </c>
      <c r="J18" s="1646"/>
      <c r="K18" s="1562" t="s">
        <v>4618</v>
      </c>
      <c r="L18" s="1579" t="str">
        <f>設定!$B$9</f>
        <v>（令和7年度末現在）</v>
      </c>
      <c r="M18" s="1647"/>
      <c r="N18" s="1647"/>
      <c r="O18" s="1647"/>
      <c r="P18" s="1647"/>
      <c r="Q18" s="1647"/>
      <c r="R18" s="1647"/>
      <c r="S18" s="1647"/>
    </row>
    <row r="19" spans="1:19" ht="22.15" customHeight="1">
      <c r="A19" s="3211" t="s">
        <v>350</v>
      </c>
      <c r="B19" s="3212"/>
      <c r="C19" s="130">
        <f>SUM(J23,J28)</f>
        <v>1844974.75</v>
      </c>
      <c r="D19" s="126" t="s">
        <v>348</v>
      </c>
      <c r="E19" s="128">
        <f>SUM(K23,K28)</f>
        <v>423313971960</v>
      </c>
      <c r="F19" s="1359">
        <f t="shared" ref="F19:F35" si="3">ROUND(E19/$E$35*100,1)</f>
        <v>60.2</v>
      </c>
      <c r="G19" s="119"/>
      <c r="I19" s="1648"/>
      <c r="J19" s="1647"/>
      <c r="K19" s="1562" t="s">
        <v>4619</v>
      </c>
      <c r="L19" s="1652" t="s">
        <v>6921</v>
      </c>
      <c r="M19" s="2149" t="str">
        <f>HYPERLINK("#", "統計表リンク")</f>
        <v>統計表リンク</v>
      </c>
      <c r="N19" s="1647"/>
      <c r="O19" s="1647"/>
      <c r="P19" s="1647"/>
      <c r="Q19" s="1647"/>
      <c r="R19" s="1647"/>
      <c r="S19" s="1647"/>
    </row>
    <row r="20" spans="1:19" ht="22.15" customHeight="1">
      <c r="A20" s="3213" t="s">
        <v>349</v>
      </c>
      <c r="B20" s="3214"/>
      <c r="C20" s="130">
        <f>SUM(L23,L28)</f>
        <v>853053.66</v>
      </c>
      <c r="D20" s="126" t="s">
        <v>348</v>
      </c>
      <c r="E20" s="128">
        <f>SUM(M23,M28)</f>
        <v>109917144354</v>
      </c>
      <c r="F20" s="1359">
        <f t="shared" si="3"/>
        <v>15.6</v>
      </c>
      <c r="G20" s="119"/>
      <c r="I20" s="1647" t="s">
        <v>5102</v>
      </c>
      <c r="J20" s="1647"/>
      <c r="K20" s="1647"/>
      <c r="L20" s="1652" t="s">
        <v>6922</v>
      </c>
      <c r="M20" s="1755" t="str">
        <f>HYPERLINK("#", "統計表リンク")</f>
        <v>統計表リンク</v>
      </c>
      <c r="N20" s="1647"/>
      <c r="O20" s="1647"/>
      <c r="P20" s="1647"/>
      <c r="Q20" s="1647"/>
      <c r="R20" s="1647"/>
      <c r="S20" s="1647"/>
    </row>
    <row r="21" spans="1:19" ht="22.15" customHeight="1">
      <c r="A21" s="3213" t="s">
        <v>347</v>
      </c>
      <c r="B21" s="3214"/>
      <c r="C21" s="129" t="s">
        <v>342</v>
      </c>
      <c r="D21" s="126"/>
      <c r="E21" s="128">
        <f>SUM(N23,N28)</f>
        <v>1503487304</v>
      </c>
      <c r="F21" s="1359">
        <f t="shared" si="3"/>
        <v>0.2</v>
      </c>
      <c r="G21" s="119"/>
      <c r="I21" s="2854" t="s">
        <v>5103</v>
      </c>
      <c r="J21" s="2854" t="s">
        <v>5095</v>
      </c>
      <c r="K21" s="2854"/>
      <c r="L21" s="2854" t="s">
        <v>5096</v>
      </c>
      <c r="M21" s="2854"/>
      <c r="N21" s="2854" t="s">
        <v>5097</v>
      </c>
      <c r="O21" s="2854" t="s">
        <v>5098</v>
      </c>
      <c r="P21" s="2854" t="s">
        <v>5123</v>
      </c>
      <c r="Q21" s="1647"/>
      <c r="R21" s="1647"/>
      <c r="S21" s="1647"/>
    </row>
    <row r="22" spans="1:19" ht="22.15" customHeight="1">
      <c r="A22" s="3213" t="s">
        <v>346</v>
      </c>
      <c r="B22" s="3214"/>
      <c r="C22" s="129" t="s">
        <v>342</v>
      </c>
      <c r="D22" s="126"/>
      <c r="E22" s="128">
        <f>SUM(O23,O28)</f>
        <v>16428134699</v>
      </c>
      <c r="F22" s="1359">
        <f t="shared" si="3"/>
        <v>2.2999999999999998</v>
      </c>
      <c r="G22" s="119"/>
      <c r="I22" s="2854"/>
      <c r="J22" s="1478" t="s">
        <v>1371</v>
      </c>
      <c r="K22" s="1478" t="s">
        <v>5099</v>
      </c>
      <c r="L22" s="1478" t="s">
        <v>1371</v>
      </c>
      <c r="M22" s="1478" t="s">
        <v>5099</v>
      </c>
      <c r="N22" s="2854"/>
      <c r="O22" s="2854"/>
      <c r="P22" s="2854"/>
      <c r="Q22" s="1647"/>
      <c r="R22" s="1647"/>
      <c r="S22" s="1647"/>
    </row>
    <row r="23" spans="1:19" ht="22.15" customHeight="1">
      <c r="A23" s="3213" t="s">
        <v>4198</v>
      </c>
      <c r="B23" s="3214"/>
      <c r="C23" s="129" t="s">
        <v>342</v>
      </c>
      <c r="D23" s="126"/>
      <c r="E23" s="2508" t="str">
        <f>P23</f>
        <v>-</v>
      </c>
      <c r="F23" s="2509" t="s">
        <v>7824</v>
      </c>
      <c r="G23" s="119"/>
      <c r="I23" s="1651">
        <v>522572119380</v>
      </c>
      <c r="J23" s="1654">
        <v>1742401.79</v>
      </c>
      <c r="K23" s="1655">
        <v>402393303416</v>
      </c>
      <c r="L23" s="1654">
        <v>793015.41</v>
      </c>
      <c r="M23" s="1655">
        <v>102314785083</v>
      </c>
      <c r="N23" s="1655">
        <v>1485707104</v>
      </c>
      <c r="O23" s="1655">
        <v>16378323777</v>
      </c>
      <c r="P23" s="1656" t="s">
        <v>4191</v>
      </c>
      <c r="Q23" s="1647"/>
      <c r="R23" s="1647"/>
      <c r="S23" s="1647"/>
    </row>
    <row r="24" spans="1:19" ht="22.15" customHeight="1">
      <c r="A24" s="3213" t="s">
        <v>345</v>
      </c>
      <c r="B24" s="3214"/>
      <c r="C24" s="129" t="s">
        <v>342</v>
      </c>
      <c r="D24" s="126"/>
      <c r="E24" s="128">
        <f>P28</f>
        <v>30000000</v>
      </c>
      <c r="F24" s="1359">
        <f t="shared" ref="F24:F34" si="4">ROUND(E24/$E$35*100,1)</f>
        <v>0</v>
      </c>
      <c r="G24" s="119"/>
      <c r="I24" s="1647"/>
      <c r="J24" s="1647"/>
      <c r="K24" s="1647"/>
      <c r="L24" s="1647"/>
      <c r="M24" s="1647"/>
      <c r="N24" s="1647"/>
      <c r="O24" s="1647"/>
      <c r="P24" s="1647"/>
      <c r="Q24" s="1647"/>
      <c r="R24" s="1647"/>
      <c r="S24" s="1647"/>
    </row>
    <row r="25" spans="1:19" ht="22.15" customHeight="1">
      <c r="A25" s="3213" t="s">
        <v>344</v>
      </c>
      <c r="B25" s="3214"/>
      <c r="C25" s="129" t="s">
        <v>342</v>
      </c>
      <c r="D25" s="126"/>
      <c r="E25" s="128">
        <f>Q28</f>
        <v>79277392</v>
      </c>
      <c r="F25" s="1359">
        <f t="shared" si="4"/>
        <v>0</v>
      </c>
      <c r="G25" s="119"/>
      <c r="I25" s="1647" t="s">
        <v>5104</v>
      </c>
      <c r="J25" s="1647"/>
      <c r="K25" s="1647"/>
      <c r="L25" s="1647"/>
      <c r="M25" s="1647"/>
      <c r="N25" s="1647"/>
      <c r="O25" s="1647"/>
      <c r="P25" s="1647"/>
      <c r="Q25" s="1647"/>
      <c r="R25" s="1647"/>
      <c r="S25" s="1647"/>
    </row>
    <row r="26" spans="1:19" ht="22.15" customHeight="1">
      <c r="A26" s="3213" t="s">
        <v>343</v>
      </c>
      <c r="B26" s="3214"/>
      <c r="C26" s="129" t="s">
        <v>342</v>
      </c>
      <c r="D26" s="126"/>
      <c r="E26" s="128">
        <f>R28</f>
        <v>387028</v>
      </c>
      <c r="F26" s="1359">
        <f t="shared" si="4"/>
        <v>0</v>
      </c>
      <c r="G26" s="119"/>
      <c r="I26" s="2854" t="s">
        <v>5103</v>
      </c>
      <c r="J26" s="2854" t="s">
        <v>5095</v>
      </c>
      <c r="K26" s="2854"/>
      <c r="L26" s="2854" t="s">
        <v>5096</v>
      </c>
      <c r="M26" s="2854"/>
      <c r="N26" s="2854" t="s">
        <v>5097</v>
      </c>
      <c r="O26" s="2854" t="s">
        <v>5098</v>
      </c>
      <c r="P26" s="2854" t="s">
        <v>5105</v>
      </c>
      <c r="Q26" s="2854" t="s">
        <v>5100</v>
      </c>
      <c r="R26" s="2854" t="s">
        <v>343</v>
      </c>
      <c r="S26" s="1647"/>
    </row>
    <row r="27" spans="1:19" ht="22.15" customHeight="1">
      <c r="A27" s="3213" t="s">
        <v>341</v>
      </c>
      <c r="B27" s="3214"/>
      <c r="C27" s="127">
        <f>J33</f>
        <v>5790</v>
      </c>
      <c r="D27" s="126" t="s">
        <v>340</v>
      </c>
      <c r="E27" s="125">
        <f>K33</f>
        <v>8858824268</v>
      </c>
      <c r="F27" s="1359">
        <f t="shared" si="4"/>
        <v>1.3</v>
      </c>
      <c r="I27" s="2854"/>
      <c r="J27" s="1478" t="s">
        <v>1371</v>
      </c>
      <c r="K27" s="1478" t="s">
        <v>5099</v>
      </c>
      <c r="L27" s="1478" t="s">
        <v>1371</v>
      </c>
      <c r="M27" s="1478" t="s">
        <v>5099</v>
      </c>
      <c r="N27" s="2854"/>
      <c r="O27" s="2854"/>
      <c r="P27" s="2854"/>
      <c r="Q27" s="2854"/>
      <c r="R27" s="2854"/>
      <c r="S27" s="1647"/>
    </row>
    <row r="28" spans="1:19" ht="22.15" customHeight="1">
      <c r="A28" s="3213" t="s">
        <v>339</v>
      </c>
      <c r="B28" s="3214"/>
      <c r="C28" s="123">
        <f>L33</f>
        <v>5</v>
      </c>
      <c r="D28" s="122" t="s">
        <v>337</v>
      </c>
      <c r="E28" s="124">
        <f>M33</f>
        <v>4829840810</v>
      </c>
      <c r="F28" s="1359">
        <f t="shared" si="4"/>
        <v>0.7</v>
      </c>
      <c r="I28" s="1651">
        <v>28700283357</v>
      </c>
      <c r="J28" s="1654">
        <v>102572.96</v>
      </c>
      <c r="K28" s="1655">
        <v>20920668544</v>
      </c>
      <c r="L28" s="1654">
        <v>60038.25</v>
      </c>
      <c r="M28" s="1655">
        <v>7602359271</v>
      </c>
      <c r="N28" s="1655">
        <v>17780200</v>
      </c>
      <c r="O28" s="1655">
        <v>49810922</v>
      </c>
      <c r="P28" s="1655">
        <v>30000000</v>
      </c>
      <c r="Q28" s="1655">
        <v>79277392</v>
      </c>
      <c r="R28" s="1655">
        <v>387028</v>
      </c>
      <c r="S28" s="1647"/>
    </row>
    <row r="29" spans="1:19" ht="22.15" customHeight="1">
      <c r="A29" s="3232" t="s">
        <v>338</v>
      </c>
      <c r="B29" s="3233"/>
      <c r="C29" s="123">
        <f>J37</f>
        <v>11</v>
      </c>
      <c r="D29" s="122" t="s">
        <v>337</v>
      </c>
      <c r="E29" s="121">
        <f>I37</f>
        <v>137830901315</v>
      </c>
      <c r="F29" s="1359">
        <f t="shared" si="4"/>
        <v>19.600000000000001</v>
      </c>
      <c r="G29" s="113"/>
      <c r="I29" s="1649"/>
      <c r="J29" s="1649"/>
      <c r="K29" s="1647"/>
      <c r="L29" s="1647"/>
      <c r="M29" s="1647"/>
      <c r="N29" s="1647"/>
      <c r="O29" s="1647"/>
      <c r="P29" s="1647"/>
      <c r="Q29" s="1647"/>
      <c r="R29" s="1647"/>
      <c r="S29" s="1647"/>
    </row>
    <row r="30" spans="1:19" ht="22.15" customHeight="1">
      <c r="A30" s="3215" t="s">
        <v>336</v>
      </c>
      <c r="B30" s="120" t="s">
        <v>4199</v>
      </c>
      <c r="C30" s="118"/>
      <c r="D30" s="117"/>
      <c r="E30" s="114">
        <f>N37</f>
        <v>7000000000</v>
      </c>
      <c r="F30" s="1359">
        <f t="shared" si="4"/>
        <v>1</v>
      </c>
      <c r="G30" s="113"/>
      <c r="I30" s="1649" t="s">
        <v>5106</v>
      </c>
      <c r="J30" s="1649"/>
      <c r="K30" s="1647"/>
      <c r="L30" s="1647"/>
      <c r="M30" s="1647"/>
      <c r="N30" s="1647"/>
      <c r="O30" s="1647"/>
      <c r="P30" s="1647"/>
      <c r="Q30" s="1647"/>
      <c r="R30" s="1647"/>
      <c r="S30" s="1647"/>
    </row>
    <row r="31" spans="1:19" ht="22.15" customHeight="1">
      <c r="A31" s="3216"/>
      <c r="B31" s="2036" t="s">
        <v>6616</v>
      </c>
      <c r="C31" s="118"/>
      <c r="D31" s="117"/>
      <c r="E31" s="114">
        <f>L37</f>
        <v>70163036135</v>
      </c>
      <c r="F31" s="1359">
        <f t="shared" si="4"/>
        <v>10</v>
      </c>
      <c r="G31" s="113"/>
      <c r="I31" s="3208" t="s">
        <v>5103</v>
      </c>
      <c r="J31" s="3208" t="s">
        <v>5107</v>
      </c>
      <c r="K31" s="3208"/>
      <c r="L31" s="2854" t="s">
        <v>5108</v>
      </c>
      <c r="M31" s="2854"/>
      <c r="N31" s="1647"/>
      <c r="O31" s="1647"/>
      <c r="P31" s="1647"/>
      <c r="Q31" s="1647"/>
      <c r="R31" s="1647"/>
      <c r="S31" s="1647"/>
    </row>
    <row r="32" spans="1:19" ht="22.15" customHeight="1">
      <c r="A32" s="3216"/>
      <c r="B32" s="2036" t="s">
        <v>335</v>
      </c>
      <c r="C32" s="118"/>
      <c r="D32" s="117"/>
      <c r="E32" s="114">
        <f>K37</f>
        <v>21299399545</v>
      </c>
      <c r="F32" s="1359">
        <f t="shared" si="4"/>
        <v>3</v>
      </c>
      <c r="G32" s="113"/>
      <c r="H32" s="119"/>
      <c r="I32" s="3208"/>
      <c r="J32" s="1478" t="s">
        <v>5109</v>
      </c>
      <c r="K32" s="1478" t="s">
        <v>5099</v>
      </c>
      <c r="L32" s="1478" t="s">
        <v>5110</v>
      </c>
      <c r="M32" s="1478" t="s">
        <v>5099</v>
      </c>
      <c r="N32" s="1647"/>
      <c r="O32" s="1647"/>
      <c r="P32" s="1647"/>
      <c r="Q32" s="1647"/>
      <c r="R32" s="1647"/>
      <c r="S32" s="1647"/>
    </row>
    <row r="33" spans="1:19" ht="22.15" customHeight="1">
      <c r="A33" s="3216"/>
      <c r="B33" s="2036" t="s">
        <v>334</v>
      </c>
      <c r="C33" s="118"/>
      <c r="D33" s="117"/>
      <c r="E33" s="114">
        <f>M37</f>
        <v>4311978581</v>
      </c>
      <c r="F33" s="1359">
        <f t="shared" si="4"/>
        <v>0.6</v>
      </c>
      <c r="G33" s="113"/>
      <c r="H33" s="119"/>
      <c r="I33" s="1651">
        <v>13756411012</v>
      </c>
      <c r="J33" s="1655">
        <v>5790</v>
      </c>
      <c r="K33" s="1655">
        <v>8858824268</v>
      </c>
      <c r="L33" s="1655">
        <v>5</v>
      </c>
      <c r="M33" s="1655">
        <v>4829840810</v>
      </c>
      <c r="N33" s="1647"/>
      <c r="O33" s="1647"/>
      <c r="P33" s="1647"/>
      <c r="Q33" s="1647"/>
      <c r="R33" s="1647"/>
      <c r="S33" s="1647"/>
    </row>
    <row r="34" spans="1:19" ht="22.15" customHeight="1">
      <c r="A34" s="3217"/>
      <c r="B34" s="2036" t="s">
        <v>333</v>
      </c>
      <c r="C34" s="116"/>
      <c r="D34" s="115"/>
      <c r="E34" s="114">
        <f>O37</f>
        <v>35056487054</v>
      </c>
      <c r="F34" s="1359">
        <f t="shared" si="4"/>
        <v>5</v>
      </c>
      <c r="G34" s="113"/>
      <c r="H34" s="119"/>
      <c r="I34" s="1647"/>
      <c r="J34" s="1647"/>
      <c r="K34" s="1647"/>
      <c r="L34" s="1647"/>
      <c r="M34" s="1647"/>
      <c r="N34" s="1647"/>
      <c r="O34" s="1647"/>
      <c r="P34" s="1647"/>
      <c r="Q34" s="1647"/>
      <c r="R34" s="1647"/>
      <c r="S34" s="1647"/>
    </row>
    <row r="35" spans="1:19" ht="22.15" customHeight="1">
      <c r="A35" s="3218" t="s">
        <v>264</v>
      </c>
      <c r="B35" s="3219"/>
      <c r="C35" s="3220"/>
      <c r="D35" s="3221"/>
      <c r="E35" s="112">
        <f>SUM(E19:E29)</f>
        <v>702791969130</v>
      </c>
      <c r="F35" s="1359">
        <f t="shared" si="3"/>
        <v>100</v>
      </c>
      <c r="G35" s="113"/>
      <c r="H35" s="119"/>
      <c r="I35" s="1647" t="s">
        <v>5111</v>
      </c>
      <c r="J35" s="1647"/>
      <c r="K35" s="1647"/>
      <c r="L35" s="1647"/>
      <c r="M35" s="1647"/>
      <c r="N35" s="1647"/>
      <c r="O35" s="1647"/>
      <c r="P35" s="1647"/>
      <c r="Q35" s="1647"/>
      <c r="R35" s="1647"/>
      <c r="S35" s="1647"/>
    </row>
    <row r="36" spans="1:19" ht="22.15" customHeight="1">
      <c r="A36" s="2056"/>
      <c r="F36" s="68" t="s">
        <v>332</v>
      </c>
      <c r="G36" s="113"/>
      <c r="I36" s="1478" t="s">
        <v>5103</v>
      </c>
      <c r="J36" s="1478" t="s">
        <v>5112</v>
      </c>
      <c r="K36" s="1478" t="s">
        <v>6615</v>
      </c>
      <c r="L36" s="1478" t="s">
        <v>6616</v>
      </c>
      <c r="M36" s="1478" t="s">
        <v>5124</v>
      </c>
      <c r="N36" s="1478" t="s">
        <v>5125</v>
      </c>
      <c r="O36" s="1478" t="s">
        <v>5101</v>
      </c>
      <c r="P36" s="1647"/>
      <c r="Q36" s="1647"/>
    </row>
    <row r="37" spans="1:19" ht="22.15" customHeight="1">
      <c r="A37" s="161"/>
      <c r="F37" s="68"/>
      <c r="I37" s="1655">
        <v>137830901315</v>
      </c>
      <c r="J37" s="1655">
        <v>11</v>
      </c>
      <c r="K37" s="1655">
        <v>21299399545</v>
      </c>
      <c r="L37" s="1655">
        <v>70163036135</v>
      </c>
      <c r="M37" s="1655">
        <v>4311978581</v>
      </c>
      <c r="N37" s="1655">
        <v>7000000000</v>
      </c>
      <c r="O37" s="1655">
        <v>35056487054</v>
      </c>
      <c r="P37" s="1647"/>
      <c r="Q37" s="1647"/>
    </row>
    <row r="38" spans="1:19" ht="22.15" customHeight="1">
      <c r="I38" s="1647"/>
      <c r="J38" s="1647"/>
      <c r="K38" s="1647"/>
      <c r="L38" s="1647"/>
      <c r="M38" s="1647"/>
      <c r="N38" s="1647"/>
      <c r="O38" s="1647"/>
      <c r="P38" s="1647"/>
      <c r="Q38" s="1647"/>
      <c r="R38" s="1647"/>
      <c r="S38" s="1647"/>
    </row>
    <row r="39" spans="1:19" ht="19.5" customHeight="1">
      <c r="I39" s="1647"/>
      <c r="J39" s="1647"/>
      <c r="K39" s="1647"/>
      <c r="L39" s="1647"/>
      <c r="M39" s="1647"/>
      <c r="N39" s="1647"/>
      <c r="O39" s="1647"/>
      <c r="P39" s="1647"/>
      <c r="Q39" s="1647"/>
      <c r="R39" s="1647"/>
      <c r="S39" s="1647"/>
    </row>
    <row r="40" spans="1:19" ht="22.5" customHeight="1">
      <c r="I40" s="1647"/>
      <c r="J40" s="1647"/>
      <c r="K40" s="1647"/>
      <c r="L40" s="1647"/>
      <c r="M40" s="1647"/>
      <c r="N40" s="1647"/>
      <c r="O40" s="1647"/>
      <c r="P40" s="1647"/>
      <c r="Q40" s="1647"/>
      <c r="R40" s="1647"/>
    </row>
    <row r="41" spans="1:19" ht="22.5" customHeight="1">
      <c r="I41" s="1647"/>
      <c r="J41" s="1647"/>
      <c r="K41" s="1647"/>
      <c r="L41" s="1647"/>
      <c r="M41" s="1647"/>
      <c r="N41" s="1647"/>
      <c r="O41" s="1647"/>
      <c r="P41" s="1647"/>
      <c r="Q41" s="1647"/>
      <c r="R41" s="1647"/>
    </row>
    <row r="46" spans="1:19" ht="22.5" customHeight="1">
      <c r="E46" s="111"/>
    </row>
  </sheetData>
  <sheetProtection algorithmName="SHA-512" hashValue="xelaL5HX4pdrYYi8mffo3ssxuVob5KdolL5BPC4nXq/nbN/PY7NPOE8BST0lxQdwHxE9eNEYkXTrQoOxJQUX2Q==" saltValue="o03SUnffYEZc6LDVHxpcrg==" spinCount="100000" sheet="1" objects="1" scenarios="1"/>
  <customSheetViews>
    <customSheetView guid="{0048CC1A-5574-4F72-829A-CCCEAA565538}" showPageBreaks="1" fitToPage="1" printArea="1" view="pageBreakPreview">
      <selection activeCell="N34" sqref="N34"/>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16">
      <selection activeCell="J28" sqref="J28"/>
      <pageMargins left="0.78740157480314965" right="0.78740157480314965" top="0.98425196850393704" bottom="0.98425196850393704" header="0.51181102362204722" footer="0.51181102362204722"/>
      <printOptions horizontalCentered="1"/>
      <headerFooter alignWithMargins="0"/>
    </customSheetView>
  </customSheetViews>
  <mergeCells count="51">
    <mergeCell ref="P26:P27"/>
    <mergeCell ref="Q26:Q27"/>
    <mergeCell ref="R26:R27"/>
    <mergeCell ref="I31:I32"/>
    <mergeCell ref="J31:K31"/>
    <mergeCell ref="L31:M31"/>
    <mergeCell ref="I26:I27"/>
    <mergeCell ref="J26:K26"/>
    <mergeCell ref="L26:M26"/>
    <mergeCell ref="N26:N27"/>
    <mergeCell ref="O26:O27"/>
    <mergeCell ref="A30:A34"/>
    <mergeCell ref="A35:B35"/>
    <mergeCell ref="C35:D35"/>
    <mergeCell ref="A1:D1"/>
    <mergeCell ref="A2:D2"/>
    <mergeCell ref="A4:B4"/>
    <mergeCell ref="C4:D4"/>
    <mergeCell ref="A6:A9"/>
    <mergeCell ref="C18:D18"/>
    <mergeCell ref="A10:A11"/>
    <mergeCell ref="A12:B12"/>
    <mergeCell ref="A13:B13"/>
    <mergeCell ref="A5:B5"/>
    <mergeCell ref="A18:B18"/>
    <mergeCell ref="A29:B29"/>
    <mergeCell ref="A22:B22"/>
    <mergeCell ref="A24:B24"/>
    <mergeCell ref="A25:B25"/>
    <mergeCell ref="A26:B26"/>
    <mergeCell ref="A27:B27"/>
    <mergeCell ref="A28:B28"/>
    <mergeCell ref="P21:P22"/>
    <mergeCell ref="A19:B19"/>
    <mergeCell ref="A20:B20"/>
    <mergeCell ref="A21:B21"/>
    <mergeCell ref="A23:B23"/>
    <mergeCell ref="I21:I22"/>
    <mergeCell ref="J21:K21"/>
    <mergeCell ref="L21:M21"/>
    <mergeCell ref="N21:N22"/>
    <mergeCell ref="O21:O22"/>
    <mergeCell ref="C10:D10"/>
    <mergeCell ref="C11:D11"/>
    <mergeCell ref="C12:D12"/>
    <mergeCell ref="C13:D13"/>
    <mergeCell ref="C5:D5"/>
    <mergeCell ref="C6:D6"/>
    <mergeCell ref="C7:D7"/>
    <mergeCell ref="C8:D8"/>
    <mergeCell ref="C9:D9"/>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Z62"/>
  <sheetViews>
    <sheetView view="pageBreakPreview" zoomScaleNormal="100" zoomScaleSheetLayoutView="100" workbookViewId="0">
      <selection activeCell="V3" sqref="V3"/>
    </sheetView>
  </sheetViews>
  <sheetFormatPr defaultColWidth="9" defaultRowHeight="22.9" customHeight="1"/>
  <cols>
    <col min="1" max="1" width="4.58203125" style="59" customWidth="1"/>
    <col min="2" max="2" width="17.75" style="59" customWidth="1"/>
    <col min="3" max="3" width="5.75" style="59" customWidth="1"/>
    <col min="4" max="4" width="15.58203125" style="59" customWidth="1"/>
    <col min="5" max="5" width="3.58203125" style="59" customWidth="1"/>
    <col min="6" max="8" width="10.58203125" style="59" customWidth="1"/>
    <col min="9" max="9" width="11.58203125" style="59" customWidth="1"/>
    <col min="10" max="10" width="5.4140625" style="73" customWidth="1"/>
    <col min="11" max="11" width="8.58203125" style="1193" hidden="1" customWidth="1"/>
    <col min="12" max="22" width="10.75" style="1193" hidden="1" customWidth="1"/>
    <col min="23" max="25" width="8.58203125" style="1193" customWidth="1"/>
    <col min="26" max="16384" width="9" style="73"/>
  </cols>
  <sheetData>
    <row r="1" spans="1:26" s="1163" customFormat="1" ht="20.149999999999999" customHeight="1">
      <c r="A1" s="2777" t="str">
        <f>HYPERLINK("#", "【目次に戻る】")</f>
        <v>【目次に戻る】</v>
      </c>
      <c r="B1" s="2777"/>
      <c r="C1" s="2777"/>
      <c r="D1" s="2777"/>
      <c r="E1" s="1182"/>
      <c r="F1" s="1182"/>
      <c r="G1" s="1182"/>
      <c r="H1" s="1182"/>
      <c r="I1" s="1182"/>
      <c r="J1" s="1182"/>
      <c r="K1" s="1483"/>
      <c r="L1" s="1483"/>
      <c r="M1" s="1483"/>
      <c r="N1" s="1483"/>
      <c r="O1" s="1483"/>
      <c r="P1" s="1483"/>
      <c r="Q1" s="1483"/>
      <c r="R1" s="1483"/>
      <c r="S1" s="1483"/>
      <c r="T1" s="1483"/>
      <c r="U1" s="1483"/>
      <c r="V1" s="1483"/>
      <c r="W1" s="1483"/>
      <c r="X1" s="1483"/>
      <c r="Y1" s="1483"/>
      <c r="Z1" s="1182"/>
    </row>
    <row r="2" spans="1:26" s="1163" customFormat="1" ht="20.149999999999999" customHeight="1">
      <c r="A2" s="2777" t="str">
        <f>HYPERLINK("#", "【業務所管課別目次に戻る】")</f>
        <v>【業務所管課別目次に戻る】</v>
      </c>
      <c r="B2" s="2777"/>
      <c r="C2" s="2777"/>
      <c r="D2" s="2777"/>
      <c r="E2" s="1182"/>
      <c r="F2" s="1182"/>
      <c r="G2" s="1182"/>
      <c r="H2" s="1182"/>
      <c r="I2" s="1182"/>
      <c r="J2" s="1182"/>
      <c r="K2" s="1483"/>
      <c r="L2" s="1483"/>
      <c r="M2" s="1483"/>
      <c r="N2" s="1483"/>
      <c r="O2" s="1483"/>
      <c r="P2" s="1483"/>
      <c r="Q2" s="1483"/>
      <c r="R2" s="1483"/>
      <c r="S2" s="1483"/>
      <c r="T2" s="1483"/>
      <c r="U2" s="1483"/>
      <c r="V2" s="1483"/>
      <c r="W2" s="1483"/>
      <c r="X2" s="1483"/>
      <c r="Y2" s="1483"/>
      <c r="Z2" s="1182"/>
    </row>
    <row r="3" spans="1:26" s="82" customFormat="1" ht="19.5" customHeight="1">
      <c r="A3" s="85" t="s">
        <v>4458</v>
      </c>
      <c r="C3" s="84"/>
      <c r="D3" s="84"/>
      <c r="E3" s="83"/>
      <c r="F3" s="83"/>
      <c r="K3" s="1659"/>
      <c r="L3" s="1659"/>
      <c r="M3" s="1659"/>
      <c r="N3" s="1659"/>
      <c r="O3" s="1659"/>
      <c r="P3" s="1659"/>
      <c r="Q3" s="1659"/>
      <c r="R3" s="1659"/>
      <c r="S3" s="1659"/>
      <c r="T3" s="1659"/>
      <c r="U3" s="1659"/>
      <c r="V3" s="1659"/>
      <c r="W3" s="1659"/>
      <c r="X3" s="1659"/>
      <c r="Y3" s="1659"/>
    </row>
    <row r="4" spans="1:26" s="110" customFormat="1" ht="17.149999999999999" customHeight="1">
      <c r="A4" s="269" t="s">
        <v>3468</v>
      </c>
      <c r="B4" s="192"/>
      <c r="C4" s="192"/>
      <c r="E4" s="189"/>
      <c r="F4" s="63"/>
      <c r="I4" s="189"/>
      <c r="J4" s="63"/>
      <c r="K4" s="1192"/>
      <c r="L4" s="1660"/>
      <c r="M4" s="1660"/>
      <c r="N4" s="1661"/>
      <c r="O4" s="1661"/>
      <c r="P4" s="1192"/>
      <c r="Q4" s="1192"/>
      <c r="R4" s="1192"/>
      <c r="S4" s="1192"/>
      <c r="T4" s="1192"/>
      <c r="U4" s="1192"/>
      <c r="V4" s="1192"/>
      <c r="W4" s="1192"/>
      <c r="X4" s="1192"/>
      <c r="Y4" s="1192"/>
    </row>
    <row r="5" spans="1:26" s="163" customFormat="1" ht="17.149999999999999" customHeight="1">
      <c r="A5" s="482" t="s">
        <v>3470</v>
      </c>
      <c r="B5" s="204"/>
      <c r="C5" s="204"/>
      <c r="E5" s="204"/>
      <c r="F5" s="204"/>
      <c r="K5" s="1188" t="s">
        <v>5126</v>
      </c>
      <c r="L5" s="1437"/>
      <c r="M5" s="1189" t="s">
        <v>4618</v>
      </c>
      <c r="N5" s="1525" t="str">
        <f>設定!$B$9</f>
        <v>（令和7年度末現在）</v>
      </c>
      <c r="O5" s="1437"/>
      <c r="P5" s="1437"/>
      <c r="Q5" s="1662"/>
      <c r="R5" s="1662"/>
      <c r="S5" s="1662"/>
      <c r="T5" s="1662"/>
      <c r="U5" s="1662"/>
      <c r="V5" s="1662"/>
      <c r="W5" s="1662"/>
      <c r="X5" s="1662"/>
      <c r="Y5" s="1662"/>
    </row>
    <row r="6" spans="1:26" s="163" customFormat="1" ht="17.149999999999999" customHeight="1">
      <c r="A6" s="69" t="s">
        <v>455</v>
      </c>
      <c r="B6" s="204"/>
      <c r="C6" s="204"/>
      <c r="D6" s="196" t="str">
        <f>N5</f>
        <v>（令和7年度末現在）</v>
      </c>
      <c r="E6" s="204"/>
      <c r="F6" s="204"/>
      <c r="K6" s="1405"/>
      <c r="L6" s="1192"/>
      <c r="M6" s="1189" t="s">
        <v>4619</v>
      </c>
      <c r="N6" s="1460" t="s">
        <v>5127</v>
      </c>
      <c r="O6" s="1755" t="str">
        <f>HYPERLINK("#", "統計表リンク")</f>
        <v>統計表リンク</v>
      </c>
      <c r="P6" s="1662"/>
      <c r="Q6" s="1662"/>
      <c r="R6" s="1662"/>
      <c r="S6" s="1662"/>
      <c r="T6" s="1662"/>
      <c r="U6" s="1662"/>
      <c r="V6" s="1662"/>
      <c r="W6" s="1662"/>
      <c r="X6" s="1662"/>
      <c r="Y6" s="1662"/>
    </row>
    <row r="7" spans="1:26" s="163" customFormat="1" ht="17.149999999999999" customHeight="1">
      <c r="A7" s="3238" t="s">
        <v>101</v>
      </c>
      <c r="B7" s="3238"/>
      <c r="C7" s="3238"/>
      <c r="D7" s="287" t="s">
        <v>492</v>
      </c>
      <c r="E7" s="204"/>
      <c r="F7" s="204"/>
      <c r="K7" s="1422"/>
      <c r="L7" s="1422" t="s">
        <v>814</v>
      </c>
      <c r="M7" s="1478" t="s">
        <v>5128</v>
      </c>
      <c r="N7" s="1478" t="s">
        <v>5129</v>
      </c>
      <c r="O7" s="1478" t="s">
        <v>5130</v>
      </c>
      <c r="P7" s="1662"/>
      <c r="Q7" s="1662"/>
      <c r="R7" s="1662"/>
      <c r="S7" s="1662"/>
      <c r="T7" s="1662"/>
      <c r="U7" s="1662"/>
      <c r="V7" s="1662"/>
      <c r="W7" s="1662"/>
      <c r="X7" s="1662"/>
      <c r="Y7" s="1662"/>
    </row>
    <row r="8" spans="1:26" s="63" customFormat="1" ht="17.149999999999999" customHeight="1">
      <c r="A8" s="3238" t="s">
        <v>814</v>
      </c>
      <c r="B8" s="3238"/>
      <c r="C8" s="3238"/>
      <c r="D8" s="396">
        <f>L8</f>
        <v>81385</v>
      </c>
      <c r="E8" s="189"/>
      <c r="F8" s="189"/>
      <c r="K8" s="1422" t="s">
        <v>5131</v>
      </c>
      <c r="L8" s="1524">
        <v>81385</v>
      </c>
      <c r="M8" s="1657">
        <v>58531</v>
      </c>
      <c r="N8" s="1657">
        <v>890</v>
      </c>
      <c r="O8" s="1658">
        <v>21964</v>
      </c>
      <c r="P8" s="1192"/>
      <c r="Q8" s="1192"/>
      <c r="R8" s="1192"/>
      <c r="S8" s="1192"/>
      <c r="T8" s="1192"/>
      <c r="U8" s="1192"/>
      <c r="V8" s="1192"/>
      <c r="W8" s="1192"/>
      <c r="X8" s="1192"/>
      <c r="Y8" s="1192"/>
    </row>
    <row r="9" spans="1:26" s="63" customFormat="1" ht="17.149999999999999" customHeight="1">
      <c r="A9" s="3235" t="s">
        <v>817</v>
      </c>
      <c r="B9" s="3235"/>
      <c r="C9" s="3235"/>
      <c r="D9" s="396">
        <f>M8</f>
        <v>58531</v>
      </c>
      <c r="E9" s="189"/>
      <c r="F9" s="189"/>
      <c r="K9" s="1660"/>
      <c r="L9" s="1192"/>
      <c r="M9" s="1192"/>
      <c r="N9" s="1192"/>
      <c r="O9" s="1192"/>
      <c r="P9" s="1192"/>
      <c r="Q9" s="1192"/>
      <c r="R9" s="1192"/>
      <c r="S9" s="1192"/>
      <c r="T9" s="1192"/>
      <c r="U9" s="1192"/>
      <c r="V9" s="1192"/>
      <c r="W9" s="1192"/>
      <c r="X9" s="1192"/>
      <c r="Y9" s="1192"/>
    </row>
    <row r="10" spans="1:26" s="63" customFormat="1" ht="17.149999999999999" customHeight="1">
      <c r="A10" s="3235" t="s">
        <v>816</v>
      </c>
      <c r="B10" s="3235"/>
      <c r="C10" s="3235"/>
      <c r="D10" s="396">
        <f>N8</f>
        <v>890</v>
      </c>
      <c r="E10" s="189"/>
      <c r="F10" s="189"/>
      <c r="K10" s="1660"/>
      <c r="L10" s="1192"/>
      <c r="M10" s="1192"/>
      <c r="N10" s="1192"/>
      <c r="O10" s="1192"/>
      <c r="P10" s="1192"/>
      <c r="Q10" s="1192"/>
      <c r="R10" s="1192"/>
      <c r="S10" s="1192"/>
      <c r="T10" s="1192"/>
      <c r="U10" s="1192"/>
      <c r="V10" s="1192"/>
      <c r="W10" s="1192"/>
      <c r="X10" s="1192"/>
      <c r="Y10" s="1192"/>
    </row>
    <row r="11" spans="1:26" s="63" customFormat="1" ht="17.149999999999999" customHeight="1">
      <c r="A11" s="3239" t="s">
        <v>815</v>
      </c>
      <c r="B11" s="3239"/>
      <c r="C11" s="3239"/>
      <c r="D11" s="396">
        <f>O8</f>
        <v>21964</v>
      </c>
      <c r="E11" s="189" t="s">
        <v>446</v>
      </c>
      <c r="F11" s="189"/>
      <c r="K11" s="1660"/>
      <c r="L11" s="1192"/>
      <c r="M11" s="1192"/>
      <c r="N11" s="1192"/>
      <c r="O11" s="1192"/>
      <c r="P11" s="1192"/>
      <c r="Q11" s="1192"/>
      <c r="R11" s="1192"/>
      <c r="S11" s="1192"/>
      <c r="T11" s="1192"/>
      <c r="U11" s="1192"/>
      <c r="V11" s="1192"/>
      <c r="W11" s="1192"/>
      <c r="X11" s="1192"/>
      <c r="Y11" s="1192"/>
    </row>
    <row r="12" spans="1:26" s="63" customFormat="1" ht="17.149999999999999" customHeight="1">
      <c r="A12" s="397" t="s">
        <v>6800</v>
      </c>
      <c r="B12" s="398"/>
      <c r="C12" s="398"/>
      <c r="D12" s="398"/>
      <c r="E12" s="189"/>
      <c r="F12" s="189"/>
      <c r="K12" s="1660"/>
      <c r="L12" s="1660"/>
      <c r="M12" s="1660"/>
      <c r="N12" s="1660"/>
      <c r="O12" s="1660"/>
      <c r="P12" s="1192"/>
      <c r="Q12" s="1192"/>
      <c r="R12" s="1192"/>
      <c r="S12" s="1192"/>
      <c r="T12" s="1192"/>
      <c r="U12" s="1192"/>
      <c r="V12" s="1192"/>
      <c r="W12" s="1192"/>
      <c r="X12" s="1192"/>
      <c r="Y12" s="1192"/>
    </row>
    <row r="13" spans="1:26" s="63" customFormat="1" ht="17.149999999999999" customHeight="1">
      <c r="B13" s="397"/>
      <c r="C13" s="397"/>
      <c r="D13" s="397"/>
      <c r="E13" s="189"/>
      <c r="F13" s="189"/>
      <c r="K13" s="1660"/>
      <c r="L13" s="1660"/>
      <c r="M13" s="1660"/>
      <c r="N13" s="1660"/>
      <c r="O13" s="1660"/>
      <c r="P13" s="1192"/>
      <c r="Q13" s="1192"/>
      <c r="R13" s="1192"/>
      <c r="S13" s="1192"/>
      <c r="T13" s="1192"/>
      <c r="U13" s="1192"/>
      <c r="V13" s="1192"/>
      <c r="W13" s="1192"/>
      <c r="X13" s="1192"/>
      <c r="Y13" s="1192"/>
    </row>
    <row r="14" spans="1:26" s="63" customFormat="1" ht="17.149999999999999" customHeight="1">
      <c r="A14" s="192" t="s">
        <v>3469</v>
      </c>
      <c r="B14" s="204"/>
      <c r="C14" s="189"/>
      <c r="D14" s="204"/>
      <c r="E14" s="189"/>
      <c r="F14" s="189"/>
      <c r="K14" s="1188" t="s">
        <v>5133</v>
      </c>
      <c r="L14" s="1437"/>
      <c r="M14" s="1189" t="s">
        <v>4618</v>
      </c>
      <c r="N14" s="1525" t="str">
        <f>設定!$B$9</f>
        <v>（令和7年度末現在）</v>
      </c>
      <c r="O14" s="1437"/>
      <c r="P14" s="1192"/>
      <c r="Q14" s="1192"/>
      <c r="R14" s="1192"/>
      <c r="S14" s="1192"/>
      <c r="T14" s="1192"/>
      <c r="U14" s="1192"/>
      <c r="V14" s="1192"/>
      <c r="W14" s="1192"/>
      <c r="X14" s="1192"/>
      <c r="Y14" s="1192"/>
    </row>
    <row r="15" spans="1:26" s="63" customFormat="1" ht="17.149999999999999" customHeight="1">
      <c r="A15" s="204" t="s">
        <v>3471</v>
      </c>
      <c r="F15" s="204" t="s">
        <v>3472</v>
      </c>
      <c r="G15" s="235"/>
      <c r="K15" s="1405"/>
      <c r="L15" s="1192"/>
      <c r="M15" s="1189" t="s">
        <v>4619</v>
      </c>
      <c r="N15" s="1460" t="s">
        <v>5146</v>
      </c>
      <c r="O15" s="1755" t="str">
        <f>HYPERLINK("#", "統計表リンク")</f>
        <v>統計表リンク</v>
      </c>
      <c r="P15" s="1192"/>
      <c r="Q15" s="1192"/>
      <c r="R15" s="1192"/>
      <c r="S15" s="1192"/>
      <c r="T15" s="1192"/>
      <c r="U15" s="1192"/>
      <c r="V15" s="1192"/>
      <c r="W15" s="1192"/>
      <c r="X15" s="1192"/>
      <c r="Y15" s="1192"/>
    </row>
    <row r="16" spans="1:26" s="63" customFormat="1" ht="17.149999999999999" customHeight="1">
      <c r="A16" s="69" t="s">
        <v>455</v>
      </c>
      <c r="D16" s="196" t="str">
        <f>N14</f>
        <v>（令和7年度末現在）</v>
      </c>
      <c r="F16" s="69" t="s">
        <v>455</v>
      </c>
      <c r="H16" s="196" t="str">
        <f>N19</f>
        <v>（令和7年度末現在）</v>
      </c>
      <c r="K16" s="1422"/>
      <c r="L16" s="1422" t="s">
        <v>814</v>
      </c>
      <c r="M16" s="1478" t="s">
        <v>5135</v>
      </c>
      <c r="N16" s="1478" t="s">
        <v>5136</v>
      </c>
      <c r="O16" s="1478" t="s">
        <v>5137</v>
      </c>
      <c r="P16" s="1422" t="s">
        <v>5138</v>
      </c>
      <c r="Q16" s="1422" t="s">
        <v>5139</v>
      </c>
      <c r="R16" s="1422" t="s">
        <v>5140</v>
      </c>
      <c r="S16" s="1422" t="s">
        <v>5141</v>
      </c>
      <c r="T16" s="1422" t="s">
        <v>5142</v>
      </c>
      <c r="U16" s="1422" t="s">
        <v>5143</v>
      </c>
      <c r="V16" s="1422" t="s">
        <v>5144</v>
      </c>
      <c r="W16" s="1192"/>
      <c r="X16" s="1192"/>
      <c r="Y16" s="1192"/>
    </row>
    <row r="17" spans="1:25" s="63" customFormat="1" ht="17.149999999999999" customHeight="1">
      <c r="A17" s="3238" t="s">
        <v>101</v>
      </c>
      <c r="B17" s="3238"/>
      <c r="C17" s="3238"/>
      <c r="D17" s="287" t="s">
        <v>492</v>
      </c>
      <c r="F17" s="3238" t="s">
        <v>101</v>
      </c>
      <c r="G17" s="3238"/>
      <c r="H17" s="287" t="s">
        <v>492</v>
      </c>
      <c r="K17" s="1422" t="s">
        <v>5131</v>
      </c>
      <c r="L17" s="1524">
        <v>107247</v>
      </c>
      <c r="M17" s="1657">
        <v>104168</v>
      </c>
      <c r="N17" s="1657">
        <v>767</v>
      </c>
      <c r="O17" s="1658">
        <v>248</v>
      </c>
      <c r="P17" s="1663">
        <v>1845</v>
      </c>
      <c r="Q17" s="1663">
        <v>67</v>
      </c>
      <c r="R17" s="1663">
        <v>111</v>
      </c>
      <c r="S17" s="1663" t="s">
        <v>4191</v>
      </c>
      <c r="T17" s="1663" t="s">
        <v>4191</v>
      </c>
      <c r="U17" s="1663" t="s">
        <v>4191</v>
      </c>
      <c r="V17" s="1663">
        <v>41</v>
      </c>
      <c r="W17" s="1192"/>
      <c r="X17" s="1192"/>
      <c r="Y17" s="1192"/>
    </row>
    <row r="18" spans="1:25" s="63" customFormat="1" ht="17.149999999999999" customHeight="1">
      <c r="A18" s="3238" t="s">
        <v>468</v>
      </c>
      <c r="B18" s="3238"/>
      <c r="C18" s="3238"/>
      <c r="D18" s="396">
        <f>L17</f>
        <v>107247</v>
      </c>
      <c r="E18" s="189"/>
      <c r="F18" s="3238" t="s">
        <v>468</v>
      </c>
      <c r="G18" s="3238"/>
      <c r="H18" s="396">
        <f>L23</f>
        <v>3915</v>
      </c>
      <c r="K18" s="1192"/>
      <c r="L18" s="1192"/>
      <c r="M18" s="1192"/>
      <c r="N18" s="1192"/>
      <c r="O18" s="1192"/>
      <c r="P18" s="1192"/>
      <c r="Q18" s="1192"/>
      <c r="R18" s="1192"/>
      <c r="S18" s="1192"/>
      <c r="T18" s="1192"/>
      <c r="U18" s="1192"/>
      <c r="V18" s="1192"/>
      <c r="W18" s="1192"/>
      <c r="X18" s="1192"/>
      <c r="Y18" s="1192"/>
    </row>
    <row r="19" spans="1:25" s="63" customFormat="1" ht="17.149999999999999" customHeight="1">
      <c r="A19" s="3235" t="s">
        <v>813</v>
      </c>
      <c r="B19" s="3235"/>
      <c r="C19" s="3235"/>
      <c r="D19" s="236">
        <f>M17</f>
        <v>104168</v>
      </c>
      <c r="F19" s="3235" t="s">
        <v>812</v>
      </c>
      <c r="G19" s="3235"/>
      <c r="H19" s="236" t="str">
        <f>M23</f>
        <v>-</v>
      </c>
      <c r="K19" s="1188" t="s">
        <v>5145</v>
      </c>
      <c r="L19" s="1437"/>
      <c r="M19" s="1189" t="s">
        <v>4618</v>
      </c>
      <c r="N19" s="1525" t="str">
        <f>設定!$B$9</f>
        <v>（令和7年度末現在）</v>
      </c>
      <c r="O19" s="1437"/>
      <c r="P19" s="1192"/>
      <c r="Q19" s="1192"/>
      <c r="R19" s="1192"/>
      <c r="S19" s="1192"/>
      <c r="T19" s="1192"/>
      <c r="U19" s="1192"/>
      <c r="V19" s="1192"/>
      <c r="W19" s="1192"/>
      <c r="X19" s="1192"/>
      <c r="Y19" s="1192"/>
    </row>
    <row r="20" spans="1:25" s="63" customFormat="1" ht="17.149999999999999" customHeight="1">
      <c r="A20" s="3235" t="s">
        <v>812</v>
      </c>
      <c r="B20" s="3235"/>
      <c r="C20" s="3235"/>
      <c r="D20" s="236">
        <f>N17</f>
        <v>767</v>
      </c>
      <c r="F20" s="3235" t="s">
        <v>810</v>
      </c>
      <c r="G20" s="3235"/>
      <c r="H20" s="396">
        <f>Q23</f>
        <v>3915</v>
      </c>
      <c r="K20" s="1405"/>
      <c r="L20" s="1192"/>
      <c r="M20" s="1189" t="s">
        <v>4619</v>
      </c>
      <c r="N20" s="1460" t="s">
        <v>5134</v>
      </c>
      <c r="O20" s="1755" t="str">
        <f>HYPERLINK("#", "統計表リンク")</f>
        <v>統計表リンク</v>
      </c>
      <c r="P20" s="1192"/>
      <c r="Q20" s="1192"/>
      <c r="R20" s="1192"/>
      <c r="S20" s="1192"/>
      <c r="T20" s="1192"/>
      <c r="U20" s="1192"/>
      <c r="V20" s="1192"/>
      <c r="W20" s="1192"/>
      <c r="X20" s="1192"/>
      <c r="Y20" s="1192"/>
    </row>
    <row r="21" spans="1:25" s="63" customFormat="1" ht="17.149999999999999" customHeight="1">
      <c r="A21" s="3235" t="s">
        <v>811</v>
      </c>
      <c r="B21" s="3235"/>
      <c r="C21" s="3235"/>
      <c r="D21" s="236">
        <f>O17</f>
        <v>248</v>
      </c>
      <c r="H21" s="68" t="s">
        <v>6524</v>
      </c>
      <c r="K21" s="1664"/>
      <c r="L21" s="2854" t="s">
        <v>814</v>
      </c>
      <c r="M21" s="2854" t="s">
        <v>5136</v>
      </c>
      <c r="N21" s="2854"/>
      <c r="O21" s="2854"/>
      <c r="P21" s="2854"/>
      <c r="Q21" s="2854" t="s">
        <v>5138</v>
      </c>
      <c r="R21" s="2854"/>
      <c r="S21" s="2854"/>
      <c r="T21" s="2854"/>
      <c r="U21" s="1192"/>
      <c r="V21" s="1192"/>
      <c r="W21" s="1192"/>
      <c r="X21" s="1192"/>
      <c r="Y21" s="1192"/>
    </row>
    <row r="22" spans="1:25" s="63" customFormat="1" ht="17.149999999999999" customHeight="1">
      <c r="A22" s="3235" t="s">
        <v>810</v>
      </c>
      <c r="B22" s="3235"/>
      <c r="C22" s="3235"/>
      <c r="D22" s="236">
        <f>P17</f>
        <v>1845</v>
      </c>
      <c r="K22" s="1665"/>
      <c r="L22" s="2854"/>
      <c r="M22" s="1478" t="s">
        <v>814</v>
      </c>
      <c r="N22" s="1478" t="s">
        <v>5147</v>
      </c>
      <c r="O22" s="1478" t="s">
        <v>5148</v>
      </c>
      <c r="P22" s="1478" t="s">
        <v>5149</v>
      </c>
      <c r="Q22" s="1478" t="s">
        <v>814</v>
      </c>
      <c r="R22" s="1478" t="s">
        <v>5147</v>
      </c>
      <c r="S22" s="1478" t="s">
        <v>5148</v>
      </c>
      <c r="T22" s="1478" t="s">
        <v>5149</v>
      </c>
      <c r="U22" s="1192"/>
      <c r="V22" s="1192"/>
      <c r="W22" s="1192"/>
      <c r="X22" s="1192"/>
      <c r="Y22" s="1192"/>
    </row>
    <row r="23" spans="1:25" s="63" customFormat="1" ht="17.149999999999999" customHeight="1">
      <c r="A23" s="3235" t="s">
        <v>809</v>
      </c>
      <c r="B23" s="3235"/>
      <c r="C23" s="3235"/>
      <c r="D23" s="236">
        <f>Q17</f>
        <v>67</v>
      </c>
      <c r="K23" s="1422" t="s">
        <v>5131</v>
      </c>
      <c r="L23" s="1524">
        <v>3915</v>
      </c>
      <c r="M23" s="1657" t="s">
        <v>4191</v>
      </c>
      <c r="N23" s="1657" t="s">
        <v>4191</v>
      </c>
      <c r="O23" s="1658" t="s">
        <v>4191</v>
      </c>
      <c r="P23" s="1663" t="s">
        <v>4191</v>
      </c>
      <c r="Q23" s="1489">
        <v>3915</v>
      </c>
      <c r="R23" s="1489">
        <v>3631</v>
      </c>
      <c r="S23" s="1489">
        <v>13</v>
      </c>
      <c r="T23" s="1489">
        <v>176</v>
      </c>
      <c r="U23" s="1192"/>
      <c r="V23" s="1192"/>
      <c r="W23" s="1192"/>
      <c r="X23" s="1192"/>
      <c r="Y23" s="1192"/>
    </row>
    <row r="24" spans="1:25" s="63" customFormat="1" ht="17.149999999999999" customHeight="1">
      <c r="A24" s="3235" t="s">
        <v>808</v>
      </c>
      <c r="B24" s="3235"/>
      <c r="C24" s="3235"/>
      <c r="D24" s="236">
        <f>R17</f>
        <v>111</v>
      </c>
      <c r="K24" s="1192"/>
      <c r="L24" s="1192"/>
      <c r="M24" s="1192"/>
      <c r="N24" s="1192"/>
      <c r="O24" s="1192"/>
      <c r="P24" s="1192"/>
      <c r="Q24" s="1192"/>
      <c r="R24" s="1192"/>
      <c r="S24" s="1192"/>
      <c r="T24" s="1192"/>
      <c r="U24" s="1192"/>
      <c r="V24" s="1192"/>
      <c r="W24" s="1192"/>
      <c r="X24" s="1192"/>
      <c r="Y24" s="1192"/>
    </row>
    <row r="25" spans="1:25" s="63" customFormat="1" ht="17.149999999999999" customHeight="1">
      <c r="A25" s="3235" t="s">
        <v>807</v>
      </c>
      <c r="B25" s="3235"/>
      <c r="C25" s="3235"/>
      <c r="D25" s="236" t="str">
        <f>S17</f>
        <v>-</v>
      </c>
      <c r="K25" s="1192"/>
      <c r="L25" s="1192"/>
      <c r="M25" s="1192"/>
      <c r="N25" s="1192"/>
      <c r="O25" s="1192"/>
      <c r="P25" s="1192"/>
      <c r="Q25" s="1192"/>
      <c r="R25" s="1192"/>
      <c r="S25" s="1192"/>
      <c r="T25" s="1192"/>
      <c r="U25" s="1192"/>
      <c r="V25" s="1192"/>
      <c r="W25" s="1192"/>
      <c r="X25" s="1192"/>
      <c r="Y25" s="1192"/>
    </row>
    <row r="26" spans="1:25" s="63" customFormat="1" ht="17.149999999999999" customHeight="1">
      <c r="A26" s="3235" t="s">
        <v>806</v>
      </c>
      <c r="B26" s="3235"/>
      <c r="C26" s="3235"/>
      <c r="D26" s="236" t="str">
        <f>T17</f>
        <v>-</v>
      </c>
      <c r="J26" s="215"/>
      <c r="K26" s="1192"/>
      <c r="L26" s="1192"/>
      <c r="M26" s="1192"/>
      <c r="N26" s="1192"/>
      <c r="O26" s="1192"/>
      <c r="P26" s="1192"/>
      <c r="Q26" s="1192"/>
      <c r="R26" s="1192"/>
      <c r="S26" s="1192"/>
      <c r="T26" s="1192"/>
      <c r="U26" s="1192"/>
      <c r="V26" s="1192"/>
      <c r="W26" s="1192"/>
      <c r="X26" s="1192"/>
      <c r="Y26" s="1192"/>
    </row>
    <row r="27" spans="1:25" s="63" customFormat="1" ht="17.149999999999999" customHeight="1">
      <c r="A27" s="3235" t="s">
        <v>805</v>
      </c>
      <c r="B27" s="3235"/>
      <c r="C27" s="3235"/>
      <c r="D27" s="236" t="str">
        <f>U17</f>
        <v>-</v>
      </c>
      <c r="J27" s="73"/>
      <c r="K27" s="1193"/>
      <c r="L27" s="1193"/>
      <c r="M27" s="1193"/>
      <c r="N27" s="1193"/>
      <c r="O27" s="1193"/>
      <c r="P27" s="1193"/>
      <c r="Q27" s="1192"/>
      <c r="R27" s="1192"/>
      <c r="S27" s="1192"/>
      <c r="T27" s="1192"/>
      <c r="U27" s="1192"/>
      <c r="V27" s="1192"/>
      <c r="W27" s="1192"/>
      <c r="X27" s="1192"/>
      <c r="Y27" s="1192"/>
    </row>
    <row r="28" spans="1:25" s="63" customFormat="1" ht="17.149999999999999" customHeight="1">
      <c r="A28" s="3235" t="s">
        <v>804</v>
      </c>
      <c r="B28" s="3235"/>
      <c r="C28" s="3235"/>
      <c r="D28" s="236">
        <f>V17</f>
        <v>41</v>
      </c>
      <c r="F28" s="189"/>
      <c r="H28" s="196"/>
      <c r="J28" s="73"/>
      <c r="K28" s="1193"/>
      <c r="L28" s="1193"/>
      <c r="M28" s="1193"/>
      <c r="N28" s="1193"/>
      <c r="O28" s="1193"/>
      <c r="P28" s="1193"/>
      <c r="Q28" s="1192"/>
      <c r="R28" s="1192"/>
      <c r="S28" s="1192"/>
      <c r="T28" s="1192"/>
      <c r="U28" s="1192"/>
      <c r="V28" s="1192"/>
      <c r="W28" s="1192"/>
      <c r="X28" s="1192"/>
      <c r="Y28" s="1192"/>
    </row>
    <row r="29" spans="1:25" s="63" customFormat="1" ht="17.149999999999999" customHeight="1">
      <c r="B29" s="397"/>
      <c r="C29" s="397"/>
      <c r="D29" s="259" t="s">
        <v>6524</v>
      </c>
      <c r="E29" s="189"/>
      <c r="F29" s="189"/>
      <c r="J29" s="73"/>
      <c r="K29" s="1193"/>
      <c r="L29" s="1193"/>
      <c r="M29" s="1193"/>
      <c r="N29" s="1193"/>
      <c r="O29" s="1193"/>
      <c r="P29" s="1193"/>
      <c r="Q29" s="1192"/>
      <c r="R29" s="1192"/>
      <c r="S29" s="1192"/>
      <c r="T29" s="1192"/>
      <c r="U29" s="1192"/>
      <c r="V29" s="1192"/>
      <c r="W29" s="1192"/>
      <c r="X29" s="1192"/>
      <c r="Y29" s="1192"/>
    </row>
    <row r="30" spans="1:25" s="63" customFormat="1" ht="17.149999999999999" customHeight="1">
      <c r="B30" s="397"/>
      <c r="C30" s="397"/>
      <c r="D30" s="259"/>
      <c r="E30" s="189"/>
      <c r="F30" s="189"/>
      <c r="J30" s="73"/>
      <c r="K30" s="1193"/>
      <c r="L30" s="1193"/>
      <c r="M30" s="1193"/>
      <c r="N30" s="1193"/>
      <c r="O30" s="1193"/>
      <c r="P30" s="1193"/>
      <c r="Q30" s="1192"/>
      <c r="R30" s="1192"/>
      <c r="S30" s="1192"/>
      <c r="T30" s="1192"/>
      <c r="U30" s="1192"/>
      <c r="V30" s="1192"/>
      <c r="W30" s="1192"/>
      <c r="X30" s="1192"/>
      <c r="Y30" s="1192"/>
    </row>
    <row r="31" spans="1:25" s="215" customFormat="1" ht="16.5" customHeight="1">
      <c r="A31" s="24" t="s">
        <v>3473</v>
      </c>
      <c r="B31" s="22"/>
      <c r="C31" s="22"/>
      <c r="D31" s="22"/>
      <c r="E31" s="22"/>
      <c r="F31" s="22"/>
      <c r="G31" s="22"/>
      <c r="H31" s="22"/>
      <c r="I31" s="22"/>
      <c r="J31" s="73"/>
      <c r="K31" s="1188" t="s">
        <v>5159</v>
      </c>
      <c r="L31" s="1437"/>
      <c r="M31" s="1189" t="s">
        <v>4618</v>
      </c>
      <c r="N31" s="1525" t="str">
        <f>設定!$B$9</f>
        <v>（令和7年度末現在）</v>
      </c>
      <c r="O31" s="1193"/>
      <c r="P31" s="1193"/>
      <c r="Q31" s="1192"/>
      <c r="R31" s="1192"/>
      <c r="S31" s="1192"/>
      <c r="T31" s="1192"/>
      <c r="U31" s="1192"/>
      <c r="V31" s="1192"/>
      <c r="W31" s="1192"/>
      <c r="X31" s="1193"/>
      <c r="Y31" s="1193"/>
    </row>
    <row r="32" spans="1:25" ht="16.5" customHeight="1">
      <c r="A32" s="2030" t="s">
        <v>3474</v>
      </c>
      <c r="B32" s="7"/>
      <c r="C32" s="7"/>
      <c r="D32" s="19"/>
      <c r="E32" s="7"/>
      <c r="F32" s="3014" t="s">
        <v>3475</v>
      </c>
      <c r="G32" s="3014"/>
      <c r="H32" s="3014"/>
      <c r="I32" s="3014"/>
      <c r="K32" s="1405"/>
      <c r="L32" s="1192"/>
      <c r="M32" s="1189" t="s">
        <v>4619</v>
      </c>
      <c r="N32" s="1460" t="s">
        <v>5589</v>
      </c>
      <c r="O32" s="1755" t="str">
        <f>HYPERLINK("#", "統計表リンク")</f>
        <v>統計表リンク</v>
      </c>
    </row>
    <row r="33" spans="1:25" ht="16.5" customHeight="1">
      <c r="A33" s="7" t="s">
        <v>553</v>
      </c>
      <c r="B33" s="7"/>
      <c r="C33" s="7"/>
      <c r="D33" s="4" t="str">
        <f>N31</f>
        <v>（令和7年度末現在）</v>
      </c>
      <c r="E33" s="7"/>
      <c r="F33" s="29"/>
      <c r="G33" s="1210"/>
      <c r="H33" s="1210"/>
      <c r="I33" s="4" t="str">
        <f>N37</f>
        <v>（令和7年度）</v>
      </c>
      <c r="K33" s="1664"/>
      <c r="L33" s="2854" t="s">
        <v>4687</v>
      </c>
      <c r="M33" s="2854" t="s">
        <v>5150</v>
      </c>
      <c r="N33" s="2854"/>
      <c r="O33" s="2854"/>
      <c r="P33" s="1478" t="s">
        <v>5151</v>
      </c>
      <c r="Q33" s="3234" t="s">
        <v>5152</v>
      </c>
      <c r="R33" s="3234"/>
      <c r="S33" s="3234" t="s">
        <v>5153</v>
      </c>
      <c r="T33" s="3234"/>
      <c r="U33" s="3234" t="s">
        <v>5154</v>
      </c>
      <c r="V33" s="3234"/>
    </row>
    <row r="34" spans="1:25" ht="16.5" customHeight="1">
      <c r="A34" s="2809" t="s">
        <v>552</v>
      </c>
      <c r="B34" s="2809"/>
      <c r="C34" s="2809"/>
      <c r="D34" s="233">
        <f>L35</f>
        <v>60723</v>
      </c>
      <c r="E34" s="7"/>
      <c r="F34" s="3241" t="s">
        <v>552</v>
      </c>
      <c r="G34" s="3242"/>
      <c r="H34" s="231" t="s">
        <v>551</v>
      </c>
      <c r="I34" s="233">
        <f>U35</f>
        <v>61627</v>
      </c>
      <c r="K34" s="1665"/>
      <c r="L34" s="2854"/>
      <c r="M34" s="1478" t="s">
        <v>814</v>
      </c>
      <c r="N34" s="1478" t="s">
        <v>5155</v>
      </c>
      <c r="O34" s="1478" t="s">
        <v>5156</v>
      </c>
      <c r="P34" s="1478" t="s">
        <v>5155</v>
      </c>
      <c r="Q34" s="1479" t="s">
        <v>4687</v>
      </c>
      <c r="R34" s="1479" t="s">
        <v>5150</v>
      </c>
      <c r="S34" s="1479" t="s">
        <v>4687</v>
      </c>
      <c r="T34" s="1479" t="s">
        <v>5150</v>
      </c>
      <c r="U34" s="1479" t="s">
        <v>5157</v>
      </c>
      <c r="V34" s="1479" t="s">
        <v>5158</v>
      </c>
    </row>
    <row r="35" spans="1:25" ht="16.5" customHeight="1">
      <c r="A35" s="2809" t="s">
        <v>550</v>
      </c>
      <c r="B35" s="2809"/>
      <c r="C35" s="2809"/>
      <c r="D35" s="233">
        <f>M35</f>
        <v>81084</v>
      </c>
      <c r="E35" s="7"/>
      <c r="F35" s="3241" t="s">
        <v>550</v>
      </c>
      <c r="G35" s="3242"/>
      <c r="H35" s="231" t="s">
        <v>549</v>
      </c>
      <c r="I35" s="233">
        <f>V35</f>
        <v>82845</v>
      </c>
      <c r="K35" s="1422" t="s">
        <v>5131</v>
      </c>
      <c r="L35" s="1668">
        <v>60723</v>
      </c>
      <c r="M35" s="1669">
        <v>81084</v>
      </c>
      <c r="N35" s="1669">
        <v>48407</v>
      </c>
      <c r="O35" s="1667">
        <v>32677</v>
      </c>
      <c r="P35" s="1668">
        <v>12316</v>
      </c>
      <c r="Q35" s="1667">
        <v>-450</v>
      </c>
      <c r="R35" s="1667">
        <v>-1695</v>
      </c>
      <c r="S35" s="2029">
        <v>23.5</v>
      </c>
      <c r="T35" s="2029">
        <v>17.100000000000001</v>
      </c>
      <c r="U35" s="1667">
        <v>61627</v>
      </c>
      <c r="V35" s="1667">
        <v>82845</v>
      </c>
    </row>
    <row r="36" spans="1:25" ht="16.5" customHeight="1">
      <c r="A36" s="3249" t="s">
        <v>548</v>
      </c>
      <c r="B36" s="3249"/>
      <c r="C36" s="3249"/>
      <c r="D36" s="232" t="s">
        <v>4191</v>
      </c>
      <c r="E36" s="7"/>
      <c r="F36" s="3241" t="s">
        <v>547</v>
      </c>
      <c r="G36" s="3242"/>
      <c r="H36" s="231" t="s">
        <v>546</v>
      </c>
      <c r="I36" s="230">
        <f>L43</f>
        <v>117926</v>
      </c>
    </row>
    <row r="37" spans="1:25" ht="16.5" customHeight="1">
      <c r="A37" s="7"/>
      <c r="B37" s="7"/>
      <c r="C37" s="7"/>
      <c r="D37" s="19" t="s">
        <v>6524</v>
      </c>
      <c r="E37" s="7"/>
      <c r="F37" s="3236" t="s">
        <v>545</v>
      </c>
      <c r="G37" s="3237"/>
      <c r="H37" s="229" t="s">
        <v>544</v>
      </c>
      <c r="I37" s="2272">
        <f>ROUNDDOWN(I36/I35*100,2)</f>
        <v>142.34</v>
      </c>
      <c r="K37" s="1188" t="s">
        <v>5160</v>
      </c>
      <c r="L37" s="1437"/>
      <c r="M37" s="1189" t="s">
        <v>4618</v>
      </c>
      <c r="N37" s="1525" t="str">
        <f>設定!$B$11</f>
        <v>（令和7年度）</v>
      </c>
      <c r="Q37" s="1192"/>
      <c r="R37" s="1192"/>
    </row>
    <row r="38" spans="1:25" ht="16.5" customHeight="1">
      <c r="A38" s="216"/>
      <c r="B38" s="216"/>
      <c r="C38" s="216"/>
      <c r="D38" s="228"/>
      <c r="E38" s="7"/>
      <c r="F38" s="26"/>
      <c r="G38" s="26"/>
      <c r="H38" s="26"/>
      <c r="I38" s="19" t="s">
        <v>6524</v>
      </c>
      <c r="K38" s="1405"/>
      <c r="L38" s="1192"/>
      <c r="M38" s="1189" t="s">
        <v>4619</v>
      </c>
      <c r="N38" s="1460" t="s">
        <v>6474</v>
      </c>
      <c r="O38" s="1755" t="str">
        <f>HYPERLINK("#", "統計表リンク")</f>
        <v>統計表リンク</v>
      </c>
      <c r="W38" s="73"/>
      <c r="X38" s="73"/>
      <c r="Y38" s="73"/>
    </row>
    <row r="39" spans="1:25" ht="16.5" customHeight="1">
      <c r="A39" s="216"/>
      <c r="B39" s="216"/>
      <c r="C39" s="216"/>
      <c r="D39" s="228"/>
      <c r="E39" s="7"/>
      <c r="F39" s="26"/>
      <c r="G39" s="26"/>
      <c r="H39" s="26"/>
      <c r="I39" s="227"/>
      <c r="K39" s="1553"/>
      <c r="L39" s="2962" t="s">
        <v>1288</v>
      </c>
      <c r="M39" s="2962" t="s">
        <v>5161</v>
      </c>
      <c r="N39" s="2962" t="s">
        <v>1528</v>
      </c>
      <c r="O39" s="2962"/>
      <c r="P39" s="2962"/>
      <c r="Q39" s="2962" t="s">
        <v>5166</v>
      </c>
      <c r="W39" s="73"/>
      <c r="X39" s="73"/>
      <c r="Y39" s="73"/>
    </row>
    <row r="40" spans="1:25" ht="16.5" customHeight="1">
      <c r="A40" s="2030" t="s">
        <v>3476</v>
      </c>
      <c r="B40" s="1210"/>
      <c r="D40" s="1210"/>
      <c r="E40" s="7"/>
      <c r="F40" s="2030" t="s">
        <v>3477</v>
      </c>
      <c r="G40" s="7"/>
      <c r="H40" s="7"/>
      <c r="I40" s="19"/>
      <c r="K40" s="1553"/>
      <c r="L40" s="2962"/>
      <c r="M40" s="2962"/>
      <c r="N40" s="1553" t="s">
        <v>5162</v>
      </c>
      <c r="O40" s="1553" t="s">
        <v>5163</v>
      </c>
      <c r="P40" s="1553" t="s">
        <v>5164</v>
      </c>
      <c r="Q40" s="2962"/>
      <c r="W40" s="73"/>
      <c r="X40" s="73"/>
      <c r="Y40" s="73"/>
    </row>
    <row r="41" spans="1:25" ht="16.5" customHeight="1">
      <c r="A41" s="7" t="s">
        <v>543</v>
      </c>
      <c r="B41" s="7"/>
      <c r="C41" s="226"/>
      <c r="D41" s="19" t="str">
        <f>N37</f>
        <v>（令和7年度）</v>
      </c>
      <c r="E41" s="7"/>
      <c r="F41" s="7" t="s">
        <v>543</v>
      </c>
      <c r="G41" s="7"/>
      <c r="H41" s="7"/>
      <c r="I41" s="19" t="str">
        <f>N37</f>
        <v>（令和7年度）</v>
      </c>
      <c r="K41" s="1553" t="s">
        <v>5165</v>
      </c>
      <c r="L41" s="1653">
        <v>1415112</v>
      </c>
      <c r="M41" s="1670">
        <v>32571523205</v>
      </c>
      <c r="N41" s="1670">
        <v>23755928785</v>
      </c>
      <c r="O41" s="1653">
        <v>7721493669</v>
      </c>
      <c r="P41" s="1653">
        <v>1094100751</v>
      </c>
      <c r="Q41" s="1651">
        <v>22432</v>
      </c>
      <c r="W41" s="73"/>
      <c r="X41" s="73"/>
      <c r="Y41" s="73"/>
    </row>
    <row r="42" spans="1:25" ht="16.5" customHeight="1">
      <c r="A42" s="3241" t="s">
        <v>542</v>
      </c>
      <c r="B42" s="3242"/>
      <c r="C42" s="1211" t="s">
        <v>541</v>
      </c>
      <c r="D42" s="152">
        <f>M41</f>
        <v>32571523205</v>
      </c>
      <c r="E42" s="7"/>
      <c r="F42" s="3236" t="s">
        <v>540</v>
      </c>
      <c r="G42" s="3237"/>
      <c r="H42" s="225" t="s">
        <v>539</v>
      </c>
      <c r="I42" s="224">
        <f>ROUND(D42/I35,0)</f>
        <v>393162</v>
      </c>
      <c r="L42" s="1666" t="s">
        <v>5167</v>
      </c>
      <c r="W42" s="73"/>
      <c r="X42" s="73"/>
      <c r="Y42" s="73"/>
    </row>
    <row r="43" spans="1:25" ht="16.5" customHeight="1">
      <c r="A43" s="3243" t="s">
        <v>336</v>
      </c>
      <c r="B43" s="3241" t="s">
        <v>538</v>
      </c>
      <c r="C43" s="3246"/>
      <c r="D43" s="222">
        <f>N41</f>
        <v>23755928785</v>
      </c>
      <c r="E43" s="7"/>
      <c r="F43" s="3247" t="s">
        <v>537</v>
      </c>
      <c r="G43" s="3248"/>
      <c r="H43" s="1196" t="s">
        <v>536</v>
      </c>
      <c r="I43" s="224">
        <f>ROUND(D44/I35,0)</f>
        <v>93204</v>
      </c>
      <c r="L43" s="1671">
        <f>ROUND(L41/12,0)</f>
        <v>117926</v>
      </c>
      <c r="W43" s="73"/>
      <c r="X43" s="73"/>
      <c r="Y43" s="73"/>
    </row>
    <row r="44" spans="1:25" ht="16.5" customHeight="1">
      <c r="A44" s="3244"/>
      <c r="B44" s="1198" t="s">
        <v>535</v>
      </c>
      <c r="C44" s="223" t="s">
        <v>534</v>
      </c>
      <c r="D44" s="222">
        <f>O41</f>
        <v>7721493669</v>
      </c>
      <c r="E44" s="219"/>
      <c r="F44" s="221"/>
      <c r="G44" s="221"/>
      <c r="H44" s="220"/>
      <c r="I44" s="234" t="s">
        <v>6524</v>
      </c>
      <c r="J44" s="215"/>
    </row>
    <row r="45" spans="1:25" ht="16.5" customHeight="1">
      <c r="A45" s="3245"/>
      <c r="B45" s="3241" t="s">
        <v>533</v>
      </c>
      <c r="C45" s="3246"/>
      <c r="D45" s="156">
        <f>P41</f>
        <v>1094100751</v>
      </c>
      <c r="E45" s="219"/>
      <c r="F45" s="216"/>
      <c r="G45" s="216"/>
      <c r="H45" s="218"/>
      <c r="I45" s="217"/>
    </row>
    <row r="46" spans="1:25" ht="16.5" customHeight="1">
      <c r="A46" s="216"/>
      <c r="B46" s="216"/>
      <c r="C46" s="216"/>
      <c r="D46" s="19" t="s">
        <v>6524</v>
      </c>
      <c r="E46" s="7"/>
      <c r="I46" s="19"/>
    </row>
    <row r="47" spans="1:25" ht="16.5" customHeight="1">
      <c r="A47" s="7"/>
      <c r="B47" s="7"/>
      <c r="C47" s="7"/>
      <c r="D47" s="7"/>
      <c r="E47" s="7"/>
      <c r="K47" s="1188" t="s">
        <v>4670</v>
      </c>
      <c r="L47" s="1437"/>
      <c r="M47" s="1189" t="s">
        <v>4618</v>
      </c>
      <c r="N47" s="1525" t="str">
        <f>設定!$B$9</f>
        <v>（令和7年度末現在）</v>
      </c>
      <c r="O47" s="1437"/>
    </row>
    <row r="48" spans="1:25" s="215" customFormat="1" ht="16.5" customHeight="1">
      <c r="A48" s="24" t="s">
        <v>3478</v>
      </c>
      <c r="B48" s="22"/>
      <c r="C48" s="22"/>
      <c r="D48" s="22"/>
      <c r="E48" s="22"/>
      <c r="F48" s="22"/>
      <c r="G48" s="22"/>
      <c r="H48" s="22"/>
      <c r="I48" s="22"/>
      <c r="J48" s="73"/>
      <c r="K48" s="1405"/>
      <c r="L48" s="1192"/>
      <c r="M48" s="1189" t="s">
        <v>4619</v>
      </c>
      <c r="N48" s="1460" t="s">
        <v>5168</v>
      </c>
      <c r="O48" s="1755" t="str">
        <f>HYPERLINK("#", "統計表リンク")</f>
        <v>統計表リンク</v>
      </c>
      <c r="P48" s="1192"/>
      <c r="Q48" s="1193"/>
      <c r="R48" s="1193"/>
      <c r="S48" s="1193"/>
      <c r="T48" s="1193"/>
      <c r="U48" s="1193"/>
      <c r="V48" s="1193"/>
      <c r="W48" s="1193"/>
      <c r="X48" s="1193"/>
      <c r="Y48" s="1193"/>
    </row>
    <row r="49" spans="1:25" ht="16.5" customHeight="1">
      <c r="A49" s="7" t="s">
        <v>99</v>
      </c>
      <c r="B49" s="7"/>
      <c r="C49" s="7"/>
      <c r="D49" s="19" t="str">
        <f>N47</f>
        <v>（令和7年度末現在）</v>
      </c>
      <c r="E49" s="7"/>
      <c r="F49" s="7"/>
      <c r="G49" s="7"/>
      <c r="H49" s="7"/>
      <c r="I49" s="7"/>
      <c r="K49" s="1664"/>
      <c r="L49" s="1478" t="s">
        <v>5169</v>
      </c>
      <c r="P49" s="1192"/>
    </row>
    <row r="50" spans="1:25" ht="16.5" customHeight="1">
      <c r="A50" s="3240" t="s">
        <v>555</v>
      </c>
      <c r="B50" s="3240"/>
      <c r="C50" s="3240"/>
      <c r="D50" s="230">
        <f>L50</f>
        <v>63046</v>
      </c>
      <c r="E50" s="27" t="s">
        <v>554</v>
      </c>
      <c r="F50" s="7"/>
      <c r="G50" s="7"/>
      <c r="H50" s="7"/>
      <c r="I50" s="7"/>
      <c r="K50" s="1422" t="s">
        <v>5131</v>
      </c>
      <c r="L50" s="1656">
        <v>63046</v>
      </c>
      <c r="U50" s="73"/>
      <c r="V50" s="73"/>
      <c r="W50" s="73"/>
      <c r="X50" s="73"/>
      <c r="Y50" s="73"/>
    </row>
    <row r="51" spans="1:25" ht="16.5" customHeight="1">
      <c r="U51" s="73"/>
      <c r="V51" s="73"/>
      <c r="W51" s="73"/>
      <c r="X51" s="73"/>
      <c r="Y51" s="73"/>
    </row>
    <row r="52" spans="1:25" ht="16.5" customHeight="1">
      <c r="Q52" s="73"/>
      <c r="R52" s="73"/>
      <c r="S52" s="73"/>
      <c r="T52" s="73"/>
      <c r="U52" s="73"/>
      <c r="V52" s="73"/>
      <c r="W52" s="73"/>
      <c r="X52" s="73"/>
      <c r="Y52" s="73"/>
    </row>
    <row r="53" spans="1:25" ht="16.5" customHeight="1">
      <c r="Q53" s="73"/>
      <c r="R53" s="73"/>
      <c r="S53" s="73"/>
      <c r="T53" s="73"/>
      <c r="U53" s="73"/>
      <c r="V53" s="73"/>
      <c r="W53" s="73"/>
      <c r="X53" s="73"/>
      <c r="Y53" s="73"/>
    </row>
    <row r="54" spans="1:25" ht="16.5" customHeight="1"/>
    <row r="55" spans="1:25" ht="16.5" customHeight="1"/>
    <row r="56" spans="1:25" ht="16.5" customHeight="1"/>
    <row r="57" spans="1:25" ht="16.5" customHeight="1"/>
    <row r="58" spans="1:25" ht="16.5" customHeight="1"/>
    <row r="59" spans="1:25" ht="16.5" customHeight="1"/>
    <row r="60" spans="1:25" ht="16.5" customHeight="1"/>
    <row r="61" spans="1:25" ht="16.5" customHeight="1"/>
    <row r="62" spans="1:25" ht="16.5" customHeight="1"/>
  </sheetData>
  <sheetProtection algorithmName="SHA-512" hashValue="FqflTbdUBIuNpvPQ45HW44pb06iljipsP1X52lyFiJ5y/S0lpHxz4OGrHc+BoelUOSmnRLTY98W+gWpV1Mdv3g==" saltValue="tDhnrQRpRulLSVAnKGhkbQ==" spinCount="100000" sheet="1" objects="1" scenarios="1"/>
  <customSheetViews>
    <customSheetView guid="{0048CC1A-5574-4F72-829A-CCCEAA565538}" showPageBreaks="1" fitToPage="1" printArea="1" view="pageBreakPreview" topLeftCell="A19">
      <selection activeCell="M43" sqref="M43"/>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F43" sqref="F43:G43"/>
      <pageMargins left="0.78740157480314965" right="0.78740157480314965" top="0.98425196850393704" bottom="0.98425196850393704" header="0.51181102362204722" footer="0.51181102362204722"/>
      <printOptions horizontalCentered="1"/>
      <headerFooter alignWithMargins="0"/>
    </customSheetView>
  </customSheetViews>
  <mergeCells count="50">
    <mergeCell ref="A1:D1"/>
    <mergeCell ref="A2:D2"/>
    <mergeCell ref="A50:C50"/>
    <mergeCell ref="F32:I32"/>
    <mergeCell ref="A34:C34"/>
    <mergeCell ref="F34:G34"/>
    <mergeCell ref="A43:A45"/>
    <mergeCell ref="B43:C43"/>
    <mergeCell ref="F43:G43"/>
    <mergeCell ref="B45:C45"/>
    <mergeCell ref="A35:C35"/>
    <mergeCell ref="F35:G35"/>
    <mergeCell ref="A36:C36"/>
    <mergeCell ref="F36:G36"/>
    <mergeCell ref="F37:G37"/>
    <mergeCell ref="A42:B42"/>
    <mergeCell ref="A28:C28"/>
    <mergeCell ref="F42:G42"/>
    <mergeCell ref="A7:C7"/>
    <mergeCell ref="A9:C9"/>
    <mergeCell ref="A10:C10"/>
    <mergeCell ref="A11:C11"/>
    <mergeCell ref="A8:C8"/>
    <mergeCell ref="A18:C18"/>
    <mergeCell ref="F17:G17"/>
    <mergeCell ref="F19:G19"/>
    <mergeCell ref="F20:G20"/>
    <mergeCell ref="F18:G18"/>
    <mergeCell ref="A17:C17"/>
    <mergeCell ref="A19:C19"/>
    <mergeCell ref="A20:C20"/>
    <mergeCell ref="A22:C22"/>
    <mergeCell ref="A21:C21"/>
    <mergeCell ref="A24:C24"/>
    <mergeCell ref="A25:C25"/>
    <mergeCell ref="A26:C26"/>
    <mergeCell ref="A27:C27"/>
    <mergeCell ref="A23:C23"/>
    <mergeCell ref="L21:L22"/>
    <mergeCell ref="M21:P21"/>
    <mergeCell ref="Q21:T21"/>
    <mergeCell ref="L33:L34"/>
    <mergeCell ref="M33:O33"/>
    <mergeCell ref="Q33:R33"/>
    <mergeCell ref="S33:T33"/>
    <mergeCell ref="U33:V33"/>
    <mergeCell ref="L39:L40"/>
    <mergeCell ref="N39:P39"/>
    <mergeCell ref="M39:M40"/>
    <mergeCell ref="Q39:Q40"/>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D39"/>
  <sheetViews>
    <sheetView view="pageBreakPreview" zoomScaleNormal="100" zoomScaleSheetLayoutView="100" workbookViewId="0">
      <selection activeCell="S7" sqref="S7"/>
    </sheetView>
  </sheetViews>
  <sheetFormatPr defaultColWidth="9" defaultRowHeight="19.5" customHeight="1"/>
  <cols>
    <col min="1" max="1" width="22.58203125" style="2" customWidth="1"/>
    <col min="2" max="3" width="5.58203125" style="2" customWidth="1"/>
    <col min="4" max="8" width="11.08203125" style="2" customWidth="1"/>
    <col min="9" max="9" width="5.1640625" style="2" customWidth="1"/>
    <col min="10" max="18" width="10.58203125" style="2" hidden="1" customWidth="1"/>
    <col min="19" max="30" width="9" style="2" hidden="1" customWidth="1"/>
    <col min="31" max="16384" width="9" style="2"/>
  </cols>
  <sheetData>
    <row r="1" spans="1:30" s="18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c r="Z1" s="1182"/>
      <c r="AA1" s="1182"/>
      <c r="AB1" s="1182"/>
    </row>
    <row r="2" spans="1:30"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c r="Z2" s="1182"/>
      <c r="AA2" s="1182"/>
      <c r="AB2" s="1182"/>
    </row>
    <row r="3" spans="1:30" s="82" customFormat="1" ht="19.5" customHeight="1">
      <c r="A3" s="85" t="s">
        <v>3480</v>
      </c>
      <c r="B3" s="84"/>
      <c r="C3" s="84"/>
      <c r="D3" s="84"/>
      <c r="E3" s="83"/>
      <c r="F3" s="83"/>
    </row>
    <row r="4" spans="1:30" s="36" customFormat="1" ht="20.149999999999999" customHeight="1">
      <c r="A4" s="36" t="s">
        <v>3670</v>
      </c>
    </row>
    <row r="5" spans="1:30" s="21" customFormat="1" ht="20.149999999999999" customHeight="1">
      <c r="A5" s="21" t="s">
        <v>2938</v>
      </c>
      <c r="J5" s="1188" t="s">
        <v>5170</v>
      </c>
      <c r="K5" s="1437"/>
      <c r="L5" s="1189" t="s">
        <v>4618</v>
      </c>
      <c r="M5" s="1525" t="str">
        <f>設定!$B$14</f>
        <v>（令和8年4月1日現在）</v>
      </c>
      <c r="N5" s="1437"/>
      <c r="O5" s="1437"/>
    </row>
    <row r="6" spans="1:30" ht="20.149999999999999" customHeight="1">
      <c r="A6" s="98" t="s">
        <v>1313</v>
      </c>
      <c r="E6" s="4" t="str">
        <f>M5</f>
        <v>（令和8年4月1日現在）</v>
      </c>
      <c r="J6" s="1405"/>
      <c r="K6" s="1192"/>
      <c r="L6" s="1189" t="s">
        <v>4619</v>
      </c>
      <c r="M6" s="1460" t="s">
        <v>5172</v>
      </c>
      <c r="N6" s="1755" t="str">
        <f>HYPERLINK("#", "統計表リンク")</f>
        <v>統計表リンク</v>
      </c>
      <c r="O6" s="1437"/>
    </row>
    <row r="7" spans="1:30" ht="25" customHeight="1">
      <c r="A7" s="1701" t="s">
        <v>398</v>
      </c>
      <c r="B7" s="3259" t="s">
        <v>397</v>
      </c>
      <c r="C7" s="3260"/>
      <c r="D7" s="371" t="s">
        <v>396</v>
      </c>
      <c r="E7" s="45" t="s">
        <v>395</v>
      </c>
    </row>
    <row r="8" spans="1:30" s="1099" customFormat="1" ht="20.149999999999999" customHeight="1">
      <c r="A8" s="2753" t="s">
        <v>1328</v>
      </c>
      <c r="B8" s="3261" t="s">
        <v>4487</v>
      </c>
      <c r="C8" s="3262"/>
      <c r="D8" s="32" t="s">
        <v>4486</v>
      </c>
      <c r="E8" s="1315">
        <v>2394.06</v>
      </c>
      <c r="F8" s="2" t="s">
        <v>2937</v>
      </c>
    </row>
    <row r="9" spans="1:30" s="1099" customFormat="1" ht="20.149999999999999" customHeight="1">
      <c r="A9" s="870"/>
      <c r="B9" s="364"/>
      <c r="C9" s="364"/>
      <c r="D9" s="364"/>
      <c r="F9" s="364"/>
      <c r="G9" s="1100"/>
      <c r="H9" s="1100"/>
    </row>
    <row r="10" spans="1:30" ht="20.149999999999999" customHeight="1">
      <c r="A10" s="98" t="s">
        <v>1312</v>
      </c>
      <c r="G10" s="4" t="str">
        <f>M10</f>
        <v>（令和7年度）</v>
      </c>
      <c r="J10" s="1188" t="s">
        <v>5171</v>
      </c>
      <c r="K10" s="1437"/>
      <c r="L10" s="1189" t="s">
        <v>4618</v>
      </c>
      <c r="M10" s="1525" t="str">
        <f>設定!$B$11</f>
        <v>（令和7年度）</v>
      </c>
      <c r="O10" s="199" t="s">
        <v>5290</v>
      </c>
      <c r="P10" s="1525" t="str">
        <f>設定!$B$9</f>
        <v>（令和7年度末現在）</v>
      </c>
    </row>
    <row r="11" spans="1:30" ht="30" customHeight="1">
      <c r="A11" s="1701" t="s">
        <v>2928</v>
      </c>
      <c r="B11" s="2913" t="s">
        <v>3672</v>
      </c>
      <c r="C11" s="3263"/>
      <c r="D11" s="371" t="s">
        <v>3671</v>
      </c>
      <c r="E11" s="371" t="s">
        <v>2936</v>
      </c>
      <c r="F11" s="371" t="s">
        <v>2935</v>
      </c>
      <c r="G11" s="45" t="s">
        <v>1324</v>
      </c>
      <c r="J11" s="1405"/>
      <c r="K11" s="1192"/>
      <c r="L11" s="1189" t="s">
        <v>4619</v>
      </c>
      <c r="M11" s="1460" t="s">
        <v>7582</v>
      </c>
      <c r="N11" s="1755" t="str">
        <f>HYPERLINK("#", "統計表リンク")</f>
        <v>統計表リンク</v>
      </c>
    </row>
    <row r="12" spans="1:30" ht="20.149999999999999" customHeight="1">
      <c r="A12" s="1702" t="s">
        <v>2438</v>
      </c>
      <c r="B12" s="3264">
        <f>K17</f>
        <v>2589</v>
      </c>
      <c r="C12" s="3265"/>
      <c r="D12" s="1313">
        <f>M17</f>
        <v>199</v>
      </c>
      <c r="E12" s="1313">
        <f>O17</f>
        <v>267</v>
      </c>
      <c r="F12" s="1313">
        <f>Q17</f>
        <v>179</v>
      </c>
      <c r="G12" s="1313">
        <f>S17</f>
        <v>411</v>
      </c>
    </row>
    <row r="13" spans="1:30" ht="20.149999999999999" customHeight="1">
      <c r="A13" s="1702" t="s">
        <v>2930</v>
      </c>
      <c r="B13" s="3264">
        <f>L17</f>
        <v>49456</v>
      </c>
      <c r="C13" s="3265"/>
      <c r="D13" s="1313">
        <f>N17</f>
        <v>4264</v>
      </c>
      <c r="E13" s="1313">
        <f>P17</f>
        <v>2854</v>
      </c>
      <c r="F13" s="1313">
        <f>R17</f>
        <v>2000</v>
      </c>
      <c r="G13" s="1313">
        <f>T17</f>
        <v>20663</v>
      </c>
    </row>
    <row r="14" spans="1:30" ht="10" customHeight="1">
      <c r="A14" s="1197"/>
      <c r="B14" s="161"/>
      <c r="C14" s="161"/>
      <c r="D14" s="1097"/>
      <c r="E14" s="1097"/>
      <c r="F14" s="1097"/>
      <c r="G14" s="1098"/>
      <c r="H14" s="1097"/>
      <c r="I14" s="1097"/>
    </row>
    <row r="15" spans="1:30" ht="15" customHeight="1">
      <c r="A15" s="3256" t="s">
        <v>2928</v>
      </c>
      <c r="B15" s="3258" t="s">
        <v>1323</v>
      </c>
      <c r="C15" s="3258"/>
      <c r="D15" s="3258"/>
      <c r="E15" s="3258"/>
      <c r="F15" s="3258"/>
      <c r="G15" s="3258"/>
      <c r="H15" s="1201"/>
      <c r="J15" s="3270" t="s">
        <v>5590</v>
      </c>
      <c r="K15" s="3268" t="s">
        <v>814</v>
      </c>
      <c r="L15" s="3269"/>
      <c r="M15" s="3268" t="s">
        <v>5591</v>
      </c>
      <c r="N15" s="3269"/>
      <c r="O15" s="3268" t="s">
        <v>2936</v>
      </c>
      <c r="P15" s="3269"/>
      <c r="Q15" s="3268" t="s">
        <v>2935</v>
      </c>
      <c r="R15" s="3269"/>
      <c r="S15" s="3268" t="s">
        <v>5592</v>
      </c>
      <c r="T15" s="3269"/>
      <c r="U15" s="3268" t="s">
        <v>5593</v>
      </c>
      <c r="V15" s="3269"/>
      <c r="W15" s="3268" t="s">
        <v>5594</v>
      </c>
      <c r="X15" s="3269"/>
      <c r="Y15" s="3268" t="s">
        <v>5595</v>
      </c>
      <c r="Z15" s="3269"/>
      <c r="AA15" s="3268" t="s">
        <v>1321</v>
      </c>
      <c r="AB15" s="3269"/>
      <c r="AC15" s="3268" t="s">
        <v>1320</v>
      </c>
      <c r="AD15" s="3269"/>
    </row>
    <row r="16" spans="1:30" ht="15" customHeight="1">
      <c r="A16" s="3257"/>
      <c r="B16" s="3266" t="s">
        <v>2934</v>
      </c>
      <c r="C16" s="3267"/>
      <c r="D16" s="1314" t="s">
        <v>2933</v>
      </c>
      <c r="E16" s="1314" t="s">
        <v>2932</v>
      </c>
      <c r="F16" s="1314" t="s">
        <v>2931</v>
      </c>
      <c r="G16" s="1314" t="s">
        <v>1320</v>
      </c>
      <c r="J16" s="3271"/>
      <c r="K16" s="598" t="s">
        <v>1288</v>
      </c>
      <c r="L16" s="598" t="s">
        <v>5596</v>
      </c>
      <c r="M16" s="598" t="s">
        <v>1288</v>
      </c>
      <c r="N16" s="598" t="s">
        <v>5596</v>
      </c>
      <c r="O16" s="598" t="s">
        <v>1288</v>
      </c>
      <c r="P16" s="598" t="s">
        <v>5596</v>
      </c>
      <c r="Q16" s="598" t="s">
        <v>1288</v>
      </c>
      <c r="R16" s="598" t="s">
        <v>5596</v>
      </c>
      <c r="S16" s="598" t="s">
        <v>1288</v>
      </c>
      <c r="T16" s="598" t="s">
        <v>5596</v>
      </c>
      <c r="U16" s="598" t="s">
        <v>1288</v>
      </c>
      <c r="V16" s="598" t="s">
        <v>5596</v>
      </c>
      <c r="W16" s="598" t="s">
        <v>1288</v>
      </c>
      <c r="X16" s="598" t="s">
        <v>5596</v>
      </c>
      <c r="Y16" s="598" t="s">
        <v>1288</v>
      </c>
      <c r="Z16" s="598" t="s">
        <v>5596</v>
      </c>
      <c r="AA16" s="598" t="s">
        <v>1288</v>
      </c>
      <c r="AB16" s="598" t="s">
        <v>5596</v>
      </c>
      <c r="AC16" s="598" t="s">
        <v>1288</v>
      </c>
      <c r="AD16" s="598" t="s">
        <v>5596</v>
      </c>
    </row>
    <row r="17" spans="1:30" ht="20.149999999999999" customHeight="1">
      <c r="A17" s="1702" t="s">
        <v>2438</v>
      </c>
      <c r="B17" s="3253">
        <f>U17</f>
        <v>251</v>
      </c>
      <c r="C17" s="3253"/>
      <c r="D17" s="1313">
        <f>W17</f>
        <v>380</v>
      </c>
      <c r="E17" s="1313">
        <f>Y17</f>
        <v>340</v>
      </c>
      <c r="F17" s="1313">
        <f>AA17</f>
        <v>414</v>
      </c>
      <c r="G17" s="1313">
        <f>AC17</f>
        <v>148</v>
      </c>
      <c r="J17" s="1781">
        <v>170</v>
      </c>
      <c r="K17" s="1781">
        <v>2589</v>
      </c>
      <c r="L17" s="1781">
        <v>49456</v>
      </c>
      <c r="M17" s="1781">
        <v>199</v>
      </c>
      <c r="N17" s="1781">
        <v>4264</v>
      </c>
      <c r="O17" s="1781">
        <v>267</v>
      </c>
      <c r="P17" s="1781">
        <v>2854</v>
      </c>
      <c r="Q17" s="1781">
        <v>179</v>
      </c>
      <c r="R17" s="1781">
        <v>2000</v>
      </c>
      <c r="S17" s="1781">
        <v>411</v>
      </c>
      <c r="T17" s="1781">
        <v>20663</v>
      </c>
      <c r="U17" s="1781">
        <v>251</v>
      </c>
      <c r="V17" s="1781">
        <v>5418</v>
      </c>
      <c r="W17" s="1781">
        <v>380</v>
      </c>
      <c r="X17" s="1781">
        <v>4058</v>
      </c>
      <c r="Y17" s="1781">
        <v>340</v>
      </c>
      <c r="Z17" s="1781">
        <v>3364</v>
      </c>
      <c r="AA17" s="1781">
        <v>414</v>
      </c>
      <c r="AB17" s="1781">
        <v>5549</v>
      </c>
      <c r="AC17" s="1781">
        <v>148</v>
      </c>
      <c r="AD17" s="1781">
        <v>1286</v>
      </c>
    </row>
    <row r="18" spans="1:30" ht="20.149999999999999" customHeight="1">
      <c r="A18" s="1702" t="s">
        <v>2930</v>
      </c>
      <c r="B18" s="3253">
        <f>V17</f>
        <v>5418</v>
      </c>
      <c r="C18" s="3253"/>
      <c r="D18" s="1313">
        <f>X17</f>
        <v>4058</v>
      </c>
      <c r="E18" s="1313">
        <f>Z17</f>
        <v>3364</v>
      </c>
      <c r="F18" s="1313">
        <f>AB17</f>
        <v>5549</v>
      </c>
      <c r="G18" s="1313">
        <f>AD17</f>
        <v>1286</v>
      </c>
    </row>
    <row r="19" spans="1:30" ht="20.149999999999999" customHeight="1">
      <c r="A19" s="150" t="str">
        <f>"注１：利用登録団体数＝"&amp;J17</f>
        <v>注１：利用登録団体数＝170</v>
      </c>
      <c r="B19" s="606" t="str">
        <f>P10</f>
        <v>（令和7年度末現在）</v>
      </c>
      <c r="E19" s="1097"/>
      <c r="F19" s="1097"/>
      <c r="G19" s="1097"/>
      <c r="H19" s="1097"/>
      <c r="I19" s="1097"/>
      <c r="J19" s="1097"/>
      <c r="K19" s="1097"/>
      <c r="L19" s="1097"/>
    </row>
    <row r="20" spans="1:30" ht="20.149999999999999" customHeight="1">
      <c r="A20" s="11" t="s">
        <v>6802</v>
      </c>
      <c r="G20" s="4" t="s">
        <v>2919</v>
      </c>
    </row>
    <row r="21" spans="1:30" ht="20.149999999999999" customHeight="1"/>
    <row r="22" spans="1:30" s="21" customFormat="1" ht="20.149999999999999" customHeight="1">
      <c r="A22" s="21" t="s">
        <v>2929</v>
      </c>
      <c r="H22" s="4" t="str">
        <f>M22</f>
        <v>（令和8年4月1日現在）</v>
      </c>
      <c r="J22" s="1188" t="s">
        <v>5132</v>
      </c>
      <c r="K22" s="1437"/>
      <c r="L22" s="1189" t="s">
        <v>4618</v>
      </c>
      <c r="M22" s="1525" t="str">
        <f>設定!$B$14</f>
        <v>（令和8年4月1日現在）</v>
      </c>
    </row>
    <row r="23" spans="1:30" ht="41.25" customHeight="1">
      <c r="A23" s="1701" t="s">
        <v>2928</v>
      </c>
      <c r="B23" s="3254" t="s">
        <v>2927</v>
      </c>
      <c r="C23" s="3255"/>
      <c r="D23" s="1096" t="s">
        <v>2926</v>
      </c>
      <c r="E23" s="1096" t="s">
        <v>3479</v>
      </c>
      <c r="F23" s="1096" t="s">
        <v>2925</v>
      </c>
      <c r="G23" s="1096" t="s">
        <v>2924</v>
      </c>
      <c r="H23" s="45" t="s">
        <v>2923</v>
      </c>
      <c r="J23" s="1405"/>
      <c r="K23" s="1192"/>
      <c r="L23" s="1189" t="s">
        <v>4619</v>
      </c>
      <c r="M23" s="1460" t="s">
        <v>5174</v>
      </c>
      <c r="N23" s="1755" t="str">
        <f>HYPERLINK("#", "統計表リンク")</f>
        <v>統計表リンク</v>
      </c>
    </row>
    <row r="24" spans="1:30" ht="20.149999999999999" customHeight="1">
      <c r="A24" s="1701" t="s">
        <v>262</v>
      </c>
      <c r="B24" s="3251">
        <f>K26</f>
        <v>59</v>
      </c>
      <c r="C24" s="3252"/>
      <c r="D24" s="1313">
        <f>L26</f>
        <v>53</v>
      </c>
      <c r="E24" s="1312">
        <f>M26</f>
        <v>89.83</v>
      </c>
      <c r="F24" s="1313">
        <f>N26</f>
        <v>1066</v>
      </c>
      <c r="G24" s="1313">
        <f>O26</f>
        <v>322</v>
      </c>
      <c r="H24" s="1312">
        <f>P26</f>
        <v>30.2</v>
      </c>
      <c r="J24" s="3272" t="s">
        <v>5597</v>
      </c>
      <c r="K24" s="3268" t="s">
        <v>5598</v>
      </c>
      <c r="L24" s="3273"/>
      <c r="M24" s="3269"/>
      <c r="N24" s="3268" t="s">
        <v>5599</v>
      </c>
      <c r="O24" s="3273"/>
      <c r="P24" s="3269"/>
      <c r="Q24" s="11"/>
    </row>
    <row r="25" spans="1:30" ht="20.149999999999999" customHeight="1">
      <c r="A25" s="1702" t="s">
        <v>2922</v>
      </c>
      <c r="B25" s="3251">
        <f t="shared" ref="B25:B27" si="0">K27</f>
        <v>4</v>
      </c>
      <c r="C25" s="3252"/>
      <c r="D25" s="1313">
        <f t="shared" ref="D25:H27" si="1">L27</f>
        <v>3</v>
      </c>
      <c r="E25" s="1312">
        <f t="shared" ref="E25:E27" si="2">M27</f>
        <v>75</v>
      </c>
      <c r="F25" s="1313">
        <f t="shared" si="1"/>
        <v>26</v>
      </c>
      <c r="G25" s="1313">
        <f t="shared" si="1"/>
        <v>4</v>
      </c>
      <c r="H25" s="1312">
        <f t="shared" si="1"/>
        <v>15.4</v>
      </c>
      <c r="J25" s="2961"/>
      <c r="K25" s="1783" t="s">
        <v>4989</v>
      </c>
      <c r="L25" s="1782" t="s">
        <v>5605</v>
      </c>
      <c r="M25" s="1782" t="s">
        <v>5606</v>
      </c>
      <c r="N25" s="1783" t="s">
        <v>4989</v>
      </c>
      <c r="O25" s="1782" t="s">
        <v>5600</v>
      </c>
      <c r="P25" s="1782" t="s">
        <v>5601</v>
      </c>
      <c r="Q25" s="11"/>
    </row>
    <row r="26" spans="1:30" ht="20.149999999999999" customHeight="1">
      <c r="A26" s="1702" t="s">
        <v>2921</v>
      </c>
      <c r="B26" s="3251">
        <f t="shared" si="0"/>
        <v>37</v>
      </c>
      <c r="C26" s="3252"/>
      <c r="D26" s="1313">
        <f t="shared" si="1"/>
        <v>34</v>
      </c>
      <c r="E26" s="1312">
        <f t="shared" si="2"/>
        <v>91.89</v>
      </c>
      <c r="F26" s="1313">
        <f t="shared" si="1"/>
        <v>705</v>
      </c>
      <c r="G26" s="1313">
        <f t="shared" si="1"/>
        <v>216</v>
      </c>
      <c r="H26" s="1312">
        <f t="shared" si="1"/>
        <v>30.6</v>
      </c>
      <c r="J26" s="1217" t="s">
        <v>4989</v>
      </c>
      <c r="K26" s="1838">
        <v>59</v>
      </c>
      <c r="L26" s="1838">
        <v>53</v>
      </c>
      <c r="M26" s="1838">
        <v>89.83</v>
      </c>
      <c r="N26" s="1838">
        <v>1066</v>
      </c>
      <c r="O26" s="1838">
        <v>322</v>
      </c>
      <c r="P26" s="1838">
        <v>30.2</v>
      </c>
      <c r="Q26" s="11"/>
    </row>
    <row r="27" spans="1:30" ht="20.149999999999999" customHeight="1">
      <c r="A27" s="1702" t="s">
        <v>2920</v>
      </c>
      <c r="B27" s="3251">
        <f t="shared" si="0"/>
        <v>18</v>
      </c>
      <c r="C27" s="3252"/>
      <c r="D27" s="1313">
        <f t="shared" si="1"/>
        <v>16</v>
      </c>
      <c r="E27" s="1312">
        <f t="shared" si="2"/>
        <v>88.88</v>
      </c>
      <c r="F27" s="1313">
        <f t="shared" si="1"/>
        <v>335</v>
      </c>
      <c r="G27" s="1313">
        <f t="shared" si="1"/>
        <v>102</v>
      </c>
      <c r="H27" s="1312">
        <f t="shared" si="1"/>
        <v>30.4</v>
      </c>
      <c r="J27" s="1217" t="s">
        <v>5602</v>
      </c>
      <c r="K27" s="1838">
        <v>4</v>
      </c>
      <c r="L27" s="1838">
        <v>3</v>
      </c>
      <c r="M27" s="1838">
        <v>75</v>
      </c>
      <c r="N27" s="1838">
        <v>26</v>
      </c>
      <c r="O27" s="1838">
        <v>4</v>
      </c>
      <c r="P27" s="1838">
        <v>15.4</v>
      </c>
      <c r="Q27" s="11"/>
    </row>
    <row r="28" spans="1:30" ht="19.5" customHeight="1">
      <c r="H28" s="4" t="s">
        <v>2919</v>
      </c>
      <c r="J28" s="1217" t="s">
        <v>5603</v>
      </c>
      <c r="K28" s="1838">
        <v>37</v>
      </c>
      <c r="L28" s="1838">
        <v>34</v>
      </c>
      <c r="M28" s="1838">
        <v>91.89</v>
      </c>
      <c r="N28" s="1838">
        <v>705</v>
      </c>
      <c r="O28" s="1838">
        <v>216</v>
      </c>
      <c r="P28" s="1838">
        <v>30.6</v>
      </c>
      <c r="Q28" s="11"/>
    </row>
    <row r="29" spans="1:30" ht="20.149999999999999" customHeight="1">
      <c r="J29" s="1217" t="s">
        <v>5604</v>
      </c>
      <c r="K29" s="1838">
        <v>18</v>
      </c>
      <c r="L29" s="1838">
        <v>16</v>
      </c>
      <c r="M29" s="1838">
        <v>88.88</v>
      </c>
      <c r="N29" s="1838">
        <v>335</v>
      </c>
      <c r="O29" s="1838">
        <v>102</v>
      </c>
      <c r="P29" s="1838">
        <v>30.4</v>
      </c>
      <c r="Q29" s="11"/>
    </row>
    <row r="30" spans="1:30" s="63" customFormat="1" ht="18" customHeight="1">
      <c r="A30" s="3250" t="s">
        <v>3647</v>
      </c>
      <c r="B30" s="3250"/>
      <c r="C30" s="3250"/>
      <c r="D30" s="3250"/>
      <c r="E30" s="3250"/>
      <c r="F30" s="3250"/>
      <c r="G30" s="3250"/>
      <c r="H30" s="3250"/>
      <c r="J30" s="199"/>
      <c r="K30" s="199"/>
      <c r="L30" s="199"/>
      <c r="M30" s="199"/>
      <c r="N30" s="199"/>
      <c r="O30" s="199"/>
      <c r="P30" s="199"/>
      <c r="Q30" s="199"/>
    </row>
    <row r="31" spans="1:30" s="63" customFormat="1" ht="18" customHeight="1">
      <c r="A31" s="3250" t="s">
        <v>4153</v>
      </c>
      <c r="B31" s="3250"/>
      <c r="C31" s="3250"/>
      <c r="D31" s="3250"/>
      <c r="E31" s="3250"/>
      <c r="F31" s="3250"/>
      <c r="G31" s="3250"/>
      <c r="H31" s="3250"/>
    </row>
    <row r="32" spans="1:30" s="63" customFormat="1" ht="18" customHeight="1">
      <c r="A32" s="3250" t="s">
        <v>6874</v>
      </c>
      <c r="B32" s="3250"/>
      <c r="C32" s="3250"/>
      <c r="D32" s="3250"/>
      <c r="E32" s="3250"/>
      <c r="F32" s="3250"/>
      <c r="G32" s="3250"/>
      <c r="H32" s="3250"/>
    </row>
    <row r="33" ht="15" customHeight="1"/>
    <row r="34" ht="15" customHeight="1"/>
    <row r="35" ht="15" customHeight="1"/>
    <row r="36" ht="15" customHeight="1"/>
    <row r="37" ht="15" customHeight="1"/>
    <row r="38" ht="15" customHeight="1"/>
    <row r="39" ht="15" customHeight="1"/>
  </sheetData>
  <sheetProtection algorithmName="SHA-512" hashValue="VhXQfjrYi3tjxAt71CU5NrbeLUVpIrSzaurkxzf6j6qgPU5b/zPBHkt4hoNmzsLfeiGvwtLldYGwtSm4PvMNUA==" saltValue="KOjvDqgp9pv/FsvdGA55cw==" spinCount="100000" sheet="1" objects="1" scenarios="1"/>
  <customSheetViews>
    <customSheetView guid="{0048CC1A-5574-4F72-829A-CCCEAA565538}" showPageBreaks="1" fitToPage="1" printArea="1" view="pageBreakPreview" topLeftCell="A9">
      <selection activeCell="K26" sqref="K26:P29"/>
      <pageMargins left="0.78740157480314965" right="0.78740157480314965" top="0.98425196850393704" bottom="0.59055118110236227" header="0.51181102362204722" footer="0.51181102362204722"/>
      <printOptions horizontalCentered="1"/>
      <headerFooter alignWithMargins="0"/>
    </customSheetView>
    <customSheetView guid="{26B164F3-B659-4B9F-AB6F-C19AF25BA7B7}" showPageBreaks="1" fitToPage="1" printArea="1" view="pageBreakPreview" topLeftCell="A16">
      <selection activeCell="C22" sqref="C22"/>
      <pageMargins left="0.78740157480314965" right="0.78740157480314965" top="0.98425196850393704" bottom="0.59055118110236227" header="0.51181102362204722" footer="0.51181102362204722"/>
      <printOptions horizontalCentered="1"/>
      <headerFooter alignWithMargins="0"/>
    </customSheetView>
  </customSheetViews>
  <mergeCells count="34">
    <mergeCell ref="J15:J16"/>
    <mergeCell ref="J24:J25"/>
    <mergeCell ref="K24:M24"/>
    <mergeCell ref="N24:P24"/>
    <mergeCell ref="S15:T15"/>
    <mergeCell ref="Q15:R15"/>
    <mergeCell ref="O15:P15"/>
    <mergeCell ref="M15:N15"/>
    <mergeCell ref="K15:L15"/>
    <mergeCell ref="AC15:AD15"/>
    <mergeCell ref="AA15:AB15"/>
    <mergeCell ref="Y15:Z15"/>
    <mergeCell ref="W15:X15"/>
    <mergeCell ref="U15:V15"/>
    <mergeCell ref="A15:A16"/>
    <mergeCell ref="A1:D1"/>
    <mergeCell ref="A2:D2"/>
    <mergeCell ref="B15:G15"/>
    <mergeCell ref="B7:C7"/>
    <mergeCell ref="B8:C8"/>
    <mergeCell ref="B11:C11"/>
    <mergeCell ref="B12:C12"/>
    <mergeCell ref="B13:C13"/>
    <mergeCell ref="B16:C16"/>
    <mergeCell ref="A32:H32"/>
    <mergeCell ref="B27:C27"/>
    <mergeCell ref="B26:C26"/>
    <mergeCell ref="B17:C17"/>
    <mergeCell ref="B18:C18"/>
    <mergeCell ref="B25:C25"/>
    <mergeCell ref="B24:C24"/>
    <mergeCell ref="B23:C23"/>
    <mergeCell ref="A30:H30"/>
    <mergeCell ref="A31:H31"/>
  </mergeCells>
  <phoneticPr fontId="7"/>
  <printOptions horizontalCentered="1"/>
  <pageMargins left="0.78740157480314965" right="0.78740157480314965" top="0.98425196850393704" bottom="0.59055118110236227" header="0.51181102362204722" footer="0.5118110236220472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Z56"/>
  <sheetViews>
    <sheetView view="pageBreakPreview" zoomScaleNormal="75" zoomScaleSheetLayoutView="100" workbookViewId="0">
      <selection activeCell="Y28" sqref="Y28"/>
    </sheetView>
  </sheetViews>
  <sheetFormatPr defaultColWidth="9" defaultRowHeight="21" customHeight="1"/>
  <cols>
    <col min="1" max="1" width="3.58203125" style="63" customWidth="1"/>
    <col min="2" max="2" width="11.75" style="63" customWidth="1"/>
    <col min="3" max="15" width="5.75" style="63" customWidth="1"/>
    <col min="16" max="16" width="5.33203125" style="63" customWidth="1"/>
    <col min="17" max="24" width="10.58203125" style="63" hidden="1" customWidth="1"/>
    <col min="25" max="26" width="10.58203125" style="63" customWidth="1"/>
    <col min="27"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22.15" customHeight="1">
      <c r="A3" s="168" t="s">
        <v>3481</v>
      </c>
    </row>
    <row r="4" spans="1:26" s="78" customFormat="1" ht="17.149999999999999" customHeight="1">
      <c r="A4" s="78" t="s">
        <v>3674</v>
      </c>
    </row>
    <row r="5" spans="1:26" ht="17.149999999999999" customHeight="1">
      <c r="A5" s="110" t="s">
        <v>417</v>
      </c>
      <c r="Q5" s="1188" t="s">
        <v>5170</v>
      </c>
      <c r="R5" s="1437"/>
      <c r="S5" s="1189" t="s">
        <v>4618</v>
      </c>
      <c r="T5" s="1525" t="str">
        <f>設定!$B$14</f>
        <v>（令和8年4月1日現在）</v>
      </c>
    </row>
    <row r="6" spans="1:26" ht="17.149999999999999" customHeight="1">
      <c r="A6" s="163" t="s">
        <v>416</v>
      </c>
      <c r="M6" s="68" t="str">
        <f>T5</f>
        <v>（令和8年4月1日現在）</v>
      </c>
      <c r="Q6" s="1405"/>
      <c r="R6" s="1192"/>
      <c r="S6" s="1189" t="s">
        <v>4619</v>
      </c>
      <c r="T6" s="1460" t="s">
        <v>5175</v>
      </c>
      <c r="U6" s="1755" t="str">
        <f>HYPERLINK("#", "統計表リンク")</f>
        <v>統計表リンク</v>
      </c>
    </row>
    <row r="7" spans="1:26" ht="30" customHeight="1">
      <c r="A7" s="2892" t="s">
        <v>399</v>
      </c>
      <c r="B7" s="3282"/>
      <c r="C7" s="2893"/>
      <c r="D7" s="2892" t="s">
        <v>398</v>
      </c>
      <c r="E7" s="3282"/>
      <c r="F7" s="3282"/>
      <c r="G7" s="2893"/>
      <c r="H7" s="2892" t="s">
        <v>397</v>
      </c>
      <c r="I7" s="2893"/>
      <c r="J7" s="2892" t="s">
        <v>396</v>
      </c>
      <c r="K7" s="2893"/>
      <c r="L7" s="3291" t="s">
        <v>395</v>
      </c>
      <c r="M7" s="3292"/>
      <c r="N7" s="167"/>
      <c r="O7" s="166"/>
    </row>
    <row r="8" spans="1:26" ht="17.149999999999999" customHeight="1">
      <c r="A8" s="3283" t="s">
        <v>415</v>
      </c>
      <c r="B8" s="3284"/>
      <c r="C8" s="3284"/>
      <c r="D8" s="3274" t="s">
        <v>414</v>
      </c>
      <c r="E8" s="3275"/>
      <c r="F8" s="3275"/>
      <c r="G8" s="3276"/>
      <c r="H8" s="3295" t="s">
        <v>413</v>
      </c>
      <c r="I8" s="3296"/>
      <c r="J8" s="3301" t="s">
        <v>412</v>
      </c>
      <c r="K8" s="3302"/>
      <c r="L8" s="3297">
        <v>5669.53</v>
      </c>
      <c r="M8" s="3298"/>
      <c r="N8" s="165"/>
      <c r="O8" s="164"/>
    </row>
    <row r="9" spans="1:26" ht="17.149999999999999" customHeight="1">
      <c r="A9" s="3285" t="s">
        <v>112</v>
      </c>
      <c r="B9" s="3286"/>
      <c r="C9" s="3286"/>
      <c r="D9" s="3277"/>
      <c r="E9" s="3278"/>
      <c r="F9" s="3278"/>
      <c r="G9" s="3279"/>
      <c r="H9" s="3295" t="s">
        <v>411</v>
      </c>
      <c r="I9" s="3296"/>
      <c r="J9" s="3303"/>
      <c r="K9" s="3304"/>
      <c r="L9" s="3299"/>
      <c r="M9" s="3300"/>
      <c r="N9" s="165"/>
      <c r="O9" s="164"/>
    </row>
    <row r="10" spans="1:26" ht="17.149999999999999" customHeight="1">
      <c r="A10" s="3283" t="s">
        <v>410</v>
      </c>
      <c r="B10" s="3284"/>
      <c r="C10" s="3287"/>
      <c r="D10" s="3288" t="s">
        <v>409</v>
      </c>
      <c r="E10" s="3289"/>
      <c r="F10" s="3289"/>
      <c r="G10" s="3290"/>
      <c r="H10" s="3295" t="s">
        <v>408</v>
      </c>
      <c r="I10" s="3296"/>
      <c r="J10" s="3280" t="s">
        <v>407</v>
      </c>
      <c r="K10" s="3281"/>
      <c r="L10" s="3293">
        <v>2387.65</v>
      </c>
      <c r="M10" s="3294"/>
      <c r="N10" s="165"/>
      <c r="O10" s="164"/>
    </row>
    <row r="11" spans="1:26" ht="17.149999999999999" customHeight="1">
      <c r="A11" s="3313" t="s">
        <v>406</v>
      </c>
      <c r="B11" s="3327"/>
      <c r="C11" s="3328"/>
      <c r="D11" s="3288" t="s">
        <v>6618</v>
      </c>
      <c r="E11" s="3289"/>
      <c r="F11" s="3289"/>
      <c r="G11" s="3290"/>
      <c r="H11" s="3295" t="s">
        <v>405</v>
      </c>
      <c r="I11" s="3296"/>
      <c r="J11" s="3280" t="s">
        <v>6620</v>
      </c>
      <c r="K11" s="3281"/>
      <c r="L11" s="3293">
        <v>355.01</v>
      </c>
      <c r="M11" s="3294"/>
      <c r="N11" s="165"/>
      <c r="O11" s="164"/>
    </row>
    <row r="12" spans="1:26" ht="17.149999999999999" customHeight="1">
      <c r="A12" s="3283" t="s">
        <v>404</v>
      </c>
      <c r="B12" s="3284"/>
      <c r="C12" s="3287"/>
      <c r="D12" s="3288" t="s">
        <v>403</v>
      </c>
      <c r="E12" s="3289"/>
      <c r="F12" s="3289"/>
      <c r="G12" s="3290"/>
      <c r="H12" s="3295" t="s">
        <v>402</v>
      </c>
      <c r="I12" s="3296"/>
      <c r="J12" s="3280" t="s">
        <v>401</v>
      </c>
      <c r="K12" s="3281"/>
      <c r="L12" s="3293">
        <v>747.53</v>
      </c>
      <c r="M12" s="3294"/>
      <c r="N12" s="165"/>
      <c r="O12" s="164"/>
      <c r="Q12" s="161"/>
      <c r="R12" s="161"/>
    </row>
    <row r="13" spans="1:26" ht="17.149999999999999" customHeight="1">
      <c r="L13" s="140"/>
      <c r="M13" s="68" t="s">
        <v>370</v>
      </c>
      <c r="Q13" s="161"/>
      <c r="R13" s="161"/>
    </row>
    <row r="14" spans="1:26" ht="17.149999999999999" customHeight="1">
      <c r="O14" s="68"/>
      <c r="Q14" s="161"/>
      <c r="R14" s="161"/>
    </row>
    <row r="15" spans="1:26" ht="17.149999999999999" customHeight="1">
      <c r="A15" s="163" t="s">
        <v>400</v>
      </c>
      <c r="Q15" s="1188" t="s">
        <v>5177</v>
      </c>
      <c r="R15" s="1437"/>
      <c r="S15" s="1189" t="s">
        <v>4618</v>
      </c>
      <c r="T15" s="1525" t="str">
        <f>設定!$B$14</f>
        <v>（令和8年4月1日現在）</v>
      </c>
    </row>
    <row r="16" spans="1:26" ht="17.149999999999999" customHeight="1">
      <c r="A16" s="163" t="s">
        <v>4482</v>
      </c>
      <c r="F16" s="161"/>
      <c r="G16" s="161"/>
      <c r="H16" s="161"/>
      <c r="I16" s="161"/>
      <c r="J16" s="160"/>
      <c r="K16" s="160"/>
      <c r="O16" s="68" t="str">
        <f>T15</f>
        <v>（令和8年4月1日現在）</v>
      </c>
      <c r="Q16" s="1405"/>
      <c r="R16" s="1192"/>
      <c r="S16" s="1189" t="s">
        <v>4619</v>
      </c>
      <c r="T16" s="1460" t="s">
        <v>5176</v>
      </c>
      <c r="U16" s="1755" t="str">
        <f>HYPERLINK("#", "統計表リンク")</f>
        <v>統計表リンク</v>
      </c>
    </row>
    <row r="17" spans="1:24" ht="25" customHeight="1">
      <c r="A17" s="2824" t="s">
        <v>399</v>
      </c>
      <c r="B17" s="2824"/>
      <c r="C17" s="2824"/>
      <c r="D17" s="2824" t="s">
        <v>398</v>
      </c>
      <c r="E17" s="2824"/>
      <c r="F17" s="2824"/>
      <c r="G17" s="2824"/>
      <c r="H17" s="2824" t="s">
        <v>397</v>
      </c>
      <c r="I17" s="2824"/>
      <c r="J17" s="2824" t="s">
        <v>396</v>
      </c>
      <c r="K17" s="2824"/>
      <c r="L17" s="3309" t="s">
        <v>395</v>
      </c>
      <c r="M17" s="3310"/>
      <c r="N17" s="2824" t="s">
        <v>394</v>
      </c>
      <c r="O17" s="2824"/>
      <c r="Q17" s="162"/>
      <c r="R17" s="162"/>
    </row>
    <row r="18" spans="1:24" ht="25" customHeight="1">
      <c r="A18" s="3306" t="s">
        <v>4478</v>
      </c>
      <c r="B18" s="3307"/>
      <c r="C18" s="3307"/>
      <c r="D18" s="3330" t="s">
        <v>393</v>
      </c>
      <c r="E18" s="3331"/>
      <c r="F18" s="3331"/>
      <c r="G18" s="3331"/>
      <c r="H18" s="3323" t="s">
        <v>392</v>
      </c>
      <c r="I18" s="3324"/>
      <c r="J18" s="3308" t="s">
        <v>4488</v>
      </c>
      <c r="K18" s="3308"/>
      <c r="L18" s="3311">
        <v>310.3</v>
      </c>
      <c r="M18" s="3311"/>
      <c r="N18" s="3306" t="s">
        <v>388</v>
      </c>
      <c r="O18" s="3307"/>
      <c r="Q18" s="161"/>
      <c r="R18" s="3305"/>
    </row>
    <row r="19" spans="1:24" ht="25" customHeight="1">
      <c r="A19" s="3306" t="s">
        <v>4479</v>
      </c>
      <c r="B19" s="3307"/>
      <c r="C19" s="3307"/>
      <c r="D19" s="3330" t="s">
        <v>391</v>
      </c>
      <c r="E19" s="3331"/>
      <c r="F19" s="3331"/>
      <c r="G19" s="3331"/>
      <c r="H19" s="3323" t="s">
        <v>390</v>
      </c>
      <c r="I19" s="3324"/>
      <c r="J19" s="3308" t="s">
        <v>389</v>
      </c>
      <c r="K19" s="3308"/>
      <c r="L19" s="3311">
        <v>289.88</v>
      </c>
      <c r="M19" s="3311"/>
      <c r="N19" s="3306" t="s">
        <v>388</v>
      </c>
      <c r="O19" s="3307"/>
      <c r="Q19" s="161"/>
      <c r="R19" s="3305"/>
    </row>
    <row r="20" spans="1:24" ht="25" customHeight="1">
      <c r="A20" s="3306" t="s">
        <v>4480</v>
      </c>
      <c r="B20" s="3307"/>
      <c r="C20" s="3307"/>
      <c r="D20" s="3330" t="s">
        <v>387</v>
      </c>
      <c r="E20" s="3331"/>
      <c r="F20" s="3331"/>
      <c r="G20" s="3331"/>
      <c r="H20" s="3323" t="s">
        <v>386</v>
      </c>
      <c r="I20" s="3324"/>
      <c r="J20" s="3308" t="s">
        <v>385</v>
      </c>
      <c r="K20" s="3308"/>
      <c r="L20" s="3311">
        <v>131.4</v>
      </c>
      <c r="M20" s="3311"/>
      <c r="N20" s="3306" t="s">
        <v>384</v>
      </c>
      <c r="O20" s="2784"/>
      <c r="Q20" s="161"/>
      <c r="R20" s="3305"/>
    </row>
    <row r="21" spans="1:24" ht="25" customHeight="1">
      <c r="A21" s="3333" t="s">
        <v>4481</v>
      </c>
      <c r="B21" s="3334"/>
      <c r="C21" s="3335"/>
      <c r="D21" s="3332" t="s">
        <v>383</v>
      </c>
      <c r="E21" s="3332"/>
      <c r="F21" s="3332"/>
      <c r="G21" s="3332"/>
      <c r="H21" s="3323" t="s">
        <v>382</v>
      </c>
      <c r="I21" s="3324"/>
      <c r="J21" s="3308" t="s">
        <v>381</v>
      </c>
      <c r="K21" s="3308"/>
      <c r="L21" s="3311">
        <v>651.54</v>
      </c>
      <c r="M21" s="3311"/>
      <c r="N21" s="3312" t="s">
        <v>380</v>
      </c>
      <c r="O21" s="2912"/>
      <c r="Q21" s="161"/>
      <c r="R21" s="3305"/>
    </row>
    <row r="22" spans="1:24" ht="17.149999999999999" customHeight="1">
      <c r="O22" s="68" t="s">
        <v>7060</v>
      </c>
      <c r="Q22" s="161"/>
      <c r="R22" s="161"/>
    </row>
    <row r="23" spans="1:24" ht="17.149999999999999" customHeight="1">
      <c r="A23" s="163"/>
      <c r="F23" s="161"/>
      <c r="G23" s="161"/>
      <c r="H23" s="161"/>
      <c r="I23" s="161"/>
      <c r="J23" s="160"/>
      <c r="K23" s="160"/>
    </row>
    <row r="24" spans="1:24" ht="17.149999999999999" customHeight="1">
      <c r="A24" s="163" t="s">
        <v>4483</v>
      </c>
      <c r="F24" s="161"/>
      <c r="G24" s="161"/>
      <c r="H24" s="161"/>
      <c r="I24" s="161"/>
      <c r="J24" s="160"/>
      <c r="K24" s="160"/>
      <c r="Q24" s="1188" t="s">
        <v>5180</v>
      </c>
      <c r="R24" s="1437"/>
      <c r="S24" s="1189" t="s">
        <v>4618</v>
      </c>
      <c r="T24" s="1525" t="s">
        <v>5183</v>
      </c>
      <c r="U24" s="68"/>
      <c r="V24" s="1756"/>
      <c r="W24" s="68"/>
      <c r="X24" s="1756"/>
    </row>
    <row r="25" spans="1:24" ht="17.149999999999999" customHeight="1">
      <c r="A25" s="69" t="s">
        <v>38</v>
      </c>
      <c r="C25" s="161"/>
      <c r="D25" s="161"/>
      <c r="E25" s="160"/>
      <c r="F25" s="160"/>
      <c r="L25" s="68" t="str">
        <f>T24</f>
        <v>（各年度末現在）</v>
      </c>
      <c r="Q25" s="1672"/>
      <c r="R25" s="1192"/>
      <c r="S25" s="1189" t="s">
        <v>4619</v>
      </c>
      <c r="T25" s="1460" t="s">
        <v>5178</v>
      </c>
      <c r="U25" s="1755" t="str">
        <f>HYPERLINK("#", "統計表リンク")</f>
        <v>統計表リンク</v>
      </c>
    </row>
    <row r="26" spans="1:24" ht="25" customHeight="1">
      <c r="A26" s="3329" t="s">
        <v>379</v>
      </c>
      <c r="B26" s="3329"/>
      <c r="C26" s="3326" t="str">
        <f>Q30</f>
        <v>令和3年度</v>
      </c>
      <c r="D26" s="3326"/>
      <c r="E26" s="3308" t="str">
        <f>Q31</f>
        <v>令和4年度</v>
      </c>
      <c r="F26" s="3308"/>
      <c r="G26" s="3326" t="str">
        <f>Q32</f>
        <v>令和5年度</v>
      </c>
      <c r="H26" s="3326"/>
      <c r="I26" s="3326" t="str">
        <f>Q33</f>
        <v>令和6年度</v>
      </c>
      <c r="J26" s="3326"/>
      <c r="K26" s="3308" t="str">
        <f>Q34</f>
        <v>令和7年度</v>
      </c>
      <c r="L26" s="3308"/>
      <c r="Q26" s="1188" t="s">
        <v>5181</v>
      </c>
      <c r="R26" s="1437"/>
      <c r="S26" s="1189" t="s">
        <v>4618</v>
      </c>
      <c r="T26" s="1525" t="str">
        <f>設定!$B$11</f>
        <v>（令和7年度）</v>
      </c>
      <c r="U26" s="68" t="s">
        <v>5510</v>
      </c>
      <c r="V26" s="1756" t="str">
        <f>設定!$B$5&amp;設定!$C$5&amp;"年"</f>
        <v>令和7年</v>
      </c>
      <c r="W26" s="68" t="s">
        <v>5511</v>
      </c>
      <c r="X26" s="1756" t="str">
        <f>設定!$B$4&amp;設定!$C$4&amp;"年"</f>
        <v>令和8年</v>
      </c>
    </row>
    <row r="27" spans="1:24" ht="17.149999999999999" customHeight="1">
      <c r="A27" s="2859" t="s">
        <v>378</v>
      </c>
      <c r="B27" s="2859"/>
      <c r="C27" s="3325">
        <f>R30</f>
        <v>473</v>
      </c>
      <c r="D27" s="3325"/>
      <c r="E27" s="3325">
        <f>R31</f>
        <v>1448</v>
      </c>
      <c r="F27" s="3325"/>
      <c r="G27" s="3325">
        <f>R32</f>
        <v>3496</v>
      </c>
      <c r="H27" s="3325"/>
      <c r="I27" s="3325">
        <f>R33</f>
        <v>4247</v>
      </c>
      <c r="J27" s="3325"/>
      <c r="K27" s="3325">
        <f>R34</f>
        <v>3783</v>
      </c>
      <c r="L27" s="3325"/>
      <c r="Q27" s="1672"/>
      <c r="R27" s="1192"/>
      <c r="S27" s="1189" t="s">
        <v>4619</v>
      </c>
      <c r="T27" s="1460" t="s">
        <v>5178</v>
      </c>
      <c r="U27" s="1755" t="str">
        <f>HYPERLINK("#", "統計表リンク")</f>
        <v>統計表リンク</v>
      </c>
    </row>
    <row r="28" spans="1:24" ht="17.149999999999999" customHeight="1">
      <c r="A28" s="2859" t="s">
        <v>377</v>
      </c>
      <c r="B28" s="2859"/>
      <c r="C28" s="3325">
        <f>S30</f>
        <v>2039</v>
      </c>
      <c r="D28" s="3325"/>
      <c r="E28" s="3325">
        <f>S31</f>
        <v>1562</v>
      </c>
      <c r="F28" s="3325"/>
      <c r="G28" s="3325">
        <f>S32</f>
        <v>4172</v>
      </c>
      <c r="H28" s="3325"/>
      <c r="I28" s="3325">
        <f>S33</f>
        <v>4166</v>
      </c>
      <c r="J28" s="3325"/>
      <c r="K28" s="3325">
        <f>S34</f>
        <v>3745</v>
      </c>
      <c r="L28" s="3325"/>
      <c r="M28" s="69" t="s">
        <v>376</v>
      </c>
      <c r="Q28" s="3336" t="s">
        <v>5607</v>
      </c>
      <c r="R28" s="3338" t="s">
        <v>5608</v>
      </c>
      <c r="S28" s="3339"/>
      <c r="T28" s="3338" t="s">
        <v>5609</v>
      </c>
      <c r="U28" s="3340"/>
      <c r="V28" s="3339"/>
    </row>
    <row r="29" spans="1:24" ht="17.149999999999999" customHeight="1">
      <c r="K29" s="68"/>
      <c r="M29" s="68"/>
      <c r="Q29" s="3337"/>
      <c r="R29" s="342" t="s">
        <v>5610</v>
      </c>
      <c r="S29" s="342" t="s">
        <v>5611</v>
      </c>
      <c r="T29" s="342" t="s">
        <v>5612</v>
      </c>
      <c r="U29" s="342" t="s">
        <v>5613</v>
      </c>
      <c r="V29" s="342" t="s">
        <v>5614</v>
      </c>
    </row>
    <row r="30" spans="1:24" ht="17.149999999999999" customHeight="1">
      <c r="A30" s="163" t="s">
        <v>4484</v>
      </c>
      <c r="Q30" s="1546" t="s">
        <v>8518</v>
      </c>
      <c r="R30" s="1514">
        <v>473</v>
      </c>
      <c r="S30" s="1524">
        <v>2039</v>
      </c>
      <c r="T30" s="1860">
        <v>8322</v>
      </c>
      <c r="U30" s="1492">
        <v>506</v>
      </c>
      <c r="V30" s="1516">
        <v>686</v>
      </c>
    </row>
    <row r="31" spans="1:24" ht="17.149999999999999" customHeight="1">
      <c r="A31" s="69" t="s">
        <v>375</v>
      </c>
      <c r="O31" s="68" t="str">
        <f>T26</f>
        <v>（令和7年度）</v>
      </c>
      <c r="Q31" s="1546" t="s">
        <v>8519</v>
      </c>
      <c r="R31" s="1516">
        <v>1448</v>
      </c>
      <c r="S31" s="1516">
        <v>1562</v>
      </c>
      <c r="T31" s="1516">
        <v>11071</v>
      </c>
      <c r="U31" s="1516">
        <v>478</v>
      </c>
      <c r="V31" s="1516">
        <v>677</v>
      </c>
    </row>
    <row r="32" spans="1:24" ht="15" customHeight="1">
      <c r="A32" s="3341" t="s">
        <v>374</v>
      </c>
      <c r="B32" s="3341"/>
      <c r="C32" s="3308" t="s">
        <v>262</v>
      </c>
      <c r="D32" s="1707" t="str">
        <f>V26</f>
        <v>令和7年</v>
      </c>
      <c r="E32" s="3308" t="s">
        <v>6884</v>
      </c>
      <c r="F32" s="3308" t="s">
        <v>6885</v>
      </c>
      <c r="G32" s="3308" t="s">
        <v>6886</v>
      </c>
      <c r="H32" s="3308" t="s">
        <v>6887</v>
      </c>
      <c r="I32" s="3308" t="s">
        <v>6888</v>
      </c>
      <c r="J32" s="3308" t="s">
        <v>6889</v>
      </c>
      <c r="K32" s="3308" t="s">
        <v>6890</v>
      </c>
      <c r="L32" s="3308" t="s">
        <v>6891</v>
      </c>
      <c r="M32" s="1707" t="str">
        <f>X26</f>
        <v>令和8年</v>
      </c>
      <c r="N32" s="3308" t="s">
        <v>6892</v>
      </c>
      <c r="O32" s="3308" t="s">
        <v>6893</v>
      </c>
      <c r="Q32" s="1546" t="s">
        <v>8520</v>
      </c>
      <c r="R32" s="1516">
        <v>3496</v>
      </c>
      <c r="S32" s="1516">
        <v>4172</v>
      </c>
      <c r="T32" s="1516">
        <v>12647</v>
      </c>
      <c r="U32" s="1516">
        <v>480</v>
      </c>
      <c r="V32" s="1516">
        <v>738</v>
      </c>
    </row>
    <row r="33" spans="1:22" ht="15" customHeight="1">
      <c r="A33" s="3341"/>
      <c r="B33" s="3341"/>
      <c r="C33" s="3308"/>
      <c r="D33" s="1705" t="s">
        <v>5426</v>
      </c>
      <c r="E33" s="3308"/>
      <c r="F33" s="3308"/>
      <c r="G33" s="3308"/>
      <c r="H33" s="3308"/>
      <c r="I33" s="3308"/>
      <c r="J33" s="3308"/>
      <c r="K33" s="3308"/>
      <c r="L33" s="3308"/>
      <c r="M33" s="1706" t="s">
        <v>5427</v>
      </c>
      <c r="N33" s="3308"/>
      <c r="O33" s="3308"/>
      <c r="Q33" s="1546" t="s">
        <v>8521</v>
      </c>
      <c r="R33" s="1516">
        <v>4247</v>
      </c>
      <c r="S33" s="1516">
        <v>4166</v>
      </c>
      <c r="T33" s="1516">
        <v>11600</v>
      </c>
      <c r="U33" s="1516">
        <v>597</v>
      </c>
      <c r="V33" s="1516">
        <v>689</v>
      </c>
    </row>
    <row r="34" spans="1:22" ht="17.149999999999999" customHeight="1">
      <c r="A34" s="3318" t="s">
        <v>4200</v>
      </c>
      <c r="B34" s="1703" t="s">
        <v>4202</v>
      </c>
      <c r="C34" s="1704">
        <f>R34</f>
        <v>3783</v>
      </c>
      <c r="D34" s="1326">
        <f>R35</f>
        <v>110</v>
      </c>
      <c r="E34" s="1704">
        <f>R36</f>
        <v>197</v>
      </c>
      <c r="F34" s="2057">
        <f>R37</f>
        <v>132</v>
      </c>
      <c r="G34" s="176">
        <f>R38</f>
        <v>153</v>
      </c>
      <c r="H34" s="2061">
        <f>R39</f>
        <v>207</v>
      </c>
      <c r="I34" s="1704">
        <f>R40</f>
        <v>180</v>
      </c>
      <c r="J34" s="1704">
        <f>R41</f>
        <v>220</v>
      </c>
      <c r="K34" s="1704">
        <f>R42</f>
        <v>843</v>
      </c>
      <c r="L34" s="1704">
        <f>R43</f>
        <v>429</v>
      </c>
      <c r="M34" s="1327">
        <f>R44</f>
        <v>557</v>
      </c>
      <c r="N34" s="1704">
        <f>R45</f>
        <v>549</v>
      </c>
      <c r="O34" s="1704">
        <f>R46</f>
        <v>206</v>
      </c>
      <c r="Q34" s="1546" t="s">
        <v>8522</v>
      </c>
      <c r="R34" s="1516">
        <v>3783</v>
      </c>
      <c r="S34" s="1516">
        <v>3745</v>
      </c>
      <c r="T34" s="1516">
        <v>10373</v>
      </c>
      <c r="U34" s="1516">
        <v>573</v>
      </c>
      <c r="V34" s="1516">
        <v>730</v>
      </c>
    </row>
    <row r="35" spans="1:22" ht="17.149999999999999" customHeight="1">
      <c r="A35" s="3319"/>
      <c r="B35" s="1330" t="s">
        <v>4203</v>
      </c>
      <c r="C35" s="1327">
        <f>S34</f>
        <v>3745</v>
      </c>
      <c r="D35" s="1326">
        <f>S35</f>
        <v>114</v>
      </c>
      <c r="E35" s="1327">
        <f>S36</f>
        <v>191</v>
      </c>
      <c r="F35" s="2058">
        <f>S37</f>
        <v>116</v>
      </c>
      <c r="G35" s="176">
        <f>S38</f>
        <v>177</v>
      </c>
      <c r="H35" s="2062">
        <f>S39</f>
        <v>244</v>
      </c>
      <c r="I35" s="1327">
        <f>S40</f>
        <v>179</v>
      </c>
      <c r="J35" s="1327">
        <f>S41</f>
        <v>181</v>
      </c>
      <c r="K35" s="1327">
        <f>S42</f>
        <v>847</v>
      </c>
      <c r="L35" s="1327">
        <f>S43</f>
        <v>432</v>
      </c>
      <c r="M35" s="1327">
        <f>S44</f>
        <v>456</v>
      </c>
      <c r="N35" s="1327">
        <f>S45</f>
        <v>612</v>
      </c>
      <c r="O35" s="1327">
        <f>S46</f>
        <v>196</v>
      </c>
      <c r="Q35" s="276" t="s">
        <v>7386</v>
      </c>
      <c r="R35" s="1492">
        <v>110</v>
      </c>
      <c r="S35" s="1492">
        <v>114</v>
      </c>
      <c r="T35" s="1492">
        <v>547</v>
      </c>
      <c r="U35" s="1492">
        <v>22</v>
      </c>
      <c r="V35" s="1492">
        <v>40</v>
      </c>
    </row>
    <row r="36" spans="1:22" ht="17.149999999999999" customHeight="1">
      <c r="A36" s="3320" t="s">
        <v>4201</v>
      </c>
      <c r="B36" s="1317" t="s">
        <v>373</v>
      </c>
      <c r="C36" s="1329">
        <f>T34</f>
        <v>10373</v>
      </c>
      <c r="D36" s="876">
        <f>T35</f>
        <v>547</v>
      </c>
      <c r="E36" s="1328">
        <f>T36</f>
        <v>1028</v>
      </c>
      <c r="F36" s="2059">
        <f>T37</f>
        <v>445</v>
      </c>
      <c r="G36" s="876">
        <f>T38</f>
        <v>577</v>
      </c>
      <c r="H36" s="2063">
        <f>T39</f>
        <v>691</v>
      </c>
      <c r="I36" s="1329">
        <f>T40</f>
        <v>731</v>
      </c>
      <c r="J36" s="1329">
        <f>T41</f>
        <v>618</v>
      </c>
      <c r="K36" s="1329">
        <f>T42</f>
        <v>1527</v>
      </c>
      <c r="L36" s="1329">
        <f>T43</f>
        <v>1124</v>
      </c>
      <c r="M36" s="1329">
        <f>T44</f>
        <v>1339</v>
      </c>
      <c r="N36" s="1329">
        <f>T45</f>
        <v>1025</v>
      </c>
      <c r="O36" s="1329">
        <f>T46</f>
        <v>721</v>
      </c>
      <c r="Q36" s="276">
        <v>5</v>
      </c>
      <c r="R36" s="1492">
        <v>197</v>
      </c>
      <c r="S36" s="1492">
        <v>191</v>
      </c>
      <c r="T36" s="1492">
        <v>1028</v>
      </c>
      <c r="U36" s="1492">
        <v>68</v>
      </c>
      <c r="V36" s="1492">
        <v>75</v>
      </c>
    </row>
    <row r="37" spans="1:22" ht="17.149999999999999" customHeight="1">
      <c r="A37" s="3321"/>
      <c r="B37" s="325" t="s">
        <v>372</v>
      </c>
      <c r="C37" s="153">
        <f>U34</f>
        <v>573</v>
      </c>
      <c r="D37" s="152">
        <f>U35</f>
        <v>22</v>
      </c>
      <c r="E37" s="154">
        <f>U36</f>
        <v>68</v>
      </c>
      <c r="F37" s="2060">
        <f>U37</f>
        <v>9</v>
      </c>
      <c r="G37" s="152">
        <f>U38</f>
        <v>23</v>
      </c>
      <c r="H37" s="2064">
        <f>U39</f>
        <v>46</v>
      </c>
      <c r="I37" s="153">
        <f>U40</f>
        <v>23</v>
      </c>
      <c r="J37" s="153">
        <f>U41</f>
        <v>18</v>
      </c>
      <c r="K37" s="153">
        <f>U42</f>
        <v>35</v>
      </c>
      <c r="L37" s="153">
        <f>U43</f>
        <v>176</v>
      </c>
      <c r="M37" s="153">
        <f>U44</f>
        <v>91</v>
      </c>
      <c r="N37" s="153">
        <f>U45</f>
        <v>42</v>
      </c>
      <c r="O37" s="153">
        <f>U46</f>
        <v>20</v>
      </c>
      <c r="Q37" s="276">
        <v>6</v>
      </c>
      <c r="R37" s="1492">
        <v>132</v>
      </c>
      <c r="S37" s="1492">
        <v>116</v>
      </c>
      <c r="T37" s="1492">
        <v>445</v>
      </c>
      <c r="U37" s="1492">
        <v>9</v>
      </c>
      <c r="V37" s="1492">
        <v>52</v>
      </c>
    </row>
    <row r="38" spans="1:22" ht="17.149999999999999" customHeight="1">
      <c r="A38" s="3322"/>
      <c r="B38" s="325" t="s">
        <v>371</v>
      </c>
      <c r="C38" s="153">
        <f>V34</f>
        <v>730</v>
      </c>
      <c r="D38" s="152">
        <f>V35</f>
        <v>40</v>
      </c>
      <c r="E38" s="154">
        <f>V36</f>
        <v>75</v>
      </c>
      <c r="F38" s="2060">
        <f>V37</f>
        <v>52</v>
      </c>
      <c r="G38" s="152">
        <f>V38</f>
        <v>43</v>
      </c>
      <c r="H38" s="2064">
        <f>V39</f>
        <v>69</v>
      </c>
      <c r="I38" s="153">
        <f>V40</f>
        <v>57</v>
      </c>
      <c r="J38" s="153">
        <f>V41</f>
        <v>52</v>
      </c>
      <c r="K38" s="153">
        <f>V42</f>
        <v>79</v>
      </c>
      <c r="L38" s="153">
        <f>V43</f>
        <v>71</v>
      </c>
      <c r="M38" s="153">
        <f>V44</f>
        <v>99</v>
      </c>
      <c r="N38" s="153">
        <f>V45</f>
        <v>46</v>
      </c>
      <c r="O38" s="153">
        <f>V46</f>
        <v>47</v>
      </c>
      <c r="Q38" s="276">
        <v>7</v>
      </c>
      <c r="R38" s="1492">
        <v>153</v>
      </c>
      <c r="S38" s="1492">
        <v>177</v>
      </c>
      <c r="T38" s="1492">
        <v>577</v>
      </c>
      <c r="U38" s="1492">
        <v>23</v>
      </c>
      <c r="V38" s="1492">
        <v>43</v>
      </c>
    </row>
    <row r="39" spans="1:22" ht="17.149999999999999" customHeight="1">
      <c r="O39" s="68" t="s">
        <v>370</v>
      </c>
      <c r="Q39" s="276">
        <v>8</v>
      </c>
      <c r="R39" s="1492">
        <v>207</v>
      </c>
      <c r="S39" s="1492">
        <v>244</v>
      </c>
      <c r="T39" s="1492">
        <v>691</v>
      </c>
      <c r="U39" s="1492">
        <v>46</v>
      </c>
      <c r="V39" s="1492">
        <v>69</v>
      </c>
    </row>
    <row r="40" spans="1:22" ht="17.149999999999999" customHeight="1">
      <c r="A40" s="163" t="s">
        <v>4485</v>
      </c>
      <c r="K40" s="68"/>
      <c r="Q40" s="276">
        <v>9</v>
      </c>
      <c r="R40" s="1492">
        <v>180</v>
      </c>
      <c r="S40" s="1492">
        <v>179</v>
      </c>
      <c r="T40" s="1492">
        <v>731</v>
      </c>
      <c r="U40" s="1492">
        <v>23</v>
      </c>
      <c r="V40" s="1492">
        <v>57</v>
      </c>
    </row>
    <row r="41" spans="1:22" ht="17.149999999999999" customHeight="1">
      <c r="A41" s="69" t="s">
        <v>3</v>
      </c>
      <c r="F41" s="68"/>
      <c r="L41" s="68" t="str">
        <f>T48</f>
        <v>（各年度末現在）</v>
      </c>
      <c r="Q41" s="276">
        <v>10</v>
      </c>
      <c r="R41" s="1492">
        <v>220</v>
      </c>
      <c r="S41" s="1492">
        <v>181</v>
      </c>
      <c r="T41" s="1492">
        <v>618</v>
      </c>
      <c r="U41" s="1492">
        <v>18</v>
      </c>
      <c r="V41" s="1492">
        <v>52</v>
      </c>
    </row>
    <row r="42" spans="1:22" ht="25" customHeight="1">
      <c r="A42" s="3316" t="s">
        <v>368</v>
      </c>
      <c r="B42" s="3317"/>
      <c r="C42" s="3326" t="str">
        <f>Q51</f>
        <v>令和3年度</v>
      </c>
      <c r="D42" s="3326"/>
      <c r="E42" s="3308" t="str">
        <f>Q52</f>
        <v>令和4年度</v>
      </c>
      <c r="F42" s="3308"/>
      <c r="G42" s="3326" t="str">
        <f>Q53</f>
        <v>令和5年度</v>
      </c>
      <c r="H42" s="3326"/>
      <c r="I42" s="3326" t="str">
        <f>Q54</f>
        <v>令和6年度</v>
      </c>
      <c r="J42" s="3326"/>
      <c r="K42" s="3308" t="str">
        <f>Q55</f>
        <v>令和7年度</v>
      </c>
      <c r="L42" s="3308"/>
      <c r="Q42" s="276">
        <v>11</v>
      </c>
      <c r="R42" s="1492">
        <v>843</v>
      </c>
      <c r="S42" s="1492">
        <v>847</v>
      </c>
      <c r="T42" s="1492">
        <v>1527</v>
      </c>
      <c r="U42" s="1492">
        <v>35</v>
      </c>
      <c r="V42" s="1492">
        <v>79</v>
      </c>
    </row>
    <row r="43" spans="1:22" ht="17.149999999999999" customHeight="1">
      <c r="A43" s="3283" t="s">
        <v>367</v>
      </c>
      <c r="B43" s="3315"/>
      <c r="C43" s="3325">
        <f>R51</f>
        <v>1234</v>
      </c>
      <c r="D43" s="3325"/>
      <c r="E43" s="3325">
        <f>R52</f>
        <v>1288</v>
      </c>
      <c r="F43" s="3325"/>
      <c r="G43" s="3325">
        <f>R53</f>
        <v>1300</v>
      </c>
      <c r="H43" s="3325"/>
      <c r="I43" s="3325">
        <f>R54</f>
        <v>1370</v>
      </c>
      <c r="J43" s="3325"/>
      <c r="K43" s="3325">
        <f>R55</f>
        <v>1383</v>
      </c>
      <c r="L43" s="3325"/>
      <c r="Q43" s="276">
        <v>12</v>
      </c>
      <c r="R43" s="1492">
        <v>429</v>
      </c>
      <c r="S43" s="1492">
        <v>432</v>
      </c>
      <c r="T43" s="1492">
        <v>1124</v>
      </c>
      <c r="U43" s="1492">
        <v>176</v>
      </c>
      <c r="V43" s="1492">
        <v>71</v>
      </c>
    </row>
    <row r="44" spans="1:22" ht="17.149999999999999" customHeight="1">
      <c r="A44" s="3313" t="s">
        <v>366</v>
      </c>
      <c r="B44" s="3314"/>
      <c r="C44" s="3325">
        <f>S51</f>
        <v>1161</v>
      </c>
      <c r="D44" s="3325"/>
      <c r="E44" s="3325">
        <f>S52</f>
        <v>1326</v>
      </c>
      <c r="F44" s="3325"/>
      <c r="G44" s="3325">
        <f>S53</f>
        <v>1316</v>
      </c>
      <c r="H44" s="3325"/>
      <c r="I44" s="3325">
        <f>S54</f>
        <v>1367</v>
      </c>
      <c r="J44" s="3325"/>
      <c r="K44" s="3325">
        <f>S55</f>
        <v>1303</v>
      </c>
      <c r="L44" s="3325"/>
      <c r="M44" s="69" t="s">
        <v>7061</v>
      </c>
      <c r="Q44" s="276">
        <v>1</v>
      </c>
      <c r="R44" s="1492">
        <v>557</v>
      </c>
      <c r="S44" s="1492">
        <v>456</v>
      </c>
      <c r="T44" s="1492">
        <v>1339</v>
      </c>
      <c r="U44" s="1492">
        <v>91</v>
      </c>
      <c r="V44" s="1492">
        <v>99</v>
      </c>
    </row>
    <row r="45" spans="1:22" ht="17.149999999999999" customHeight="1">
      <c r="A45" s="151" t="s">
        <v>6792</v>
      </c>
      <c r="B45" s="150"/>
      <c r="C45" s="149"/>
      <c r="D45" s="149"/>
      <c r="E45" s="149"/>
      <c r="F45" s="149"/>
      <c r="G45" s="149"/>
      <c r="H45" s="149"/>
      <c r="I45" s="149"/>
      <c r="J45" s="149"/>
      <c r="K45" s="149"/>
      <c r="Q45" s="276">
        <v>2</v>
      </c>
      <c r="R45" s="1492">
        <v>549</v>
      </c>
      <c r="S45" s="1492">
        <v>612</v>
      </c>
      <c r="T45" s="1492">
        <v>1025</v>
      </c>
      <c r="U45" s="1492">
        <v>42</v>
      </c>
      <c r="V45" s="1492">
        <v>46</v>
      </c>
    </row>
    <row r="46" spans="1:22" ht="21" customHeight="1">
      <c r="Q46" s="276">
        <v>3</v>
      </c>
      <c r="R46" s="1492">
        <v>206</v>
      </c>
      <c r="S46" s="1492">
        <v>196</v>
      </c>
      <c r="T46" s="1492">
        <v>721</v>
      </c>
      <c r="U46" s="1492">
        <v>20</v>
      </c>
      <c r="V46" s="1492">
        <v>47</v>
      </c>
    </row>
    <row r="48" spans="1:22" ht="21" customHeight="1">
      <c r="Q48" s="1188" t="s">
        <v>5179</v>
      </c>
      <c r="R48" s="1437"/>
      <c r="S48" s="1189" t="s">
        <v>4618</v>
      </c>
      <c r="T48" s="1525" t="s">
        <v>5183</v>
      </c>
    </row>
    <row r="49" spans="17:21" ht="21" customHeight="1">
      <c r="Q49" s="1405"/>
      <c r="R49" s="1192"/>
      <c r="S49" s="1189" t="s">
        <v>4619</v>
      </c>
      <c r="T49" s="1460" t="s">
        <v>5178</v>
      </c>
      <c r="U49" s="1755" t="str">
        <f>HYPERLINK("#", "統計表リンク")</f>
        <v>統計表リンク</v>
      </c>
    </row>
    <row r="50" spans="17:21" ht="21" customHeight="1">
      <c r="Q50" s="276" t="s">
        <v>5442</v>
      </c>
      <c r="R50" s="64" t="s">
        <v>5615</v>
      </c>
      <c r="S50" s="64" t="s">
        <v>5616</v>
      </c>
    </row>
    <row r="51" spans="17:21" ht="21" customHeight="1">
      <c r="Q51" s="1546" t="s">
        <v>8518</v>
      </c>
      <c r="R51" s="1844">
        <v>1234</v>
      </c>
      <c r="S51" s="1844">
        <v>1161</v>
      </c>
    </row>
    <row r="52" spans="17:21" ht="21" customHeight="1">
      <c r="Q52" s="1546" t="s">
        <v>8523</v>
      </c>
      <c r="R52" s="1844">
        <v>1288</v>
      </c>
      <c r="S52" s="1844">
        <v>1326</v>
      </c>
    </row>
    <row r="53" spans="17:21" ht="21" customHeight="1">
      <c r="Q53" s="1546" t="s">
        <v>8524</v>
      </c>
      <c r="R53" s="1844">
        <v>1300</v>
      </c>
      <c r="S53" s="1844">
        <v>1316</v>
      </c>
    </row>
    <row r="54" spans="17:21" ht="21" customHeight="1">
      <c r="Q54" s="1546" t="s">
        <v>8525</v>
      </c>
      <c r="R54" s="1844">
        <v>1370</v>
      </c>
      <c r="S54" s="1844">
        <v>1367</v>
      </c>
    </row>
    <row r="55" spans="17:21" ht="21" customHeight="1">
      <c r="Q55" s="1546" t="s">
        <v>8526</v>
      </c>
      <c r="R55" s="1844">
        <v>1383</v>
      </c>
      <c r="S55" s="1844">
        <v>1303</v>
      </c>
    </row>
    <row r="56" spans="17:21" ht="21" customHeight="1">
      <c r="R56" s="1711"/>
      <c r="S56" s="1711"/>
    </row>
  </sheetData>
  <sheetProtection algorithmName="SHA-512" hashValue="jg8afa93hf/MVl82wLDABhCYoOKY973u9kD66V89IjTpVCk9Aa/TbxvGJvC1Vr8UDD5hD8aXsfWBiAdxGIuVqw==" saltValue="3fhF79v6bi1ZLz013Iz7Kg==" spinCount="100000" sheet="1" objects="1" scenarios="1"/>
  <customSheetViews>
    <customSheetView guid="{0048CC1A-5574-4F72-829A-CCCEAA565538}" showPageBreaks="1" fitToPage="1" printArea="1" view="pageBreakPreview" topLeftCell="A7">
      <selection activeCell="Q51" sqref="Q51:S55"/>
      <colBreaks count="1" manualBreakCount="1">
        <brk id="15" max="1048575" man="1"/>
      </colBreaks>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J32" sqref="J32:J33"/>
      <colBreaks count="1" manualBreakCount="1">
        <brk id="15" max="1048575" man="1"/>
      </colBreaks>
      <pageMargins left="0.78740157480314965" right="0.78740157480314965" top="0.98425196850393704" bottom="0.98425196850393704" header="0.51181102362204722" footer="0.51181102362204722"/>
      <printOptions horizontalCentered="1"/>
      <headerFooter alignWithMargins="0"/>
    </customSheetView>
  </customSheetViews>
  <mergeCells count="114">
    <mergeCell ref="Q28:Q29"/>
    <mergeCell ref="R28:S28"/>
    <mergeCell ref="T28:V28"/>
    <mergeCell ref="A32:B33"/>
    <mergeCell ref="I32:I33"/>
    <mergeCell ref="H32:H33"/>
    <mergeCell ref="G32:G33"/>
    <mergeCell ref="F32:F33"/>
    <mergeCell ref="E32:E33"/>
    <mergeCell ref="O32:O33"/>
    <mergeCell ref="N32:N33"/>
    <mergeCell ref="L32:L33"/>
    <mergeCell ref="K32:K33"/>
    <mergeCell ref="J32:J33"/>
    <mergeCell ref="I28:J28"/>
    <mergeCell ref="K28:L28"/>
    <mergeCell ref="K27:L27"/>
    <mergeCell ref="C44:D44"/>
    <mergeCell ref="E44:F44"/>
    <mergeCell ref="G44:H44"/>
    <mergeCell ref="I44:J44"/>
    <mergeCell ref="K44:L44"/>
    <mergeCell ref="C43:D43"/>
    <mergeCell ref="E43:F43"/>
    <mergeCell ref="G43:H43"/>
    <mergeCell ref="I43:J43"/>
    <mergeCell ref="K43:L43"/>
    <mergeCell ref="C32:C33"/>
    <mergeCell ref="D11:G11"/>
    <mergeCell ref="D12:G12"/>
    <mergeCell ref="A11:C11"/>
    <mergeCell ref="A26:B26"/>
    <mergeCell ref="D17:G17"/>
    <mergeCell ref="A17:C17"/>
    <mergeCell ref="D18:G18"/>
    <mergeCell ref="D19:G19"/>
    <mergeCell ref="D20:G20"/>
    <mergeCell ref="D21:G21"/>
    <mergeCell ref="A18:C18"/>
    <mergeCell ref="A19:C19"/>
    <mergeCell ref="A20:C20"/>
    <mergeCell ref="A21:C21"/>
    <mergeCell ref="G26:H26"/>
    <mergeCell ref="E26:F26"/>
    <mergeCell ref="C26:D26"/>
    <mergeCell ref="H19:I19"/>
    <mergeCell ref="H18:I18"/>
    <mergeCell ref="I26:J26"/>
    <mergeCell ref="A12:C12"/>
    <mergeCell ref="J19:K19"/>
    <mergeCell ref="A44:B44"/>
    <mergeCell ref="A43:B43"/>
    <mergeCell ref="A27:B27"/>
    <mergeCell ref="A42:B42"/>
    <mergeCell ref="A28:B28"/>
    <mergeCell ref="A34:A35"/>
    <mergeCell ref="A36:A38"/>
    <mergeCell ref="H21:I21"/>
    <mergeCell ref="J20:K20"/>
    <mergeCell ref="J21:K21"/>
    <mergeCell ref="H20:I20"/>
    <mergeCell ref="K26:L26"/>
    <mergeCell ref="C28:D28"/>
    <mergeCell ref="C27:D27"/>
    <mergeCell ref="E27:F27"/>
    <mergeCell ref="E28:F28"/>
    <mergeCell ref="G28:H28"/>
    <mergeCell ref="G27:H27"/>
    <mergeCell ref="C42:D42"/>
    <mergeCell ref="E42:F42"/>
    <mergeCell ref="G42:H42"/>
    <mergeCell ref="I42:J42"/>
    <mergeCell ref="K42:L42"/>
    <mergeCell ref="I27:J27"/>
    <mergeCell ref="R18:R19"/>
    <mergeCell ref="R20:R21"/>
    <mergeCell ref="N18:O18"/>
    <mergeCell ref="J17:K17"/>
    <mergeCell ref="J18:K18"/>
    <mergeCell ref="N17:O17"/>
    <mergeCell ref="L17:M17"/>
    <mergeCell ref="L18:M18"/>
    <mergeCell ref="L20:M20"/>
    <mergeCell ref="L21:M21"/>
    <mergeCell ref="N19:O19"/>
    <mergeCell ref="L19:M19"/>
    <mergeCell ref="N20:O20"/>
    <mergeCell ref="N21:O21"/>
    <mergeCell ref="L7:M7"/>
    <mergeCell ref="L10:M10"/>
    <mergeCell ref="H7:I7"/>
    <mergeCell ref="H8:I8"/>
    <mergeCell ref="H9:I9"/>
    <mergeCell ref="H10:I10"/>
    <mergeCell ref="L8:M9"/>
    <mergeCell ref="J8:K9"/>
    <mergeCell ref="H17:I17"/>
    <mergeCell ref="L11:M11"/>
    <mergeCell ref="L12:M12"/>
    <mergeCell ref="H12:I12"/>
    <mergeCell ref="J12:K12"/>
    <mergeCell ref="J11:K11"/>
    <mergeCell ref="H11:I11"/>
    <mergeCell ref="A1:D1"/>
    <mergeCell ref="A2:D2"/>
    <mergeCell ref="D8:G9"/>
    <mergeCell ref="J7:K7"/>
    <mergeCell ref="J10:K10"/>
    <mergeCell ref="A7:C7"/>
    <mergeCell ref="A8:C8"/>
    <mergeCell ref="A9:C9"/>
    <mergeCell ref="A10:C10"/>
    <mergeCell ref="D7:G7"/>
    <mergeCell ref="D10:G10"/>
  </mergeCells>
  <phoneticPr fontId="7"/>
  <printOptions horizontalCentered="1"/>
  <pageMargins left="0.78740157480314965" right="0.78740157480314965" top="0.98425196850393704" bottom="0.98425196850393704" header="0.51181102362204722" footer="0.51181102362204722"/>
  <headerFooter alignWithMargins="0"/>
  <colBreaks count="1" manualBreakCount="1">
    <brk id="15"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Z64"/>
  <sheetViews>
    <sheetView view="pageBreakPreview" zoomScaleNormal="100" zoomScaleSheetLayoutView="100" workbookViewId="0">
      <selection activeCell="V48" sqref="V48"/>
    </sheetView>
  </sheetViews>
  <sheetFormatPr defaultColWidth="9" defaultRowHeight="21" customHeight="1"/>
  <cols>
    <col min="1" max="1" width="22.58203125" style="169" customWidth="1"/>
    <col min="2" max="11" width="7.58203125" style="169" customWidth="1"/>
    <col min="12" max="12" width="10.25" style="169" customWidth="1"/>
    <col min="13" max="20" width="10.58203125" style="169" hidden="1" customWidth="1"/>
    <col min="21" max="23" width="9" style="169" hidden="1" customWidth="1"/>
    <col min="24" max="16384" width="9" style="169"/>
  </cols>
  <sheetData>
    <row r="1" spans="1:26" s="18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c r="Z1" s="1182"/>
    </row>
    <row r="2" spans="1:26"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c r="Z2" s="1182"/>
    </row>
    <row r="3" spans="1:26" s="2" customFormat="1" ht="15" customHeight="1">
      <c r="A3" s="98" t="s">
        <v>7301</v>
      </c>
      <c r="O3" s="1188" t="s">
        <v>5184</v>
      </c>
      <c r="P3" s="1437"/>
      <c r="Q3" s="1189" t="s">
        <v>4618</v>
      </c>
      <c r="R3" s="1525" t="str">
        <f>設定!$B$14</f>
        <v>（令和8年4月1日現在）</v>
      </c>
      <c r="T3" s="199" t="s">
        <v>5289</v>
      </c>
      <c r="U3" s="1674" t="str">
        <f>設定!$B$5&amp;設定!$C$5&amp;"年度"</f>
        <v>令和7年度</v>
      </c>
    </row>
    <row r="4" spans="1:26" s="2" customFormat="1" ht="15" customHeight="1">
      <c r="A4" s="1" t="s">
        <v>7302</v>
      </c>
      <c r="D4" s="4" t="str">
        <f>R3</f>
        <v>（令和8年4月1日現在）</v>
      </c>
      <c r="O4" s="1188"/>
      <c r="P4" s="1437"/>
      <c r="Q4" s="1189"/>
      <c r="R4" s="1525"/>
      <c r="T4" s="199"/>
      <c r="U4" s="1674"/>
    </row>
    <row r="5" spans="1:26" s="2" customFormat="1" ht="15" customHeight="1">
      <c r="A5" s="98" t="s">
        <v>432</v>
      </c>
      <c r="F5" s="98" t="s">
        <v>7799</v>
      </c>
      <c r="G5" s="2421"/>
      <c r="H5" s="2425"/>
      <c r="I5" s="2421"/>
      <c r="O5" s="1405"/>
      <c r="P5" s="1192"/>
      <c r="Q5" s="1189" t="s">
        <v>4619</v>
      </c>
      <c r="R5" s="1460" t="s">
        <v>5185</v>
      </c>
      <c r="S5" s="1755" t="str">
        <f>HYPERLINK("#", "統計表リンク")</f>
        <v>統計表リンク</v>
      </c>
    </row>
    <row r="6" spans="1:26" s="2" customFormat="1" ht="26.15" customHeight="1">
      <c r="A6" s="54" t="s">
        <v>399</v>
      </c>
      <c r="B6" s="54" t="s">
        <v>419</v>
      </c>
      <c r="C6" s="45" t="s">
        <v>9052</v>
      </c>
      <c r="D6" s="54" t="s">
        <v>424</v>
      </c>
      <c r="E6" s="169"/>
      <c r="F6" s="3358" t="s">
        <v>399</v>
      </c>
      <c r="G6" s="3359"/>
      <c r="H6" s="3360"/>
      <c r="I6" s="2422" t="s">
        <v>419</v>
      </c>
      <c r="J6" s="2706" t="s">
        <v>9052</v>
      </c>
      <c r="K6" s="2422" t="s">
        <v>424</v>
      </c>
    </row>
    <row r="7" spans="1:26" ht="16.5" customHeight="1">
      <c r="A7" s="41" t="s">
        <v>431</v>
      </c>
      <c r="B7" s="1155">
        <v>26</v>
      </c>
      <c r="C7" s="2282">
        <v>26.4</v>
      </c>
      <c r="D7" s="1155">
        <v>9</v>
      </c>
      <c r="F7" s="2803" t="s">
        <v>430</v>
      </c>
      <c r="G7" s="3361"/>
      <c r="H7" s="2804"/>
      <c r="I7" s="1155">
        <v>20</v>
      </c>
      <c r="J7" s="2282">
        <v>17.100000000000001</v>
      </c>
      <c r="K7" s="1155">
        <v>10</v>
      </c>
      <c r="O7" s="1188" t="s">
        <v>5186</v>
      </c>
      <c r="P7" s="1437"/>
      <c r="Q7" s="1189" t="s">
        <v>4618</v>
      </c>
      <c r="R7" s="1525" t="str">
        <f>設定!$B$14</f>
        <v>（令和8年4月1日現在）</v>
      </c>
      <c r="S7" s="2"/>
      <c r="T7" s="199" t="s">
        <v>5289</v>
      </c>
      <c r="U7" s="1674" t="str">
        <f>設定!$B$5&amp;設定!$C$5&amp;"年度"</f>
        <v>令和7年度</v>
      </c>
    </row>
    <row r="8" spans="1:26" ht="16.5" customHeight="1">
      <c r="B8" s="2419"/>
      <c r="C8" s="2424"/>
      <c r="D8" s="2420"/>
      <c r="F8" s="3362" t="s">
        <v>429</v>
      </c>
      <c r="G8" s="3363"/>
      <c r="H8" s="3364"/>
      <c r="I8" s="1155">
        <v>20</v>
      </c>
      <c r="J8" s="2282">
        <v>18</v>
      </c>
      <c r="K8" s="1155">
        <v>7</v>
      </c>
      <c r="O8" s="1405"/>
      <c r="P8" s="1192"/>
      <c r="Q8" s="1189" t="s">
        <v>4619</v>
      </c>
      <c r="R8" s="1460" t="s">
        <v>5187</v>
      </c>
      <c r="S8" s="1755" t="str">
        <f>HYPERLINK("#", "統計表リンク")</f>
        <v>統計表リンク</v>
      </c>
      <c r="T8" s="2"/>
      <c r="U8" s="2"/>
    </row>
    <row r="9" spans="1:26" ht="15" customHeight="1">
      <c r="E9" s="2"/>
    </row>
    <row r="10" spans="1:26" s="2" customFormat="1" ht="15" customHeight="1">
      <c r="A10" s="98" t="s">
        <v>428</v>
      </c>
      <c r="B10" s="2423"/>
      <c r="C10" s="2426"/>
      <c r="D10" s="2423"/>
      <c r="E10" s="169"/>
      <c r="F10" s="98" t="s">
        <v>427</v>
      </c>
      <c r="G10" s="2421"/>
      <c r="H10" s="2425"/>
      <c r="I10" s="2421"/>
      <c r="J10" s="169"/>
    </row>
    <row r="11" spans="1:26" ht="26.5" customHeight="1">
      <c r="A11" s="54" t="s">
        <v>399</v>
      </c>
      <c r="B11" s="2422" t="s">
        <v>419</v>
      </c>
      <c r="C11" s="2706" t="s">
        <v>9052</v>
      </c>
      <c r="D11" s="2422" t="s">
        <v>424</v>
      </c>
      <c r="F11" s="3365" t="s">
        <v>399</v>
      </c>
      <c r="G11" s="3366"/>
      <c r="H11" s="3367"/>
      <c r="I11" s="2422" t="s">
        <v>419</v>
      </c>
      <c r="J11" s="2706" t="s">
        <v>9052</v>
      </c>
      <c r="K11" s="2422" t="s">
        <v>424</v>
      </c>
    </row>
    <row r="12" spans="1:26" ht="16.5" customHeight="1">
      <c r="A12" s="41" t="s">
        <v>7387</v>
      </c>
      <c r="B12" s="1155">
        <v>30</v>
      </c>
      <c r="C12" s="2282">
        <v>23.2</v>
      </c>
      <c r="D12" s="1155">
        <v>8</v>
      </c>
      <c r="F12" s="2803" t="s">
        <v>426</v>
      </c>
      <c r="G12" s="3361"/>
      <c r="H12" s="2804"/>
      <c r="I12" s="1155">
        <v>20</v>
      </c>
      <c r="J12" s="2282">
        <v>10.5</v>
      </c>
      <c r="K12" s="1155">
        <v>9</v>
      </c>
    </row>
    <row r="13" spans="1:26" ht="16.5" customHeight="1">
      <c r="A13" s="41" t="s">
        <v>7388</v>
      </c>
      <c r="B13" s="1155">
        <v>20</v>
      </c>
      <c r="C13" s="2282">
        <v>14.4</v>
      </c>
      <c r="D13" s="1155">
        <v>9</v>
      </c>
      <c r="I13" s="4"/>
    </row>
    <row r="14" spans="1:26" ht="16.5" customHeight="1">
      <c r="A14" s="41" t="s">
        <v>7389</v>
      </c>
      <c r="B14" s="1155">
        <v>20</v>
      </c>
      <c r="C14" s="2282">
        <v>16.3</v>
      </c>
      <c r="D14" s="1155">
        <v>6</v>
      </c>
      <c r="E14" s="2"/>
      <c r="F14" s="60" t="str">
        <f>"注１：１日の利用者数は、"&amp;U3&amp;"の実績"</f>
        <v>注１：１日の利用者数は、令和7年度の実績</v>
      </c>
      <c r="G14" s="2"/>
      <c r="H14" s="2"/>
      <c r="J14" s="2"/>
    </row>
    <row r="15" spans="1:26" s="2" customFormat="1" ht="16.5" customHeight="1">
      <c r="A15" s="41" t="s">
        <v>7152</v>
      </c>
      <c r="B15" s="1155">
        <v>20</v>
      </c>
      <c r="C15" s="2282">
        <v>8.1999999999999993</v>
      </c>
      <c r="D15" s="1155">
        <v>7</v>
      </c>
      <c r="E15" s="169"/>
      <c r="F15" s="2" t="s">
        <v>6801</v>
      </c>
    </row>
    <row r="16" spans="1:26" ht="16.5" customHeight="1">
      <c r="A16" s="41" t="s">
        <v>7390</v>
      </c>
      <c r="B16" s="1155">
        <v>20</v>
      </c>
      <c r="C16" s="2282">
        <v>9</v>
      </c>
      <c r="D16" s="1155">
        <v>7</v>
      </c>
      <c r="K16" s="4" t="s">
        <v>6525</v>
      </c>
    </row>
    <row r="17" spans="1:17" ht="16.5" customHeight="1">
      <c r="A17" s="41" t="s">
        <v>7391</v>
      </c>
      <c r="B17" s="1155">
        <v>20</v>
      </c>
      <c r="C17" s="2282">
        <v>9</v>
      </c>
      <c r="D17" s="1155">
        <v>7</v>
      </c>
    </row>
    <row r="18" spans="1:17" ht="16.5" customHeight="1">
      <c r="A18" s="41" t="s">
        <v>7392</v>
      </c>
      <c r="B18" s="1155">
        <v>20</v>
      </c>
      <c r="C18" s="2282">
        <v>2</v>
      </c>
      <c r="D18" s="1155">
        <v>2</v>
      </c>
    </row>
    <row r="19" spans="1:17" ht="16.5" customHeight="1">
      <c r="D19" s="4"/>
    </row>
    <row r="20" spans="1:17" ht="16.5" customHeight="1">
      <c r="A20" s="98" t="s">
        <v>425</v>
      </c>
      <c r="B20" s="2"/>
      <c r="C20" s="2"/>
      <c r="D20" s="2"/>
    </row>
    <row r="21" spans="1:17" ht="16.5" customHeight="1">
      <c r="A21" s="1" t="s">
        <v>3</v>
      </c>
      <c r="B21" s="2"/>
      <c r="C21" s="2"/>
      <c r="D21" s="4" t="str">
        <f>R7</f>
        <v>（令和8年4月1日現在）</v>
      </c>
    </row>
    <row r="22" spans="1:17" ht="26.5" customHeight="1">
      <c r="A22" s="54" t="s">
        <v>399</v>
      </c>
      <c r="B22" s="54" t="s">
        <v>419</v>
      </c>
      <c r="C22" s="45" t="s">
        <v>9052</v>
      </c>
      <c r="D22" s="54" t="s">
        <v>424</v>
      </c>
    </row>
    <row r="23" spans="1:17" ht="16.5" customHeight="1">
      <c r="A23" s="41" t="s">
        <v>423</v>
      </c>
      <c r="B23" s="2281" t="s">
        <v>4191</v>
      </c>
      <c r="C23" s="2282">
        <v>11.1</v>
      </c>
      <c r="D23" s="1155">
        <v>5</v>
      </c>
    </row>
    <row r="24" spans="1:17" ht="16.5" customHeight="1">
      <c r="A24" s="41" t="s">
        <v>422</v>
      </c>
      <c r="B24" s="2281" t="s">
        <v>4191</v>
      </c>
      <c r="C24" s="2510">
        <v>4.8</v>
      </c>
      <c r="D24" s="1155">
        <v>2</v>
      </c>
      <c r="E24" s="2"/>
    </row>
    <row r="25" spans="1:17" s="2" customFormat="1" ht="16.5" customHeight="1">
      <c r="A25" s="41" t="s">
        <v>421</v>
      </c>
      <c r="B25" s="2281" t="s">
        <v>4191</v>
      </c>
      <c r="C25" s="2282">
        <v>4</v>
      </c>
      <c r="D25" s="1155">
        <v>5</v>
      </c>
      <c r="E25" s="169"/>
    </row>
    <row r="26" spans="1:17" ht="16.5" customHeight="1">
      <c r="A26" s="41" t="s">
        <v>420</v>
      </c>
      <c r="B26" s="2281" t="s">
        <v>4191</v>
      </c>
      <c r="C26" s="2282">
        <v>11.9</v>
      </c>
      <c r="D26" s="1155">
        <v>7</v>
      </c>
    </row>
    <row r="27" spans="1:17" ht="15" customHeight="1">
      <c r="A27" s="60" t="str">
        <f>"注１：１日の利用者数は、"&amp;U7&amp;"の実績"</f>
        <v>注１：１日の利用者数は、令和7年度の実績</v>
      </c>
      <c r="B27" s="2"/>
      <c r="C27" s="2"/>
      <c r="D27" s="4"/>
    </row>
    <row r="28" spans="1:17" ht="15" customHeight="1">
      <c r="A28" s="1" t="s">
        <v>6801</v>
      </c>
      <c r="B28" s="2"/>
      <c r="C28" s="2"/>
      <c r="D28" s="4" t="s">
        <v>418</v>
      </c>
      <c r="E28" s="2"/>
    </row>
    <row r="29" spans="1:17" ht="15" customHeight="1">
      <c r="A29" s="1"/>
      <c r="B29" s="2"/>
      <c r="C29" s="2"/>
      <c r="D29" s="4"/>
      <c r="E29" s="2"/>
    </row>
    <row r="30" spans="1:17" s="2" customFormat="1" ht="12" customHeight="1">
      <c r="D30" s="4"/>
    </row>
    <row r="31" spans="1:17" s="2" customFormat="1" ht="15" customHeight="1">
      <c r="A31" s="21" t="s">
        <v>445</v>
      </c>
      <c r="M31" s="1188" t="s">
        <v>5132</v>
      </c>
      <c r="N31" s="1437"/>
      <c r="O31" s="1189" t="s">
        <v>4618</v>
      </c>
      <c r="P31" s="1526" t="s">
        <v>5189</v>
      </c>
    </row>
    <row r="32" spans="1:17" s="2" customFormat="1" ht="15" customHeight="1">
      <c r="A32" s="163" t="s">
        <v>5425</v>
      </c>
      <c r="C32" s="188"/>
      <c r="K32" s="1686" t="str">
        <f>P31</f>
        <v>（各年度末現在）</v>
      </c>
      <c r="M32" s="1405"/>
      <c r="N32" s="1192"/>
      <c r="O32" s="1189" t="s">
        <v>4619</v>
      </c>
      <c r="P32" s="1460" t="s">
        <v>5190</v>
      </c>
      <c r="Q32" s="1755" t="str">
        <f>HYPERLINK("#", "統計表リンク")</f>
        <v>統計表リンク</v>
      </c>
    </row>
    <row r="33" spans="1:23" s="2" customFormat="1" ht="26.5" customHeight="1">
      <c r="A33" s="3342" t="s">
        <v>6746</v>
      </c>
      <c r="B33" s="3344" t="str">
        <f>N33</f>
        <v>令和3年度</v>
      </c>
      <c r="C33" s="3345"/>
      <c r="D33" s="3344" t="str">
        <f>P33</f>
        <v>令和4年度</v>
      </c>
      <c r="E33" s="3345"/>
      <c r="F33" s="3344" t="str">
        <f>R33</f>
        <v>令和5年度</v>
      </c>
      <c r="G33" s="3345"/>
      <c r="H33" s="3344" t="str">
        <f>T33</f>
        <v>令和6年度</v>
      </c>
      <c r="I33" s="3345"/>
      <c r="J33" s="3344" t="str">
        <f>V33</f>
        <v>令和7年度</v>
      </c>
      <c r="K33" s="3345"/>
      <c r="L33" s="73"/>
      <c r="M33" s="3349" t="s">
        <v>5617</v>
      </c>
      <c r="N33" s="3347" t="s">
        <v>7062</v>
      </c>
      <c r="O33" s="3348"/>
      <c r="P33" s="3347" t="s">
        <v>7063</v>
      </c>
      <c r="Q33" s="3348"/>
      <c r="R33" s="3347" t="s">
        <v>7223</v>
      </c>
      <c r="S33" s="3348"/>
      <c r="T33" s="3347" t="s">
        <v>7393</v>
      </c>
      <c r="U33" s="3348"/>
      <c r="V33" s="3347" t="s">
        <v>8527</v>
      </c>
      <c r="W33" s="3348"/>
    </row>
    <row r="34" spans="1:23" ht="25" customHeight="1">
      <c r="A34" s="3343"/>
      <c r="B34" s="1694" t="s">
        <v>1176</v>
      </c>
      <c r="C34" s="2720" t="s">
        <v>9056</v>
      </c>
      <c r="D34" s="1694" t="s">
        <v>1176</v>
      </c>
      <c r="E34" s="2720" t="s">
        <v>9056</v>
      </c>
      <c r="F34" s="1694" t="s">
        <v>1176</v>
      </c>
      <c r="G34" s="2720" t="s">
        <v>9056</v>
      </c>
      <c r="H34" s="1694" t="s">
        <v>1176</v>
      </c>
      <c r="I34" s="2721" t="s">
        <v>9056</v>
      </c>
      <c r="J34" s="1694" t="s">
        <v>1176</v>
      </c>
      <c r="K34" s="2720" t="s">
        <v>9056</v>
      </c>
      <c r="L34" s="73"/>
      <c r="M34" s="3350"/>
      <c r="N34" s="598" t="s">
        <v>1176</v>
      </c>
      <c r="O34" s="598" t="s">
        <v>5415</v>
      </c>
      <c r="P34" s="598" t="s">
        <v>1176</v>
      </c>
      <c r="Q34" s="598" t="s">
        <v>5415</v>
      </c>
      <c r="R34" s="598" t="s">
        <v>1176</v>
      </c>
      <c r="S34" s="598" t="s">
        <v>5415</v>
      </c>
      <c r="T34" s="598" t="s">
        <v>1176</v>
      </c>
      <c r="U34" s="598" t="s">
        <v>5415</v>
      </c>
      <c r="V34" s="598" t="s">
        <v>1176</v>
      </c>
      <c r="W34" s="598" t="s">
        <v>5415</v>
      </c>
    </row>
    <row r="35" spans="1:23" ht="20.5" customHeight="1">
      <c r="A35" s="2511" t="s">
        <v>814</v>
      </c>
      <c r="B35" s="1286">
        <f>N35</f>
        <v>1246</v>
      </c>
      <c r="C35" s="1286">
        <f t="shared" ref="C35:K40" si="0">O35</f>
        <v>2905</v>
      </c>
      <c r="D35" s="1286">
        <f t="shared" si="0"/>
        <v>1237</v>
      </c>
      <c r="E35" s="1286">
        <f t="shared" si="0"/>
        <v>2905</v>
      </c>
      <c r="F35" s="1286">
        <f t="shared" si="0"/>
        <v>1220</v>
      </c>
      <c r="G35" s="1286">
        <f t="shared" si="0"/>
        <v>2910</v>
      </c>
      <c r="H35" s="1286">
        <f t="shared" si="0"/>
        <v>1220</v>
      </c>
      <c r="I35" s="1286">
        <f t="shared" si="0"/>
        <v>3038</v>
      </c>
      <c r="J35" s="1286">
        <f t="shared" si="0"/>
        <v>1190</v>
      </c>
      <c r="K35" s="1286">
        <f t="shared" si="0"/>
        <v>2992</v>
      </c>
      <c r="L35" s="73"/>
      <c r="M35" s="1784" t="s">
        <v>814</v>
      </c>
      <c r="N35" s="1813">
        <v>1246</v>
      </c>
      <c r="O35" s="1813">
        <v>2905</v>
      </c>
      <c r="P35" s="1813">
        <v>1237</v>
      </c>
      <c r="Q35" s="1813">
        <v>2905</v>
      </c>
      <c r="R35" s="1813">
        <v>1220</v>
      </c>
      <c r="S35" s="1813">
        <v>2910</v>
      </c>
      <c r="T35" s="1813">
        <v>1220</v>
      </c>
      <c r="U35" s="1813">
        <v>3038</v>
      </c>
      <c r="V35" s="1813">
        <v>1190</v>
      </c>
      <c r="W35" s="1813">
        <v>2992</v>
      </c>
    </row>
    <row r="36" spans="1:23" ht="20.5" customHeight="1">
      <c r="A36" s="1699" t="s">
        <v>5416</v>
      </c>
      <c r="B36" s="1286">
        <f t="shared" ref="B36:B40" si="1">N36</f>
        <v>22</v>
      </c>
      <c r="C36" s="1286">
        <f t="shared" si="0"/>
        <v>2754</v>
      </c>
      <c r="D36" s="1286">
        <f t="shared" si="0"/>
        <v>22</v>
      </c>
      <c r="E36" s="1286">
        <f t="shared" si="0"/>
        <v>2754</v>
      </c>
      <c r="F36" s="1286">
        <f t="shared" si="0"/>
        <v>22</v>
      </c>
      <c r="G36" s="1286">
        <f t="shared" si="0"/>
        <v>2759</v>
      </c>
      <c r="H36" s="1286">
        <f t="shared" si="0"/>
        <v>22</v>
      </c>
      <c r="I36" s="1286">
        <f t="shared" si="0"/>
        <v>2884</v>
      </c>
      <c r="J36" s="1286">
        <f t="shared" si="0"/>
        <v>22</v>
      </c>
      <c r="K36" s="1286">
        <f t="shared" si="0"/>
        <v>2872</v>
      </c>
      <c r="L36" s="73"/>
      <c r="M36" s="1784" t="s">
        <v>5416</v>
      </c>
      <c r="N36" s="1813">
        <v>22</v>
      </c>
      <c r="O36" s="1813">
        <v>2754</v>
      </c>
      <c r="P36" s="1813">
        <v>22</v>
      </c>
      <c r="Q36" s="1813">
        <v>2754</v>
      </c>
      <c r="R36" s="1813">
        <v>22</v>
      </c>
      <c r="S36" s="1813">
        <v>2759</v>
      </c>
      <c r="T36" s="1813">
        <v>22</v>
      </c>
      <c r="U36" s="1813">
        <v>2884</v>
      </c>
      <c r="V36" s="1813">
        <v>22</v>
      </c>
      <c r="W36" s="1813">
        <v>2872</v>
      </c>
    </row>
    <row r="37" spans="1:23" ht="20.5" customHeight="1">
      <c r="A37" s="1699" t="s">
        <v>5417</v>
      </c>
      <c r="B37" s="1286">
        <f t="shared" si="1"/>
        <v>374</v>
      </c>
      <c r="C37" s="1286">
        <f t="shared" si="0"/>
        <v>150</v>
      </c>
      <c r="D37" s="1286">
        <f t="shared" si="0"/>
        <v>373</v>
      </c>
      <c r="E37" s="1286">
        <f t="shared" si="0"/>
        <v>150</v>
      </c>
      <c r="F37" s="1286">
        <f t="shared" si="0"/>
        <v>372</v>
      </c>
      <c r="G37" s="1286">
        <f t="shared" si="0"/>
        <v>150</v>
      </c>
      <c r="H37" s="1286">
        <f t="shared" si="0"/>
        <v>373</v>
      </c>
      <c r="I37" s="1286">
        <f t="shared" si="0"/>
        <v>153</v>
      </c>
      <c r="J37" s="1286">
        <f t="shared" si="0"/>
        <v>371</v>
      </c>
      <c r="K37" s="1286">
        <f t="shared" si="0"/>
        <v>117</v>
      </c>
      <c r="L37" s="73"/>
      <c r="M37" s="1784" t="s">
        <v>5417</v>
      </c>
      <c r="N37" s="1813">
        <v>374</v>
      </c>
      <c r="O37" s="1813">
        <v>150</v>
      </c>
      <c r="P37" s="1813">
        <v>373</v>
      </c>
      <c r="Q37" s="1813">
        <v>150</v>
      </c>
      <c r="R37" s="1813">
        <v>372</v>
      </c>
      <c r="S37" s="1813">
        <v>150</v>
      </c>
      <c r="T37" s="1813">
        <v>373</v>
      </c>
      <c r="U37" s="1813">
        <v>153</v>
      </c>
      <c r="V37" s="1813">
        <v>371</v>
      </c>
      <c r="W37" s="1813">
        <v>117</v>
      </c>
    </row>
    <row r="38" spans="1:23" ht="20.5" customHeight="1">
      <c r="A38" s="1700" t="s">
        <v>5418</v>
      </c>
      <c r="B38" s="1286">
        <f t="shared" si="1"/>
        <v>274</v>
      </c>
      <c r="C38" s="1286" t="str">
        <f t="shared" si="0"/>
        <v>-</v>
      </c>
      <c r="D38" s="1286">
        <f t="shared" si="0"/>
        <v>274</v>
      </c>
      <c r="E38" s="1286" t="str">
        <f t="shared" si="0"/>
        <v>-</v>
      </c>
      <c r="F38" s="1286">
        <f t="shared" si="0"/>
        <v>273</v>
      </c>
      <c r="G38" s="1286" t="str">
        <f t="shared" si="0"/>
        <v>-</v>
      </c>
      <c r="H38" s="1286">
        <f t="shared" si="0"/>
        <v>271</v>
      </c>
      <c r="I38" s="1286" t="str">
        <f t="shared" si="0"/>
        <v>-</v>
      </c>
      <c r="J38" s="1286">
        <f t="shared" si="0"/>
        <v>268</v>
      </c>
      <c r="K38" s="1286" t="str">
        <f t="shared" si="0"/>
        <v>-</v>
      </c>
      <c r="L38" s="73"/>
      <c r="M38" s="1784" t="s">
        <v>5418</v>
      </c>
      <c r="N38" s="1813">
        <v>274</v>
      </c>
      <c r="O38" s="1813" t="s">
        <v>4191</v>
      </c>
      <c r="P38" s="1813">
        <v>274</v>
      </c>
      <c r="Q38" s="1813" t="s">
        <v>4191</v>
      </c>
      <c r="R38" s="1813">
        <v>273</v>
      </c>
      <c r="S38" s="1813" t="s">
        <v>4191</v>
      </c>
      <c r="T38" s="1813">
        <v>271</v>
      </c>
      <c r="U38" s="1813" t="s">
        <v>4191</v>
      </c>
      <c r="V38" s="1813">
        <v>268</v>
      </c>
      <c r="W38" s="1813" t="s">
        <v>4191</v>
      </c>
    </row>
    <row r="39" spans="1:23" ht="20.5" customHeight="1">
      <c r="A39" s="1699" t="s">
        <v>5419</v>
      </c>
      <c r="B39" s="1286">
        <f t="shared" si="1"/>
        <v>7</v>
      </c>
      <c r="C39" s="1286">
        <f t="shared" si="0"/>
        <v>1</v>
      </c>
      <c r="D39" s="1286">
        <f t="shared" si="0"/>
        <v>9</v>
      </c>
      <c r="E39" s="1286">
        <f t="shared" si="0"/>
        <v>1</v>
      </c>
      <c r="F39" s="1286">
        <f t="shared" si="0"/>
        <v>9</v>
      </c>
      <c r="G39" s="1286">
        <f t="shared" si="0"/>
        <v>1</v>
      </c>
      <c r="H39" s="1286">
        <f t="shared" si="0"/>
        <v>9</v>
      </c>
      <c r="I39" s="1286">
        <f t="shared" si="0"/>
        <v>1</v>
      </c>
      <c r="J39" s="1286">
        <f t="shared" si="0"/>
        <v>11</v>
      </c>
      <c r="K39" s="1286">
        <f t="shared" si="0"/>
        <v>3</v>
      </c>
      <c r="L39" s="73"/>
      <c r="M39" s="1784" t="s">
        <v>5419</v>
      </c>
      <c r="N39" s="1813">
        <v>7</v>
      </c>
      <c r="O39" s="1813">
        <v>1</v>
      </c>
      <c r="P39" s="1813">
        <v>9</v>
      </c>
      <c r="Q39" s="1813">
        <v>1</v>
      </c>
      <c r="R39" s="1813">
        <v>9</v>
      </c>
      <c r="S39" s="1813">
        <v>1</v>
      </c>
      <c r="T39" s="1813">
        <v>9</v>
      </c>
      <c r="U39" s="1813">
        <v>1</v>
      </c>
      <c r="V39" s="1813">
        <v>11</v>
      </c>
      <c r="W39" s="1813">
        <v>3</v>
      </c>
    </row>
    <row r="40" spans="1:23" ht="20.5" customHeight="1">
      <c r="A40" s="1699" t="s">
        <v>5420</v>
      </c>
      <c r="B40" s="1286">
        <f t="shared" si="1"/>
        <v>569</v>
      </c>
      <c r="C40" s="1286" t="str">
        <f t="shared" si="0"/>
        <v>-</v>
      </c>
      <c r="D40" s="1286">
        <f t="shared" si="0"/>
        <v>559</v>
      </c>
      <c r="E40" s="1286" t="str">
        <f t="shared" si="0"/>
        <v>-</v>
      </c>
      <c r="F40" s="1286">
        <f t="shared" si="0"/>
        <v>544</v>
      </c>
      <c r="G40" s="1286" t="str">
        <f t="shared" si="0"/>
        <v>-</v>
      </c>
      <c r="H40" s="1286">
        <f t="shared" si="0"/>
        <v>545</v>
      </c>
      <c r="I40" s="1286" t="str">
        <f t="shared" si="0"/>
        <v>-</v>
      </c>
      <c r="J40" s="1286">
        <f t="shared" si="0"/>
        <v>518</v>
      </c>
      <c r="K40" s="1286" t="str">
        <f t="shared" si="0"/>
        <v>-</v>
      </c>
      <c r="L40" s="73"/>
      <c r="M40" s="1784" t="s">
        <v>5420</v>
      </c>
      <c r="N40" s="1813">
        <v>569</v>
      </c>
      <c r="O40" s="1813" t="s">
        <v>4191</v>
      </c>
      <c r="P40" s="1813">
        <v>559</v>
      </c>
      <c r="Q40" s="1813" t="s">
        <v>4191</v>
      </c>
      <c r="R40" s="1813">
        <v>544</v>
      </c>
      <c r="S40" s="1813" t="s">
        <v>4191</v>
      </c>
      <c r="T40" s="1813">
        <v>545</v>
      </c>
      <c r="U40" s="1813" t="s">
        <v>4191</v>
      </c>
      <c r="V40" s="1813">
        <v>518</v>
      </c>
      <c r="W40" s="1813" t="s">
        <v>4191</v>
      </c>
    </row>
    <row r="41" spans="1:23" s="2" customFormat="1" ht="16" customHeight="1">
      <c r="A41" s="1695" t="s">
        <v>6803</v>
      </c>
      <c r="B41" s="1696"/>
      <c r="C41" s="1697"/>
      <c r="D41" s="1697"/>
      <c r="E41" s="1697"/>
      <c r="F41" s="1697"/>
      <c r="G41" s="1697"/>
      <c r="H41" s="1697"/>
      <c r="I41" s="1697"/>
      <c r="J41" s="1697"/>
      <c r="K41" s="1698" t="s">
        <v>5421</v>
      </c>
      <c r="L41" s="73"/>
      <c r="M41" s="73"/>
    </row>
    <row r="42" spans="1:23" s="2" customFormat="1" ht="20.149999999999999" customHeight="1"/>
    <row r="43" spans="1:23" s="2" customFormat="1" ht="20.149999999999999" customHeight="1">
      <c r="A43" s="163" t="s">
        <v>5428</v>
      </c>
      <c r="B43" s="63" t="s">
        <v>6799</v>
      </c>
      <c r="C43" s="63"/>
      <c r="E43" s="63"/>
      <c r="F43" s="63"/>
      <c r="G43" s="63"/>
      <c r="I43" s="63"/>
      <c r="J43" s="63"/>
      <c r="K43" s="68" t="str">
        <f>P43</f>
        <v>（各年12月31日現在）</v>
      </c>
      <c r="M43" s="1188" t="s">
        <v>5132</v>
      </c>
      <c r="N43" s="1437"/>
      <c r="O43" s="1189" t="s">
        <v>4618</v>
      </c>
      <c r="P43" s="1526" t="s">
        <v>5192</v>
      </c>
    </row>
    <row r="44" spans="1:23" s="2" customFormat="1" ht="20.149999999999999" customHeight="1">
      <c r="A44" s="3351" t="s">
        <v>9195</v>
      </c>
      <c r="B44" s="3352"/>
      <c r="C44" s="3355" t="str">
        <f>M48</f>
        <v>令和2年</v>
      </c>
      <c r="D44" s="3356"/>
      <c r="E44" s="3357"/>
      <c r="F44" s="3355" t="str">
        <f>M49</f>
        <v>令和4年</v>
      </c>
      <c r="G44" s="3356"/>
      <c r="H44" s="3357"/>
      <c r="I44" s="3355" t="str">
        <f>M50</f>
        <v>令和6年</v>
      </c>
      <c r="J44" s="3356"/>
      <c r="K44" s="3357"/>
      <c r="L44" s="183"/>
      <c r="M44" s="1405"/>
      <c r="N44" s="1192"/>
      <c r="O44" s="1189" t="s">
        <v>4619</v>
      </c>
      <c r="P44" s="1460" t="s">
        <v>5191</v>
      </c>
      <c r="Q44" s="1755" t="str">
        <f>HYPERLINK("#", "統計表リンク")</f>
        <v>統計表リンク</v>
      </c>
    </row>
    <row r="45" spans="1:23" s="2" customFormat="1" ht="20.149999999999999" customHeight="1">
      <c r="A45" s="3353"/>
      <c r="B45" s="3354"/>
      <c r="C45" s="187" t="s">
        <v>443</v>
      </c>
      <c r="D45" s="187" t="s">
        <v>442</v>
      </c>
      <c r="E45" s="187" t="s">
        <v>441</v>
      </c>
      <c r="F45" s="187" t="s">
        <v>443</v>
      </c>
      <c r="G45" s="187" t="s">
        <v>442</v>
      </c>
      <c r="H45" s="187" t="s">
        <v>441</v>
      </c>
      <c r="I45" s="187" t="s">
        <v>443</v>
      </c>
      <c r="J45" s="187" t="s">
        <v>442</v>
      </c>
      <c r="K45" s="187" t="s">
        <v>441</v>
      </c>
      <c r="M45" s="1786" t="s">
        <v>5618</v>
      </c>
      <c r="N45" s="1786" t="s">
        <v>5619</v>
      </c>
      <c r="O45" s="1786"/>
      <c r="P45" s="1786" t="s">
        <v>5620</v>
      </c>
      <c r="Q45" s="1786"/>
      <c r="R45" s="1786" t="s">
        <v>5621</v>
      </c>
      <c r="S45" s="1786"/>
      <c r="T45" s="1786" t="s">
        <v>5622</v>
      </c>
      <c r="U45" s="1786"/>
    </row>
    <row r="46" spans="1:23" s="2" customFormat="1" ht="20.149999999999999" customHeight="1">
      <c r="A46" s="1379" t="s">
        <v>440</v>
      </c>
      <c r="B46" s="179" t="s">
        <v>436</v>
      </c>
      <c r="C46" s="186">
        <f>N48</f>
        <v>933</v>
      </c>
      <c r="D46" s="1382">
        <f>N52</f>
        <v>48072</v>
      </c>
      <c r="E46" s="185">
        <f>N56</f>
        <v>339623</v>
      </c>
      <c r="F46" s="186">
        <f>N49</f>
        <v>962</v>
      </c>
      <c r="G46" s="1382">
        <f>N53</f>
        <v>48578</v>
      </c>
      <c r="H46" s="185">
        <f>N57</f>
        <v>343275</v>
      </c>
      <c r="I46" s="186">
        <f>N50</f>
        <v>841</v>
      </c>
      <c r="J46" s="1382">
        <f>N54</f>
        <v>49166</v>
      </c>
      <c r="K46" s="185">
        <f>N58</f>
        <v>347772</v>
      </c>
      <c r="M46" s="1786"/>
      <c r="N46" s="1786" t="s">
        <v>4910</v>
      </c>
      <c r="O46" s="1786" t="s">
        <v>5623</v>
      </c>
      <c r="P46" s="1786" t="s">
        <v>4910</v>
      </c>
      <c r="Q46" s="1786" t="s">
        <v>5623</v>
      </c>
      <c r="R46" s="1786" t="s">
        <v>4910</v>
      </c>
      <c r="S46" s="1786" t="s">
        <v>5623</v>
      </c>
      <c r="T46" s="1786" t="s">
        <v>4910</v>
      </c>
      <c r="U46" s="1786" t="s">
        <v>5623</v>
      </c>
    </row>
    <row r="47" spans="1:23" s="2" customFormat="1" ht="20.149999999999999" customHeight="1">
      <c r="A47" s="2704"/>
      <c r="B47" s="175" t="s">
        <v>434</v>
      </c>
      <c r="C47" s="182">
        <f>O48</f>
        <v>205.9</v>
      </c>
      <c r="D47" s="174">
        <f>O52</f>
        <v>342.2</v>
      </c>
      <c r="E47" s="180">
        <f>O56</f>
        <v>269.2</v>
      </c>
      <c r="F47" s="182">
        <f>O49</f>
        <v>212.5</v>
      </c>
      <c r="G47" s="174">
        <f>O53</f>
        <v>346</v>
      </c>
      <c r="H47" s="180">
        <f>O57</f>
        <v>274.7</v>
      </c>
      <c r="I47" s="182">
        <f>O50</f>
        <v>183.4</v>
      </c>
      <c r="J47" s="174">
        <f>O54</f>
        <v>346.8</v>
      </c>
      <c r="K47" s="180">
        <f>O58</f>
        <v>280.89999999999998</v>
      </c>
      <c r="M47" s="1789" t="s">
        <v>5624</v>
      </c>
      <c r="N47" s="1790"/>
      <c r="O47" s="1790"/>
      <c r="P47" s="1790"/>
      <c r="Q47" s="1790"/>
      <c r="R47" s="1790"/>
      <c r="S47" s="1790"/>
      <c r="T47" s="1790"/>
      <c r="U47" s="1791"/>
    </row>
    <row r="48" spans="1:23" s="2" customFormat="1" ht="20.149999999999999" customHeight="1">
      <c r="A48" s="2703" t="s">
        <v>439</v>
      </c>
      <c r="B48" s="179" t="s">
        <v>436</v>
      </c>
      <c r="C48" s="153">
        <f>P48</f>
        <v>337</v>
      </c>
      <c r="D48" s="178">
        <f>P52</f>
        <v>17245</v>
      </c>
      <c r="E48" s="152">
        <f>P56</f>
        <v>107443</v>
      </c>
      <c r="F48" s="153">
        <f>P49</f>
        <v>537</v>
      </c>
      <c r="G48" s="178">
        <f>P53</f>
        <v>16890</v>
      </c>
      <c r="H48" s="152">
        <f>P57</f>
        <v>105267</v>
      </c>
      <c r="I48" s="153">
        <f>P50</f>
        <v>307</v>
      </c>
      <c r="J48" s="178">
        <f>P54</f>
        <v>17182</v>
      </c>
      <c r="K48" s="152">
        <f>P58</f>
        <v>103652</v>
      </c>
      <c r="M48" s="1814" t="s">
        <v>6963</v>
      </c>
      <c r="N48" s="1815">
        <v>933</v>
      </c>
      <c r="O48" s="1816">
        <v>205.9</v>
      </c>
      <c r="P48" s="1815">
        <v>337</v>
      </c>
      <c r="Q48" s="1816">
        <v>74.400000000000006</v>
      </c>
      <c r="R48" s="1815">
        <v>1052</v>
      </c>
      <c r="S48" s="1816">
        <v>232.2</v>
      </c>
      <c r="T48" s="1815">
        <v>3099</v>
      </c>
      <c r="U48" s="1816">
        <v>684</v>
      </c>
    </row>
    <row r="49" spans="1:21" s="2" customFormat="1" ht="20.149999999999999" customHeight="1">
      <c r="A49" s="1380"/>
      <c r="B49" s="175" t="s">
        <v>434</v>
      </c>
      <c r="C49" s="182">
        <f>Q48</f>
        <v>74.400000000000006</v>
      </c>
      <c r="D49" s="174">
        <f>Q52</f>
        <v>122.8</v>
      </c>
      <c r="E49" s="180">
        <f>Q56</f>
        <v>85.2</v>
      </c>
      <c r="F49" s="182">
        <f>Q49</f>
        <v>74.400000000000006</v>
      </c>
      <c r="G49" s="174">
        <f>Q53</f>
        <v>120.3</v>
      </c>
      <c r="H49" s="180">
        <f>Q57</f>
        <v>84.2</v>
      </c>
      <c r="I49" s="182">
        <f>Q50</f>
        <v>67</v>
      </c>
      <c r="J49" s="174">
        <f>Q54</f>
        <v>121.2</v>
      </c>
      <c r="K49" s="180">
        <f>Q58</f>
        <v>83.7</v>
      </c>
      <c r="M49" s="1817" t="s">
        <v>7064</v>
      </c>
      <c r="N49" s="1643">
        <v>962</v>
      </c>
      <c r="O49" s="1818">
        <v>212.5</v>
      </c>
      <c r="P49" s="1643">
        <v>537</v>
      </c>
      <c r="Q49" s="1818">
        <v>74.400000000000006</v>
      </c>
      <c r="R49" s="1643">
        <v>1067</v>
      </c>
      <c r="S49" s="1818">
        <v>235.7</v>
      </c>
      <c r="T49" s="1643">
        <v>3223</v>
      </c>
      <c r="U49" s="1818">
        <v>711.9</v>
      </c>
    </row>
    <row r="50" spans="1:21" s="2" customFormat="1" ht="20.149999999999999" customHeight="1">
      <c r="A50" s="1379" t="s">
        <v>438</v>
      </c>
      <c r="B50" s="179" t="s">
        <v>436</v>
      </c>
      <c r="C50" s="153">
        <f>R48</f>
        <v>1052</v>
      </c>
      <c r="D50" s="178">
        <f>R52</f>
        <v>52842</v>
      </c>
      <c r="E50" s="152">
        <f>R56</f>
        <v>321982</v>
      </c>
      <c r="F50" s="153">
        <f>R49</f>
        <v>1067</v>
      </c>
      <c r="G50" s="178">
        <f>R53</f>
        <v>53527</v>
      </c>
      <c r="H50" s="152">
        <f>R57</f>
        <v>323690</v>
      </c>
      <c r="I50" s="153">
        <f>R50</f>
        <v>937</v>
      </c>
      <c r="J50" s="178">
        <f>R54</f>
        <v>55020</v>
      </c>
      <c r="K50" s="152">
        <f>R58</f>
        <v>329045</v>
      </c>
      <c r="M50" s="1817" t="s">
        <v>8528</v>
      </c>
      <c r="N50" s="1643">
        <v>841</v>
      </c>
      <c r="O50" s="1818">
        <v>183.4</v>
      </c>
      <c r="P50" s="1643">
        <v>307</v>
      </c>
      <c r="Q50" s="1818">
        <v>67</v>
      </c>
      <c r="R50" s="1643">
        <v>937</v>
      </c>
      <c r="S50" s="1818">
        <v>204.3</v>
      </c>
      <c r="T50" s="1643">
        <v>3389</v>
      </c>
      <c r="U50" s="1818">
        <v>739.1</v>
      </c>
    </row>
    <row r="51" spans="1:21" s="2" customFormat="1" ht="20.149999999999999" customHeight="1">
      <c r="A51" s="2704"/>
      <c r="B51" s="175" t="s">
        <v>434</v>
      </c>
      <c r="C51" s="182">
        <f>S48</f>
        <v>232.2</v>
      </c>
      <c r="D51" s="181">
        <f>S52</f>
        <v>376.2</v>
      </c>
      <c r="E51" s="180">
        <f>S56</f>
        <v>255.2</v>
      </c>
      <c r="F51" s="182">
        <f>S49</f>
        <v>235.7</v>
      </c>
      <c r="G51" s="181">
        <f>S53</f>
        <v>381.3</v>
      </c>
      <c r="H51" s="180">
        <f>S57</f>
        <v>259.10000000000002</v>
      </c>
      <c r="I51" s="182">
        <f>S50</f>
        <v>204.3</v>
      </c>
      <c r="J51" s="181">
        <f>S54</f>
        <v>388.1</v>
      </c>
      <c r="K51" s="180">
        <f>S58</f>
        <v>265.8</v>
      </c>
      <c r="M51" s="1789" t="s">
        <v>5625</v>
      </c>
      <c r="N51" s="1794"/>
      <c r="O51" s="1792"/>
      <c r="P51" s="1794"/>
      <c r="Q51" s="1792"/>
      <c r="R51" s="1794"/>
      <c r="S51" s="1792"/>
      <c r="T51" s="1794"/>
      <c r="U51" s="1793"/>
    </row>
    <row r="52" spans="1:21" s="2" customFormat="1" ht="20.149999999999999" customHeight="1">
      <c r="A52" s="1379" t="s">
        <v>437</v>
      </c>
      <c r="B52" s="179" t="s">
        <v>436</v>
      </c>
      <c r="C52" s="178">
        <f>T48</f>
        <v>3099</v>
      </c>
      <c r="D52" s="1383">
        <f>T52</f>
        <v>132112</v>
      </c>
      <c r="E52" s="176">
        <f>T56</f>
        <v>1565500</v>
      </c>
      <c r="F52" s="178">
        <f>T49</f>
        <v>3223</v>
      </c>
      <c r="G52" s="1383">
        <f>T53</f>
        <v>136771</v>
      </c>
      <c r="H52" s="176">
        <f>T57</f>
        <v>1566016</v>
      </c>
      <c r="I52" s="178">
        <f>T50</f>
        <v>3389</v>
      </c>
      <c r="J52" s="1383">
        <f>T54</f>
        <v>143479</v>
      </c>
      <c r="K52" s="176">
        <f>T58</f>
        <v>1596164</v>
      </c>
      <c r="M52" s="1788" t="s">
        <v>6963</v>
      </c>
      <c r="N52" s="1815">
        <v>48072</v>
      </c>
      <c r="O52" s="1816">
        <v>342.2</v>
      </c>
      <c r="P52" s="1815">
        <v>17245</v>
      </c>
      <c r="Q52" s="1816">
        <v>122.8</v>
      </c>
      <c r="R52" s="1815">
        <v>52842</v>
      </c>
      <c r="S52" s="1816">
        <v>376.2</v>
      </c>
      <c r="T52" s="1815">
        <v>132112</v>
      </c>
      <c r="U52" s="1816">
        <v>940.5</v>
      </c>
    </row>
    <row r="53" spans="1:21" ht="25" customHeight="1">
      <c r="A53" s="1380" t="s">
        <v>435</v>
      </c>
      <c r="B53" s="175" t="s">
        <v>434</v>
      </c>
      <c r="C53" s="174">
        <f>U48</f>
        <v>684</v>
      </c>
      <c r="D53" s="1384">
        <f>U52</f>
        <v>940.5</v>
      </c>
      <c r="E53" s="173">
        <f>U56</f>
        <v>1241</v>
      </c>
      <c r="F53" s="174">
        <f>U49</f>
        <v>711.9</v>
      </c>
      <c r="G53" s="1384">
        <f>U53</f>
        <v>974.1</v>
      </c>
      <c r="H53" s="173">
        <f>U57</f>
        <v>1253.3</v>
      </c>
      <c r="I53" s="174">
        <f>U50</f>
        <v>739.1</v>
      </c>
      <c r="J53" s="1384">
        <f>U54</f>
        <v>1012</v>
      </c>
      <c r="K53" s="173">
        <f>U58</f>
        <v>1289.3</v>
      </c>
      <c r="L53" s="2"/>
      <c r="M53" s="1786" t="s">
        <v>7064</v>
      </c>
      <c r="N53" s="1643">
        <v>48578</v>
      </c>
      <c r="O53" s="1818">
        <v>346</v>
      </c>
      <c r="P53" s="1643">
        <v>16890</v>
      </c>
      <c r="Q53" s="1818">
        <v>120.3</v>
      </c>
      <c r="R53" s="1643">
        <v>53527</v>
      </c>
      <c r="S53" s="1818">
        <v>381.3</v>
      </c>
      <c r="T53" s="1643">
        <v>136771</v>
      </c>
      <c r="U53" s="1818">
        <v>974.1</v>
      </c>
    </row>
    <row r="54" spans="1:21" ht="16.5" customHeight="1">
      <c r="A54" s="63" t="s">
        <v>5422</v>
      </c>
      <c r="B54" s="172"/>
      <c r="C54" s="172"/>
      <c r="D54" s="172"/>
      <c r="E54" s="172"/>
      <c r="F54" s="172"/>
      <c r="G54" s="172"/>
      <c r="H54" s="172"/>
      <c r="I54" s="172"/>
      <c r="J54" s="172"/>
      <c r="K54" s="172"/>
      <c r="L54" s="2"/>
      <c r="M54" s="1786" t="s">
        <v>8528</v>
      </c>
      <c r="N54" s="1643">
        <v>49166</v>
      </c>
      <c r="O54" s="1818">
        <v>346.8</v>
      </c>
      <c r="P54" s="1643">
        <v>17182</v>
      </c>
      <c r="Q54" s="1818">
        <v>121.2</v>
      </c>
      <c r="R54" s="1643">
        <v>55020</v>
      </c>
      <c r="S54" s="1818">
        <v>388.1</v>
      </c>
      <c r="T54" s="1643">
        <v>143479</v>
      </c>
      <c r="U54" s="1818">
        <v>1012</v>
      </c>
    </row>
    <row r="55" spans="1:21" ht="16.5" customHeight="1">
      <c r="A55" s="63" t="s">
        <v>5423</v>
      </c>
      <c r="B55" s="63"/>
      <c r="C55" s="63"/>
      <c r="D55" s="63"/>
      <c r="E55" s="63"/>
      <c r="F55" s="63"/>
      <c r="G55" s="63"/>
      <c r="H55" s="63"/>
      <c r="I55" s="2"/>
      <c r="J55" s="63"/>
      <c r="K55" s="68" t="s">
        <v>433</v>
      </c>
      <c r="L55" s="2"/>
      <c r="M55" s="1789" t="s">
        <v>5626</v>
      </c>
      <c r="N55" s="1794"/>
      <c r="O55" s="1792"/>
      <c r="P55" s="1794"/>
      <c r="Q55" s="1792"/>
      <c r="R55" s="1794"/>
      <c r="S55" s="1792"/>
      <c r="T55" s="1794"/>
      <c r="U55" s="1793"/>
    </row>
    <row r="56" spans="1:21" ht="25" customHeight="1">
      <c r="A56" s="63"/>
      <c r="B56" s="63"/>
      <c r="C56" s="63"/>
      <c r="D56" s="63"/>
      <c r="E56" s="63"/>
      <c r="F56" s="63"/>
      <c r="G56" s="63"/>
      <c r="H56" s="63"/>
      <c r="I56" s="2"/>
      <c r="J56" s="63"/>
      <c r="K56" s="68"/>
      <c r="L56" s="2"/>
      <c r="M56" s="1788" t="s">
        <v>6963</v>
      </c>
      <c r="N56" s="1815">
        <v>339623</v>
      </c>
      <c r="O56" s="1816">
        <v>269.2</v>
      </c>
      <c r="P56" s="1815">
        <v>107443</v>
      </c>
      <c r="Q56" s="1816">
        <v>85.2</v>
      </c>
      <c r="R56" s="1815">
        <v>321982</v>
      </c>
      <c r="S56" s="1816">
        <v>255.2</v>
      </c>
      <c r="T56" s="1815">
        <v>1565500</v>
      </c>
      <c r="U56" s="1816">
        <v>1241</v>
      </c>
    </row>
    <row r="57" spans="1:21" ht="25" customHeight="1">
      <c r="A57" s="27"/>
      <c r="B57" s="27"/>
      <c r="C57" s="59"/>
      <c r="D57" s="59"/>
      <c r="E57" s="59"/>
      <c r="F57" s="59"/>
      <c r="G57" s="59"/>
      <c r="H57" s="59"/>
      <c r="I57" s="63"/>
      <c r="J57" s="189"/>
      <c r="K57" s="189"/>
      <c r="L57" s="189"/>
      <c r="M57" s="1787" t="s">
        <v>7064</v>
      </c>
      <c r="N57" s="1643">
        <v>343275</v>
      </c>
      <c r="O57" s="1818">
        <v>274.7</v>
      </c>
      <c r="P57" s="1643">
        <v>105267</v>
      </c>
      <c r="Q57" s="1818">
        <v>84.2</v>
      </c>
      <c r="R57" s="1643">
        <v>323690</v>
      </c>
      <c r="S57" s="1818">
        <v>259.10000000000002</v>
      </c>
      <c r="T57" s="1643">
        <v>1566016</v>
      </c>
      <c r="U57" s="1818">
        <v>1253.3</v>
      </c>
    </row>
    <row r="58" spans="1:21" ht="25" customHeight="1">
      <c r="A58" s="3346"/>
      <c r="B58" s="3346"/>
      <c r="C58" s="3346"/>
      <c r="D58" s="7"/>
      <c r="E58" s="193"/>
      <c r="F58" s="193"/>
      <c r="G58" s="193"/>
      <c r="H58" s="2"/>
      <c r="I58" s="110"/>
      <c r="J58" s="110"/>
      <c r="K58" s="196"/>
      <c r="L58" s="110"/>
      <c r="M58" s="1786" t="s">
        <v>8528</v>
      </c>
      <c r="N58" s="1643">
        <v>347772</v>
      </c>
      <c r="O58" s="1818">
        <v>280.89999999999998</v>
      </c>
      <c r="P58" s="1643">
        <v>103652</v>
      </c>
      <c r="Q58" s="1818">
        <v>83.7</v>
      </c>
      <c r="R58" s="1643">
        <v>329045</v>
      </c>
      <c r="S58" s="1818">
        <v>265.8</v>
      </c>
      <c r="T58" s="1643">
        <v>1596164</v>
      </c>
      <c r="U58" s="1818">
        <v>1289.3</v>
      </c>
    </row>
    <row r="59" spans="1:21" ht="25" customHeight="1"/>
    <row r="60" spans="1:21" ht="25" customHeight="1"/>
    <row r="61" spans="1:21" ht="25" customHeight="1"/>
    <row r="62" spans="1:21" ht="25" customHeight="1"/>
    <row r="63" spans="1:21" ht="25" customHeight="1"/>
    <row r="64" spans="1:21" ht="25" customHeight="1"/>
  </sheetData>
  <sheetProtection algorithmName="SHA-512" hashValue="dH6quEuipR7d210H6j0ESbYR1vZSmDbgflxDLar+xOvWLuvIOx7sCa1pl4DU/oauITOPfMSlf6tnhjJnaJqgUg==" saltValue="5X4NcbYcimcK8ru4n76aGQ==" spinCount="100000" sheet="1" objects="1" scenarios="1"/>
  <customSheetViews>
    <customSheetView guid="{0048CC1A-5574-4F72-829A-CCCEAA565538}" showPageBreaks="1" fitToPage="1" printArea="1" view="pageBreakPreview" topLeftCell="A25">
      <selection activeCell="D66" sqref="D66"/>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25">
      <selection activeCell="C31" sqref="C31"/>
      <pageMargins left="0.78740157480314965" right="0.78740157480314965" top="0.98425196850393704" bottom="0.98425196850393704" header="0.51181102362204722" footer="0.51181102362204722"/>
      <printOptions horizontalCentered="1"/>
      <headerFooter alignWithMargins="0"/>
    </customSheetView>
  </customSheetViews>
  <mergeCells count="24">
    <mergeCell ref="F6:H6"/>
    <mergeCell ref="F7:H7"/>
    <mergeCell ref="F8:H8"/>
    <mergeCell ref="F11:H11"/>
    <mergeCell ref="F12:H12"/>
    <mergeCell ref="A58:C58"/>
    <mergeCell ref="P33:Q33"/>
    <mergeCell ref="R33:S33"/>
    <mergeCell ref="T33:U33"/>
    <mergeCell ref="V33:W33"/>
    <mergeCell ref="F33:G33"/>
    <mergeCell ref="H33:I33"/>
    <mergeCell ref="J33:K33"/>
    <mergeCell ref="M33:M34"/>
    <mergeCell ref="N33:O33"/>
    <mergeCell ref="A44:B45"/>
    <mergeCell ref="C44:E44"/>
    <mergeCell ref="F44:H44"/>
    <mergeCell ref="I44:K44"/>
    <mergeCell ref="A1:D1"/>
    <mergeCell ref="A2:D2"/>
    <mergeCell ref="A33:A34"/>
    <mergeCell ref="B33:C33"/>
    <mergeCell ref="D33:E33"/>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X47"/>
  <sheetViews>
    <sheetView view="pageBreakPreview" zoomScaleNormal="100" zoomScaleSheetLayoutView="100" workbookViewId="0">
      <selection activeCell="S17" sqref="S17:T17"/>
    </sheetView>
  </sheetViews>
  <sheetFormatPr defaultColWidth="9" defaultRowHeight="21" customHeight="1"/>
  <cols>
    <col min="1" max="1" width="4.58203125" style="2" customWidth="1"/>
    <col min="2" max="2" width="9.75" style="2" customWidth="1"/>
    <col min="3" max="7" width="11.33203125" style="2" customWidth="1"/>
    <col min="8" max="8" width="11" style="2" customWidth="1"/>
    <col min="9" max="9" width="10.58203125" style="2" customWidth="1"/>
    <col min="10" max="10" width="10.1640625" style="2" customWidth="1"/>
    <col min="11" max="16" width="10.58203125" style="2" hidden="1" customWidth="1"/>
    <col min="17" max="20" width="10.58203125" style="2" customWidth="1"/>
    <col min="21" max="16384" width="9" style="2"/>
  </cols>
  <sheetData>
    <row r="1" spans="1:24" s="18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row>
    <row r="2" spans="1:24"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row>
    <row r="3" spans="1:24" ht="20.149999999999999" customHeight="1">
      <c r="A3" s="3420" t="s">
        <v>5424</v>
      </c>
      <c r="B3" s="3420"/>
      <c r="C3" s="3420"/>
      <c r="D3" s="7" t="s">
        <v>449</v>
      </c>
      <c r="E3" s="193"/>
      <c r="G3" s="63"/>
      <c r="K3" s="1188" t="s">
        <v>5193</v>
      </c>
      <c r="L3" s="1437"/>
      <c r="M3" s="1189" t="s">
        <v>4618</v>
      </c>
      <c r="N3" s="1526" t="s">
        <v>5182</v>
      </c>
      <c r="P3" s="4"/>
    </row>
    <row r="4" spans="1:24" ht="20.149999999999999" customHeight="1">
      <c r="A4" s="3414" t="s">
        <v>1291</v>
      </c>
      <c r="B4" s="3415"/>
      <c r="C4" s="2713" t="str">
        <f t="shared" ref="C4:G5" si="0">L5</f>
        <v>令和3年度</v>
      </c>
      <c r="D4" s="2713" t="str">
        <f t="shared" si="0"/>
        <v>令和4年度</v>
      </c>
      <c r="E4" s="2713" t="str">
        <f t="shared" si="0"/>
        <v>令和5年度</v>
      </c>
      <c r="F4" s="2713" t="str">
        <f t="shared" si="0"/>
        <v>令和6年度</v>
      </c>
      <c r="G4" s="309" t="str">
        <f t="shared" si="0"/>
        <v>令和7年度</v>
      </c>
      <c r="H4" s="183"/>
      <c r="M4" s="1189" t="s">
        <v>4619</v>
      </c>
      <c r="N4" s="1460" t="s">
        <v>5196</v>
      </c>
      <c r="O4" s="1755" t="str">
        <f>HYPERLINK("#", "統計表リンク")</f>
        <v>統計表リンク</v>
      </c>
    </row>
    <row r="5" spans="1:24" ht="20.149999999999999" customHeight="1">
      <c r="A5" s="3416" t="s">
        <v>448</v>
      </c>
      <c r="B5" s="3417"/>
      <c r="C5" s="2714">
        <f t="shared" si="0"/>
        <v>29551</v>
      </c>
      <c r="D5" s="2714">
        <f t="shared" si="0"/>
        <v>27330</v>
      </c>
      <c r="E5" s="2714">
        <f t="shared" si="0"/>
        <v>25123</v>
      </c>
      <c r="F5" s="2714">
        <f t="shared" si="0"/>
        <v>25177</v>
      </c>
      <c r="G5" s="684">
        <f t="shared" si="0"/>
        <v>27418</v>
      </c>
      <c r="K5" s="1217" t="s">
        <v>101</v>
      </c>
      <c r="L5" s="1556" t="s">
        <v>8518</v>
      </c>
      <c r="M5" s="1556" t="s">
        <v>8523</v>
      </c>
      <c r="N5" s="1556" t="s">
        <v>8524</v>
      </c>
      <c r="O5" s="1556" t="s">
        <v>8525</v>
      </c>
      <c r="P5" s="1556" t="s">
        <v>8526</v>
      </c>
      <c r="Q5" s="2708"/>
      <c r="R5" s="3368"/>
      <c r="S5" s="3368"/>
    </row>
    <row r="6" spans="1:24" ht="20.149999999999999" customHeight="1">
      <c r="A6" s="3418" t="s">
        <v>447</v>
      </c>
      <c r="B6" s="3419"/>
      <c r="C6" s="2715">
        <f>L7</f>
        <v>48.7</v>
      </c>
      <c r="D6" s="2716">
        <f>M7</f>
        <v>48.5</v>
      </c>
      <c r="E6" s="2716">
        <f>N7</f>
        <v>46.8</v>
      </c>
      <c r="F6" s="2716">
        <f>O7</f>
        <v>49.3</v>
      </c>
      <c r="G6" s="2717">
        <f>P7</f>
        <v>47.4</v>
      </c>
      <c r="K6" s="1753" t="s">
        <v>453</v>
      </c>
      <c r="L6" s="1813">
        <v>29551</v>
      </c>
      <c r="M6" s="1813">
        <v>27330</v>
      </c>
      <c r="N6" s="1813">
        <v>25123</v>
      </c>
      <c r="O6" s="1813">
        <v>25177</v>
      </c>
      <c r="P6" s="1813">
        <v>27418</v>
      </c>
      <c r="Q6" s="2708"/>
      <c r="R6" s="369"/>
      <c r="S6" s="369"/>
    </row>
    <row r="7" spans="1:24" ht="20.149999999999999" customHeight="1">
      <c r="A7" s="2748" t="str">
        <f>K8</f>
        <v>注：令和３年度～６年度は法定報告値（年度末現在）、令和７年度は実績値（令和８年６月25日現在）。</v>
      </c>
      <c r="B7" s="2745"/>
      <c r="C7" s="2746"/>
      <c r="D7" s="2747"/>
      <c r="E7" s="2747"/>
      <c r="F7" s="2747"/>
      <c r="G7" s="7"/>
      <c r="H7" s="7"/>
      <c r="K7" s="1217" t="s">
        <v>456</v>
      </c>
      <c r="L7" s="1819">
        <v>48.7</v>
      </c>
      <c r="M7" s="1819">
        <v>48.5</v>
      </c>
      <c r="N7" s="1819">
        <v>46.8</v>
      </c>
      <c r="O7" s="1819">
        <v>49.3</v>
      </c>
      <c r="P7" s="1819">
        <v>47.4</v>
      </c>
      <c r="Q7" s="2708"/>
      <c r="R7" s="369"/>
      <c r="S7" s="369"/>
    </row>
    <row r="8" spans="1:24" ht="20.149999999999999" customHeight="1">
      <c r="A8" s="2750" t="s">
        <v>9130</v>
      </c>
      <c r="G8" s="7" t="s">
        <v>9127</v>
      </c>
      <c r="K8" s="1820" t="s">
        <v>9131</v>
      </c>
      <c r="L8" s="11"/>
      <c r="M8" s="11"/>
      <c r="N8" s="11"/>
      <c r="O8" s="11"/>
      <c r="P8" s="11"/>
      <c r="Q8" s="2710"/>
      <c r="R8" s="2707"/>
      <c r="S8" s="2707"/>
    </row>
    <row r="9" spans="1:24" ht="20.149999999999999" customHeight="1">
      <c r="A9" s="3421" t="s">
        <v>9053</v>
      </c>
      <c r="B9" s="3421"/>
      <c r="C9" s="3421"/>
      <c r="D9" s="7" t="s">
        <v>455</v>
      </c>
      <c r="F9" s="22"/>
      <c r="G9" s="22"/>
      <c r="H9" s="196" t="str">
        <f>N10</f>
        <v>（各年度末現在）</v>
      </c>
      <c r="J9" s="2709"/>
      <c r="K9" s="2710"/>
      <c r="L9" s="2709"/>
      <c r="M9" s="2710"/>
      <c r="N9" s="2709"/>
      <c r="O9" s="2710"/>
      <c r="P9" s="2709"/>
      <c r="Q9" s="2710"/>
      <c r="R9" s="2707"/>
      <c r="S9" s="2707"/>
    </row>
    <row r="10" spans="1:24" ht="27.65" customHeight="1">
      <c r="A10" s="3373" t="s">
        <v>9054</v>
      </c>
      <c r="B10" s="3374"/>
      <c r="C10" s="3375"/>
      <c r="D10" s="191" t="str">
        <f>L14</f>
        <v>令和3年度</v>
      </c>
      <c r="E10" s="191" t="str">
        <f>M14</f>
        <v>令和4年度</v>
      </c>
      <c r="F10" s="191" t="str">
        <f>N14</f>
        <v>令和5年度</v>
      </c>
      <c r="G10" s="191" t="str">
        <f>O14</f>
        <v>令和6年度</v>
      </c>
      <c r="H10" s="191" t="str">
        <f>P14</f>
        <v>令和7年度</v>
      </c>
      <c r="J10" s="2712"/>
      <c r="L10" s="1437"/>
      <c r="M10" s="1189" t="s">
        <v>4618</v>
      </c>
      <c r="N10" s="1526" t="s">
        <v>5182</v>
      </c>
      <c r="O10" s="110"/>
      <c r="P10" s="110"/>
      <c r="X10" s="63"/>
    </row>
    <row r="11" spans="1:24" ht="22.5" customHeight="1">
      <c r="A11" s="3391" t="s">
        <v>454</v>
      </c>
      <c r="B11" s="3392"/>
      <c r="C11" s="55" t="s">
        <v>453</v>
      </c>
      <c r="D11" s="1708">
        <f>L19</f>
        <v>2159</v>
      </c>
      <c r="E11" s="1708">
        <f>M19</f>
        <v>2478</v>
      </c>
      <c r="F11" s="1708">
        <f>N19</f>
        <v>2369</v>
      </c>
      <c r="G11" s="1708">
        <f>O19</f>
        <v>2464</v>
      </c>
      <c r="H11" s="1708">
        <f>P19</f>
        <v>2419</v>
      </c>
      <c r="J11" s="2712"/>
      <c r="L11" s="1192"/>
      <c r="M11" s="1189" t="s">
        <v>4619</v>
      </c>
      <c r="N11" s="1460" t="s">
        <v>5512</v>
      </c>
      <c r="O11" s="1755" t="str">
        <f>HYPERLINK("#", "統計表リンク")</f>
        <v>統計表リンク</v>
      </c>
      <c r="P11" s="63"/>
      <c r="Q11" s="2710"/>
      <c r="X11" s="63"/>
    </row>
    <row r="12" spans="1:24" ht="20.149999999999999" customHeight="1">
      <c r="A12" s="3393" t="s">
        <v>452</v>
      </c>
      <c r="B12" s="3394"/>
      <c r="C12" s="55" t="s">
        <v>451</v>
      </c>
      <c r="D12" s="667">
        <f t="shared" ref="D12:H13" si="1">L15</f>
        <v>1823</v>
      </c>
      <c r="E12" s="667">
        <f t="shared" si="1"/>
        <v>1942</v>
      </c>
      <c r="F12" s="667">
        <f t="shared" si="1"/>
        <v>2055</v>
      </c>
      <c r="G12" s="667">
        <f t="shared" si="1"/>
        <v>2052</v>
      </c>
      <c r="H12" s="667">
        <f t="shared" si="1"/>
        <v>2174</v>
      </c>
      <c r="K12" s="63"/>
      <c r="L12" s="63"/>
      <c r="M12" s="1432"/>
      <c r="N12" s="1403" t="s">
        <v>5198</v>
      </c>
      <c r="O12" s="1755" t="str">
        <f>HYPERLINK("#", "統計表リンク")</f>
        <v>統計表リンク</v>
      </c>
      <c r="P12" s="63"/>
      <c r="Q12" s="2710"/>
      <c r="X12" s="63"/>
    </row>
    <row r="13" spans="1:24" ht="24" customHeight="1">
      <c r="A13" s="3395"/>
      <c r="B13" s="3396"/>
      <c r="C13" s="55" t="s">
        <v>450</v>
      </c>
      <c r="D13" s="667">
        <f t="shared" si="1"/>
        <v>390</v>
      </c>
      <c r="E13" s="667">
        <f t="shared" si="1"/>
        <v>374</v>
      </c>
      <c r="F13" s="667">
        <f t="shared" si="1"/>
        <v>346</v>
      </c>
      <c r="G13" s="667">
        <f t="shared" si="1"/>
        <v>334</v>
      </c>
      <c r="H13" s="667">
        <f t="shared" si="1"/>
        <v>343</v>
      </c>
      <c r="K13" s="195"/>
      <c r="L13" s="63"/>
      <c r="M13" s="1432"/>
      <c r="N13" s="1403"/>
      <c r="O13" s="1755"/>
      <c r="P13" s="63"/>
      <c r="Q13" s="2710"/>
      <c r="X13" s="110"/>
    </row>
    <row r="14" spans="1:24" ht="16" customHeight="1">
      <c r="A14" s="194" t="s">
        <v>9133</v>
      </c>
      <c r="B14" s="194"/>
      <c r="C14" s="27"/>
      <c r="D14" s="59"/>
      <c r="E14" s="59"/>
      <c r="F14" s="59"/>
      <c r="G14" s="59"/>
      <c r="H14" s="59"/>
      <c r="K14" s="19"/>
      <c r="L14" s="1844" t="s">
        <v>8518</v>
      </c>
      <c r="M14" s="1844" t="s">
        <v>8523</v>
      </c>
      <c r="N14" s="1844" t="s">
        <v>8524</v>
      </c>
      <c r="O14" s="1844" t="s">
        <v>8525</v>
      </c>
      <c r="P14" s="1844" t="s">
        <v>8526</v>
      </c>
      <c r="Q14" s="2711"/>
      <c r="X14" s="63"/>
    </row>
    <row r="15" spans="1:24" ht="16" customHeight="1">
      <c r="A15" s="11" t="s">
        <v>9132</v>
      </c>
      <c r="B15" s="11"/>
      <c r="C15" s="7"/>
      <c r="D15" s="195"/>
      <c r="E15" s="195"/>
      <c r="F15" s="195"/>
      <c r="G15" s="3372" t="s">
        <v>7061</v>
      </c>
      <c r="H15" s="3372"/>
      <c r="I15" s="216"/>
      <c r="K15" s="1830" t="s">
        <v>5636</v>
      </c>
      <c r="L15" s="1844">
        <v>1823</v>
      </c>
      <c r="M15" s="1844">
        <v>1942</v>
      </c>
      <c r="N15" s="1844">
        <v>2055</v>
      </c>
      <c r="O15" s="1844">
        <v>2052</v>
      </c>
      <c r="P15" s="1844">
        <v>2174</v>
      </c>
      <c r="Q15" s="2710"/>
      <c r="X15" s="63"/>
    </row>
    <row r="16" spans="1:24" ht="16" customHeight="1">
      <c r="A16" s="194"/>
      <c r="B16" s="194"/>
      <c r="C16" s="27"/>
      <c r="D16" s="59"/>
      <c r="E16" s="59"/>
      <c r="F16" s="59"/>
      <c r="G16" s="59"/>
      <c r="H16" s="19"/>
      <c r="K16" s="567" t="s">
        <v>5635</v>
      </c>
      <c r="L16" s="1844">
        <v>390</v>
      </c>
      <c r="M16" s="1844">
        <v>374</v>
      </c>
      <c r="N16" s="1844">
        <v>346</v>
      </c>
      <c r="O16" s="1844">
        <v>334</v>
      </c>
      <c r="P16" s="1844">
        <v>343</v>
      </c>
      <c r="Q16" s="2710"/>
      <c r="X16" s="63"/>
    </row>
    <row r="17" spans="1:18" ht="20.149999999999999" customHeight="1">
      <c r="A17" s="192" t="s">
        <v>9091</v>
      </c>
      <c r="B17" s="192"/>
      <c r="C17" s="192"/>
      <c r="D17" s="192"/>
      <c r="E17" s="192"/>
      <c r="F17" s="192"/>
      <c r="G17" s="192"/>
      <c r="H17" s="192"/>
      <c r="I17" s="192"/>
      <c r="K17" s="199" t="s">
        <v>454</v>
      </c>
      <c r="L17" s="63"/>
      <c r="M17" s="63"/>
      <c r="N17" s="63"/>
      <c r="O17" s="63"/>
      <c r="P17" s="63"/>
      <c r="Q17" s="1785"/>
      <c r="R17" s="1785"/>
    </row>
    <row r="18" spans="1:18" ht="20.149999999999999" customHeight="1">
      <c r="A18" s="204" t="s">
        <v>466</v>
      </c>
      <c r="B18" s="204"/>
      <c r="C18" s="204"/>
      <c r="D18" s="189"/>
      <c r="E18" s="189"/>
      <c r="F18" s="189"/>
      <c r="G18" s="189"/>
      <c r="H18" s="189"/>
      <c r="I18" s="196" t="str">
        <f>N21</f>
        <v>（各年度末現在）</v>
      </c>
      <c r="K18" s="585" t="s">
        <v>5597</v>
      </c>
      <c r="L18" s="1844" t="s">
        <v>8518</v>
      </c>
      <c r="M18" s="1844" t="s">
        <v>8523</v>
      </c>
      <c r="N18" s="1844" t="s">
        <v>8524</v>
      </c>
      <c r="O18" s="1844" t="s">
        <v>8525</v>
      </c>
      <c r="P18" s="1844" t="s">
        <v>8526</v>
      </c>
      <c r="Q18" s="596"/>
    </row>
    <row r="19" spans="1:18" ht="24.65" customHeight="1">
      <c r="A19" s="3388" t="s">
        <v>9055</v>
      </c>
      <c r="B19" s="3389"/>
      <c r="C19" s="3389"/>
      <c r="D19" s="3390"/>
      <c r="E19" s="191" t="str">
        <f>L23</f>
        <v>令和3年度</v>
      </c>
      <c r="F19" s="191" t="str">
        <f>M23</f>
        <v>令和4年度</v>
      </c>
      <c r="G19" s="191" t="str">
        <f>N23</f>
        <v>令和5年度</v>
      </c>
      <c r="H19" s="191" t="str">
        <f>O23</f>
        <v>令和6年度</v>
      </c>
      <c r="I19" s="191" t="str">
        <f>P23</f>
        <v>令和7年度</v>
      </c>
      <c r="K19" s="585" t="s">
        <v>453</v>
      </c>
      <c r="L19" s="1844">
        <v>2159</v>
      </c>
      <c r="M19" s="1844">
        <v>2478</v>
      </c>
      <c r="N19" s="1844">
        <v>2369</v>
      </c>
      <c r="O19" s="1844">
        <v>2464</v>
      </c>
      <c r="P19" s="1844">
        <v>2419</v>
      </c>
    </row>
    <row r="20" spans="1:18" ht="21.65" customHeight="1">
      <c r="A20" s="3379" t="s">
        <v>465</v>
      </c>
      <c r="B20" s="3382" t="s">
        <v>6628</v>
      </c>
      <c r="C20" s="3383"/>
      <c r="D20" s="203" t="s">
        <v>453</v>
      </c>
      <c r="E20" s="667">
        <f t="shared" ref="E20:I22" si="2">L26</f>
        <v>908</v>
      </c>
      <c r="F20" s="667">
        <f t="shared" si="2"/>
        <v>635</v>
      </c>
      <c r="G20" s="667">
        <f t="shared" si="2"/>
        <v>572</v>
      </c>
      <c r="H20" s="667">
        <f t="shared" si="2"/>
        <v>561</v>
      </c>
      <c r="I20" s="667">
        <f t="shared" si="2"/>
        <v>644</v>
      </c>
    </row>
    <row r="21" spans="1:18" ht="21.65" customHeight="1">
      <c r="A21" s="3380"/>
      <c r="B21" s="3384" t="s">
        <v>4617</v>
      </c>
      <c r="C21" s="3385"/>
      <c r="D21" s="203" t="s">
        <v>453</v>
      </c>
      <c r="E21" s="1708">
        <f t="shared" si="2"/>
        <v>7427</v>
      </c>
      <c r="F21" s="1708">
        <f t="shared" si="2"/>
        <v>5255</v>
      </c>
      <c r="G21" s="1708">
        <f t="shared" si="2"/>
        <v>7085</v>
      </c>
      <c r="H21" s="1708">
        <f t="shared" si="2"/>
        <v>6683</v>
      </c>
      <c r="I21" s="1708">
        <f t="shared" si="2"/>
        <v>8319</v>
      </c>
      <c r="J21" s="110"/>
      <c r="K21" s="1188" t="s">
        <v>5195</v>
      </c>
      <c r="L21" s="1437"/>
      <c r="M21" s="1189" t="s">
        <v>4618</v>
      </c>
      <c r="N21" s="1526" t="s">
        <v>5182</v>
      </c>
      <c r="O21" s="110"/>
      <c r="P21" s="110"/>
    </row>
    <row r="22" spans="1:18" ht="21.65" customHeight="1">
      <c r="A22" s="3381"/>
      <c r="B22" s="3386"/>
      <c r="C22" s="3387"/>
      <c r="D22" s="203" t="s">
        <v>456</v>
      </c>
      <c r="E22" s="1709">
        <f t="shared" si="2"/>
        <v>10.1</v>
      </c>
      <c r="F22" s="1709">
        <f t="shared" si="2"/>
        <v>12.5</v>
      </c>
      <c r="G22" s="1709">
        <f t="shared" si="2"/>
        <v>12</v>
      </c>
      <c r="H22" s="1709">
        <f t="shared" si="2"/>
        <v>13.1</v>
      </c>
      <c r="I22" s="1709">
        <f t="shared" si="2"/>
        <v>14.1</v>
      </c>
      <c r="J22" s="63"/>
      <c r="K22" s="1405"/>
      <c r="L22" s="1192"/>
      <c r="M22" s="1189" t="s">
        <v>4619</v>
      </c>
      <c r="N22" s="1460" t="s">
        <v>5194</v>
      </c>
      <c r="O22" s="1755" t="str">
        <f>HYPERLINK("#", "統計表リンク")</f>
        <v>統計表リンク</v>
      </c>
      <c r="P22" s="63"/>
    </row>
    <row r="23" spans="1:18" ht="18.649999999999999" customHeight="1">
      <c r="A23" s="3397" t="s">
        <v>464</v>
      </c>
      <c r="B23" s="3398"/>
      <c r="C23" s="3399"/>
      <c r="D23" s="203" t="s">
        <v>453</v>
      </c>
      <c r="E23" s="667">
        <f t="shared" ref="E23:I24" si="3">L30</f>
        <v>747</v>
      </c>
      <c r="F23" s="667">
        <f t="shared" si="3"/>
        <v>745</v>
      </c>
      <c r="G23" s="667">
        <f t="shared" si="3"/>
        <v>608</v>
      </c>
      <c r="H23" s="667">
        <f t="shared" si="3"/>
        <v>622</v>
      </c>
      <c r="I23" s="667">
        <f t="shared" si="3"/>
        <v>790</v>
      </c>
      <c r="J23" s="63"/>
      <c r="K23" s="276" t="s">
        <v>5597</v>
      </c>
      <c r="L23" s="1491" t="s">
        <v>8518</v>
      </c>
      <c r="M23" s="1491" t="s">
        <v>8523</v>
      </c>
      <c r="N23" s="1491" t="s">
        <v>8524</v>
      </c>
      <c r="O23" s="1491" t="s">
        <v>8525</v>
      </c>
      <c r="P23" s="1491" t="s">
        <v>8526</v>
      </c>
    </row>
    <row r="24" spans="1:18" ht="18.649999999999999" customHeight="1">
      <c r="A24" s="3376" t="s">
        <v>463</v>
      </c>
      <c r="B24" s="3377"/>
      <c r="C24" s="3378"/>
      <c r="D24" s="203" t="s">
        <v>456</v>
      </c>
      <c r="E24" s="1709">
        <f t="shared" si="3"/>
        <v>19</v>
      </c>
      <c r="F24" s="1709">
        <f t="shared" si="3"/>
        <v>18.8</v>
      </c>
      <c r="G24" s="1709">
        <f t="shared" si="3"/>
        <v>17.2</v>
      </c>
      <c r="H24" s="1709">
        <f t="shared" si="3"/>
        <v>17.899999999999999</v>
      </c>
      <c r="I24" s="1709">
        <f t="shared" si="3"/>
        <v>24.5</v>
      </c>
      <c r="J24" s="63"/>
      <c r="K24" s="1797" t="s">
        <v>6630</v>
      </c>
      <c r="L24" s="1821"/>
      <c r="M24" s="1821"/>
      <c r="N24" s="1821"/>
      <c r="O24" s="1821"/>
      <c r="P24" s="1822"/>
    </row>
    <row r="25" spans="1:18" ht="18.649999999999999" customHeight="1">
      <c r="A25" s="3400" t="s">
        <v>462</v>
      </c>
      <c r="B25" s="3401"/>
      <c r="C25" s="3402"/>
      <c r="D25" s="203" t="s">
        <v>453</v>
      </c>
      <c r="E25" s="667">
        <f t="shared" ref="E25:I26" si="4">L33</f>
        <v>62605</v>
      </c>
      <c r="F25" s="667">
        <f t="shared" si="4"/>
        <v>62912</v>
      </c>
      <c r="G25" s="667">
        <f t="shared" si="4"/>
        <v>60369</v>
      </c>
      <c r="H25" s="667">
        <f t="shared" si="4"/>
        <v>61877</v>
      </c>
      <c r="I25" s="667">
        <f t="shared" si="4"/>
        <v>62909</v>
      </c>
      <c r="J25" s="63"/>
      <c r="K25" s="1796" t="s">
        <v>453</v>
      </c>
      <c r="L25" s="1823"/>
      <c r="M25" s="1823"/>
      <c r="N25" s="1823"/>
      <c r="O25" s="1823"/>
      <c r="P25" s="1824"/>
      <c r="Q25" s="2710"/>
    </row>
    <row r="26" spans="1:18" ht="18.649999999999999" customHeight="1">
      <c r="A26" s="3369" t="s">
        <v>458</v>
      </c>
      <c r="B26" s="3370"/>
      <c r="C26" s="3371"/>
      <c r="D26" s="203" t="s">
        <v>456</v>
      </c>
      <c r="E26" s="1709">
        <f t="shared" si="4"/>
        <v>41.1</v>
      </c>
      <c r="F26" s="1709">
        <f t="shared" si="4"/>
        <v>41.2</v>
      </c>
      <c r="G26" s="1709">
        <f t="shared" si="4"/>
        <v>39.4</v>
      </c>
      <c r="H26" s="1709">
        <f t="shared" si="4"/>
        <v>40.299999999999997</v>
      </c>
      <c r="I26" s="1709">
        <f t="shared" si="4"/>
        <v>40.9</v>
      </c>
      <c r="J26" s="63"/>
      <c r="K26" s="1795"/>
      <c r="L26" s="1825">
        <v>908</v>
      </c>
      <c r="M26" s="1825">
        <v>635</v>
      </c>
      <c r="N26" s="1825">
        <v>572</v>
      </c>
      <c r="O26" s="1825">
        <v>561</v>
      </c>
      <c r="P26" s="1825">
        <v>644</v>
      </c>
      <c r="Q26" s="2710"/>
    </row>
    <row r="27" spans="1:18" ht="18.649999999999999" customHeight="1">
      <c r="A27" s="3400" t="s">
        <v>461</v>
      </c>
      <c r="B27" s="3401"/>
      <c r="C27" s="3402"/>
      <c r="D27" s="203" t="s">
        <v>453</v>
      </c>
      <c r="E27" s="667">
        <f t="shared" ref="E27:I28" si="5">L36</f>
        <v>33577</v>
      </c>
      <c r="F27" s="667">
        <f t="shared" si="5"/>
        <v>32972</v>
      </c>
      <c r="G27" s="667">
        <f t="shared" si="5"/>
        <v>31711</v>
      </c>
      <c r="H27" s="667">
        <f t="shared" si="5"/>
        <v>32489</v>
      </c>
      <c r="I27" s="667">
        <f t="shared" si="5"/>
        <v>37641</v>
      </c>
      <c r="J27" s="63"/>
      <c r="K27" s="1795"/>
      <c r="L27" s="1825">
        <v>7427</v>
      </c>
      <c r="M27" s="1825">
        <v>5255</v>
      </c>
      <c r="N27" s="1825">
        <v>7085</v>
      </c>
      <c r="O27" s="1825">
        <v>6683</v>
      </c>
      <c r="P27" s="1825">
        <v>8319</v>
      </c>
      <c r="Q27" s="2711"/>
    </row>
    <row r="28" spans="1:18" ht="18.649999999999999" customHeight="1">
      <c r="A28" s="3369" t="s">
        <v>458</v>
      </c>
      <c r="B28" s="3370"/>
      <c r="C28" s="3371"/>
      <c r="D28" s="203" t="s">
        <v>456</v>
      </c>
      <c r="E28" s="1709">
        <f t="shared" si="5"/>
        <v>21.9</v>
      </c>
      <c r="F28" s="1709">
        <f t="shared" si="5"/>
        <v>21.5</v>
      </c>
      <c r="G28" s="1709">
        <f t="shared" si="5"/>
        <v>20.6</v>
      </c>
      <c r="H28" s="1709">
        <f t="shared" si="5"/>
        <v>21.1</v>
      </c>
      <c r="I28" s="1709">
        <f t="shared" si="5"/>
        <v>24.4</v>
      </c>
      <c r="J28" s="63"/>
      <c r="K28" s="949" t="s">
        <v>456</v>
      </c>
      <c r="L28" s="1826">
        <v>10.1</v>
      </c>
      <c r="M28" s="1826">
        <v>12.5</v>
      </c>
      <c r="N28" s="1826">
        <v>12</v>
      </c>
      <c r="O28" s="1826">
        <v>13.1</v>
      </c>
      <c r="P28" s="1826">
        <v>14.1</v>
      </c>
      <c r="Q28" s="2710"/>
    </row>
    <row r="29" spans="1:18" ht="18.649999999999999" customHeight="1">
      <c r="A29" s="3400" t="s">
        <v>6629</v>
      </c>
      <c r="B29" s="3401"/>
      <c r="C29" s="3402"/>
      <c r="D29" s="203" t="s">
        <v>453</v>
      </c>
      <c r="E29" s="667">
        <f t="shared" ref="E29:I30" si="6">L39</f>
        <v>18361</v>
      </c>
      <c r="F29" s="667">
        <f t="shared" si="6"/>
        <v>10652</v>
      </c>
      <c r="G29" s="667">
        <f t="shared" si="6"/>
        <v>15284</v>
      </c>
      <c r="H29" s="667">
        <f t="shared" si="6"/>
        <v>13274</v>
      </c>
      <c r="I29" s="667">
        <f t="shared" si="6"/>
        <v>12522</v>
      </c>
      <c r="J29" s="63"/>
      <c r="K29" s="1797" t="s">
        <v>6623</v>
      </c>
      <c r="L29" s="1827"/>
      <c r="M29" s="1827"/>
      <c r="N29" s="1827"/>
      <c r="O29" s="1827"/>
      <c r="P29" s="1828"/>
      <c r="Q29" s="2710"/>
    </row>
    <row r="30" spans="1:18" ht="18.649999999999999" customHeight="1">
      <c r="A30" s="3369" t="s">
        <v>460</v>
      </c>
      <c r="B30" s="3370"/>
      <c r="C30" s="3371"/>
      <c r="D30" s="203" t="s">
        <v>456</v>
      </c>
      <c r="E30" s="1709">
        <f t="shared" si="6"/>
        <v>20.7</v>
      </c>
      <c r="F30" s="1709">
        <f t="shared" si="6"/>
        <v>25.9</v>
      </c>
      <c r="G30" s="1709">
        <f t="shared" si="6"/>
        <v>22.9</v>
      </c>
      <c r="H30" s="1709">
        <f t="shared" si="6"/>
        <v>25</v>
      </c>
      <c r="I30" s="1709">
        <f t="shared" si="6"/>
        <v>22.4</v>
      </c>
      <c r="J30" s="63"/>
      <c r="K30" s="1796" t="s">
        <v>453</v>
      </c>
      <c r="L30" s="1829">
        <v>747</v>
      </c>
      <c r="M30" s="1829">
        <v>745</v>
      </c>
      <c r="N30" s="1829">
        <v>608</v>
      </c>
      <c r="O30" s="1829">
        <v>622</v>
      </c>
      <c r="P30" s="1829">
        <v>790</v>
      </c>
      <c r="Q30" s="2710"/>
    </row>
    <row r="31" spans="1:18" ht="18.649999999999999" customHeight="1">
      <c r="A31" s="3400" t="s">
        <v>459</v>
      </c>
      <c r="B31" s="3401"/>
      <c r="C31" s="3402"/>
      <c r="D31" s="203" t="s">
        <v>453</v>
      </c>
      <c r="E31" s="667">
        <f t="shared" ref="E31:I32" si="7">L42</f>
        <v>8254</v>
      </c>
      <c r="F31" s="667">
        <f t="shared" si="7"/>
        <v>6804</v>
      </c>
      <c r="G31" s="667">
        <f t="shared" si="7"/>
        <v>8121</v>
      </c>
      <c r="H31" s="667">
        <f t="shared" si="7"/>
        <v>8628</v>
      </c>
      <c r="I31" s="667">
        <f t="shared" si="7"/>
        <v>7776</v>
      </c>
      <c r="J31" s="63"/>
      <c r="K31" s="949" t="s">
        <v>456</v>
      </c>
      <c r="L31" s="1826">
        <v>19</v>
      </c>
      <c r="M31" s="1826">
        <v>18.8</v>
      </c>
      <c r="N31" s="1826">
        <v>17.2</v>
      </c>
      <c r="O31" s="1826">
        <v>17.899999999999999</v>
      </c>
      <c r="P31" s="1826">
        <v>24.5</v>
      </c>
      <c r="Q31" s="1785"/>
    </row>
    <row r="32" spans="1:18" ht="18.649999999999999" customHeight="1">
      <c r="A32" s="3405" t="s">
        <v>458</v>
      </c>
      <c r="B32" s="3406"/>
      <c r="C32" s="3407"/>
      <c r="D32" s="202" t="s">
        <v>456</v>
      </c>
      <c r="E32" s="1709">
        <f t="shared" si="7"/>
        <v>15.5</v>
      </c>
      <c r="F32" s="1709">
        <f t="shared" si="7"/>
        <v>17.8</v>
      </c>
      <c r="G32" s="1709">
        <f t="shared" si="7"/>
        <v>17.600000000000001</v>
      </c>
      <c r="H32" s="1709">
        <f t="shared" si="7"/>
        <v>19.7</v>
      </c>
      <c r="I32" s="1709">
        <f t="shared" si="7"/>
        <v>19.3</v>
      </c>
      <c r="J32" s="63"/>
      <c r="K32" s="1797" t="s">
        <v>6624</v>
      </c>
      <c r="L32" s="1827"/>
      <c r="M32" s="1827"/>
      <c r="N32" s="1827"/>
      <c r="O32" s="1827"/>
      <c r="P32" s="1828"/>
    </row>
    <row r="33" spans="1:16" ht="18.649999999999999" customHeight="1">
      <c r="A33" s="3408" t="s">
        <v>457</v>
      </c>
      <c r="B33" s="3409"/>
      <c r="C33" s="3410"/>
      <c r="D33" s="201" t="s">
        <v>453</v>
      </c>
      <c r="E33" s="667">
        <f t="shared" ref="E33:I34" si="8">L45</f>
        <v>6188</v>
      </c>
      <c r="F33" s="667">
        <f t="shared" si="8"/>
        <v>6155</v>
      </c>
      <c r="G33" s="667">
        <f t="shared" si="8"/>
        <v>5511</v>
      </c>
      <c r="H33" s="667">
        <f t="shared" si="8"/>
        <v>5081</v>
      </c>
      <c r="I33" s="667">
        <f t="shared" si="8"/>
        <v>7420</v>
      </c>
      <c r="J33" s="63"/>
      <c r="K33" s="1796" t="s">
        <v>453</v>
      </c>
      <c r="L33" s="1829">
        <v>62605</v>
      </c>
      <c r="M33" s="1829">
        <v>62912</v>
      </c>
      <c r="N33" s="1829">
        <v>60369</v>
      </c>
      <c r="O33" s="1829">
        <v>61877</v>
      </c>
      <c r="P33" s="1829">
        <v>62909</v>
      </c>
    </row>
    <row r="34" spans="1:16" ht="18.649999999999999" customHeight="1">
      <c r="A34" s="3411"/>
      <c r="B34" s="3412"/>
      <c r="C34" s="3413"/>
      <c r="D34" s="200" t="s">
        <v>456</v>
      </c>
      <c r="E34" s="1710">
        <f t="shared" si="8"/>
        <v>15.5</v>
      </c>
      <c r="F34" s="1710">
        <f t="shared" si="8"/>
        <v>15.5</v>
      </c>
      <c r="G34" s="1710">
        <f t="shared" si="8"/>
        <v>14.1</v>
      </c>
      <c r="H34" s="1710">
        <f t="shared" si="8"/>
        <v>13.2</v>
      </c>
      <c r="I34" s="1710">
        <f t="shared" si="8"/>
        <v>19.3</v>
      </c>
      <c r="J34" s="63"/>
      <c r="K34" s="949" t="s">
        <v>456</v>
      </c>
      <c r="L34" s="1826">
        <v>41.1</v>
      </c>
      <c r="M34" s="1826">
        <v>41.2</v>
      </c>
      <c r="N34" s="1826">
        <v>39.4</v>
      </c>
      <c r="O34" s="1826">
        <v>40.299999999999997</v>
      </c>
      <c r="P34" s="1826">
        <v>40.9</v>
      </c>
    </row>
    <row r="35" spans="1:16" ht="16" customHeight="1">
      <c r="A35" s="2749" t="s">
        <v>9128</v>
      </c>
      <c r="B35" s="197"/>
      <c r="C35" s="197"/>
      <c r="D35" s="197"/>
      <c r="E35" s="197"/>
      <c r="F35" s="189"/>
      <c r="G35" s="189"/>
      <c r="H35" s="189"/>
      <c r="I35" s="63"/>
      <c r="J35" s="63"/>
      <c r="K35" s="1797" t="s">
        <v>6625</v>
      </c>
      <c r="L35" s="1827"/>
      <c r="M35" s="1827"/>
      <c r="N35" s="1827"/>
      <c r="O35" s="1827"/>
      <c r="P35" s="1828"/>
    </row>
    <row r="36" spans="1:16" ht="16" customHeight="1">
      <c r="A36" s="2749" t="s">
        <v>9129</v>
      </c>
      <c r="B36" s="197"/>
      <c r="C36" s="197"/>
      <c r="D36" s="197"/>
      <c r="E36" s="197"/>
      <c r="F36" s="189"/>
      <c r="G36" s="189"/>
      <c r="H36" s="189"/>
      <c r="I36" s="63"/>
      <c r="J36" s="63"/>
      <c r="K36" s="1796" t="s">
        <v>453</v>
      </c>
      <c r="L36" s="1829">
        <v>33577</v>
      </c>
      <c r="M36" s="1829">
        <v>32972</v>
      </c>
      <c r="N36" s="1829">
        <v>31711</v>
      </c>
      <c r="O36" s="1829">
        <v>32489</v>
      </c>
      <c r="P36" s="1829">
        <v>37641</v>
      </c>
    </row>
    <row r="37" spans="1:16" ht="16" customHeight="1">
      <c r="A37" s="2202" t="s">
        <v>8529</v>
      </c>
      <c r="B37" s="2202"/>
      <c r="C37" s="2202"/>
      <c r="D37" s="1673"/>
      <c r="E37" s="1673"/>
      <c r="F37" s="2693"/>
      <c r="G37" s="189"/>
      <c r="H37" s="189"/>
      <c r="I37" s="189"/>
      <c r="J37" s="63"/>
      <c r="K37" s="949" t="s">
        <v>456</v>
      </c>
      <c r="L37" s="1826">
        <v>21.9</v>
      </c>
      <c r="M37" s="1826">
        <v>21.5</v>
      </c>
      <c r="N37" s="1826">
        <v>20.6</v>
      </c>
      <c r="O37" s="1826">
        <v>21.1</v>
      </c>
      <c r="P37" s="1826">
        <v>24.4</v>
      </c>
    </row>
    <row r="38" spans="1:16" ht="16" customHeight="1">
      <c r="A38" s="2202" t="s">
        <v>8530</v>
      </c>
      <c r="B38" s="2202"/>
      <c r="C38" s="2202"/>
      <c r="D38" s="1673"/>
      <c r="E38" s="1673"/>
      <c r="F38" s="2693"/>
      <c r="G38" s="189"/>
      <c r="H38" s="189"/>
      <c r="I38" s="189"/>
      <c r="J38" s="63"/>
      <c r="K38" s="1797" t="s">
        <v>6631</v>
      </c>
      <c r="L38" s="1827"/>
      <c r="M38" s="1827"/>
      <c r="N38" s="1827"/>
      <c r="O38" s="1827"/>
      <c r="P38" s="1828"/>
    </row>
    <row r="39" spans="1:16" ht="16" customHeight="1">
      <c r="A39" s="2202" t="s">
        <v>8531</v>
      </c>
      <c r="B39" s="2202"/>
      <c r="C39" s="2202"/>
      <c r="D39" s="1673"/>
      <c r="E39" s="1673"/>
      <c r="F39" s="2693"/>
      <c r="G39" s="63"/>
      <c r="H39" s="63"/>
      <c r="I39" s="196" t="s">
        <v>7061</v>
      </c>
      <c r="J39" s="63"/>
      <c r="K39" s="1796" t="s">
        <v>453</v>
      </c>
      <c r="L39" s="1829">
        <v>18361</v>
      </c>
      <c r="M39" s="1829">
        <v>10652</v>
      </c>
      <c r="N39" s="1829">
        <v>15284</v>
      </c>
      <c r="O39" s="1829">
        <v>13274</v>
      </c>
      <c r="P39" s="1829">
        <v>12522</v>
      </c>
    </row>
    <row r="40" spans="1:16" ht="15" customHeight="1">
      <c r="A40" s="199"/>
      <c r="B40" s="199"/>
      <c r="C40" s="63"/>
      <c r="D40" s="63"/>
      <c r="E40" s="63"/>
      <c r="F40" s="63"/>
      <c r="G40" s="63"/>
      <c r="H40" s="63"/>
      <c r="I40" s="196"/>
      <c r="J40" s="63"/>
      <c r="K40" s="949" t="s">
        <v>456</v>
      </c>
      <c r="L40" s="1826">
        <v>20.7</v>
      </c>
      <c r="M40" s="1826">
        <v>25.9</v>
      </c>
      <c r="N40" s="1826">
        <v>22.9</v>
      </c>
      <c r="O40" s="1826">
        <v>25</v>
      </c>
      <c r="P40" s="1826">
        <v>22.4</v>
      </c>
    </row>
    <row r="41" spans="1:16" ht="21" customHeight="1">
      <c r="J41" s="63"/>
      <c r="K41" s="1797" t="s">
        <v>6626</v>
      </c>
      <c r="L41" s="1827"/>
      <c r="M41" s="1827"/>
      <c r="N41" s="1827"/>
      <c r="O41" s="1827"/>
      <c r="P41" s="1828"/>
    </row>
    <row r="42" spans="1:16" ht="21" customHeight="1">
      <c r="J42" s="63"/>
      <c r="K42" s="1796" t="s">
        <v>453</v>
      </c>
      <c r="L42" s="1829">
        <v>8254</v>
      </c>
      <c r="M42" s="1829">
        <v>6804</v>
      </c>
      <c r="N42" s="1829">
        <v>8121</v>
      </c>
      <c r="O42" s="1829">
        <v>8628</v>
      </c>
      <c r="P42" s="1829">
        <v>7776</v>
      </c>
    </row>
    <row r="43" spans="1:16" ht="21" customHeight="1">
      <c r="J43" s="63"/>
      <c r="K43" s="949" t="s">
        <v>456</v>
      </c>
      <c r="L43" s="1826">
        <v>15.5</v>
      </c>
      <c r="M43" s="1826">
        <v>17.8</v>
      </c>
      <c r="N43" s="1826">
        <v>17.600000000000001</v>
      </c>
      <c r="O43" s="1826">
        <v>19.7</v>
      </c>
      <c r="P43" s="1826">
        <v>19.3</v>
      </c>
    </row>
    <row r="44" spans="1:16" ht="21" customHeight="1">
      <c r="J44" s="63"/>
      <c r="K44" s="1797" t="s">
        <v>6627</v>
      </c>
      <c r="L44" s="1827"/>
      <c r="M44" s="1827"/>
      <c r="N44" s="1827"/>
      <c r="O44" s="1827"/>
      <c r="P44" s="1828"/>
    </row>
    <row r="45" spans="1:16" ht="21" customHeight="1">
      <c r="A45" s="22"/>
      <c r="B45" s="22"/>
      <c r="C45" s="22"/>
      <c r="D45" s="22"/>
      <c r="E45" s="7"/>
      <c r="F45" s="22"/>
      <c r="G45" s="22"/>
      <c r="H45" s="22"/>
      <c r="I45" s="196"/>
      <c r="J45" s="63"/>
      <c r="K45" s="1796" t="s">
        <v>453</v>
      </c>
      <c r="L45" s="1829">
        <v>6188</v>
      </c>
      <c r="M45" s="1829">
        <v>6155</v>
      </c>
      <c r="N45" s="1829">
        <v>5511</v>
      </c>
      <c r="O45" s="1829">
        <v>5081</v>
      </c>
      <c r="P45" s="1829">
        <v>7420</v>
      </c>
    </row>
    <row r="46" spans="1:16" ht="21" customHeight="1">
      <c r="A46" s="3403"/>
      <c r="B46" s="3403"/>
      <c r="C46" s="3403"/>
      <c r="D46" s="3403"/>
      <c r="E46" s="255"/>
      <c r="F46" s="255"/>
      <c r="G46" s="255"/>
      <c r="H46" s="255"/>
      <c r="I46" s="255"/>
      <c r="J46" s="63"/>
      <c r="K46" s="949" t="s">
        <v>456</v>
      </c>
      <c r="L46" s="1826">
        <v>15.5</v>
      </c>
      <c r="M46" s="1826">
        <v>15.5</v>
      </c>
      <c r="N46" s="1826">
        <v>14.1</v>
      </c>
      <c r="O46" s="1826">
        <v>13.2</v>
      </c>
      <c r="P46" s="1826">
        <v>19.3</v>
      </c>
    </row>
    <row r="47" spans="1:16" ht="21" customHeight="1">
      <c r="A47" s="3404"/>
      <c r="B47" s="3404"/>
      <c r="C47" s="3404"/>
      <c r="D47" s="2718"/>
      <c r="E47" s="2719"/>
      <c r="F47" s="2719"/>
      <c r="G47" s="2719"/>
      <c r="H47" s="2719"/>
      <c r="I47" s="2719"/>
      <c r="J47" s="63"/>
    </row>
  </sheetData>
  <sheetProtection algorithmName="SHA-512" hashValue="QmnWA0YcRz+ZALDmxjKK3Yl2cMlCBC9bksOBOy4zMgGcYNQ4156Il7hPeLda0rIEAtWxrLcjQqNrqcQPfXBA5g==" saltValue="nj3sZ2T2ExgI6HRDILx+sQ==" spinCount="100000" sheet="1" objects="1" scenarios="1"/>
  <customSheetViews>
    <customSheetView guid="{0048CC1A-5574-4F72-829A-CCCEAA565538}" showPageBreaks="1" fitToPage="1" printArea="1" view="pageBreakPreview" topLeftCell="D1">
      <selection activeCell="S34" sqref="S34"/>
      <colBreaks count="1" manualBreakCount="1">
        <brk id="11" max="1048575" man="1"/>
      </colBreaks>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4">
      <selection activeCell="O19" sqref="O19"/>
      <colBreaks count="1" manualBreakCount="1">
        <brk id="11" max="1048575" man="1"/>
      </colBreaks>
      <pageMargins left="0.78740157480314965" right="0.78740157480314965" top="0.98425196850393704" bottom="0.98425196850393704" header="0.51181102362204722" footer="0.51181102362204722"/>
      <printOptions horizontalCentered="1"/>
      <headerFooter alignWithMargins="0"/>
    </customSheetView>
  </customSheetViews>
  <mergeCells count="30">
    <mergeCell ref="A4:B4"/>
    <mergeCell ref="A5:B5"/>
    <mergeCell ref="A6:B6"/>
    <mergeCell ref="A3:C3"/>
    <mergeCell ref="A9:C9"/>
    <mergeCell ref="A46:D46"/>
    <mergeCell ref="A47:C47"/>
    <mergeCell ref="A26:C26"/>
    <mergeCell ref="A27:C27"/>
    <mergeCell ref="A28:C28"/>
    <mergeCell ref="A29:C29"/>
    <mergeCell ref="A31:C31"/>
    <mergeCell ref="A32:C32"/>
    <mergeCell ref="A33:C34"/>
    <mergeCell ref="R5:S5"/>
    <mergeCell ref="A30:C30"/>
    <mergeCell ref="A1:D1"/>
    <mergeCell ref="A2:D2"/>
    <mergeCell ref="G15:H15"/>
    <mergeCell ref="A10:C10"/>
    <mergeCell ref="A24:C24"/>
    <mergeCell ref="A20:A22"/>
    <mergeCell ref="B20:C20"/>
    <mergeCell ref="B21:C21"/>
    <mergeCell ref="B22:C22"/>
    <mergeCell ref="A19:D19"/>
    <mergeCell ref="A11:B11"/>
    <mergeCell ref="A12:B13"/>
    <mergeCell ref="A23:C23"/>
    <mergeCell ref="A25:C25"/>
  </mergeCells>
  <phoneticPr fontId="7"/>
  <dataValidations count="2">
    <dataValidation imeMode="hiragana" allowBlank="1" showInputMessage="1" showErrorMessage="1" sqref="A6:A8" xr:uid="{00000000-0002-0000-1600-000000000000}"/>
    <dataValidation imeMode="halfAlpha" allowBlank="1" showInputMessage="1" showErrorMessage="1" sqref="C16 E16 C5:G5 K14 G16:H16 G7:H7 G8" xr:uid="{00000000-0002-0000-1600-000001000000}"/>
  </dataValidations>
  <printOptions horizontalCentered="1"/>
  <pageMargins left="0.78740157480314965" right="0.78740157480314965" top="0.98425196850393704" bottom="0.98425196850393704" header="0.51181102362204722" footer="0.51181102362204722"/>
  <headerFooter alignWithMargins="0"/>
  <colBreaks count="1" manualBreakCount="1">
    <brk id="7"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X50"/>
  <sheetViews>
    <sheetView view="pageBreakPreview" zoomScaleNormal="100" zoomScaleSheetLayoutView="100" workbookViewId="0">
      <selection activeCell="AZ41" sqref="AZ41"/>
    </sheetView>
  </sheetViews>
  <sheetFormatPr defaultColWidth="9" defaultRowHeight="19.5" customHeight="1"/>
  <cols>
    <col min="1" max="1" width="3.58203125" style="2" customWidth="1"/>
    <col min="2" max="2" width="15.58203125" style="2" customWidth="1"/>
    <col min="3" max="12" width="7.08203125" style="2" customWidth="1"/>
    <col min="13" max="13" width="5.4140625" style="2" customWidth="1"/>
    <col min="14" max="20" width="10.58203125" style="2" hidden="1" customWidth="1"/>
    <col min="21" max="25" width="9" style="2" hidden="1" customWidth="1"/>
    <col min="26" max="26" width="8.75" style="2" hidden="1" customWidth="1"/>
    <col min="27" max="50" width="9" style="2" hidden="1" customWidth="1"/>
    <col min="51" max="16384" width="9" style="2"/>
  </cols>
  <sheetData>
    <row r="1" spans="1:26" s="18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c r="Z1" s="1182"/>
    </row>
    <row r="2" spans="1:26"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c r="Z2" s="1182"/>
    </row>
    <row r="3" spans="1:26" s="110" customFormat="1" ht="18" customHeight="1">
      <c r="A3" s="21" t="s">
        <v>516</v>
      </c>
      <c r="B3" s="21"/>
      <c r="C3" s="21"/>
      <c r="D3" s="21"/>
      <c r="E3" s="21"/>
      <c r="F3" s="21"/>
      <c r="G3" s="21"/>
      <c r="H3" s="21"/>
      <c r="N3" s="1188" t="s">
        <v>5197</v>
      </c>
      <c r="O3" s="1437"/>
      <c r="P3" s="1189" t="s">
        <v>4618</v>
      </c>
      <c r="Q3" s="1525" t="str">
        <f>設定!$B$11</f>
        <v>（令和7年度）</v>
      </c>
    </row>
    <row r="4" spans="1:26" s="63" customFormat="1" ht="18" customHeight="1">
      <c r="A4" s="2" t="s">
        <v>502</v>
      </c>
      <c r="B4" s="2"/>
      <c r="C4" s="2"/>
      <c r="D4" s="2"/>
      <c r="E4" s="2"/>
      <c r="F4" s="2"/>
      <c r="G4" s="2"/>
      <c r="H4" s="2"/>
      <c r="K4" s="4" t="str">
        <f>Q3</f>
        <v>（令和7年度）</v>
      </c>
      <c r="N4" s="1405"/>
      <c r="O4" s="1192"/>
      <c r="P4" s="1189" t="s">
        <v>4619</v>
      </c>
      <c r="Q4" s="1460" t="s">
        <v>5198</v>
      </c>
      <c r="R4" s="1755" t="str">
        <f>HYPERLINK("#", "統計表リンク")</f>
        <v>統計表リンク</v>
      </c>
    </row>
    <row r="5" spans="1:26" s="63" customFormat="1" ht="18" customHeight="1">
      <c r="A5" s="2894" t="s">
        <v>101</v>
      </c>
      <c r="B5" s="2894"/>
      <c r="C5" s="3425" t="s">
        <v>515</v>
      </c>
      <c r="D5" s="3426"/>
      <c r="E5" s="3427"/>
      <c r="F5" s="3425" t="s">
        <v>514</v>
      </c>
      <c r="G5" s="3426"/>
      <c r="H5" s="3427"/>
      <c r="I5" s="3425" t="s">
        <v>513</v>
      </c>
      <c r="J5" s="3426"/>
      <c r="K5" s="3427"/>
      <c r="N5" s="103" t="s">
        <v>5597</v>
      </c>
      <c r="O5" s="103" t="s">
        <v>5638</v>
      </c>
    </row>
    <row r="6" spans="1:26" s="63" customFormat="1" ht="18" customHeight="1">
      <c r="A6" s="2894"/>
      <c r="B6" s="2894"/>
      <c r="C6" s="3449" t="s">
        <v>7065</v>
      </c>
      <c r="D6" s="3450"/>
      <c r="E6" s="3451"/>
      <c r="F6" s="3432" t="s">
        <v>512</v>
      </c>
      <c r="G6" s="3433"/>
      <c r="H6" s="3434"/>
      <c r="I6" s="3428" t="s">
        <v>6762</v>
      </c>
      <c r="J6" s="3429"/>
      <c r="K6" s="3430"/>
      <c r="N6" s="1831" t="s">
        <v>5641</v>
      </c>
      <c r="O6" s="1832"/>
    </row>
    <row r="7" spans="1:26" s="63" customFormat="1" ht="18" customHeight="1">
      <c r="A7" s="2782" t="s">
        <v>511</v>
      </c>
      <c r="B7" s="2782"/>
      <c r="C7" s="3431">
        <f>O7</f>
        <v>55004</v>
      </c>
      <c r="D7" s="3431"/>
      <c r="E7" s="3431"/>
      <c r="F7" s="3452">
        <f>O11</f>
        <v>9305</v>
      </c>
      <c r="G7" s="3453"/>
      <c r="H7" s="3454"/>
      <c r="I7" s="3431">
        <f>O15</f>
        <v>12659</v>
      </c>
      <c r="J7" s="3431"/>
      <c r="K7" s="3431"/>
      <c r="N7" s="1833" t="s">
        <v>5637</v>
      </c>
      <c r="O7" s="1836">
        <v>55004</v>
      </c>
    </row>
    <row r="8" spans="1:26" s="63" customFormat="1" ht="18" customHeight="1">
      <c r="A8" s="2782" t="s">
        <v>510</v>
      </c>
      <c r="B8" s="2782"/>
      <c r="C8" s="3438">
        <f>O8</f>
        <v>6293</v>
      </c>
      <c r="D8" s="3438"/>
      <c r="E8" s="3438"/>
      <c r="F8" s="3452">
        <f t="shared" ref="F8:F9" si="0">O12</f>
        <v>1233</v>
      </c>
      <c r="G8" s="3453"/>
      <c r="H8" s="3454"/>
      <c r="I8" s="3431">
        <f>O16</f>
        <v>2570</v>
      </c>
      <c r="J8" s="3431"/>
      <c r="K8" s="3431"/>
      <c r="N8" s="105" t="s">
        <v>453</v>
      </c>
      <c r="O8" s="1494">
        <v>6293</v>
      </c>
    </row>
    <row r="9" spans="1:26" s="63" customFormat="1" ht="18" customHeight="1">
      <c r="A9" s="2782" t="s">
        <v>497</v>
      </c>
      <c r="B9" s="2782"/>
      <c r="C9" s="3439">
        <f>O9</f>
        <v>11.4</v>
      </c>
      <c r="D9" s="3439"/>
      <c r="E9" s="3439"/>
      <c r="F9" s="3455">
        <f t="shared" si="0"/>
        <v>13.3</v>
      </c>
      <c r="G9" s="3456"/>
      <c r="H9" s="3457"/>
      <c r="I9" s="3440">
        <f>O17</f>
        <v>20.3</v>
      </c>
      <c r="J9" s="3440"/>
      <c r="K9" s="3440"/>
      <c r="N9" s="105" t="s">
        <v>456</v>
      </c>
      <c r="O9" s="1837">
        <v>11.4</v>
      </c>
    </row>
    <row r="10" spans="1:26" s="63" customFormat="1" ht="18" customHeight="1">
      <c r="A10" s="2"/>
      <c r="B10" s="2"/>
      <c r="C10" s="2"/>
      <c r="D10" s="2"/>
      <c r="I10" s="2"/>
      <c r="K10" s="4" t="s">
        <v>7061</v>
      </c>
      <c r="N10" s="1831" t="s">
        <v>5642</v>
      </c>
      <c r="O10" s="1832"/>
    </row>
    <row r="11" spans="1:26" ht="18" customHeight="1">
      <c r="M11" s="63"/>
      <c r="N11" s="1833" t="s">
        <v>5637</v>
      </c>
      <c r="O11" s="1836">
        <v>9305</v>
      </c>
      <c r="P11" s="63"/>
      <c r="Q11" s="63"/>
      <c r="R11" s="63"/>
      <c r="S11" s="63"/>
      <c r="T11" s="63"/>
      <c r="U11" s="63"/>
      <c r="V11" s="63"/>
      <c r="W11" s="63"/>
      <c r="X11" s="63"/>
    </row>
    <row r="12" spans="1:26" s="21" customFormat="1" ht="18" customHeight="1">
      <c r="A12" s="21" t="s">
        <v>509</v>
      </c>
      <c r="M12" s="63"/>
      <c r="N12" s="105" t="s">
        <v>453</v>
      </c>
      <c r="O12" s="1494">
        <v>1233</v>
      </c>
      <c r="P12" s="63"/>
      <c r="Q12" s="63"/>
      <c r="R12" s="63"/>
      <c r="S12" s="63"/>
      <c r="T12" s="63"/>
      <c r="U12" s="63"/>
      <c r="V12" s="63"/>
      <c r="W12" s="63"/>
      <c r="X12" s="63"/>
    </row>
    <row r="13" spans="1:26" s="63" customFormat="1" ht="18" customHeight="1">
      <c r="A13" s="2" t="s">
        <v>508</v>
      </c>
      <c r="B13" s="2"/>
      <c r="C13" s="2"/>
      <c r="L13" s="4" t="str">
        <f>Q19</f>
        <v>（各年度末現在）</v>
      </c>
      <c r="N13" s="105" t="s">
        <v>456</v>
      </c>
      <c r="O13" s="1837">
        <v>13.3</v>
      </c>
    </row>
    <row r="14" spans="1:26" ht="18" customHeight="1">
      <c r="A14" s="2894" t="s">
        <v>507</v>
      </c>
      <c r="B14" s="2894"/>
      <c r="C14" s="3445" t="str">
        <f>O21</f>
        <v>令和3年度</v>
      </c>
      <c r="D14" s="3445"/>
      <c r="E14" s="3445" t="str">
        <f>P21</f>
        <v>令和4年度</v>
      </c>
      <c r="F14" s="3445"/>
      <c r="G14" s="3447" t="str">
        <f>Q21</f>
        <v>令和5年度</v>
      </c>
      <c r="H14" s="3447"/>
      <c r="I14" s="3447" t="str">
        <f>R21</f>
        <v>令和6年度</v>
      </c>
      <c r="J14" s="3447"/>
      <c r="K14" s="3445" t="str">
        <f>S21</f>
        <v>令和7年度</v>
      </c>
      <c r="L14" s="3445"/>
      <c r="M14" s="63"/>
      <c r="N14" s="1831" t="s">
        <v>5643</v>
      </c>
      <c r="O14" s="1832"/>
      <c r="P14" s="63"/>
      <c r="Q14" s="63"/>
      <c r="R14" s="63"/>
      <c r="S14" s="63"/>
      <c r="T14" s="63"/>
      <c r="U14" s="63"/>
      <c r="V14" s="63"/>
      <c r="W14" s="63"/>
      <c r="X14" s="63"/>
    </row>
    <row r="15" spans="1:26" ht="18" customHeight="1">
      <c r="A15" s="2782" t="s">
        <v>506</v>
      </c>
      <c r="B15" s="2782"/>
      <c r="C15" s="3446">
        <f>O22</f>
        <v>44</v>
      </c>
      <c r="D15" s="3446"/>
      <c r="E15" s="3446">
        <f>P22</f>
        <v>125</v>
      </c>
      <c r="F15" s="3446"/>
      <c r="G15" s="3448">
        <f>Q22</f>
        <v>232</v>
      </c>
      <c r="H15" s="3448"/>
      <c r="I15" s="3448">
        <f>R22</f>
        <v>194</v>
      </c>
      <c r="J15" s="3448"/>
      <c r="K15" s="3446">
        <f>S22</f>
        <v>179</v>
      </c>
      <c r="L15" s="3446"/>
      <c r="M15" s="63"/>
      <c r="N15" s="1833" t="s">
        <v>5637</v>
      </c>
      <c r="O15" s="1836">
        <v>12659</v>
      </c>
      <c r="P15" s="63"/>
      <c r="Q15" s="63"/>
      <c r="R15" s="63"/>
      <c r="S15" s="63"/>
      <c r="T15" s="63"/>
      <c r="U15" s="63"/>
      <c r="V15" s="63"/>
      <c r="W15" s="63"/>
      <c r="X15" s="63"/>
    </row>
    <row r="16" spans="1:26" ht="18" customHeight="1">
      <c r="A16" s="2782" t="s">
        <v>505</v>
      </c>
      <c r="B16" s="2782"/>
      <c r="C16" s="3446">
        <f>O23</f>
        <v>7</v>
      </c>
      <c r="D16" s="3446"/>
      <c r="E16" s="3446">
        <f>P23</f>
        <v>80</v>
      </c>
      <c r="F16" s="3446"/>
      <c r="G16" s="3448">
        <f>Q23</f>
        <v>204</v>
      </c>
      <c r="H16" s="3448"/>
      <c r="I16" s="3448">
        <f>R23</f>
        <v>189</v>
      </c>
      <c r="J16" s="3448"/>
      <c r="K16" s="3446">
        <f>S23</f>
        <v>175</v>
      </c>
      <c r="L16" s="3446"/>
      <c r="M16" s="63"/>
      <c r="N16" s="105" t="s">
        <v>453</v>
      </c>
      <c r="O16" s="1494">
        <v>2570</v>
      </c>
      <c r="P16" s="63"/>
      <c r="Q16" s="63"/>
      <c r="R16" s="63"/>
      <c r="S16" s="63"/>
      <c r="T16" s="63"/>
      <c r="U16" s="63"/>
      <c r="V16" s="63"/>
      <c r="W16" s="63"/>
      <c r="X16" s="63"/>
    </row>
    <row r="17" spans="1:24" ht="18" customHeight="1">
      <c r="L17" s="4" t="s">
        <v>504</v>
      </c>
      <c r="M17" s="63"/>
      <c r="N17" s="105" t="s">
        <v>456</v>
      </c>
      <c r="O17" s="1837">
        <v>20.3</v>
      </c>
      <c r="P17" s="63"/>
      <c r="Q17" s="63"/>
      <c r="R17" s="63"/>
      <c r="S17" s="63"/>
      <c r="T17" s="63"/>
      <c r="U17" s="63"/>
      <c r="V17" s="63"/>
      <c r="W17" s="63"/>
      <c r="X17" s="63"/>
    </row>
    <row r="18" spans="1:24" ht="18" customHeight="1">
      <c r="E18" s="4"/>
    </row>
    <row r="19" spans="1:24" s="21" customFormat="1" ht="18" customHeight="1">
      <c r="A19" s="21" t="s">
        <v>503</v>
      </c>
      <c r="N19" s="1188" t="s">
        <v>5200</v>
      </c>
      <c r="O19" s="1437"/>
      <c r="P19" s="1189" t="s">
        <v>4618</v>
      </c>
      <c r="Q19" s="1525" t="s">
        <v>369</v>
      </c>
    </row>
    <row r="20" spans="1:24" s="21" customFormat="1" ht="18" customHeight="1">
      <c r="A20" s="2" t="s">
        <v>502</v>
      </c>
      <c r="J20" s="4" t="str">
        <f>Q25</f>
        <v>（各年度末現在）</v>
      </c>
      <c r="M20" s="63"/>
      <c r="N20" s="1405"/>
      <c r="O20" s="1192"/>
      <c r="P20" s="1189" t="s">
        <v>4619</v>
      </c>
      <c r="Q20" s="1460" t="s">
        <v>5199</v>
      </c>
      <c r="R20" s="1755" t="str">
        <f>HYPERLINK("#", "統計表リンク")</f>
        <v>統計表リンク</v>
      </c>
      <c r="S20" s="63"/>
      <c r="T20" s="63"/>
      <c r="U20" s="63"/>
      <c r="V20" s="63"/>
      <c r="W20" s="63"/>
      <c r="X20" s="63"/>
    </row>
    <row r="21" spans="1:24" ht="18" customHeight="1">
      <c r="A21" s="3441" t="s">
        <v>501</v>
      </c>
      <c r="B21" s="3442"/>
      <c r="C21" s="3436" t="s">
        <v>500</v>
      </c>
      <c r="D21" s="3436"/>
      <c r="E21" s="3436"/>
      <c r="F21" s="3437"/>
      <c r="G21" s="3435" t="s">
        <v>499</v>
      </c>
      <c r="H21" s="3436"/>
      <c r="I21" s="3436"/>
      <c r="J21" s="3437"/>
      <c r="N21" s="1217"/>
      <c r="O21" s="1556" t="s">
        <v>8518</v>
      </c>
      <c r="P21" s="1556" t="s">
        <v>8523</v>
      </c>
      <c r="Q21" s="1556" t="s">
        <v>8524</v>
      </c>
      <c r="R21" s="1556" t="s">
        <v>8525</v>
      </c>
      <c r="S21" s="1556" t="s">
        <v>8526</v>
      </c>
    </row>
    <row r="22" spans="1:24" ht="25" customHeight="1">
      <c r="A22" s="3443"/>
      <c r="B22" s="3444"/>
      <c r="C22" s="211" t="s">
        <v>498</v>
      </c>
      <c r="D22" s="210" t="s">
        <v>448</v>
      </c>
      <c r="E22" s="210" t="s">
        <v>497</v>
      </c>
      <c r="F22" s="209" t="s">
        <v>496</v>
      </c>
      <c r="G22" s="210" t="s">
        <v>498</v>
      </c>
      <c r="H22" s="210" t="s">
        <v>448</v>
      </c>
      <c r="I22" s="210" t="s">
        <v>497</v>
      </c>
      <c r="J22" s="209" t="s">
        <v>496</v>
      </c>
      <c r="N22" s="1217" t="s">
        <v>5639</v>
      </c>
      <c r="O22" s="1838">
        <v>44</v>
      </c>
      <c r="P22" s="1838">
        <v>125</v>
      </c>
      <c r="Q22" s="1838">
        <v>232</v>
      </c>
      <c r="R22" s="1838">
        <v>194</v>
      </c>
      <c r="S22" s="1838">
        <v>179</v>
      </c>
    </row>
    <row r="23" spans="1:24" ht="18" customHeight="1">
      <c r="A23" s="3465" t="str">
        <f>O27</f>
        <v>令和3年度</v>
      </c>
      <c r="B23" s="3466"/>
      <c r="C23" s="2427">
        <f>O29</f>
        <v>3017</v>
      </c>
      <c r="D23" s="1286">
        <f>O30</f>
        <v>2957</v>
      </c>
      <c r="E23" s="2429">
        <f>O31</f>
        <v>98</v>
      </c>
      <c r="F23" s="2428">
        <f>O32</f>
        <v>473</v>
      </c>
      <c r="G23" s="2428">
        <f>O34</f>
        <v>3387</v>
      </c>
      <c r="H23" s="2428">
        <f>O35</f>
        <v>3205</v>
      </c>
      <c r="I23" s="2429">
        <f>O36</f>
        <v>94.6</v>
      </c>
      <c r="J23" s="2428">
        <f>O37</f>
        <v>1263</v>
      </c>
      <c r="N23" s="1217" t="s">
        <v>5640</v>
      </c>
      <c r="O23" s="1838">
        <v>7</v>
      </c>
      <c r="P23" s="1838">
        <v>80</v>
      </c>
      <c r="Q23" s="1838">
        <v>204</v>
      </c>
      <c r="R23" s="1838">
        <v>189</v>
      </c>
      <c r="S23" s="1838">
        <v>175</v>
      </c>
    </row>
    <row r="24" spans="1:24" ht="18" customHeight="1">
      <c r="A24" s="3465">
        <f>P27</f>
        <v>4</v>
      </c>
      <c r="B24" s="3466"/>
      <c r="C24" s="2427">
        <f>P29</f>
        <v>3110</v>
      </c>
      <c r="D24" s="1286">
        <f>P30</f>
        <v>3000</v>
      </c>
      <c r="E24" s="2429">
        <f>P31</f>
        <v>96.5</v>
      </c>
      <c r="F24" s="2428">
        <f>P32</f>
        <v>1186</v>
      </c>
      <c r="G24" s="2428">
        <f>P34</f>
        <v>3307</v>
      </c>
      <c r="H24" s="2428">
        <f>P35</f>
        <v>3060</v>
      </c>
      <c r="I24" s="2429">
        <f>P36</f>
        <v>92.5</v>
      </c>
      <c r="J24" s="2428">
        <f>P37</f>
        <v>1744</v>
      </c>
    </row>
    <row r="25" spans="1:24" ht="18" customHeight="1">
      <c r="A25" s="3465">
        <f>Q27</f>
        <v>5</v>
      </c>
      <c r="B25" s="3466"/>
      <c r="C25" s="2427">
        <f>Q29</f>
        <v>2923</v>
      </c>
      <c r="D25" s="1286">
        <f>Q30</f>
        <v>2804</v>
      </c>
      <c r="E25" s="2429">
        <f>Q31</f>
        <v>95.9</v>
      </c>
      <c r="F25" s="2428">
        <f>Q32</f>
        <v>1139</v>
      </c>
      <c r="G25" s="2428">
        <f>Q34</f>
        <v>3223</v>
      </c>
      <c r="H25" s="2428">
        <f>Q35</f>
        <v>3058</v>
      </c>
      <c r="I25" s="2429">
        <f>Q36</f>
        <v>94.9</v>
      </c>
      <c r="J25" s="2428">
        <f>Q37</f>
        <v>1894</v>
      </c>
      <c r="N25" s="1188" t="s">
        <v>5201</v>
      </c>
      <c r="O25" s="1437"/>
      <c r="P25" s="1189" t="s">
        <v>4618</v>
      </c>
      <c r="Q25" s="1525" t="s">
        <v>369</v>
      </c>
      <c r="R25" s="21"/>
      <c r="S25" s="21"/>
      <c r="T25" s="21"/>
    </row>
    <row r="26" spans="1:24" ht="18" customHeight="1">
      <c r="A26" s="3465">
        <f>R27</f>
        <v>6</v>
      </c>
      <c r="B26" s="3466"/>
      <c r="C26" s="2427">
        <f>R29</f>
        <v>2955</v>
      </c>
      <c r="D26" s="1286">
        <f>R30</f>
        <v>2786</v>
      </c>
      <c r="E26" s="2429">
        <f>R31</f>
        <v>94.3</v>
      </c>
      <c r="F26" s="2428">
        <f>R32</f>
        <v>1088</v>
      </c>
      <c r="G26" s="2428">
        <f>R34</f>
        <v>3071</v>
      </c>
      <c r="H26" s="2428">
        <f>R35</f>
        <v>2982</v>
      </c>
      <c r="I26" s="2429">
        <f>R36</f>
        <v>97.1</v>
      </c>
      <c r="J26" s="2428">
        <f>R37</f>
        <v>1854</v>
      </c>
      <c r="M26" s="21"/>
      <c r="N26" s="1405"/>
      <c r="O26" s="1192"/>
      <c r="P26" s="1189" t="s">
        <v>4619</v>
      </c>
      <c r="Q26" s="1460" t="s">
        <v>5202</v>
      </c>
      <c r="R26" s="1755" t="str">
        <f>HYPERLINK("#", "統計表リンク")</f>
        <v>統計表リンク</v>
      </c>
      <c r="S26" s="21"/>
      <c r="T26" s="21"/>
      <c r="U26" s="21"/>
      <c r="V26" s="21"/>
      <c r="W26" s="21"/>
      <c r="X26" s="21"/>
    </row>
    <row r="27" spans="1:24" ht="18" customHeight="1">
      <c r="A27" s="3465">
        <f>S27</f>
        <v>7</v>
      </c>
      <c r="B27" s="3466"/>
      <c r="C27" s="2427">
        <f>S29</f>
        <v>2996</v>
      </c>
      <c r="D27" s="1286">
        <f>S30</f>
        <v>2858</v>
      </c>
      <c r="E27" s="2429">
        <f>S31</f>
        <v>95.4</v>
      </c>
      <c r="F27" s="2428">
        <f>S32</f>
        <v>1195</v>
      </c>
      <c r="G27" s="2428">
        <f>S34</f>
        <v>3079</v>
      </c>
      <c r="H27" s="2428">
        <f>S35</f>
        <v>2910</v>
      </c>
      <c r="I27" s="2429">
        <f>S36</f>
        <v>94.5</v>
      </c>
      <c r="J27" s="2428">
        <f>S37</f>
        <v>1824</v>
      </c>
      <c r="M27" s="21"/>
      <c r="N27" s="1217" t="s">
        <v>101</v>
      </c>
      <c r="O27" s="1556" t="s">
        <v>7394</v>
      </c>
      <c r="P27" s="1556">
        <v>4</v>
      </c>
      <c r="Q27" s="1556">
        <v>5</v>
      </c>
      <c r="R27" s="1556">
        <v>6</v>
      </c>
      <c r="S27" s="1556">
        <v>7</v>
      </c>
      <c r="U27" s="21"/>
      <c r="V27" s="21"/>
      <c r="W27" s="21"/>
      <c r="X27" s="21"/>
    </row>
    <row r="28" spans="1:24" ht="18" customHeight="1">
      <c r="A28" s="6"/>
      <c r="B28" s="6"/>
      <c r="J28" s="208" t="s">
        <v>495</v>
      </c>
      <c r="N28" s="1835" t="s">
        <v>5644</v>
      </c>
      <c r="O28" s="1839"/>
      <c r="P28" s="1839"/>
      <c r="Q28" s="1839"/>
      <c r="R28" s="1839"/>
      <c r="S28" s="1840"/>
    </row>
    <row r="29" spans="1:24" ht="18" customHeight="1">
      <c r="A29" s="6"/>
      <c r="B29" s="6"/>
      <c r="J29" s="4"/>
      <c r="N29" s="1834" t="s">
        <v>5637</v>
      </c>
      <c r="O29" s="1841">
        <v>3017</v>
      </c>
      <c r="P29" s="1841">
        <v>3110</v>
      </c>
      <c r="Q29" s="1841">
        <v>2923</v>
      </c>
      <c r="R29" s="1841">
        <v>2955</v>
      </c>
      <c r="S29" s="1841">
        <v>2996</v>
      </c>
    </row>
    <row r="30" spans="1:24" s="21" customFormat="1" ht="18" customHeight="1">
      <c r="A30" s="21" t="s">
        <v>494</v>
      </c>
      <c r="G30" s="21" t="s">
        <v>6793</v>
      </c>
      <c r="M30" s="2"/>
      <c r="N30" s="1217" t="s">
        <v>453</v>
      </c>
      <c r="O30" s="1813">
        <v>2957</v>
      </c>
      <c r="P30" s="1813">
        <v>3000</v>
      </c>
      <c r="Q30" s="1813">
        <v>2804</v>
      </c>
      <c r="R30" s="1813">
        <v>2786</v>
      </c>
      <c r="S30" s="1813">
        <v>2858</v>
      </c>
      <c r="T30" s="2"/>
      <c r="U30" s="2"/>
      <c r="V30" s="2"/>
      <c r="W30" s="2"/>
      <c r="X30" s="2"/>
    </row>
    <row r="31" spans="1:24" ht="18" customHeight="1">
      <c r="A31" s="207" t="s">
        <v>493</v>
      </c>
      <c r="G31" s="2" t="s">
        <v>3</v>
      </c>
      <c r="J31" s="4" t="str">
        <f>Q46</f>
        <v>（令和7年）</v>
      </c>
      <c r="N31" s="1217" t="s">
        <v>456</v>
      </c>
      <c r="O31" s="1819">
        <v>98</v>
      </c>
      <c r="P31" s="1819">
        <v>96.5</v>
      </c>
      <c r="Q31" s="1819">
        <v>95.9</v>
      </c>
      <c r="R31" s="1819">
        <v>94.3</v>
      </c>
      <c r="S31" s="1819">
        <v>95.4</v>
      </c>
    </row>
    <row r="32" spans="1:24" ht="18" customHeight="1">
      <c r="D32" s="4" t="str">
        <f>Q39</f>
        <v>（令和7年度）</v>
      </c>
      <c r="G32" s="2894" t="s">
        <v>101</v>
      </c>
      <c r="H32" s="2894"/>
      <c r="I32" s="2894"/>
      <c r="J32" s="1683" t="s">
        <v>492</v>
      </c>
      <c r="N32" s="1217" t="s">
        <v>5645</v>
      </c>
      <c r="O32" s="1813">
        <v>473</v>
      </c>
      <c r="P32" s="1813">
        <v>1186</v>
      </c>
      <c r="Q32" s="1813">
        <v>1139</v>
      </c>
      <c r="R32" s="1813">
        <v>1088</v>
      </c>
      <c r="S32" s="1813">
        <v>1195</v>
      </c>
    </row>
    <row r="33" spans="1:50" ht="18" customHeight="1">
      <c r="A33" s="2789" t="s">
        <v>101</v>
      </c>
      <c r="B33" s="2790"/>
      <c r="C33" s="1683" t="s">
        <v>491</v>
      </c>
      <c r="D33" s="206" t="s">
        <v>490</v>
      </c>
      <c r="F33" s="10"/>
      <c r="G33" s="2782" t="s">
        <v>489</v>
      </c>
      <c r="H33" s="2782"/>
      <c r="I33" s="2782"/>
      <c r="J33" s="2213">
        <f>Q50</f>
        <v>1355</v>
      </c>
      <c r="N33" s="1835" t="s">
        <v>5646</v>
      </c>
      <c r="O33" s="1842"/>
      <c r="P33" s="1842"/>
      <c r="Q33" s="1842"/>
      <c r="R33" s="1842"/>
      <c r="S33" s="1843"/>
    </row>
    <row r="34" spans="1:50" ht="18" customHeight="1">
      <c r="A34" s="2815" t="s">
        <v>488</v>
      </c>
      <c r="B34" s="2816"/>
      <c r="C34" s="2430">
        <f>P43</f>
        <v>443</v>
      </c>
      <c r="D34" s="2431">
        <f>P44</f>
        <v>617</v>
      </c>
      <c r="F34" s="10"/>
      <c r="G34" s="2782" t="s">
        <v>487</v>
      </c>
      <c r="H34" s="2782"/>
      <c r="I34" s="2782"/>
      <c r="J34" s="2213">
        <f>AJ50</f>
        <v>368</v>
      </c>
      <c r="N34" s="1834" t="s">
        <v>5637</v>
      </c>
      <c r="O34" s="1841">
        <v>3387</v>
      </c>
      <c r="P34" s="1841">
        <v>3307</v>
      </c>
      <c r="Q34" s="1841">
        <v>3223</v>
      </c>
      <c r="R34" s="1841">
        <v>3071</v>
      </c>
      <c r="S34" s="1841">
        <v>3079</v>
      </c>
    </row>
    <row r="35" spans="1:50" ht="18" customHeight="1">
      <c r="A35" s="2815" t="s">
        <v>486</v>
      </c>
      <c r="B35" s="2816"/>
      <c r="C35" s="2430">
        <f>Q43</f>
        <v>12</v>
      </c>
      <c r="D35" s="2431">
        <f>Q44</f>
        <v>12</v>
      </c>
      <c r="F35" s="10"/>
      <c r="G35" s="3422" t="s">
        <v>485</v>
      </c>
      <c r="H35" s="3423"/>
      <c r="I35" s="3424"/>
      <c r="J35" s="2213">
        <f>AE50</f>
        <v>783</v>
      </c>
      <c r="N35" s="1217" t="s">
        <v>453</v>
      </c>
      <c r="O35" s="1813">
        <v>3205</v>
      </c>
      <c r="P35" s="1813">
        <v>3060</v>
      </c>
      <c r="Q35" s="1813">
        <v>3058</v>
      </c>
      <c r="R35" s="1813">
        <v>2982</v>
      </c>
      <c r="S35" s="1813">
        <v>2910</v>
      </c>
    </row>
    <row r="36" spans="1:50" ht="18" customHeight="1">
      <c r="A36" s="3463" t="s">
        <v>484</v>
      </c>
      <c r="B36" s="3464"/>
      <c r="C36" s="2432">
        <f>R43</f>
        <v>738</v>
      </c>
      <c r="D36" s="2432">
        <f>R44</f>
        <v>1147</v>
      </c>
      <c r="G36" s="2782" t="s">
        <v>483</v>
      </c>
      <c r="H36" s="2782"/>
      <c r="I36" s="2782"/>
      <c r="J36" s="2213">
        <f>AO50</f>
        <v>263</v>
      </c>
      <c r="N36" s="1217" t="s">
        <v>456</v>
      </c>
      <c r="O36" s="1819">
        <v>94.6</v>
      </c>
      <c r="P36" s="1819">
        <v>92.5</v>
      </c>
      <c r="Q36" s="1819">
        <v>94.9</v>
      </c>
      <c r="R36" s="1819">
        <v>97.1</v>
      </c>
      <c r="S36" s="1819">
        <v>94.5</v>
      </c>
      <c r="T36" s="21"/>
    </row>
    <row r="37" spans="1:50" ht="18" customHeight="1">
      <c r="A37" s="3461" t="s">
        <v>482</v>
      </c>
      <c r="B37" s="3462"/>
      <c r="C37" s="2433" t="str">
        <f>S43</f>
        <v>-</v>
      </c>
      <c r="D37" s="2433" t="str">
        <f>S44</f>
        <v>-</v>
      </c>
      <c r="G37" s="2782" t="s">
        <v>481</v>
      </c>
      <c r="H37" s="2782"/>
      <c r="I37" s="2782"/>
      <c r="J37" s="2213">
        <f>AR50</f>
        <v>78</v>
      </c>
      <c r="N37" s="1217" t="s">
        <v>5645</v>
      </c>
      <c r="O37" s="1813">
        <v>1263</v>
      </c>
      <c r="P37" s="1813">
        <v>1744</v>
      </c>
      <c r="Q37" s="1813">
        <v>1894</v>
      </c>
      <c r="R37" s="1813">
        <v>1854</v>
      </c>
      <c r="S37" s="1813">
        <v>1824</v>
      </c>
      <c r="U37" s="21"/>
      <c r="V37" s="21"/>
      <c r="W37" s="21"/>
      <c r="X37" s="21"/>
    </row>
    <row r="38" spans="1:50" ht="18" customHeight="1">
      <c r="A38" s="3458" t="s">
        <v>480</v>
      </c>
      <c r="B38" s="205" t="s">
        <v>479</v>
      </c>
      <c r="C38" s="2430">
        <f>T43</f>
        <v>19</v>
      </c>
      <c r="D38" s="2354" t="str">
        <f>T44</f>
        <v>-</v>
      </c>
      <c r="G38" s="2782" t="s">
        <v>478</v>
      </c>
      <c r="H38" s="2782"/>
      <c r="I38" s="2782"/>
      <c r="J38" s="2213">
        <f>AW50</f>
        <v>68</v>
      </c>
    </row>
    <row r="39" spans="1:50" ht="18" customHeight="1">
      <c r="A39" s="3459"/>
      <c r="B39" s="205" t="s">
        <v>477</v>
      </c>
      <c r="C39" s="2430">
        <f>U43</f>
        <v>710</v>
      </c>
      <c r="D39" s="2431">
        <f>U44</f>
        <v>1147</v>
      </c>
      <c r="G39" s="2782" t="s">
        <v>476</v>
      </c>
      <c r="H39" s="2782"/>
      <c r="I39" s="2782"/>
      <c r="J39" s="2213">
        <f>AU50</f>
        <v>142</v>
      </c>
      <c r="N39" s="1188" t="s">
        <v>5203</v>
      </c>
      <c r="O39" s="1437"/>
      <c r="P39" s="1189" t="s">
        <v>4618</v>
      </c>
      <c r="Q39" s="1525" t="str">
        <f>設定!$B$11</f>
        <v>（令和7年度）</v>
      </c>
      <c r="R39" s="21"/>
      <c r="S39" s="21"/>
    </row>
    <row r="40" spans="1:50" ht="18" customHeight="1">
      <c r="A40" s="3459"/>
      <c r="B40" s="1684" t="s">
        <v>475</v>
      </c>
      <c r="C40" s="2354" t="str">
        <f>V43</f>
        <v>-</v>
      </c>
      <c r="D40" s="2354" t="str">
        <f>V44</f>
        <v>-</v>
      </c>
      <c r="G40" s="2782" t="s">
        <v>474</v>
      </c>
      <c r="H40" s="2782"/>
      <c r="I40" s="2782"/>
      <c r="J40" s="2213">
        <f>AS50</f>
        <v>87</v>
      </c>
      <c r="M40" s="21"/>
      <c r="N40" s="1405"/>
      <c r="O40" s="1192"/>
      <c r="P40" s="1189" t="s">
        <v>4619</v>
      </c>
      <c r="Q40" s="1460" t="s">
        <v>5204</v>
      </c>
      <c r="R40" s="1755" t="str">
        <f>HYPERLINK("#", "統計表リンク")</f>
        <v>統計表リンク</v>
      </c>
    </row>
    <row r="41" spans="1:50" ht="18" customHeight="1">
      <c r="A41" s="3460"/>
      <c r="B41" s="41" t="s">
        <v>473</v>
      </c>
      <c r="C41" s="2430">
        <f>W43</f>
        <v>9</v>
      </c>
      <c r="D41" s="2354" t="str">
        <f>W44</f>
        <v>-</v>
      </c>
      <c r="G41" s="2782" t="s">
        <v>472</v>
      </c>
      <c r="H41" s="2782"/>
      <c r="I41" s="2782"/>
      <c r="J41" s="2213">
        <f>AT50</f>
        <v>664</v>
      </c>
      <c r="N41" s="3467" t="s">
        <v>5442</v>
      </c>
      <c r="O41" s="3467"/>
      <c r="P41" s="3467" t="s">
        <v>5647</v>
      </c>
      <c r="Q41" s="3467" t="s">
        <v>5648</v>
      </c>
      <c r="R41" s="3469" t="s">
        <v>5649</v>
      </c>
      <c r="S41" s="3470"/>
      <c r="T41" s="3469" t="s">
        <v>5650</v>
      </c>
      <c r="U41" s="3471"/>
      <c r="V41" s="3471"/>
      <c r="W41" s="3470"/>
    </row>
    <row r="42" spans="1:50" ht="18" customHeight="1">
      <c r="A42" s="2" t="s">
        <v>6804</v>
      </c>
      <c r="G42" s="2782" t="s">
        <v>470</v>
      </c>
      <c r="H42" s="2782"/>
      <c r="I42" s="2782"/>
      <c r="J42" s="2213">
        <f>AD50</f>
        <v>31</v>
      </c>
      <c r="N42" s="3468"/>
      <c r="O42" s="3468"/>
      <c r="P42" s="3468"/>
      <c r="Q42" s="3468"/>
      <c r="R42" s="1754" t="s">
        <v>4910</v>
      </c>
      <c r="S42" s="1754" t="s">
        <v>5654</v>
      </c>
      <c r="T42" s="1754" t="s">
        <v>5651</v>
      </c>
      <c r="U42" s="1754" t="s">
        <v>5655</v>
      </c>
      <c r="V42" s="1754" t="s">
        <v>5656</v>
      </c>
      <c r="W42" s="1754" t="s">
        <v>5657</v>
      </c>
    </row>
    <row r="43" spans="1:50" ht="18" customHeight="1">
      <c r="D43" s="4" t="s">
        <v>471</v>
      </c>
      <c r="G43" s="2782" t="s">
        <v>469</v>
      </c>
      <c r="H43" s="2782"/>
      <c r="I43" s="2782"/>
      <c r="J43" s="2213">
        <f>J44-SUM(J33:J42)</f>
        <v>1447</v>
      </c>
      <c r="N43" s="1847" t="s">
        <v>5694</v>
      </c>
      <c r="O43" s="1752" t="s">
        <v>5652</v>
      </c>
      <c r="P43" s="1845">
        <v>443</v>
      </c>
      <c r="Q43" s="1845">
        <v>12</v>
      </c>
      <c r="R43" s="1845">
        <v>738</v>
      </c>
      <c r="S43" s="1845" t="s">
        <v>4191</v>
      </c>
      <c r="T43" s="1845">
        <v>19</v>
      </c>
      <c r="U43" s="1845">
        <v>710</v>
      </c>
      <c r="V43" s="1845" t="s">
        <v>4191</v>
      </c>
      <c r="W43" s="1845">
        <v>9</v>
      </c>
    </row>
    <row r="44" spans="1:50" ht="18" customHeight="1">
      <c r="G44" s="2894" t="s">
        <v>468</v>
      </c>
      <c r="H44" s="2894"/>
      <c r="I44" s="2894"/>
      <c r="J44" s="2213">
        <f>O50</f>
        <v>5286</v>
      </c>
      <c r="K44" s="27" t="s">
        <v>467</v>
      </c>
      <c r="N44" s="1846"/>
      <c r="O44" s="1752" t="s">
        <v>5653</v>
      </c>
      <c r="P44" s="1845">
        <v>617</v>
      </c>
      <c r="Q44" s="1845">
        <v>12</v>
      </c>
      <c r="R44" s="1845">
        <v>1147</v>
      </c>
      <c r="S44" s="1845" t="s">
        <v>4191</v>
      </c>
      <c r="T44" s="1845" t="s">
        <v>4191</v>
      </c>
      <c r="U44" s="1845">
        <v>1147</v>
      </c>
      <c r="V44" s="1845" t="s">
        <v>4191</v>
      </c>
      <c r="W44" s="1845" t="s">
        <v>4191</v>
      </c>
    </row>
    <row r="45" spans="1:50" ht="18" customHeight="1">
      <c r="G45" s="2" t="s">
        <v>6805</v>
      </c>
    </row>
    <row r="46" spans="1:50" ht="19.5" customHeight="1">
      <c r="N46" s="1188" t="s">
        <v>5205</v>
      </c>
      <c r="O46" s="1437"/>
      <c r="P46" s="1189" t="s">
        <v>4618</v>
      </c>
      <c r="Q46" s="1525" t="str">
        <f>設定!$B$12</f>
        <v>（令和7年）</v>
      </c>
    </row>
    <row r="47" spans="1:50" ht="19.5" customHeight="1">
      <c r="N47" s="1405"/>
      <c r="O47" s="1192"/>
      <c r="P47" s="1189" t="s">
        <v>4619</v>
      </c>
      <c r="Q47" s="1460" t="s">
        <v>5206</v>
      </c>
      <c r="R47" s="1755" t="str">
        <f>HYPERLINK("#", "統計表リンク")</f>
        <v>統計表リンク</v>
      </c>
    </row>
    <row r="48" spans="1:50" s="6" customFormat="1" ht="19.5" customHeight="1">
      <c r="N48" s="3270" t="s">
        <v>4673</v>
      </c>
      <c r="O48" s="3270" t="s">
        <v>814</v>
      </c>
      <c r="P48" s="3270" t="s">
        <v>5658</v>
      </c>
      <c r="Q48" s="3270" t="s">
        <v>5659</v>
      </c>
      <c r="R48" s="3472" t="s">
        <v>5660</v>
      </c>
      <c r="S48" s="3473"/>
      <c r="T48" s="3473"/>
      <c r="U48" s="3473"/>
      <c r="V48" s="3473"/>
      <c r="W48" s="3473"/>
      <c r="X48" s="3473"/>
      <c r="Y48" s="3473"/>
      <c r="Z48" s="3473"/>
      <c r="AA48" s="3473"/>
      <c r="AB48" s="3474"/>
      <c r="AC48" s="3270" t="s">
        <v>5661</v>
      </c>
      <c r="AD48" s="3270" t="s">
        <v>5662</v>
      </c>
      <c r="AE48" s="3270" t="s">
        <v>5663</v>
      </c>
      <c r="AF48" s="3472" t="s">
        <v>5660</v>
      </c>
      <c r="AG48" s="3473"/>
      <c r="AH48" s="3473"/>
      <c r="AI48" s="3474"/>
      <c r="AJ48" s="3270" t="s">
        <v>5664</v>
      </c>
      <c r="AK48" s="3472" t="s">
        <v>5660</v>
      </c>
      <c r="AL48" s="3473"/>
      <c r="AM48" s="3474"/>
      <c r="AN48" s="3270" t="s">
        <v>5665</v>
      </c>
      <c r="AO48" s="3270" t="s">
        <v>5666</v>
      </c>
      <c r="AP48" s="3270" t="s">
        <v>5667</v>
      </c>
      <c r="AQ48" s="3270" t="s">
        <v>5668</v>
      </c>
      <c r="AR48" s="3270" t="s">
        <v>5669</v>
      </c>
      <c r="AS48" s="3270" t="s">
        <v>5670</v>
      </c>
      <c r="AT48" s="3270" t="s">
        <v>5671</v>
      </c>
      <c r="AU48" s="3270" t="s">
        <v>5672</v>
      </c>
      <c r="AV48" s="12" t="s">
        <v>5660</v>
      </c>
      <c r="AW48" s="3270" t="s">
        <v>5673</v>
      </c>
      <c r="AX48" s="3270" t="s">
        <v>5674</v>
      </c>
    </row>
    <row r="49" spans="14:50" s="6" customFormat="1" ht="19.5" customHeight="1">
      <c r="N49" s="3271"/>
      <c r="O49" s="3271"/>
      <c r="P49" s="3271"/>
      <c r="Q49" s="3271"/>
      <c r="R49" s="12" t="s">
        <v>5675</v>
      </c>
      <c r="S49" s="12" t="s">
        <v>5676</v>
      </c>
      <c r="T49" s="12" t="s">
        <v>5677</v>
      </c>
      <c r="U49" s="12" t="s">
        <v>5678</v>
      </c>
      <c r="V49" s="12" t="s">
        <v>5679</v>
      </c>
      <c r="W49" s="12" t="s">
        <v>5680</v>
      </c>
      <c r="X49" s="12" t="s">
        <v>5681</v>
      </c>
      <c r="Y49" s="12" t="s">
        <v>5682</v>
      </c>
      <c r="Z49" s="12" t="s">
        <v>5683</v>
      </c>
      <c r="AA49" s="12" t="s">
        <v>5684</v>
      </c>
      <c r="AB49" s="12" t="s">
        <v>5685</v>
      </c>
      <c r="AC49" s="3271"/>
      <c r="AD49" s="3271"/>
      <c r="AE49" s="3271"/>
      <c r="AF49" s="12" t="s">
        <v>5686</v>
      </c>
      <c r="AG49" s="12" t="s">
        <v>5687</v>
      </c>
      <c r="AH49" s="12" t="s">
        <v>5688</v>
      </c>
      <c r="AI49" s="12" t="s">
        <v>5689</v>
      </c>
      <c r="AJ49" s="3271"/>
      <c r="AK49" s="12" t="s">
        <v>5690</v>
      </c>
      <c r="AL49" s="12" t="s">
        <v>5691</v>
      </c>
      <c r="AM49" s="12" t="s">
        <v>5692</v>
      </c>
      <c r="AN49" s="3271"/>
      <c r="AO49" s="3271"/>
      <c r="AP49" s="3271"/>
      <c r="AQ49" s="3271"/>
      <c r="AR49" s="3271"/>
      <c r="AS49" s="3271"/>
      <c r="AT49" s="3271"/>
      <c r="AU49" s="3271"/>
      <c r="AV49" s="12" t="s">
        <v>5693</v>
      </c>
      <c r="AW49" s="3271"/>
      <c r="AX49" s="3271"/>
    </row>
    <row r="50" spans="14:50" ht="19.5" customHeight="1">
      <c r="N50" s="53" t="s">
        <v>5694</v>
      </c>
      <c r="O50" s="1813">
        <v>5286</v>
      </c>
      <c r="P50" s="1813">
        <v>9</v>
      </c>
      <c r="Q50" s="1813">
        <v>1355</v>
      </c>
      <c r="R50" s="2292">
        <v>36</v>
      </c>
      <c r="S50" s="2292">
        <v>134</v>
      </c>
      <c r="T50" s="2292">
        <v>132</v>
      </c>
      <c r="U50" s="2292">
        <v>56</v>
      </c>
      <c r="V50" s="2292">
        <v>79</v>
      </c>
      <c r="W50" s="2292">
        <v>61</v>
      </c>
      <c r="X50" s="2292">
        <v>150</v>
      </c>
      <c r="Y50" s="2292">
        <v>273</v>
      </c>
      <c r="Z50" s="2292">
        <v>53</v>
      </c>
      <c r="AA50" s="2292">
        <v>21</v>
      </c>
      <c r="AB50" s="2292">
        <v>31</v>
      </c>
      <c r="AC50" s="2292">
        <v>56</v>
      </c>
      <c r="AD50" s="1813">
        <v>31</v>
      </c>
      <c r="AE50" s="1813">
        <v>783</v>
      </c>
      <c r="AF50" s="2292">
        <v>71</v>
      </c>
      <c r="AG50" s="2292">
        <v>314</v>
      </c>
      <c r="AH50" s="2292">
        <v>86</v>
      </c>
      <c r="AI50" s="2292">
        <v>260</v>
      </c>
      <c r="AJ50" s="1813">
        <v>368</v>
      </c>
      <c r="AK50" s="2292">
        <v>36</v>
      </c>
      <c r="AL50" s="2292">
        <v>143</v>
      </c>
      <c r="AM50" s="2292">
        <v>177</v>
      </c>
      <c r="AN50" s="2292">
        <v>65</v>
      </c>
      <c r="AO50" s="1813">
        <v>263</v>
      </c>
      <c r="AP50" s="2292">
        <v>54</v>
      </c>
      <c r="AQ50" s="1813">
        <v>2</v>
      </c>
      <c r="AR50" s="1813">
        <v>78</v>
      </c>
      <c r="AS50" s="1813">
        <v>87</v>
      </c>
      <c r="AT50" s="1813">
        <v>664</v>
      </c>
      <c r="AU50" s="1813">
        <v>142</v>
      </c>
      <c r="AV50" s="2292">
        <v>7</v>
      </c>
      <c r="AW50" s="1813">
        <v>68</v>
      </c>
      <c r="AX50" s="2292">
        <v>1261</v>
      </c>
    </row>
  </sheetData>
  <sheetProtection algorithmName="SHA-512" hashValue="g/y0Aej5Nw3/u5qkQM/CN87UsI0KnpJUUYtQnlWFo4q3D+OtH7mJCrtWUQD1Rowl5O7kTaGKQNJmfi5nfT2Vkw==" saltValue="5tuJsDlBKkxHliuF1s9sow==" spinCount="100000" sheet="1" objects="1" scenarios="1"/>
  <customSheetViews>
    <customSheetView guid="{0048CC1A-5574-4F72-829A-CCCEAA565538}" showPageBreaks="1" fitToPage="1" printArea="1" view="pageBreakPreview">
      <selection activeCell="O50" sqref="O50:AX50"/>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s>
  <mergeCells count="93">
    <mergeCell ref="AX48:AX49"/>
    <mergeCell ref="AR48:AR49"/>
    <mergeCell ref="AS48:AS49"/>
    <mergeCell ref="AT48:AT49"/>
    <mergeCell ref="AU48:AU49"/>
    <mergeCell ref="AW48:AW49"/>
    <mergeCell ref="AK48:AM48"/>
    <mergeCell ref="AN48:AN49"/>
    <mergeCell ref="AO48:AO49"/>
    <mergeCell ref="AP48:AP49"/>
    <mergeCell ref="AQ48:AQ49"/>
    <mergeCell ref="AC48:AC49"/>
    <mergeCell ref="AE48:AE49"/>
    <mergeCell ref="AD48:AD49"/>
    <mergeCell ref="AF48:AI48"/>
    <mergeCell ref="AJ48:AJ49"/>
    <mergeCell ref="N48:N49"/>
    <mergeCell ref="O48:O49"/>
    <mergeCell ref="P48:P49"/>
    <mergeCell ref="Q48:Q49"/>
    <mergeCell ref="R48:AB48"/>
    <mergeCell ref="N41:N42"/>
    <mergeCell ref="P41:P42"/>
    <mergeCell ref="Q41:Q42"/>
    <mergeCell ref="R41:S41"/>
    <mergeCell ref="T41:W41"/>
    <mergeCell ref="O41:O42"/>
    <mergeCell ref="A33:B33"/>
    <mergeCell ref="A26:B26"/>
    <mergeCell ref="A23:B23"/>
    <mergeCell ref="A25:B25"/>
    <mergeCell ref="A24:B24"/>
    <mergeCell ref="A27:B27"/>
    <mergeCell ref="A38:A41"/>
    <mergeCell ref="A37:B37"/>
    <mergeCell ref="A34:B34"/>
    <mergeCell ref="A35:B35"/>
    <mergeCell ref="A36:B36"/>
    <mergeCell ref="A5:B6"/>
    <mergeCell ref="C21:F21"/>
    <mergeCell ref="A7:B7"/>
    <mergeCell ref="C6:E6"/>
    <mergeCell ref="C5:E5"/>
    <mergeCell ref="A14:B14"/>
    <mergeCell ref="A15:B15"/>
    <mergeCell ref="A16:B16"/>
    <mergeCell ref="F7:H7"/>
    <mergeCell ref="F8:H8"/>
    <mergeCell ref="F9:H9"/>
    <mergeCell ref="G14:H14"/>
    <mergeCell ref="G15:H15"/>
    <mergeCell ref="G16:H16"/>
    <mergeCell ref="E14:F14"/>
    <mergeCell ref="E15:F15"/>
    <mergeCell ref="I9:K9"/>
    <mergeCell ref="I8:K8"/>
    <mergeCell ref="A21:B22"/>
    <mergeCell ref="A8:B8"/>
    <mergeCell ref="A9:B9"/>
    <mergeCell ref="K14:L14"/>
    <mergeCell ref="K15:L15"/>
    <mergeCell ref="K16:L16"/>
    <mergeCell ref="I14:J14"/>
    <mergeCell ref="I15:J15"/>
    <mergeCell ref="I16:J16"/>
    <mergeCell ref="E16:F16"/>
    <mergeCell ref="C14:D14"/>
    <mergeCell ref="C15:D15"/>
    <mergeCell ref="C16:D16"/>
    <mergeCell ref="G43:I43"/>
    <mergeCell ref="G44:I44"/>
    <mergeCell ref="G36:I36"/>
    <mergeCell ref="G37:I37"/>
    <mergeCell ref="G38:I38"/>
    <mergeCell ref="G39:I39"/>
    <mergeCell ref="G40:I40"/>
    <mergeCell ref="G41:I41"/>
    <mergeCell ref="A1:D1"/>
    <mergeCell ref="A2:D2"/>
    <mergeCell ref="G42:I42"/>
    <mergeCell ref="G32:I32"/>
    <mergeCell ref="G33:I33"/>
    <mergeCell ref="G34:I34"/>
    <mergeCell ref="G35:I35"/>
    <mergeCell ref="I5:K5"/>
    <mergeCell ref="I6:K6"/>
    <mergeCell ref="I7:K7"/>
    <mergeCell ref="F5:H5"/>
    <mergeCell ref="F6:H6"/>
    <mergeCell ref="G21:J21"/>
    <mergeCell ref="C7:E7"/>
    <mergeCell ref="C8:E8"/>
    <mergeCell ref="C9:E9"/>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Z23"/>
  <sheetViews>
    <sheetView view="pageBreakPreview" zoomScaleNormal="100" zoomScaleSheetLayoutView="100" workbookViewId="0">
      <selection activeCell="S14" sqref="S14"/>
    </sheetView>
  </sheetViews>
  <sheetFormatPr defaultColWidth="9" defaultRowHeight="22.9" customHeight="1"/>
  <cols>
    <col min="1" max="1" width="4.58203125" style="59" customWidth="1"/>
    <col min="2" max="2" width="17.75" style="59" customWidth="1"/>
    <col min="3" max="3" width="5.75" style="59" customWidth="1"/>
    <col min="4" max="4" width="15.58203125" style="59" customWidth="1"/>
    <col min="5" max="5" width="3.58203125" style="59" customWidth="1"/>
    <col min="6" max="8" width="10.58203125" style="59" customWidth="1"/>
    <col min="9" max="9" width="11.58203125" style="59" customWidth="1"/>
    <col min="10" max="10" width="5.58203125" style="73" customWidth="1"/>
    <col min="11" max="15" width="10.58203125" style="73" hidden="1" customWidth="1"/>
    <col min="16" max="17" width="10.58203125" style="73" customWidth="1"/>
    <col min="18" max="16384" width="9" style="73"/>
  </cols>
  <sheetData>
    <row r="1" spans="1:26" s="116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c r="Z1" s="1182"/>
    </row>
    <row r="2" spans="1:26" s="116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c r="Z2" s="1182"/>
    </row>
    <row r="3" spans="1:26" s="215" customFormat="1" ht="19.5" customHeight="1">
      <c r="A3" s="22" t="s">
        <v>3673</v>
      </c>
      <c r="B3" s="22"/>
      <c r="C3" s="22"/>
      <c r="D3" s="22"/>
      <c r="E3" s="22"/>
      <c r="F3" s="22"/>
      <c r="G3" s="22"/>
      <c r="H3" s="22"/>
      <c r="K3" s="1188" t="s">
        <v>5207</v>
      </c>
      <c r="L3" s="1437"/>
      <c r="M3" s="1189" t="s">
        <v>4618</v>
      </c>
      <c r="N3" s="1525" t="str">
        <f>設定!$B$11</f>
        <v>（令和7年度）</v>
      </c>
    </row>
    <row r="4" spans="1:26" s="215" customFormat="1" ht="19.5" customHeight="1">
      <c r="A4" s="22"/>
      <c r="B4" s="22"/>
      <c r="C4" s="22"/>
      <c r="D4" s="22"/>
      <c r="E4" s="22"/>
      <c r="F4" s="22"/>
      <c r="G4" s="22"/>
      <c r="H4" s="22"/>
      <c r="I4" s="19" t="str">
        <f>N3</f>
        <v>（令和7年度）</v>
      </c>
      <c r="K4" s="1188"/>
      <c r="L4" s="1437"/>
      <c r="M4" s="1189" t="s">
        <v>4619</v>
      </c>
      <c r="N4" s="1460" t="s">
        <v>6475</v>
      </c>
      <c r="O4" s="1755" t="str">
        <f>HYPERLINK("#", "統計表リンク")</f>
        <v>統計表リンク</v>
      </c>
    </row>
    <row r="5" spans="1:26" ht="19.5" customHeight="1">
      <c r="A5" s="3496" t="s">
        <v>532</v>
      </c>
      <c r="B5" s="3477" t="s">
        <v>399</v>
      </c>
      <c r="C5" s="3477"/>
      <c r="D5" s="3477" t="s">
        <v>531</v>
      </c>
      <c r="E5" s="3477"/>
      <c r="F5" s="3495" t="s">
        <v>530</v>
      </c>
      <c r="G5" s="3495"/>
      <c r="H5" s="3495"/>
      <c r="I5" s="3495"/>
      <c r="K5" s="1405"/>
      <c r="L5" s="1192"/>
    </row>
    <row r="6" spans="1:26" ht="30" customHeight="1">
      <c r="A6" s="3496"/>
      <c r="B6" s="3477"/>
      <c r="C6" s="3477"/>
      <c r="D6" s="3477"/>
      <c r="E6" s="3477"/>
      <c r="F6" s="214" t="s">
        <v>529</v>
      </c>
      <c r="G6" s="214" t="s">
        <v>528</v>
      </c>
      <c r="H6" s="214" t="s">
        <v>527</v>
      </c>
      <c r="I6" s="214" t="s">
        <v>526</v>
      </c>
    </row>
    <row r="7" spans="1:26" ht="19.5" customHeight="1">
      <c r="A7" s="3493" t="s">
        <v>525</v>
      </c>
      <c r="B7" s="3475" t="s">
        <v>7399</v>
      </c>
      <c r="C7" s="3476"/>
      <c r="D7" s="3482" t="s">
        <v>521</v>
      </c>
      <c r="E7" s="3483"/>
      <c r="F7" s="2434">
        <v>722</v>
      </c>
      <c r="G7" s="2282">
        <v>98.9</v>
      </c>
      <c r="H7" s="1155">
        <v>1764</v>
      </c>
      <c r="I7" s="2282">
        <v>48.3</v>
      </c>
    </row>
    <row r="8" spans="1:26" ht="30" customHeight="1">
      <c r="A8" s="3244"/>
      <c r="B8" s="3478" t="s">
        <v>7400</v>
      </c>
      <c r="C8" s="3479"/>
      <c r="D8" s="3482" t="s">
        <v>7795</v>
      </c>
      <c r="E8" s="3482"/>
      <c r="F8" s="2434">
        <v>706</v>
      </c>
      <c r="G8" s="2282">
        <v>96.7</v>
      </c>
      <c r="H8" s="1155">
        <v>1928</v>
      </c>
      <c r="I8" s="2282">
        <v>52.8</v>
      </c>
    </row>
    <row r="9" spans="1:26" ht="19.5" customHeight="1">
      <c r="A9" s="3244"/>
      <c r="B9" s="3480" t="s">
        <v>7401</v>
      </c>
      <c r="C9" s="3481"/>
      <c r="D9" s="3482" t="s">
        <v>521</v>
      </c>
      <c r="E9" s="3482"/>
      <c r="F9" s="2434">
        <v>725</v>
      </c>
      <c r="G9" s="2282">
        <v>99.3</v>
      </c>
      <c r="H9" s="1155">
        <v>1853</v>
      </c>
      <c r="I9" s="2282">
        <v>42.3</v>
      </c>
    </row>
    <row r="10" spans="1:26" ht="19.5" customHeight="1">
      <c r="A10" s="3244"/>
      <c r="B10" s="3475" t="s">
        <v>524</v>
      </c>
      <c r="C10" s="3476"/>
      <c r="D10" s="3482" t="s">
        <v>521</v>
      </c>
      <c r="E10" s="3482"/>
      <c r="F10" s="2434">
        <v>717</v>
      </c>
      <c r="G10" s="2282">
        <v>98.2</v>
      </c>
      <c r="H10" s="1155">
        <v>1842</v>
      </c>
      <c r="I10" s="2282">
        <v>50.5</v>
      </c>
    </row>
    <row r="11" spans="1:26" ht="19.5" customHeight="1">
      <c r="A11" s="3244"/>
      <c r="B11" s="3475" t="s">
        <v>523</v>
      </c>
      <c r="C11" s="3476"/>
      <c r="D11" s="3482" t="s">
        <v>522</v>
      </c>
      <c r="E11" s="3482"/>
      <c r="F11" s="2434">
        <v>363</v>
      </c>
      <c r="G11" s="2282">
        <v>99.5</v>
      </c>
      <c r="H11" s="1155">
        <v>979</v>
      </c>
      <c r="I11" s="2282">
        <v>53.6</v>
      </c>
    </row>
    <row r="12" spans="1:26" ht="19.5" customHeight="1">
      <c r="A12" s="3244"/>
      <c r="B12" s="3475" t="s">
        <v>520</v>
      </c>
      <c r="C12" s="3476"/>
      <c r="D12" s="3482" t="s">
        <v>519</v>
      </c>
      <c r="E12" s="3482"/>
      <c r="F12" s="2434">
        <v>721</v>
      </c>
      <c r="G12" s="2282">
        <v>98.8</v>
      </c>
      <c r="H12" s="1155">
        <v>2271</v>
      </c>
      <c r="I12" s="2282">
        <v>51.8</v>
      </c>
    </row>
    <row r="13" spans="1:26" ht="19.5" customHeight="1">
      <c r="A13" s="3244"/>
      <c r="B13" s="3475" t="s">
        <v>7402</v>
      </c>
      <c r="C13" s="3476"/>
      <c r="D13" s="3482" t="s">
        <v>522</v>
      </c>
      <c r="E13" s="3482"/>
      <c r="F13" s="2434">
        <v>356</v>
      </c>
      <c r="G13" s="2282">
        <v>97.5</v>
      </c>
      <c r="H13" s="1155">
        <v>853</v>
      </c>
      <c r="I13" s="2282">
        <v>46.7</v>
      </c>
    </row>
    <row r="14" spans="1:26" ht="19.5" customHeight="1">
      <c r="A14" s="3244"/>
      <c r="B14" s="3480" t="s">
        <v>7403</v>
      </c>
      <c r="C14" s="3481"/>
      <c r="D14" s="3482" t="s">
        <v>518</v>
      </c>
      <c r="E14" s="3482"/>
      <c r="F14" s="2434">
        <v>361</v>
      </c>
      <c r="G14" s="2282">
        <v>98.9</v>
      </c>
      <c r="H14" s="1155">
        <v>957</v>
      </c>
      <c r="I14" s="2282">
        <v>43.7</v>
      </c>
    </row>
    <row r="15" spans="1:26" ht="19.5" customHeight="1">
      <c r="A15" s="3244"/>
      <c r="B15" s="3491" t="s">
        <v>4204</v>
      </c>
      <c r="C15" s="3492"/>
      <c r="D15" s="3482" t="s">
        <v>9057</v>
      </c>
      <c r="E15" s="3482"/>
      <c r="F15" s="2434">
        <v>363</v>
      </c>
      <c r="G15" s="2282">
        <v>99.5</v>
      </c>
      <c r="H15" s="1155">
        <v>957</v>
      </c>
      <c r="I15" s="2282">
        <v>52.4</v>
      </c>
    </row>
    <row r="16" spans="1:26" ht="19.5" customHeight="1">
      <c r="A16" s="3244"/>
      <c r="B16" s="3486" t="s">
        <v>7404</v>
      </c>
      <c r="C16" s="3487"/>
      <c r="D16" s="3488" t="s">
        <v>519</v>
      </c>
      <c r="E16" s="3489"/>
      <c r="F16" s="2435">
        <v>623</v>
      </c>
      <c r="G16" s="2282">
        <v>85.3</v>
      </c>
      <c r="H16" s="1155">
        <v>1723</v>
      </c>
      <c r="I16" s="2282">
        <v>39.299999999999997</v>
      </c>
    </row>
    <row r="17" spans="1:9" ht="19.5" customHeight="1">
      <c r="A17" s="3244"/>
      <c r="B17" s="3484" t="s">
        <v>7405</v>
      </c>
      <c r="C17" s="3485"/>
      <c r="D17" s="3482" t="s">
        <v>522</v>
      </c>
      <c r="E17" s="3482"/>
      <c r="F17" s="2435">
        <v>357</v>
      </c>
      <c r="G17" s="2282">
        <v>97.8</v>
      </c>
      <c r="H17" s="1155">
        <v>987</v>
      </c>
      <c r="I17" s="2282">
        <v>54.1</v>
      </c>
    </row>
    <row r="18" spans="1:9" ht="19.5" customHeight="1">
      <c r="A18" s="3244"/>
      <c r="B18" s="3475" t="s">
        <v>6632</v>
      </c>
      <c r="C18" s="3476"/>
      <c r="D18" s="3482" t="s">
        <v>521</v>
      </c>
      <c r="E18" s="3482"/>
      <c r="F18" s="2434">
        <v>707</v>
      </c>
      <c r="G18" s="2282">
        <v>96.8</v>
      </c>
      <c r="H18" s="1155">
        <v>1731</v>
      </c>
      <c r="I18" s="2282">
        <v>47.4</v>
      </c>
    </row>
    <row r="19" spans="1:9" ht="19.5" customHeight="1">
      <c r="A19" s="3494"/>
      <c r="B19" s="3475" t="s">
        <v>7842</v>
      </c>
      <c r="C19" s="3476"/>
      <c r="D19" s="3482" t="s">
        <v>518</v>
      </c>
      <c r="E19" s="3482"/>
      <c r="F19" s="2434">
        <v>363</v>
      </c>
      <c r="G19" s="2282">
        <v>99.5</v>
      </c>
      <c r="H19" s="1155">
        <v>949</v>
      </c>
      <c r="I19" s="2282">
        <v>43.3</v>
      </c>
    </row>
    <row r="20" spans="1:9" ht="19.5" customHeight="1">
      <c r="A20" s="7"/>
      <c r="B20" s="7"/>
      <c r="C20" s="7"/>
      <c r="D20" s="7"/>
      <c r="E20" s="7"/>
      <c r="F20" s="7"/>
      <c r="G20" s="213"/>
      <c r="I20" s="212" t="s">
        <v>517</v>
      </c>
    </row>
    <row r="22" spans="1:9" ht="22.9" customHeight="1">
      <c r="A22" s="3490" t="s">
        <v>3675</v>
      </c>
      <c r="B22" s="3490"/>
      <c r="C22" s="3490"/>
      <c r="D22" s="3490"/>
      <c r="E22" s="3490"/>
      <c r="F22" s="3490"/>
      <c r="G22" s="3490"/>
      <c r="H22" s="3490"/>
      <c r="I22" s="3490"/>
    </row>
    <row r="23" spans="1:9" ht="22.9" customHeight="1">
      <c r="A23" s="3490" t="s">
        <v>3482</v>
      </c>
      <c r="B23" s="3490"/>
      <c r="C23" s="3490"/>
      <c r="D23" s="3490"/>
      <c r="E23" s="3490"/>
      <c r="F23" s="3490"/>
      <c r="G23" s="3490"/>
      <c r="H23" s="3490"/>
      <c r="I23" s="3490"/>
    </row>
  </sheetData>
  <sheetProtection algorithmName="SHA-512" hashValue="CTul0hkiXuRDKKA4bro3uLola95TTxWKwvjNYxnmj3x5ZJDxniLj65gP9dr6cwNeQWx+WNqG7hIjxHF4KfjG+Q==" saltValue="4aRbvDrKZU3Dfjr5JERt9w==" spinCount="100000" sheet="1" objects="1" scenarios="1"/>
  <customSheetViews>
    <customSheetView guid="{0048CC1A-5574-4F72-829A-CCCEAA565538}" showPageBreaks="1" fitToPage="1" printArea="1" view="pageBreakPreview" topLeftCell="A5">
      <selection activeCell="K8" sqref="K8"/>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D10" sqref="D10:E10"/>
      <pageMargins left="0.78740157480314965" right="0.78740157480314965" top="0.98425196850393704" bottom="0.98425196850393704" header="0.51181102362204722" footer="0.51181102362204722"/>
      <printOptions horizontalCentered="1"/>
      <headerFooter alignWithMargins="0"/>
    </customSheetView>
  </customSheetViews>
  <mergeCells count="35">
    <mergeCell ref="F5:I5"/>
    <mergeCell ref="D12:E12"/>
    <mergeCell ref="A5:A6"/>
    <mergeCell ref="D5:E6"/>
    <mergeCell ref="B14:C14"/>
    <mergeCell ref="D8:E8"/>
    <mergeCell ref="A23:I23"/>
    <mergeCell ref="D9:E9"/>
    <mergeCell ref="D19:E19"/>
    <mergeCell ref="D13:E13"/>
    <mergeCell ref="A22:I22"/>
    <mergeCell ref="D14:E14"/>
    <mergeCell ref="B11:C11"/>
    <mergeCell ref="D11:E11"/>
    <mergeCell ref="B15:C15"/>
    <mergeCell ref="D15:E15"/>
    <mergeCell ref="A7:A19"/>
    <mergeCell ref="D17:E17"/>
    <mergeCell ref="B18:C18"/>
    <mergeCell ref="D18:E18"/>
    <mergeCell ref="A1:D1"/>
    <mergeCell ref="A2:D2"/>
    <mergeCell ref="B19:C19"/>
    <mergeCell ref="B5:C6"/>
    <mergeCell ref="B8:C8"/>
    <mergeCell ref="B9:C9"/>
    <mergeCell ref="B12:C12"/>
    <mergeCell ref="B13:C13"/>
    <mergeCell ref="B7:C7"/>
    <mergeCell ref="D7:E7"/>
    <mergeCell ref="B10:C10"/>
    <mergeCell ref="D10:E10"/>
    <mergeCell ref="B17:C17"/>
    <mergeCell ref="B16:C16"/>
    <mergeCell ref="D16:E16"/>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A50"/>
  <sheetViews>
    <sheetView view="pageBreakPreview" zoomScale="85" zoomScaleNormal="100" zoomScaleSheetLayoutView="85" workbookViewId="0">
      <selection activeCell="V17" sqref="V17"/>
    </sheetView>
  </sheetViews>
  <sheetFormatPr defaultColWidth="9" defaultRowHeight="14.25" customHeight="1"/>
  <cols>
    <col min="1" max="10" width="10.08203125" style="63" customWidth="1"/>
    <col min="11" max="11" width="5.5" style="63" customWidth="1"/>
    <col min="12" max="21" width="10.58203125" style="63" hidden="1" customWidth="1"/>
    <col min="22" max="23" width="10.58203125" style="63" customWidth="1"/>
    <col min="24" max="16384" width="9" style="63"/>
  </cols>
  <sheetData>
    <row r="1" spans="1:27"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c r="AA1" s="1181"/>
    </row>
    <row r="2" spans="1:27"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c r="AA2" s="1181"/>
    </row>
    <row r="3" spans="1:27" s="78" customFormat="1" ht="17.149999999999999" customHeight="1">
      <c r="A3" s="269" t="s">
        <v>3483</v>
      </c>
      <c r="B3" s="269"/>
      <c r="C3" s="269"/>
      <c r="D3" s="269"/>
      <c r="E3" s="269"/>
      <c r="F3" s="269"/>
      <c r="G3" s="269"/>
    </row>
    <row r="4" spans="1:27" ht="17.149999999999999" customHeight="1">
      <c r="A4" s="192" t="s">
        <v>611</v>
      </c>
      <c r="B4" s="189"/>
      <c r="C4" s="189"/>
      <c r="D4" s="189"/>
      <c r="E4" s="189"/>
      <c r="F4" s="189"/>
      <c r="G4" s="189"/>
      <c r="L4" s="1188" t="s">
        <v>5208</v>
      </c>
      <c r="M4" s="1437"/>
      <c r="N4" s="1189" t="s">
        <v>4618</v>
      </c>
      <c r="O4" s="1525" t="str">
        <f>設定!$B$9</f>
        <v>（令和7年度末現在）</v>
      </c>
    </row>
    <row r="5" spans="1:27" ht="17.149999999999999" customHeight="1">
      <c r="A5" s="204" t="s">
        <v>610</v>
      </c>
      <c r="B5" s="189"/>
      <c r="C5" s="189"/>
      <c r="D5" s="189"/>
      <c r="E5" s="189"/>
      <c r="F5" s="268"/>
      <c r="G5" s="2472" t="str">
        <f>O4</f>
        <v>（令和7年度末現在）</v>
      </c>
      <c r="H5" s="73"/>
      <c r="I5" s="160"/>
      <c r="L5" s="1405"/>
      <c r="M5" s="1192"/>
      <c r="N5" s="1189" t="s">
        <v>4619</v>
      </c>
      <c r="O5" s="1460" t="s">
        <v>5209</v>
      </c>
      <c r="P5" s="1755" t="str">
        <f>HYPERLINK("#", "統計表リンク")</f>
        <v>統計表リンク</v>
      </c>
    </row>
    <row r="6" spans="1:27" ht="17.149999999999999" customHeight="1">
      <c r="A6" s="252" t="s">
        <v>601</v>
      </c>
      <c r="B6" s="250" t="s">
        <v>262</v>
      </c>
      <c r="C6" s="253" t="s">
        <v>609</v>
      </c>
      <c r="D6" s="253" t="s">
        <v>608</v>
      </c>
      <c r="E6" s="253" t="s">
        <v>607</v>
      </c>
      <c r="F6" s="254" t="s">
        <v>606</v>
      </c>
      <c r="G6" s="2471" t="s">
        <v>605</v>
      </c>
      <c r="H6" s="161"/>
      <c r="L6" s="1848" t="s">
        <v>507</v>
      </c>
      <c r="M6" s="1848" t="s">
        <v>4910</v>
      </c>
      <c r="N6" s="1848" t="s">
        <v>5695</v>
      </c>
      <c r="O6" s="1848" t="s">
        <v>5696</v>
      </c>
      <c r="P6" s="1848" t="s">
        <v>5697</v>
      </c>
      <c r="Q6" s="1848" t="s">
        <v>5698</v>
      </c>
      <c r="R6" s="1848" t="s">
        <v>5699</v>
      </c>
      <c r="S6" s="1848" t="s">
        <v>5700</v>
      </c>
      <c r="T6" s="1848" t="s">
        <v>5701</v>
      </c>
      <c r="U6" s="1848" t="s">
        <v>5702</v>
      </c>
    </row>
    <row r="7" spans="1:27" ht="17.149999999999999" customHeight="1">
      <c r="A7" s="263" t="s">
        <v>550</v>
      </c>
      <c r="B7" s="1286">
        <f>M7</f>
        <v>113893</v>
      </c>
      <c r="C7" s="1286">
        <f t="shared" ref="C7:G7" si="0">N7</f>
        <v>23669</v>
      </c>
      <c r="D7" s="1286">
        <f t="shared" si="0"/>
        <v>10336</v>
      </c>
      <c r="E7" s="1286">
        <f t="shared" si="0"/>
        <v>9353</v>
      </c>
      <c r="F7" s="1286">
        <f t="shared" si="0"/>
        <v>9796</v>
      </c>
      <c r="G7" s="1286">
        <f t="shared" si="0"/>
        <v>11440</v>
      </c>
      <c r="H7" s="161"/>
      <c r="L7" s="1848" t="s">
        <v>5638</v>
      </c>
      <c r="M7" s="1844">
        <v>113893</v>
      </c>
      <c r="N7" s="1844">
        <v>23669</v>
      </c>
      <c r="O7" s="1844">
        <v>10336</v>
      </c>
      <c r="P7" s="1844">
        <v>9353</v>
      </c>
      <c r="Q7" s="1844">
        <v>9796</v>
      </c>
      <c r="R7" s="1844">
        <v>11440</v>
      </c>
      <c r="S7" s="1844">
        <v>14024</v>
      </c>
      <c r="T7" s="1844">
        <v>14043</v>
      </c>
      <c r="U7" s="1856">
        <v>9309</v>
      </c>
    </row>
    <row r="8" spans="1:27" ht="9" customHeight="1">
      <c r="A8" s="267"/>
      <c r="B8" s="266"/>
      <c r="C8" s="266"/>
      <c r="D8" s="266"/>
      <c r="E8" s="266"/>
      <c r="F8" s="266"/>
      <c r="G8" s="266"/>
      <c r="H8" s="693"/>
      <c r="I8" s="693"/>
      <c r="J8" s="693"/>
      <c r="K8" s="162"/>
      <c r="L8" s="161"/>
    </row>
    <row r="9" spans="1:27" ht="17.149999999999999" customHeight="1">
      <c r="A9" s="252" t="s">
        <v>601</v>
      </c>
      <c r="B9" s="264" t="s">
        <v>604</v>
      </c>
      <c r="C9" s="265" t="s">
        <v>603</v>
      </c>
      <c r="D9" s="265" t="s">
        <v>602</v>
      </c>
      <c r="E9" s="265" t="s">
        <v>600</v>
      </c>
      <c r="F9" s="264" t="s">
        <v>599</v>
      </c>
      <c r="G9" s="253" t="s">
        <v>598</v>
      </c>
      <c r="I9" s="161"/>
      <c r="L9" s="1848" t="s">
        <v>507</v>
      </c>
      <c r="M9" s="1848" t="s">
        <v>5703</v>
      </c>
      <c r="N9" s="1848" t="s">
        <v>5704</v>
      </c>
      <c r="O9" s="1848" t="s">
        <v>5705</v>
      </c>
      <c r="P9" s="1848" t="s">
        <v>5706</v>
      </c>
      <c r="Q9" s="1848" t="s">
        <v>5707</v>
      </c>
      <c r="R9" s="1848" t="s">
        <v>5708</v>
      </c>
      <c r="S9" s="1848" t="s">
        <v>5709</v>
      </c>
      <c r="T9" s="1848" t="s">
        <v>7415</v>
      </c>
      <c r="U9" s="1848" t="s">
        <v>7416</v>
      </c>
    </row>
    <row r="10" spans="1:27" ht="17.149999999999999" customHeight="1">
      <c r="A10" s="263" t="s">
        <v>550</v>
      </c>
      <c r="B10" s="1286">
        <f>S7</f>
        <v>14024</v>
      </c>
      <c r="C10" s="1286">
        <f>T7</f>
        <v>14043</v>
      </c>
      <c r="D10" s="1286">
        <f>U7</f>
        <v>9309</v>
      </c>
      <c r="E10" s="1286">
        <f>M10</f>
        <v>7109</v>
      </c>
      <c r="F10" s="1286">
        <f>N10</f>
        <v>2318</v>
      </c>
      <c r="G10" s="1286">
        <f>O10</f>
        <v>841</v>
      </c>
      <c r="L10" s="1848" t="s">
        <v>5638</v>
      </c>
      <c r="M10" s="1844">
        <v>7109</v>
      </c>
      <c r="N10" s="1844">
        <v>2318</v>
      </c>
      <c r="O10" s="1844">
        <v>841</v>
      </c>
      <c r="P10" s="1844">
        <v>561</v>
      </c>
      <c r="Q10" s="1844">
        <v>330</v>
      </c>
      <c r="R10" s="1844">
        <v>222</v>
      </c>
      <c r="S10" s="1844">
        <v>124</v>
      </c>
      <c r="T10" s="1844">
        <v>82</v>
      </c>
      <c r="U10" s="1844">
        <v>336</v>
      </c>
    </row>
    <row r="11" spans="1:27" ht="10.5" customHeight="1">
      <c r="A11" s="261"/>
      <c r="B11" s="189"/>
      <c r="C11" s="260"/>
      <c r="D11" s="260"/>
      <c r="E11" s="260"/>
      <c r="F11" s="260"/>
      <c r="G11" s="260"/>
      <c r="I11" s="68"/>
      <c r="J11" s="68"/>
    </row>
    <row r="12" spans="1:27" ht="17.149999999999999" customHeight="1">
      <c r="A12" s="252" t="s">
        <v>601</v>
      </c>
      <c r="B12" s="253" t="s">
        <v>597</v>
      </c>
      <c r="C12" s="254" t="s">
        <v>596</v>
      </c>
      <c r="D12" s="254" t="s">
        <v>595</v>
      </c>
      <c r="E12" s="253" t="s">
        <v>594</v>
      </c>
      <c r="F12" s="253" t="s">
        <v>7414</v>
      </c>
      <c r="G12" s="253" t="s">
        <v>7413</v>
      </c>
      <c r="I12" s="68"/>
      <c r="J12" s="68"/>
    </row>
    <row r="13" spans="1:27" ht="17.149999999999999" customHeight="1">
      <c r="A13" s="263" t="s">
        <v>550</v>
      </c>
      <c r="B13" s="1286">
        <f t="shared" ref="B13:G13" si="1">P10</f>
        <v>561</v>
      </c>
      <c r="C13" s="1286">
        <f t="shared" si="1"/>
        <v>330</v>
      </c>
      <c r="D13" s="1286">
        <f t="shared" si="1"/>
        <v>222</v>
      </c>
      <c r="E13" s="1286">
        <f t="shared" si="1"/>
        <v>124</v>
      </c>
      <c r="F13" s="1286">
        <f t="shared" si="1"/>
        <v>82</v>
      </c>
      <c r="G13" s="1286">
        <f t="shared" si="1"/>
        <v>336</v>
      </c>
      <c r="I13" s="68"/>
      <c r="J13" s="68"/>
    </row>
    <row r="14" spans="1:27" ht="17.149999999999999" customHeight="1">
      <c r="A14" s="397"/>
      <c r="B14" s="189"/>
      <c r="C14" s="2470"/>
      <c r="D14" s="2470"/>
      <c r="E14" s="2470"/>
      <c r="F14" s="2470"/>
      <c r="G14" s="68" t="s">
        <v>556</v>
      </c>
      <c r="I14" s="68"/>
      <c r="J14" s="68"/>
    </row>
    <row r="15" spans="1:27" ht="17.149999999999999" customHeight="1">
      <c r="A15" s="189"/>
      <c r="B15" s="189"/>
      <c r="C15" s="189"/>
      <c r="D15" s="189"/>
      <c r="E15" s="189"/>
      <c r="F15" s="259"/>
      <c r="G15" s="59"/>
      <c r="H15" s="73"/>
      <c r="I15" s="73"/>
      <c r="J15" s="73"/>
      <c r="L15" s="1188" t="s">
        <v>5279</v>
      </c>
      <c r="M15" s="1437"/>
      <c r="N15" s="1189" t="s">
        <v>4618</v>
      </c>
      <c r="O15" s="1525" t="str">
        <f>設定!$B$9</f>
        <v>（令和7年度末現在）</v>
      </c>
    </row>
    <row r="16" spans="1:27" ht="17.149999999999999" customHeight="1">
      <c r="A16" s="204" t="s">
        <v>593</v>
      </c>
      <c r="B16" s="189"/>
      <c r="C16" s="189"/>
      <c r="D16" s="189"/>
      <c r="E16" s="189"/>
      <c r="F16" s="189"/>
      <c r="G16" s="258"/>
      <c r="H16" s="257"/>
      <c r="I16" s="160" t="str">
        <f>O15</f>
        <v>（令和7年度末現在）</v>
      </c>
      <c r="J16" s="160"/>
      <c r="L16" s="1405"/>
      <c r="M16" s="1192"/>
      <c r="N16" s="1189" t="s">
        <v>4619</v>
      </c>
      <c r="O16" s="1460" t="s">
        <v>5210</v>
      </c>
      <c r="P16" s="1755" t="str">
        <f>HYPERLINK("#", "統計表リンク")</f>
        <v>統計表リンク</v>
      </c>
    </row>
    <row r="17" spans="1:20" ht="17.149999999999999" customHeight="1">
      <c r="A17" s="252" t="s">
        <v>590</v>
      </c>
      <c r="B17" s="250" t="s">
        <v>262</v>
      </c>
      <c r="C17" s="253" t="s">
        <v>589</v>
      </c>
      <c r="D17" s="253" t="s">
        <v>588</v>
      </c>
      <c r="E17" s="253" t="s">
        <v>587</v>
      </c>
      <c r="F17" s="254" t="s">
        <v>586</v>
      </c>
      <c r="G17" s="254" t="s">
        <v>585</v>
      </c>
      <c r="H17" s="253" t="s">
        <v>584</v>
      </c>
      <c r="I17" s="179" t="s">
        <v>583</v>
      </c>
      <c r="J17" s="638"/>
      <c r="L17" s="1848" t="s">
        <v>507</v>
      </c>
      <c r="M17" s="1848" t="s">
        <v>814</v>
      </c>
      <c r="N17" s="1848" t="s">
        <v>5710</v>
      </c>
      <c r="O17" s="1848" t="s">
        <v>5711</v>
      </c>
      <c r="P17" s="1848" t="s">
        <v>5712</v>
      </c>
      <c r="Q17" s="1848" t="s">
        <v>5713</v>
      </c>
      <c r="R17" s="1848" t="s">
        <v>5714</v>
      </c>
      <c r="S17" s="1848" t="s">
        <v>5715</v>
      </c>
      <c r="T17" s="1848" t="s">
        <v>5716</v>
      </c>
    </row>
    <row r="18" spans="1:20" ht="17.149999999999999" customHeight="1">
      <c r="A18" s="252" t="s">
        <v>582</v>
      </c>
      <c r="B18" s="2436">
        <f>M18</f>
        <v>26155</v>
      </c>
      <c r="C18" s="2436">
        <f t="shared" ref="C18:I18" si="2">N18</f>
        <v>3322</v>
      </c>
      <c r="D18" s="2436">
        <f t="shared" si="2"/>
        <v>3122</v>
      </c>
      <c r="E18" s="2436">
        <f t="shared" si="2"/>
        <v>5076</v>
      </c>
      <c r="F18" s="2436">
        <f t="shared" si="2"/>
        <v>4992</v>
      </c>
      <c r="G18" s="2436">
        <f t="shared" si="2"/>
        <v>3705</v>
      </c>
      <c r="H18" s="2436">
        <f t="shared" si="2"/>
        <v>3570</v>
      </c>
      <c r="I18" s="2436">
        <f t="shared" si="2"/>
        <v>2368</v>
      </c>
      <c r="J18" s="2296"/>
      <c r="L18" s="1848" t="s">
        <v>5638</v>
      </c>
      <c r="M18" s="1844">
        <v>26155</v>
      </c>
      <c r="N18" s="1844">
        <v>3322</v>
      </c>
      <c r="O18" s="1844">
        <v>3122</v>
      </c>
      <c r="P18" s="1844">
        <v>5076</v>
      </c>
      <c r="Q18" s="1844">
        <v>4992</v>
      </c>
      <c r="R18" s="1844">
        <v>3705</v>
      </c>
      <c r="S18" s="1844">
        <v>3570</v>
      </c>
      <c r="T18" s="1844">
        <v>2368</v>
      </c>
    </row>
    <row r="19" spans="1:20" ht="17.149999999999999" customHeight="1">
      <c r="A19" s="189"/>
      <c r="B19" s="189"/>
      <c r="C19" s="189"/>
      <c r="D19" s="189"/>
      <c r="E19" s="189"/>
      <c r="F19" s="189"/>
      <c r="G19" s="189"/>
      <c r="I19" s="68" t="s">
        <v>556</v>
      </c>
      <c r="J19" s="68"/>
    </row>
    <row r="20" spans="1:20" ht="17.149999999999999" customHeight="1">
      <c r="A20" s="189"/>
      <c r="B20" s="189"/>
      <c r="C20" s="189"/>
      <c r="D20" s="189"/>
      <c r="E20" s="189"/>
      <c r="F20" s="189"/>
      <c r="G20" s="189"/>
      <c r="I20" s="68"/>
      <c r="J20" s="68"/>
      <c r="L20" s="1188" t="s">
        <v>5071</v>
      </c>
      <c r="M20" s="1437"/>
      <c r="N20" s="1189" t="s">
        <v>4618</v>
      </c>
      <c r="O20" s="1525" t="str">
        <f>"（"&amp;設定!$B$4&amp;設定!$C$4&amp;"年3月利用分）"</f>
        <v>（令和8年3月利用分）</v>
      </c>
    </row>
    <row r="21" spans="1:20" ht="17.149999999999999" customHeight="1">
      <c r="A21" s="204" t="s">
        <v>592</v>
      </c>
      <c r="B21" s="189"/>
      <c r="C21" s="189"/>
      <c r="D21" s="189"/>
      <c r="E21" s="189"/>
      <c r="F21" s="189"/>
      <c r="G21" s="189"/>
      <c r="I21" s="68" t="str">
        <f>O20</f>
        <v>（令和8年3月利用分）</v>
      </c>
      <c r="J21" s="68"/>
      <c r="L21" s="1405"/>
      <c r="M21" s="1192"/>
      <c r="N21" s="1189" t="s">
        <v>4619</v>
      </c>
      <c r="O21" s="1460" t="s">
        <v>5514</v>
      </c>
      <c r="P21" s="1755" t="str">
        <f>HYPERLINK("#", "統計表リンク")</f>
        <v>統計表リンク</v>
      </c>
    </row>
    <row r="22" spans="1:20" ht="17.149999999999999" customHeight="1">
      <c r="A22" s="252" t="s">
        <v>590</v>
      </c>
      <c r="B22" s="250" t="s">
        <v>262</v>
      </c>
      <c r="C22" s="253" t="s">
        <v>589</v>
      </c>
      <c r="D22" s="253" t="s">
        <v>588</v>
      </c>
      <c r="E22" s="253" t="s">
        <v>587</v>
      </c>
      <c r="F22" s="254" t="s">
        <v>586</v>
      </c>
      <c r="G22" s="254" t="s">
        <v>585</v>
      </c>
      <c r="H22" s="253" t="s">
        <v>584</v>
      </c>
      <c r="I22" s="179" t="s">
        <v>583</v>
      </c>
      <c r="J22" s="638"/>
      <c r="L22" s="3498" t="s">
        <v>4673</v>
      </c>
      <c r="M22" s="3498" t="s">
        <v>5717</v>
      </c>
      <c r="N22" s="3498"/>
      <c r="O22" s="3498"/>
      <c r="P22" s="3498"/>
      <c r="Q22" s="3498"/>
      <c r="R22" s="3498"/>
      <c r="S22" s="3498"/>
      <c r="T22" s="3498"/>
    </row>
    <row r="23" spans="1:20" ht="17.149999999999999" customHeight="1">
      <c r="A23" s="252" t="s">
        <v>576</v>
      </c>
      <c r="B23" s="2436">
        <f>M24</f>
        <v>16380</v>
      </c>
      <c r="C23" s="2436">
        <f t="shared" ref="C23:I23" si="3">N24</f>
        <v>941</v>
      </c>
      <c r="D23" s="2436">
        <f t="shared" si="3"/>
        <v>1502</v>
      </c>
      <c r="E23" s="2436">
        <f t="shared" si="3"/>
        <v>3819</v>
      </c>
      <c r="F23" s="2436">
        <f t="shared" si="3"/>
        <v>4231</v>
      </c>
      <c r="G23" s="2436">
        <f t="shared" si="3"/>
        <v>2650</v>
      </c>
      <c r="H23" s="2436">
        <f t="shared" si="3"/>
        <v>1977</v>
      </c>
      <c r="I23" s="2436">
        <f t="shared" si="3"/>
        <v>1260</v>
      </c>
      <c r="J23" s="2296"/>
      <c r="L23" s="3498"/>
      <c r="M23" s="1849" t="s">
        <v>814</v>
      </c>
      <c r="N23" s="1849" t="s">
        <v>5718</v>
      </c>
      <c r="O23" s="1849" t="s">
        <v>5719</v>
      </c>
      <c r="P23" s="1849" t="s">
        <v>5720</v>
      </c>
      <c r="Q23" s="1849" t="s">
        <v>5721</v>
      </c>
      <c r="R23" s="1849" t="s">
        <v>5722</v>
      </c>
      <c r="S23" s="1849" t="s">
        <v>5723</v>
      </c>
      <c r="T23" s="1849" t="s">
        <v>5724</v>
      </c>
    </row>
    <row r="24" spans="1:20" ht="17.149999999999999" customHeight="1">
      <c r="A24" s="189"/>
      <c r="B24" s="189"/>
      <c r="C24" s="255"/>
      <c r="D24" s="255"/>
      <c r="E24" s="255"/>
      <c r="F24" s="255"/>
      <c r="G24" s="255"/>
      <c r="H24" s="162"/>
      <c r="I24" s="68" t="s">
        <v>556</v>
      </c>
      <c r="J24" s="68"/>
      <c r="L24" s="1849" t="s">
        <v>5694</v>
      </c>
      <c r="M24" s="1516">
        <v>16380</v>
      </c>
      <c r="N24" s="1516">
        <v>941</v>
      </c>
      <c r="O24" s="1516">
        <v>1502</v>
      </c>
      <c r="P24" s="1516">
        <v>3819</v>
      </c>
      <c r="Q24" s="1516">
        <v>4231</v>
      </c>
      <c r="R24" s="1516">
        <v>2650</v>
      </c>
      <c r="S24" s="1516">
        <v>1977</v>
      </c>
      <c r="T24" s="1516">
        <v>1260</v>
      </c>
    </row>
    <row r="25" spans="1:20" ht="17.149999999999999" customHeight="1">
      <c r="A25" s="256"/>
      <c r="B25" s="189"/>
      <c r="C25" s="255"/>
      <c r="D25" s="255"/>
      <c r="E25" s="255"/>
      <c r="F25" s="255"/>
      <c r="G25" s="255"/>
      <c r="H25" s="162"/>
      <c r="I25" s="162"/>
      <c r="J25" s="162"/>
    </row>
    <row r="26" spans="1:20" ht="17.149999999999999" customHeight="1">
      <c r="A26" s="204" t="s">
        <v>591</v>
      </c>
      <c r="B26" s="189"/>
      <c r="C26" s="189"/>
      <c r="D26" s="189"/>
      <c r="E26" s="189"/>
      <c r="F26" s="189"/>
      <c r="G26" s="255"/>
      <c r="H26" s="162"/>
      <c r="I26" s="68" t="str">
        <f>O26</f>
        <v>（令和8年3月利用分）</v>
      </c>
      <c r="J26" s="68"/>
      <c r="L26" s="1188" t="s">
        <v>5211</v>
      </c>
      <c r="M26" s="1437"/>
      <c r="N26" s="1189" t="s">
        <v>4618</v>
      </c>
      <c r="O26" s="1525" t="str">
        <f>"（"&amp;設定!$B$4&amp;設定!$C$4&amp;"年3月利用分）"</f>
        <v>（令和8年3月利用分）</v>
      </c>
    </row>
    <row r="27" spans="1:20" ht="17.149999999999999" customHeight="1">
      <c r="A27" s="252" t="s">
        <v>590</v>
      </c>
      <c r="B27" s="250" t="s">
        <v>262</v>
      </c>
      <c r="C27" s="253" t="s">
        <v>589</v>
      </c>
      <c r="D27" s="253" t="s">
        <v>588</v>
      </c>
      <c r="E27" s="253" t="s">
        <v>587</v>
      </c>
      <c r="F27" s="254" t="s">
        <v>586</v>
      </c>
      <c r="G27" s="254" t="s">
        <v>585</v>
      </c>
      <c r="H27" s="253" t="s">
        <v>584</v>
      </c>
      <c r="I27" s="179" t="s">
        <v>583</v>
      </c>
      <c r="J27" s="638"/>
      <c r="L27" s="1405"/>
      <c r="M27" s="1192"/>
      <c r="N27" s="1189" t="s">
        <v>4619</v>
      </c>
      <c r="O27" s="1460" t="s">
        <v>5514</v>
      </c>
      <c r="P27" s="1755" t="str">
        <f>HYPERLINK("#", "統計表リンク")</f>
        <v>統計表リンク</v>
      </c>
    </row>
    <row r="28" spans="1:20" ht="17.149999999999999" customHeight="1">
      <c r="A28" s="252" t="s">
        <v>6894</v>
      </c>
      <c r="B28" s="2436">
        <f>M30</f>
        <v>3725</v>
      </c>
      <c r="C28" s="2437">
        <f>N30</f>
        <v>2</v>
      </c>
      <c r="D28" s="2436">
        <f t="shared" ref="D28:I28" si="4">O30</f>
        <v>2</v>
      </c>
      <c r="E28" s="2437">
        <f t="shared" si="4"/>
        <v>1080</v>
      </c>
      <c r="F28" s="2436">
        <f t="shared" si="4"/>
        <v>1152</v>
      </c>
      <c r="G28" s="2437">
        <f t="shared" si="4"/>
        <v>789</v>
      </c>
      <c r="H28" s="2436">
        <f t="shared" si="4"/>
        <v>441</v>
      </c>
      <c r="I28" s="2437">
        <f t="shared" si="4"/>
        <v>259</v>
      </c>
      <c r="J28" s="2297"/>
      <c r="L28" s="3498" t="s">
        <v>4673</v>
      </c>
      <c r="M28" s="3498" t="s">
        <v>5717</v>
      </c>
      <c r="N28" s="3498"/>
      <c r="O28" s="3498"/>
      <c r="P28" s="3498"/>
      <c r="Q28" s="3498"/>
      <c r="R28" s="3498"/>
      <c r="S28" s="3498"/>
      <c r="T28" s="3498"/>
    </row>
    <row r="29" spans="1:20" ht="17.149999999999999" customHeight="1">
      <c r="A29" s="189"/>
      <c r="B29" s="189"/>
      <c r="C29" s="189"/>
      <c r="D29" s="189"/>
      <c r="E29" s="189"/>
      <c r="F29" s="189"/>
      <c r="G29" s="189"/>
      <c r="I29" s="68" t="s">
        <v>556</v>
      </c>
      <c r="J29" s="68"/>
      <c r="L29" s="3498"/>
      <c r="M29" s="1849" t="s">
        <v>814</v>
      </c>
      <c r="N29" s="1849" t="s">
        <v>5718</v>
      </c>
      <c r="O29" s="1849" t="s">
        <v>5719</v>
      </c>
      <c r="P29" s="1849" t="s">
        <v>5720</v>
      </c>
      <c r="Q29" s="1849" t="s">
        <v>5721</v>
      </c>
      <c r="R29" s="1849" t="s">
        <v>5722</v>
      </c>
      <c r="S29" s="1849" t="s">
        <v>5723</v>
      </c>
      <c r="T29" s="1849" t="s">
        <v>5724</v>
      </c>
    </row>
    <row r="30" spans="1:20" ht="17.149999999999999" customHeight="1">
      <c r="A30" s="189"/>
      <c r="B30" s="189"/>
      <c r="C30" s="189"/>
      <c r="D30" s="189"/>
      <c r="E30" s="189"/>
      <c r="F30" s="189"/>
      <c r="G30" s="189"/>
      <c r="I30" s="68"/>
      <c r="J30" s="68"/>
      <c r="L30" s="1849" t="s">
        <v>5694</v>
      </c>
      <c r="M30" s="1516">
        <v>3725</v>
      </c>
      <c r="N30" s="1516">
        <v>2</v>
      </c>
      <c r="O30" s="1492">
        <v>2</v>
      </c>
      <c r="P30" s="1516">
        <v>1080</v>
      </c>
      <c r="Q30" s="1516">
        <v>1152</v>
      </c>
      <c r="R30" s="1516">
        <v>789</v>
      </c>
      <c r="S30" s="1516">
        <v>441</v>
      </c>
      <c r="T30" s="1516">
        <v>259</v>
      </c>
    </row>
    <row r="31" spans="1:20" ht="17.149999999999999" customHeight="1">
      <c r="A31" s="204" t="s">
        <v>581</v>
      </c>
      <c r="B31" s="189"/>
      <c r="C31" s="189"/>
      <c r="D31" s="189"/>
      <c r="E31" s="189"/>
      <c r="F31" s="68" t="str">
        <f>O32</f>
        <v>（令和8年3月利用分）</v>
      </c>
      <c r="L31" s="1850"/>
      <c r="M31" s="1851"/>
      <c r="N31" s="1851"/>
      <c r="O31" s="1851"/>
      <c r="P31" s="1851"/>
      <c r="Q31" s="1851"/>
      <c r="R31" s="1851"/>
      <c r="S31" s="1851"/>
      <c r="T31" s="1851"/>
    </row>
    <row r="32" spans="1:20" ht="30" customHeight="1">
      <c r="A32" s="249" t="s">
        <v>580</v>
      </c>
      <c r="B32" s="250" t="s">
        <v>262</v>
      </c>
      <c r="C32" s="238" t="s">
        <v>579</v>
      </c>
      <c r="D32" s="238" t="s">
        <v>578</v>
      </c>
      <c r="E32" s="251" t="s">
        <v>577</v>
      </c>
      <c r="F32" s="189"/>
      <c r="H32" s="189"/>
      <c r="L32" s="1188" t="s">
        <v>5212</v>
      </c>
      <c r="M32" s="1437"/>
      <c r="N32" s="1189" t="s">
        <v>4618</v>
      </c>
      <c r="O32" s="1525" t="str">
        <f>"（"&amp;設定!$B$4&amp;設定!$C$4&amp;"年3月利用分）"</f>
        <v>（令和8年3月利用分）</v>
      </c>
    </row>
    <row r="33" spans="1:21" ht="17.149999999999999" customHeight="1">
      <c r="A33" s="249" t="s">
        <v>576</v>
      </c>
      <c r="B33" s="2438">
        <f>M36</f>
        <v>2967</v>
      </c>
      <c r="C33" s="2438">
        <f t="shared" ref="C33:D33" si="5">N36</f>
        <v>2035</v>
      </c>
      <c r="D33" s="2438">
        <f t="shared" si="5"/>
        <v>898</v>
      </c>
      <c r="E33" s="2438">
        <f>Q36</f>
        <v>34</v>
      </c>
      <c r="F33" s="69" t="s">
        <v>556</v>
      </c>
      <c r="H33" s="235"/>
      <c r="L33" s="1405"/>
      <c r="M33" s="1192"/>
      <c r="N33" s="1189" t="s">
        <v>4619</v>
      </c>
      <c r="O33" s="1460" t="s">
        <v>5514</v>
      </c>
      <c r="P33" s="1755" t="str">
        <f>HYPERLINK("#", "統計表リンク")</f>
        <v>統計表リンク</v>
      </c>
    </row>
    <row r="34" spans="1:21" ht="17.149999999999999" customHeight="1">
      <c r="A34" s="189"/>
      <c r="B34" s="189"/>
      <c r="C34" s="189"/>
      <c r="D34" s="189"/>
      <c r="E34" s="189"/>
      <c r="F34" s="189"/>
      <c r="G34" s="189"/>
      <c r="L34" s="3497" t="s">
        <v>4673</v>
      </c>
      <c r="M34" s="3497" t="s">
        <v>5725</v>
      </c>
      <c r="N34" s="3497"/>
      <c r="O34" s="3497"/>
      <c r="P34" s="3497"/>
      <c r="Q34" s="3497"/>
    </row>
    <row r="35" spans="1:21" ht="17.149999999999999" customHeight="1">
      <c r="A35" s="204" t="s">
        <v>575</v>
      </c>
      <c r="B35" s="189"/>
      <c r="C35" s="189"/>
      <c r="D35" s="189"/>
      <c r="E35" s="189"/>
      <c r="F35" s="189"/>
      <c r="G35" s="189"/>
      <c r="H35" s="160" t="str">
        <f>O39</f>
        <v>（令和8年4月1日現在）</v>
      </c>
      <c r="I35" s="160"/>
      <c r="J35" s="160"/>
      <c r="L35" s="3497"/>
      <c r="M35" s="342" t="s">
        <v>814</v>
      </c>
      <c r="N35" s="1854" t="s">
        <v>558</v>
      </c>
      <c r="O35" s="1854" t="s">
        <v>557</v>
      </c>
      <c r="P35" s="1854" t="s">
        <v>5726</v>
      </c>
      <c r="Q35" s="342" t="s">
        <v>5727</v>
      </c>
    </row>
    <row r="36" spans="1:21" ht="30" customHeight="1">
      <c r="A36" s="244" t="s">
        <v>574</v>
      </c>
      <c r="B36" s="239" t="s">
        <v>573</v>
      </c>
      <c r="C36" s="239" t="s">
        <v>572</v>
      </c>
      <c r="D36" s="239" t="s">
        <v>571</v>
      </c>
      <c r="E36" s="242" t="s">
        <v>570</v>
      </c>
      <c r="F36" s="239" t="s">
        <v>569</v>
      </c>
      <c r="G36" s="239" t="s">
        <v>568</v>
      </c>
      <c r="H36" s="242" t="s">
        <v>567</v>
      </c>
      <c r="I36" s="248"/>
      <c r="J36" s="248"/>
      <c r="L36" s="1849" t="s">
        <v>5694</v>
      </c>
      <c r="M36" s="1497">
        <v>2967</v>
      </c>
      <c r="N36" s="1497">
        <v>2035</v>
      </c>
      <c r="O36" s="1497">
        <v>898</v>
      </c>
      <c r="P36" s="1497" t="s">
        <v>4191</v>
      </c>
      <c r="Q36" s="1497">
        <v>34</v>
      </c>
    </row>
    <row r="37" spans="1:21" ht="17.149999999999999" customHeight="1">
      <c r="A37" s="2439">
        <f>N42</f>
        <v>149</v>
      </c>
      <c r="B37" s="2439">
        <f t="shared" ref="B37:H37" si="6">O42</f>
        <v>147</v>
      </c>
      <c r="C37" s="2439">
        <f t="shared" si="6"/>
        <v>6</v>
      </c>
      <c r="D37" s="2439">
        <f t="shared" si="6"/>
        <v>68</v>
      </c>
      <c r="E37" s="2439">
        <f t="shared" si="6"/>
        <v>5</v>
      </c>
      <c r="F37" s="2439">
        <f t="shared" si="6"/>
        <v>71</v>
      </c>
      <c r="G37" s="2439">
        <f t="shared" si="6"/>
        <v>1</v>
      </c>
      <c r="H37" s="1156">
        <f t="shared" si="6"/>
        <v>3</v>
      </c>
      <c r="I37" s="162"/>
      <c r="J37" s="162"/>
    </row>
    <row r="38" spans="1:21" ht="9" customHeight="1">
      <c r="A38" s="247"/>
      <c r="B38" s="246"/>
      <c r="C38" s="246"/>
      <c r="D38" s="246"/>
      <c r="E38" s="246"/>
      <c r="F38" s="246"/>
      <c r="G38" s="246"/>
      <c r="H38" s="245"/>
      <c r="I38" s="162"/>
      <c r="J38" s="162"/>
    </row>
    <row r="39" spans="1:21" ht="30" customHeight="1">
      <c r="A39" s="244" t="s">
        <v>566</v>
      </c>
      <c r="B39" s="238" t="s">
        <v>565</v>
      </c>
      <c r="C39" s="238" t="s">
        <v>564</v>
      </c>
      <c r="D39" s="239" t="s">
        <v>563</v>
      </c>
      <c r="E39" s="243" t="s">
        <v>562</v>
      </c>
      <c r="F39" s="243" t="s">
        <v>561</v>
      </c>
      <c r="G39" s="243" t="s">
        <v>560</v>
      </c>
      <c r="H39" s="242" t="s">
        <v>4206</v>
      </c>
      <c r="I39" s="242" t="s">
        <v>4205</v>
      </c>
      <c r="J39" s="2298"/>
      <c r="L39" s="1188" t="s">
        <v>5213</v>
      </c>
      <c r="M39" s="1437"/>
      <c r="N39" s="1189" t="s">
        <v>4618</v>
      </c>
      <c r="O39" s="1525" t="str">
        <f>設定!$B$14</f>
        <v>（令和8年4月1日現在）</v>
      </c>
    </row>
    <row r="40" spans="1:21" ht="17.149999999999999" customHeight="1">
      <c r="A40" s="2439">
        <f>M45</f>
        <v>30</v>
      </c>
      <c r="B40" s="2439">
        <f t="shared" ref="B40:I40" si="7">N45</f>
        <v>25</v>
      </c>
      <c r="C40" s="2439">
        <f t="shared" si="7"/>
        <v>8</v>
      </c>
      <c r="D40" s="2439">
        <f t="shared" si="7"/>
        <v>97</v>
      </c>
      <c r="E40" s="2439">
        <f t="shared" si="7"/>
        <v>35</v>
      </c>
      <c r="F40" s="2439">
        <f t="shared" si="7"/>
        <v>16</v>
      </c>
      <c r="G40" s="2439">
        <f t="shared" si="7"/>
        <v>7</v>
      </c>
      <c r="H40" s="2439">
        <f t="shared" si="7"/>
        <v>5</v>
      </c>
      <c r="I40" s="1156">
        <f t="shared" si="7"/>
        <v>1</v>
      </c>
      <c r="J40" s="2299"/>
      <c r="L40" s="1405"/>
      <c r="M40" s="1192"/>
      <c r="N40" s="1189" t="s">
        <v>4619</v>
      </c>
      <c r="O40" s="1460" t="s">
        <v>6923</v>
      </c>
      <c r="P40" s="1755" t="str">
        <f>HYPERLINK("#", "統計表リンク")</f>
        <v>統計表リンク</v>
      </c>
    </row>
    <row r="41" spans="1:21" ht="17.149999999999999" customHeight="1">
      <c r="A41" s="189"/>
      <c r="B41" s="189"/>
      <c r="C41" s="189"/>
      <c r="D41" s="189"/>
      <c r="E41" s="189"/>
      <c r="F41" s="196"/>
      <c r="G41" s="189"/>
      <c r="I41" s="68" t="s">
        <v>556</v>
      </c>
      <c r="J41" s="68"/>
      <c r="L41" s="1852" t="s">
        <v>4981</v>
      </c>
      <c r="M41" s="1852" t="s">
        <v>814</v>
      </c>
      <c r="N41" s="1853" t="s">
        <v>5728</v>
      </c>
      <c r="O41" s="1852" t="s">
        <v>573</v>
      </c>
      <c r="P41" s="1853" t="s">
        <v>5729</v>
      </c>
      <c r="Q41" s="1852" t="s">
        <v>5730</v>
      </c>
      <c r="R41" s="1853" t="s">
        <v>5731</v>
      </c>
      <c r="S41" s="1852" t="s">
        <v>569</v>
      </c>
      <c r="T41" s="1853" t="s">
        <v>5732</v>
      </c>
      <c r="U41" s="1853" t="s">
        <v>5733</v>
      </c>
    </row>
    <row r="42" spans="1:21" ht="17.149999999999999" customHeight="1">
      <c r="A42" s="189"/>
      <c r="B42" s="189"/>
      <c r="C42" s="189"/>
      <c r="D42" s="189"/>
      <c r="E42" s="189"/>
      <c r="F42" s="196"/>
      <c r="G42" s="189"/>
      <c r="H42" s="68"/>
      <c r="L42" s="1849" t="s">
        <v>5694</v>
      </c>
      <c r="M42" s="489">
        <v>674</v>
      </c>
      <c r="N42" s="1856">
        <v>149</v>
      </c>
      <c r="O42" s="1856">
        <v>147</v>
      </c>
      <c r="P42" s="1856">
        <v>6</v>
      </c>
      <c r="Q42" s="1856">
        <v>68</v>
      </c>
      <c r="R42" s="1856">
        <v>5</v>
      </c>
      <c r="S42" s="1856">
        <v>71</v>
      </c>
      <c r="T42" s="1856">
        <v>1</v>
      </c>
      <c r="U42" s="1856">
        <v>3</v>
      </c>
    </row>
    <row r="43" spans="1:21" ht="17.149999999999999" customHeight="1">
      <c r="A43" s="204" t="s">
        <v>559</v>
      </c>
      <c r="B43" s="189"/>
      <c r="C43" s="196"/>
      <c r="D43" s="151" t="str">
        <f>O47</f>
        <v>（令和8年4月1日現在）</v>
      </c>
      <c r="E43" s="189"/>
      <c r="F43" s="189"/>
      <c r="G43" s="189"/>
    </row>
    <row r="44" spans="1:21" ht="30" customHeight="1">
      <c r="A44" s="239" t="s">
        <v>558</v>
      </c>
      <c r="B44" s="238" t="s">
        <v>557</v>
      </c>
      <c r="C44" s="237"/>
      <c r="D44" s="189"/>
      <c r="E44" s="189"/>
      <c r="F44" s="189"/>
      <c r="G44" s="189"/>
      <c r="L44" s="1852" t="s">
        <v>4981</v>
      </c>
      <c r="M44" s="1852" t="s">
        <v>5734</v>
      </c>
      <c r="N44" s="1852" t="s">
        <v>5735</v>
      </c>
      <c r="O44" s="1852" t="s">
        <v>5736</v>
      </c>
      <c r="P44" s="1852" t="s">
        <v>5737</v>
      </c>
      <c r="Q44" s="1852" t="s">
        <v>5738</v>
      </c>
      <c r="R44" s="1852" t="s">
        <v>5739</v>
      </c>
      <c r="S44" s="1852" t="s">
        <v>5740</v>
      </c>
      <c r="T44" s="1852" t="s">
        <v>5741</v>
      </c>
      <c r="U44" s="1852" t="s">
        <v>5742</v>
      </c>
    </row>
    <row r="45" spans="1:21" ht="17.149999999999999" customHeight="1">
      <c r="A45" s="2399">
        <f>N50</f>
        <v>22</v>
      </c>
      <c r="B45" s="2399">
        <f>O50</f>
        <v>8</v>
      </c>
      <c r="C45" s="235" t="s">
        <v>556</v>
      </c>
      <c r="E45" s="235"/>
      <c r="F45" s="189"/>
      <c r="G45" s="189"/>
      <c r="L45" s="1849" t="s">
        <v>5694</v>
      </c>
      <c r="M45" s="1856">
        <v>30</v>
      </c>
      <c r="N45" s="1856">
        <v>25</v>
      </c>
      <c r="O45" s="1856">
        <v>8</v>
      </c>
      <c r="P45" s="1856">
        <v>97</v>
      </c>
      <c r="Q45" s="1856">
        <v>35</v>
      </c>
      <c r="R45" s="1856">
        <v>16</v>
      </c>
      <c r="S45" s="1856">
        <v>7</v>
      </c>
      <c r="T45" s="1856">
        <v>5</v>
      </c>
      <c r="U45" s="1856">
        <v>1</v>
      </c>
    </row>
    <row r="46" spans="1:21" ht="19.5" customHeight="1">
      <c r="A46" s="189"/>
      <c r="C46" s="189"/>
      <c r="D46" s="196"/>
      <c r="E46" s="196"/>
      <c r="F46" s="189"/>
      <c r="G46" s="189"/>
    </row>
    <row r="47" spans="1:21" ht="13.5" customHeight="1">
      <c r="L47" s="1188" t="s">
        <v>5214</v>
      </c>
      <c r="M47" s="1437"/>
      <c r="N47" s="1189" t="s">
        <v>4618</v>
      </c>
      <c r="O47" s="1525" t="str">
        <f>設定!$B$14</f>
        <v>（令和8年4月1日現在）</v>
      </c>
    </row>
    <row r="48" spans="1:21" ht="13.5" customHeight="1">
      <c r="L48" s="1405"/>
      <c r="M48" s="1192"/>
      <c r="N48" s="1189" t="s">
        <v>4619</v>
      </c>
      <c r="O48" s="1460" t="s">
        <v>6924</v>
      </c>
      <c r="P48" s="1755" t="str">
        <f>HYPERLINK("#", "統計表リンク")</f>
        <v>統計表リンク</v>
      </c>
    </row>
    <row r="49" spans="12:15" ht="19">
      <c r="L49" s="685" t="s">
        <v>4981</v>
      </c>
      <c r="M49" s="685" t="s">
        <v>814</v>
      </c>
      <c r="N49" s="1457" t="s">
        <v>5743</v>
      </c>
      <c r="O49" s="1457" t="s">
        <v>5744</v>
      </c>
    </row>
    <row r="50" spans="12:15" ht="13">
      <c r="L50" s="1855" t="s">
        <v>5694</v>
      </c>
      <c r="M50" s="1219">
        <v>30</v>
      </c>
      <c r="N50" s="1857">
        <v>22</v>
      </c>
      <c r="O50" s="1857">
        <v>8</v>
      </c>
    </row>
  </sheetData>
  <sheetProtection algorithmName="SHA-512" hashValue="hzl9VkVmIYjWLxGYZx9yxcP5fNS8xDyFEkBcTQ5vL3oFYYd2p524sfG29f+ZPK2DyZbGn+FDzeYgjc1cVi74Cg==" saltValue="4KcdkcNGNXBJnGvlcb8Igg==" spinCount="100000" sheet="1" objects="1" scenarios="1"/>
  <customSheetViews>
    <customSheetView guid="{0048CC1A-5574-4F72-829A-CCCEAA565538}" showPageBreaks="1" fitToPage="1" printArea="1" view="pageBreakPreview">
      <selection activeCell="Q42" sqref="Q42"/>
      <colBreaks count="1" manualBreakCount="1">
        <brk id="9" max="1048575" man="1"/>
      </colBreaks>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22">
      <selection activeCell="A2" sqref="A2:D2"/>
      <colBreaks count="1" manualBreakCount="1">
        <brk id="9" max="1048575" man="1"/>
      </colBreaks>
      <pageMargins left="0.78740157480314965" right="0.78740157480314965" top="0.98425196850393704" bottom="0.98425196850393704" header="0.51181102362204722" footer="0.51181102362204722"/>
      <printOptions horizontalCentered="1"/>
      <headerFooter alignWithMargins="0"/>
    </customSheetView>
  </customSheetViews>
  <mergeCells count="8">
    <mergeCell ref="M34:Q34"/>
    <mergeCell ref="L34:L35"/>
    <mergeCell ref="A1:D1"/>
    <mergeCell ref="A2:D2"/>
    <mergeCell ref="L22:L23"/>
    <mergeCell ref="M22:T22"/>
    <mergeCell ref="L28:L29"/>
    <mergeCell ref="M28:T28"/>
  </mergeCells>
  <phoneticPr fontId="7"/>
  <printOptions horizontalCentered="1"/>
  <pageMargins left="0.78740157480314965" right="0.78740157480314965" top="0.98425196850393704" bottom="0.98425196850393704" header="0.51181102362204722" footer="0.51181102362204722"/>
  <headerFooter alignWithMargins="0"/>
  <colBreaks count="1" manualBreakCount="1">
    <brk id="10"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Z67"/>
  <sheetViews>
    <sheetView view="pageBreakPreview" zoomScaleNormal="100" zoomScaleSheetLayoutView="100" workbookViewId="0">
      <selection activeCell="N10" sqref="N10"/>
    </sheetView>
  </sheetViews>
  <sheetFormatPr defaultColWidth="9" defaultRowHeight="14.25" customHeight="1"/>
  <cols>
    <col min="1" max="1" width="2.75" style="63" customWidth="1"/>
    <col min="2" max="2" width="25.58203125" style="63" customWidth="1"/>
    <col min="3" max="3" width="15.58203125" style="172" customWidth="1"/>
    <col min="4" max="5" width="8.58203125" style="63" customWidth="1"/>
    <col min="6" max="6" width="30.58203125" style="63" customWidth="1"/>
    <col min="7" max="7" width="7.9140625" style="63" customWidth="1"/>
    <col min="8" max="8" width="0.1640625" style="63" hidden="1" customWidth="1"/>
    <col min="9" max="11" width="10.58203125" style="63" hidden="1" customWidth="1"/>
    <col min="12" max="12" width="0.1640625" style="63" hidden="1" customWidth="1"/>
    <col min="13" max="13" width="10.58203125" style="63" hidden="1" customWidth="1"/>
    <col min="14" max="19" width="10.58203125" style="63" customWidth="1"/>
    <col min="20"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5" customHeight="1">
      <c r="A3" s="204" t="s">
        <v>659</v>
      </c>
      <c r="B3" s="189"/>
      <c r="C3" s="314"/>
      <c r="D3" s="189"/>
      <c r="E3" s="189"/>
      <c r="H3" s="1188" t="s">
        <v>5215</v>
      </c>
      <c r="I3" s="1437"/>
      <c r="J3" s="1189" t="s">
        <v>4618</v>
      </c>
      <c r="K3" s="1525" t="str">
        <f>設定!$B$14</f>
        <v>（令和8年4月1日現在）</v>
      </c>
    </row>
    <row r="4" spans="1:26" ht="15" customHeight="1">
      <c r="A4" s="204" t="s">
        <v>658</v>
      </c>
      <c r="B4" s="189"/>
      <c r="C4" s="314"/>
      <c r="D4" s="189"/>
      <c r="E4" s="158" t="str">
        <f>K3</f>
        <v>（令和8年4月1日現在）</v>
      </c>
      <c r="H4" s="1405"/>
      <c r="I4" s="1192"/>
      <c r="J4" s="1189" t="s">
        <v>4619</v>
      </c>
      <c r="K4" s="1460" t="s">
        <v>5188</v>
      </c>
      <c r="L4" s="1755" t="str">
        <f>HYPERLINK("#", "統計表リンク")</f>
        <v>統計表リンク</v>
      </c>
    </row>
    <row r="5" spans="1:26" ht="15" customHeight="1">
      <c r="A5" s="287"/>
      <c r="B5" s="287" t="s">
        <v>626</v>
      </c>
      <c r="C5" s="313" t="s">
        <v>398</v>
      </c>
      <c r="D5" s="312" t="s">
        <v>643</v>
      </c>
      <c r="E5" s="287" t="s">
        <v>6895</v>
      </c>
      <c r="F5" s="69"/>
      <c r="H5" s="162"/>
      <c r="I5" s="161"/>
    </row>
    <row r="6" spans="1:26" ht="15" customHeight="1">
      <c r="A6" s="309">
        <v>1</v>
      </c>
      <c r="B6" s="311" t="s">
        <v>8532</v>
      </c>
      <c r="C6" s="307" t="s">
        <v>657</v>
      </c>
      <c r="D6" s="306" t="s">
        <v>4207</v>
      </c>
      <c r="E6" s="2399">
        <v>130</v>
      </c>
      <c r="F6" s="69"/>
    </row>
    <row r="7" spans="1:26" ht="15" customHeight="1">
      <c r="A7" s="309">
        <v>2</v>
      </c>
      <c r="B7" s="311" t="s">
        <v>4208</v>
      </c>
      <c r="C7" s="307" t="s">
        <v>656</v>
      </c>
      <c r="D7" s="306" t="s">
        <v>4209</v>
      </c>
      <c r="E7" s="2399">
        <v>90</v>
      </c>
      <c r="F7" s="69"/>
    </row>
    <row r="8" spans="1:26" ht="15" customHeight="1">
      <c r="A8" s="309">
        <v>3</v>
      </c>
      <c r="B8" s="311" t="s">
        <v>4210</v>
      </c>
      <c r="C8" s="307" t="s">
        <v>655</v>
      </c>
      <c r="D8" s="306" t="s">
        <v>4211</v>
      </c>
      <c r="E8" s="2399">
        <v>100</v>
      </c>
      <c r="F8" s="69"/>
    </row>
    <row r="9" spans="1:26" ht="15" customHeight="1">
      <c r="A9" s="309">
        <v>4</v>
      </c>
      <c r="B9" s="311" t="s">
        <v>4212</v>
      </c>
      <c r="C9" s="307" t="s">
        <v>654</v>
      </c>
      <c r="D9" s="306" t="s">
        <v>4213</v>
      </c>
      <c r="E9" s="2399">
        <v>88</v>
      </c>
      <c r="F9" s="69"/>
    </row>
    <row r="10" spans="1:26" ht="15" customHeight="1">
      <c r="A10" s="309">
        <v>5</v>
      </c>
      <c r="B10" s="311" t="s">
        <v>4214</v>
      </c>
      <c r="C10" s="307" t="s">
        <v>653</v>
      </c>
      <c r="D10" s="306" t="s">
        <v>4215</v>
      </c>
      <c r="E10" s="2399">
        <v>80</v>
      </c>
      <c r="F10" s="69"/>
    </row>
    <row r="11" spans="1:26" ht="15" customHeight="1">
      <c r="A11" s="309">
        <v>6</v>
      </c>
      <c r="B11" s="311" t="s">
        <v>4216</v>
      </c>
      <c r="C11" s="307" t="s">
        <v>7066</v>
      </c>
      <c r="D11" s="306" t="s">
        <v>4217</v>
      </c>
      <c r="E11" s="2399">
        <v>123</v>
      </c>
      <c r="F11" s="69"/>
    </row>
    <row r="12" spans="1:26" ht="15" customHeight="1">
      <c r="A12" s="309">
        <v>7</v>
      </c>
      <c r="B12" s="311" t="s">
        <v>4218</v>
      </c>
      <c r="C12" s="307" t="s">
        <v>651</v>
      </c>
      <c r="D12" s="306" t="s">
        <v>4219</v>
      </c>
      <c r="E12" s="2399">
        <v>98</v>
      </c>
      <c r="F12" s="69"/>
    </row>
    <row r="13" spans="1:26" ht="15" customHeight="1">
      <c r="A13" s="309">
        <v>8</v>
      </c>
      <c r="B13" s="308" t="s">
        <v>4220</v>
      </c>
      <c r="C13" s="307" t="s">
        <v>650</v>
      </c>
      <c r="D13" s="306" t="s">
        <v>4221</v>
      </c>
      <c r="E13" s="2399">
        <v>57</v>
      </c>
      <c r="F13" s="69"/>
    </row>
    <row r="14" spans="1:26" ht="15" customHeight="1">
      <c r="A14" s="309">
        <v>9</v>
      </c>
      <c r="B14" s="311" t="s">
        <v>7067</v>
      </c>
      <c r="C14" s="307" t="s">
        <v>649</v>
      </c>
      <c r="D14" s="306" t="s">
        <v>2466</v>
      </c>
      <c r="E14" s="2399">
        <v>91</v>
      </c>
      <c r="F14" s="69"/>
    </row>
    <row r="15" spans="1:26" ht="15" customHeight="1">
      <c r="A15" s="309">
        <v>10</v>
      </c>
      <c r="B15" s="311" t="s">
        <v>8533</v>
      </c>
      <c r="C15" s="307" t="s">
        <v>8534</v>
      </c>
      <c r="D15" s="306" t="s">
        <v>4222</v>
      </c>
      <c r="E15" s="2399">
        <v>60</v>
      </c>
      <c r="F15" s="69"/>
    </row>
    <row r="16" spans="1:26" ht="15" customHeight="1">
      <c r="A16" s="309">
        <v>11</v>
      </c>
      <c r="B16" s="311" t="s">
        <v>8535</v>
      </c>
      <c r="C16" s="307" t="s">
        <v>8536</v>
      </c>
      <c r="D16" s="306" t="s">
        <v>4223</v>
      </c>
      <c r="E16" s="2399">
        <v>100</v>
      </c>
      <c r="F16" s="69"/>
    </row>
    <row r="17" spans="1:6" ht="15" customHeight="1">
      <c r="A17" s="309">
        <v>12</v>
      </c>
      <c r="B17" s="311" t="s">
        <v>8537</v>
      </c>
      <c r="C17" s="307" t="s">
        <v>8538</v>
      </c>
      <c r="D17" s="306" t="s">
        <v>4224</v>
      </c>
      <c r="E17" s="2399">
        <v>74</v>
      </c>
      <c r="F17" s="69"/>
    </row>
    <row r="18" spans="1:6" ht="15" customHeight="1">
      <c r="A18" s="309">
        <v>13</v>
      </c>
      <c r="B18" s="311" t="s">
        <v>4241</v>
      </c>
      <c r="C18" s="307" t="s">
        <v>8539</v>
      </c>
      <c r="D18" s="306" t="s">
        <v>4225</v>
      </c>
      <c r="E18" s="2399">
        <v>140</v>
      </c>
      <c r="F18" s="69"/>
    </row>
    <row r="19" spans="1:6" ht="15" customHeight="1">
      <c r="A19" s="309">
        <v>14</v>
      </c>
      <c r="B19" s="311" t="s">
        <v>4226</v>
      </c>
      <c r="C19" s="307" t="s">
        <v>8540</v>
      </c>
      <c r="D19" s="306" t="s">
        <v>4227</v>
      </c>
      <c r="E19" s="2399">
        <v>170</v>
      </c>
      <c r="F19" s="69"/>
    </row>
    <row r="20" spans="1:6" ht="15" customHeight="1">
      <c r="A20" s="309">
        <v>15</v>
      </c>
      <c r="B20" s="311" t="s">
        <v>8541</v>
      </c>
      <c r="C20" s="307" t="s">
        <v>8542</v>
      </c>
      <c r="D20" s="306" t="s">
        <v>4228</v>
      </c>
      <c r="E20" s="2399">
        <v>140</v>
      </c>
      <c r="F20" s="69"/>
    </row>
    <row r="21" spans="1:6" ht="15" customHeight="1">
      <c r="A21" s="309">
        <v>16</v>
      </c>
      <c r="B21" s="311" t="s">
        <v>8543</v>
      </c>
      <c r="C21" s="307" t="s">
        <v>8544</v>
      </c>
      <c r="D21" s="306" t="s">
        <v>4229</v>
      </c>
      <c r="E21" s="2399">
        <v>80</v>
      </c>
      <c r="F21" s="69"/>
    </row>
    <row r="22" spans="1:6" ht="15" customHeight="1">
      <c r="A22" s="309">
        <v>17</v>
      </c>
      <c r="B22" s="308" t="s">
        <v>8545</v>
      </c>
      <c r="C22" s="310" t="s">
        <v>8546</v>
      </c>
      <c r="D22" s="306" t="s">
        <v>4230</v>
      </c>
      <c r="E22" s="2399">
        <v>83</v>
      </c>
      <c r="F22" s="69"/>
    </row>
    <row r="23" spans="1:6" ht="15" customHeight="1">
      <c r="A23" s="309">
        <v>18</v>
      </c>
      <c r="B23" s="308" t="s">
        <v>8547</v>
      </c>
      <c r="C23" s="310" t="s">
        <v>8548</v>
      </c>
      <c r="D23" s="306" t="s">
        <v>4231</v>
      </c>
      <c r="E23" s="2399">
        <v>120</v>
      </c>
      <c r="F23" s="69"/>
    </row>
    <row r="24" spans="1:6" ht="15" customHeight="1">
      <c r="A24" s="309">
        <v>19</v>
      </c>
      <c r="B24" s="308" t="s">
        <v>8549</v>
      </c>
      <c r="C24" s="307" t="s">
        <v>646</v>
      </c>
      <c r="D24" s="306" t="s">
        <v>4232</v>
      </c>
      <c r="E24" s="2399">
        <v>20</v>
      </c>
      <c r="F24" s="69"/>
    </row>
    <row r="25" spans="1:6" ht="15" customHeight="1">
      <c r="A25" s="309">
        <v>20</v>
      </c>
      <c r="B25" s="308" t="s">
        <v>8550</v>
      </c>
      <c r="C25" s="307" t="s">
        <v>645</v>
      </c>
      <c r="D25" s="306" t="s">
        <v>4233</v>
      </c>
      <c r="E25" s="2399">
        <v>144</v>
      </c>
      <c r="F25" s="69"/>
    </row>
    <row r="26" spans="1:6" ht="15" customHeight="1">
      <c r="A26" s="309">
        <v>21</v>
      </c>
      <c r="B26" s="308" t="s">
        <v>7083</v>
      </c>
      <c r="C26" s="307" t="s">
        <v>8551</v>
      </c>
      <c r="D26" s="306" t="s">
        <v>4234</v>
      </c>
      <c r="E26" s="2399">
        <v>120</v>
      </c>
      <c r="F26" s="69"/>
    </row>
    <row r="27" spans="1:6" ht="15" customHeight="1">
      <c r="A27" s="104">
        <v>22</v>
      </c>
      <c r="B27" s="286" t="s">
        <v>8552</v>
      </c>
      <c r="C27" s="293" t="s">
        <v>8553</v>
      </c>
      <c r="D27" s="305" t="s">
        <v>4235</v>
      </c>
      <c r="E27" s="1155">
        <v>120</v>
      </c>
      <c r="F27" s="69" t="s">
        <v>628</v>
      </c>
    </row>
    <row r="28" spans="1:6" ht="15" customHeight="1">
      <c r="A28" s="162"/>
      <c r="B28" s="304"/>
      <c r="C28" s="303"/>
      <c r="D28" s="302"/>
      <c r="F28" s="69"/>
    </row>
    <row r="29" spans="1:6" ht="15" customHeight="1">
      <c r="A29" s="163" t="s">
        <v>644</v>
      </c>
      <c r="D29" s="291"/>
      <c r="E29" s="158" t="str">
        <f>K3</f>
        <v>（令和8年4月1日現在）</v>
      </c>
      <c r="F29" s="69"/>
    </row>
    <row r="30" spans="1:6" ht="15" customHeight="1">
      <c r="A30" s="301"/>
      <c r="B30" s="300" t="s">
        <v>626</v>
      </c>
      <c r="C30" s="1381" t="s">
        <v>398</v>
      </c>
      <c r="D30" s="288" t="s">
        <v>643</v>
      </c>
      <c r="E30" s="287" t="s">
        <v>6895</v>
      </c>
      <c r="F30" s="69"/>
    </row>
    <row r="31" spans="1:6" ht="15" customHeight="1">
      <c r="A31" s="298">
        <v>1</v>
      </c>
      <c r="B31" s="299" t="s">
        <v>4237</v>
      </c>
      <c r="C31" s="293" t="s">
        <v>642</v>
      </c>
      <c r="D31" s="292" t="s">
        <v>641</v>
      </c>
      <c r="E31" s="1155">
        <v>100</v>
      </c>
      <c r="F31" s="294"/>
    </row>
    <row r="32" spans="1:6" ht="15" customHeight="1">
      <c r="A32" s="298">
        <v>2</v>
      </c>
      <c r="B32" s="297" t="s">
        <v>8554</v>
      </c>
      <c r="C32" s="293" t="s">
        <v>640</v>
      </c>
      <c r="D32" s="292" t="s">
        <v>639</v>
      </c>
      <c r="E32" s="1155">
        <v>96</v>
      </c>
      <c r="F32" s="294"/>
    </row>
    <row r="33" spans="1:12" ht="15" customHeight="1">
      <c r="A33" s="298">
        <v>3</v>
      </c>
      <c r="B33" s="297" t="s">
        <v>4238</v>
      </c>
      <c r="C33" s="293" t="s">
        <v>638</v>
      </c>
      <c r="D33" s="292" t="s">
        <v>637</v>
      </c>
      <c r="E33" s="1155">
        <v>77</v>
      </c>
      <c r="F33" s="294"/>
    </row>
    <row r="34" spans="1:12" ht="15" customHeight="1">
      <c r="A34" s="298">
        <v>4</v>
      </c>
      <c r="B34" s="297" t="s">
        <v>7088</v>
      </c>
      <c r="C34" s="293" t="s">
        <v>636</v>
      </c>
      <c r="D34" s="292" t="s">
        <v>635</v>
      </c>
      <c r="E34" s="1155">
        <v>150</v>
      </c>
      <c r="F34" s="294"/>
    </row>
    <row r="35" spans="1:12" ht="15" customHeight="1">
      <c r="A35" s="157">
        <v>5</v>
      </c>
      <c r="B35" s="296" t="s">
        <v>4239</v>
      </c>
      <c r="C35" s="293" t="s">
        <v>634</v>
      </c>
      <c r="D35" s="292" t="s">
        <v>633</v>
      </c>
      <c r="E35" s="1155">
        <v>150</v>
      </c>
      <c r="F35" s="294"/>
    </row>
    <row r="36" spans="1:12" ht="15" customHeight="1">
      <c r="A36" s="104">
        <v>6</v>
      </c>
      <c r="B36" s="295" t="s">
        <v>8555</v>
      </c>
      <c r="C36" s="293" t="s">
        <v>8556</v>
      </c>
      <c r="D36" s="292" t="s">
        <v>632</v>
      </c>
      <c r="E36" s="1155">
        <v>150</v>
      </c>
      <c r="F36" s="294"/>
    </row>
    <row r="37" spans="1:12" ht="15" customHeight="1">
      <c r="A37" s="104">
        <v>7</v>
      </c>
      <c r="B37" s="286" t="s">
        <v>8557</v>
      </c>
      <c r="C37" s="293" t="s">
        <v>8558</v>
      </c>
      <c r="D37" s="292" t="s">
        <v>631</v>
      </c>
      <c r="E37" s="1155">
        <v>150</v>
      </c>
      <c r="F37" s="294"/>
    </row>
    <row r="38" spans="1:12" ht="15" customHeight="1">
      <c r="A38" s="104">
        <v>8</v>
      </c>
      <c r="B38" s="286" t="s">
        <v>4236</v>
      </c>
      <c r="C38" s="293" t="s">
        <v>630</v>
      </c>
      <c r="D38" s="292" t="s">
        <v>629</v>
      </c>
      <c r="E38" s="1155">
        <v>120</v>
      </c>
      <c r="F38" s="69" t="s">
        <v>628</v>
      </c>
    </row>
    <row r="39" spans="1:12" ht="15" customHeight="1">
      <c r="D39" s="291"/>
      <c r="F39" s="69"/>
    </row>
    <row r="40" spans="1:12" ht="15" customHeight="1">
      <c r="A40" s="163" t="s">
        <v>627</v>
      </c>
      <c r="D40" s="291"/>
      <c r="E40" s="158" t="str">
        <f>K3</f>
        <v>（令和8年4月1日現在）</v>
      </c>
      <c r="F40" s="69"/>
    </row>
    <row r="41" spans="1:12" ht="15" customHeight="1">
      <c r="A41" s="290"/>
      <c r="B41" s="289" t="s">
        <v>626</v>
      </c>
      <c r="C41" s="1381" t="s">
        <v>398</v>
      </c>
      <c r="D41" s="288" t="s">
        <v>625</v>
      </c>
      <c r="E41" s="287" t="s">
        <v>6895</v>
      </c>
      <c r="F41" s="69"/>
    </row>
    <row r="42" spans="1:12" ht="15" customHeight="1">
      <c r="A42" s="104">
        <v>1</v>
      </c>
      <c r="B42" s="286" t="s">
        <v>8571</v>
      </c>
      <c r="C42" s="283" t="s">
        <v>8572</v>
      </c>
      <c r="D42" s="282" t="s">
        <v>4240</v>
      </c>
      <c r="E42" s="1970">
        <v>40</v>
      </c>
      <c r="F42" s="69"/>
    </row>
    <row r="43" spans="1:12" ht="15" customHeight="1">
      <c r="A43" s="104">
        <v>2</v>
      </c>
      <c r="B43" s="284" t="s">
        <v>8573</v>
      </c>
      <c r="C43" s="283" t="s">
        <v>8539</v>
      </c>
      <c r="D43" s="282" t="s">
        <v>4225</v>
      </c>
      <c r="E43" s="1155">
        <v>20</v>
      </c>
      <c r="F43" s="69" t="s">
        <v>624</v>
      </c>
    </row>
    <row r="44" spans="1:12" ht="15" customHeight="1"/>
    <row r="45" spans="1:12" s="110" customFormat="1" ht="16" customHeight="1">
      <c r="A45" s="110" t="s">
        <v>623</v>
      </c>
      <c r="C45" s="281"/>
      <c r="E45" s="281"/>
      <c r="H45" s="1188" t="s">
        <v>5217</v>
      </c>
      <c r="I45" s="1437"/>
      <c r="J45" s="1189" t="s">
        <v>4618</v>
      </c>
      <c r="K45" s="1525" t="str">
        <f>設定!$B$14</f>
        <v>（令和8年4月1日現在）</v>
      </c>
    </row>
    <row r="46" spans="1:12" ht="16" customHeight="1">
      <c r="A46" s="163" t="s">
        <v>622</v>
      </c>
      <c r="E46" s="280"/>
      <c r="F46" s="158" t="str">
        <f>K45</f>
        <v>（令和8年4月1日現在）</v>
      </c>
      <c r="H46" s="1405"/>
      <c r="I46" s="1192"/>
      <c r="J46" s="1189" t="s">
        <v>4619</v>
      </c>
      <c r="K46" s="1460" t="s">
        <v>5224</v>
      </c>
      <c r="L46" s="2149" t="str">
        <f>HYPERLINK("#", "統計表リンク")</f>
        <v>統計表リンク</v>
      </c>
    </row>
    <row r="47" spans="1:12" ht="22" customHeight="1">
      <c r="A47" s="187"/>
      <c r="B47" s="187" t="s">
        <v>621</v>
      </c>
      <c r="C47" s="131" t="s">
        <v>620</v>
      </c>
      <c r="D47" s="279" t="s">
        <v>619</v>
      </c>
      <c r="E47" s="278" t="s">
        <v>618</v>
      </c>
      <c r="F47" s="187" t="s">
        <v>617</v>
      </c>
    </row>
    <row r="48" spans="1:12" ht="15" customHeight="1">
      <c r="A48" s="104">
        <v>1</v>
      </c>
      <c r="B48" s="144" t="s">
        <v>8559</v>
      </c>
      <c r="C48" s="274" t="s">
        <v>8560</v>
      </c>
      <c r="D48" s="276" t="s">
        <v>616</v>
      </c>
      <c r="E48" s="275">
        <v>3898.37</v>
      </c>
      <c r="F48" s="274" t="s">
        <v>8561</v>
      </c>
    </row>
    <row r="49" spans="1:6" ht="22" customHeight="1">
      <c r="A49" s="104">
        <v>2</v>
      </c>
      <c r="B49" s="144" t="s">
        <v>8562</v>
      </c>
      <c r="C49" s="274" t="s">
        <v>8563</v>
      </c>
      <c r="D49" s="276" t="s">
        <v>615</v>
      </c>
      <c r="E49" s="275">
        <v>4948.55</v>
      </c>
      <c r="F49" s="277" t="s">
        <v>8564</v>
      </c>
    </row>
    <row r="50" spans="1:6" ht="15" customHeight="1">
      <c r="A50" s="104">
        <v>3</v>
      </c>
      <c r="B50" s="144" t="s">
        <v>8565</v>
      </c>
      <c r="C50" s="274" t="s">
        <v>8566</v>
      </c>
      <c r="D50" s="276" t="s">
        <v>614</v>
      </c>
      <c r="E50" s="275">
        <v>6336.49</v>
      </c>
      <c r="F50" s="274" t="s">
        <v>8567</v>
      </c>
    </row>
    <row r="51" spans="1:6" ht="21.75" customHeight="1">
      <c r="A51" s="104">
        <v>4</v>
      </c>
      <c r="B51" s="144" t="s">
        <v>8568</v>
      </c>
      <c r="C51" s="274" t="s">
        <v>8569</v>
      </c>
      <c r="D51" s="276" t="s">
        <v>613</v>
      </c>
      <c r="E51" s="275">
        <v>4771.46</v>
      </c>
      <c r="F51" s="277" t="s">
        <v>8570</v>
      </c>
    </row>
    <row r="52" spans="1:6" ht="15" customHeight="1">
      <c r="A52" s="272" t="s">
        <v>6748</v>
      </c>
      <c r="B52" s="271"/>
      <c r="C52" s="149"/>
      <c r="D52" s="162"/>
      <c r="E52" s="273"/>
    </row>
    <row r="53" spans="1:6" ht="15" customHeight="1">
      <c r="A53" s="272" t="s">
        <v>6749</v>
      </c>
      <c r="B53" s="271"/>
      <c r="C53" s="149"/>
      <c r="D53" s="162"/>
      <c r="E53" s="270"/>
      <c r="F53" s="149"/>
    </row>
    <row r="54" spans="1:6" ht="15" customHeight="1">
      <c r="A54" s="272" t="s">
        <v>6750</v>
      </c>
      <c r="B54" s="271"/>
      <c r="C54" s="149"/>
      <c r="D54" s="162"/>
      <c r="E54" s="270"/>
      <c r="F54" s="149"/>
    </row>
    <row r="55" spans="1:6" ht="15" customHeight="1">
      <c r="A55" s="272" t="s">
        <v>7798</v>
      </c>
      <c r="B55" s="271"/>
      <c r="C55" s="149"/>
      <c r="D55" s="162"/>
      <c r="E55" s="270"/>
      <c r="F55" s="160"/>
    </row>
    <row r="56" spans="1:6" ht="15" customHeight="1">
      <c r="F56" s="160" t="s">
        <v>612</v>
      </c>
    </row>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sheetData>
  <sheetProtection algorithmName="SHA-512" hashValue="okJYB1yzhs0lGJKSWIE2ICD0wJ627Qw3JJ0P8K/quryy1jXV4ia/g9skne7wi2z0tO4EP/L86UdetVdMQwai4A==" saltValue="UOgZmClHWbF8TWef7e1YTg==" spinCount="100000" sheet="1" objects="1" scenarios="1"/>
  <customSheetViews>
    <customSheetView guid="{0048CC1A-5574-4F72-829A-CCCEAA565538}" showPageBreaks="1" fitToPage="1" printArea="1" view="pageBreakPreview" topLeftCell="A32">
      <selection activeCell="L46" sqref="L46"/>
      <colBreaks count="1" manualBreakCount="1">
        <brk id="6" max="1048575" man="1"/>
      </colBreaks>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37">
      <selection activeCell="A2" sqref="A2:D2"/>
      <colBreaks count="1" manualBreakCount="1">
        <brk id="6" max="1048575" man="1"/>
      </colBreaks>
      <pageMargins left="0.78740157480314965" right="0.78740157480314965" top="0.98425196850393704" bottom="0.98425196850393704" header="0.51181102362204722" footer="0.51181102362204722"/>
      <printOptions horizontalCentered="1"/>
      <headerFooter alignWithMargins="0"/>
    </customSheetView>
  </customSheetViews>
  <mergeCells count="2">
    <mergeCell ref="A1:D1"/>
    <mergeCell ref="A2:D2"/>
  </mergeCells>
  <phoneticPr fontId="7"/>
  <printOptions horizontalCentered="1"/>
  <pageMargins left="0.78740157480314965" right="0.78740157480314965" top="0.98425196850393704" bottom="0.98425196850393704" header="0.51181102362204722" footer="0.51181102362204722"/>
  <headerFooter alignWithMargins="0"/>
  <colBreaks count="1" manualBreakCount="1">
    <brk id="6"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Z56"/>
  <sheetViews>
    <sheetView view="pageBreakPreview" zoomScaleNormal="100" zoomScaleSheetLayoutView="100" workbookViewId="0">
      <selection activeCell="I28" sqref="I28"/>
    </sheetView>
  </sheetViews>
  <sheetFormatPr defaultColWidth="9" defaultRowHeight="21" customHeight="1"/>
  <cols>
    <col min="1" max="1" width="2.75" style="63" customWidth="1"/>
    <col min="2" max="2" width="25.58203125" style="63" customWidth="1"/>
    <col min="3" max="3" width="14.58203125" style="63" customWidth="1"/>
    <col min="4" max="4" width="6.58203125" style="63" customWidth="1"/>
    <col min="5" max="5" width="8.58203125" style="172" customWidth="1"/>
    <col min="6" max="6" width="33.58203125" style="63" customWidth="1"/>
    <col min="7" max="7" width="5.5" style="63" customWidth="1"/>
    <col min="8" max="12" width="10.58203125" style="63" hidden="1" customWidth="1"/>
    <col min="13" max="22" width="10.58203125" style="63" customWidth="1"/>
    <col min="23"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6" customHeight="1">
      <c r="A3" s="163" t="s">
        <v>695</v>
      </c>
      <c r="E3" s="280"/>
      <c r="F3" s="158" t="str">
        <f>K3</f>
        <v>（令和8年4月1日現在）</v>
      </c>
      <c r="H3" s="1188" t="s">
        <v>5219</v>
      </c>
      <c r="I3" s="1437"/>
      <c r="J3" s="1189" t="s">
        <v>4618</v>
      </c>
      <c r="K3" s="1525" t="str">
        <f>設定!$B$14</f>
        <v>（令和8年4月1日現在）</v>
      </c>
    </row>
    <row r="4" spans="1:26" ht="25" customHeight="1">
      <c r="A4" s="187"/>
      <c r="B4" s="187" t="s">
        <v>621</v>
      </c>
      <c r="C4" s="187" t="s">
        <v>620</v>
      </c>
      <c r="D4" s="320" t="s">
        <v>669</v>
      </c>
      <c r="E4" s="278" t="s">
        <v>618</v>
      </c>
      <c r="F4" s="187" t="s">
        <v>617</v>
      </c>
      <c r="H4" s="1405"/>
      <c r="I4" s="1192"/>
      <c r="J4" s="1189" t="s">
        <v>4619</v>
      </c>
      <c r="K4" s="1460" t="s">
        <v>5218</v>
      </c>
      <c r="L4" s="1755" t="str">
        <f>HYPERLINK("#", "統計表リンク")</f>
        <v>統計表リンク</v>
      </c>
    </row>
    <row r="5" spans="1:26" ht="15" customHeight="1">
      <c r="A5" s="104">
        <v>1</v>
      </c>
      <c r="B5" s="318" t="s">
        <v>7097</v>
      </c>
      <c r="C5" s="274" t="s">
        <v>7093</v>
      </c>
      <c r="D5" s="276" t="s">
        <v>616</v>
      </c>
      <c r="E5" s="275">
        <v>170.79</v>
      </c>
      <c r="F5" s="64" t="s">
        <v>7406</v>
      </c>
    </row>
    <row r="6" spans="1:26" ht="15" customHeight="1">
      <c r="A6" s="104">
        <v>2</v>
      </c>
      <c r="B6" s="318" t="s">
        <v>7098</v>
      </c>
      <c r="C6" s="274" t="s">
        <v>7099</v>
      </c>
      <c r="D6" s="276" t="s">
        <v>694</v>
      </c>
      <c r="E6" s="275">
        <v>710</v>
      </c>
      <c r="F6" s="342"/>
    </row>
    <row r="7" spans="1:26" ht="15" customHeight="1">
      <c r="A7" s="104">
        <v>3</v>
      </c>
      <c r="B7" s="318" t="s">
        <v>7100</v>
      </c>
      <c r="C7" s="274" t="s">
        <v>7094</v>
      </c>
      <c r="D7" s="276" t="s">
        <v>615</v>
      </c>
      <c r="E7" s="275">
        <v>475.91</v>
      </c>
      <c r="F7" s="64" t="s">
        <v>9197</v>
      </c>
    </row>
    <row r="8" spans="1:26" ht="15" customHeight="1">
      <c r="A8" s="104">
        <v>4</v>
      </c>
      <c r="B8" s="318" t="s">
        <v>7101</v>
      </c>
      <c r="C8" s="326" t="s">
        <v>7102</v>
      </c>
      <c r="D8" s="276" t="s">
        <v>693</v>
      </c>
      <c r="E8" s="275">
        <v>689.92</v>
      </c>
      <c r="F8" s="342"/>
    </row>
    <row r="9" spans="1:26" ht="15" customHeight="1">
      <c r="A9" s="104">
        <v>5</v>
      </c>
      <c r="B9" s="318" t="s">
        <v>7103</v>
      </c>
      <c r="C9" s="326" t="s">
        <v>7104</v>
      </c>
      <c r="D9" s="276" t="s">
        <v>692</v>
      </c>
      <c r="E9" s="275">
        <v>810.13</v>
      </c>
      <c r="F9" s="342"/>
    </row>
    <row r="10" spans="1:26" ht="15" customHeight="1">
      <c r="A10" s="104">
        <v>6</v>
      </c>
      <c r="B10" s="318" t="s">
        <v>7105</v>
      </c>
      <c r="C10" s="326" t="s">
        <v>7106</v>
      </c>
      <c r="D10" s="276" t="s">
        <v>686</v>
      </c>
      <c r="E10" s="275">
        <v>754.78</v>
      </c>
      <c r="F10" s="342"/>
    </row>
    <row r="11" spans="1:26" ht="15" customHeight="1">
      <c r="A11" s="104">
        <v>7</v>
      </c>
      <c r="B11" s="346" t="s">
        <v>7107</v>
      </c>
      <c r="C11" s="274" t="s">
        <v>7095</v>
      </c>
      <c r="D11" s="276" t="s">
        <v>613</v>
      </c>
      <c r="E11" s="275">
        <v>159.72999999999999</v>
      </c>
      <c r="F11" s="64" t="s">
        <v>9198</v>
      </c>
    </row>
    <row r="12" spans="1:26" ht="15" customHeight="1">
      <c r="F12" s="322" t="s">
        <v>612</v>
      </c>
    </row>
    <row r="13" spans="1:26" ht="15" customHeight="1">
      <c r="F13" s="160"/>
    </row>
    <row r="14" spans="1:26" ht="17.149999999999999" customHeight="1">
      <c r="A14" s="110" t="s">
        <v>691</v>
      </c>
      <c r="H14" s="1188" t="s">
        <v>5220</v>
      </c>
      <c r="I14" s="1437"/>
      <c r="J14" s="1189" t="s">
        <v>4618</v>
      </c>
      <c r="K14" s="1525" t="str">
        <f>設定!$B$14</f>
        <v>（令和8年4月1日現在）</v>
      </c>
    </row>
    <row r="15" spans="1:26" ht="16" customHeight="1">
      <c r="A15" s="163" t="s">
        <v>690</v>
      </c>
      <c r="F15" s="158" t="str">
        <f>K14</f>
        <v>（令和8年4月1日現在）</v>
      </c>
      <c r="H15" s="1405"/>
      <c r="I15" s="1192"/>
      <c r="J15" s="1189" t="s">
        <v>4619</v>
      </c>
      <c r="K15" s="1460" t="s">
        <v>5745</v>
      </c>
      <c r="L15" s="1755" t="str">
        <f>HYPERLINK("#", "統計表リンク")</f>
        <v>統計表リンク</v>
      </c>
    </row>
    <row r="16" spans="1:26" ht="25" customHeight="1">
      <c r="A16" s="187"/>
      <c r="B16" s="187" t="s">
        <v>626</v>
      </c>
      <c r="C16" s="187" t="s">
        <v>670</v>
      </c>
      <c r="D16" s="320" t="s">
        <v>669</v>
      </c>
      <c r="E16" s="278" t="s">
        <v>618</v>
      </c>
      <c r="F16" s="187" t="s">
        <v>668</v>
      </c>
    </row>
    <row r="17" spans="1:6" ht="15" customHeight="1">
      <c r="A17" s="298">
        <v>1</v>
      </c>
      <c r="B17" s="345" t="s">
        <v>4242</v>
      </c>
      <c r="C17" s="344" t="s">
        <v>657</v>
      </c>
      <c r="D17" s="332" t="s">
        <v>615</v>
      </c>
      <c r="E17" s="275">
        <v>4280.82</v>
      </c>
      <c r="F17" s="342"/>
    </row>
    <row r="18" spans="1:6" ht="15" customHeight="1">
      <c r="A18" s="162"/>
      <c r="B18" s="324"/>
      <c r="C18" s="317"/>
      <c r="D18" s="271"/>
      <c r="E18" s="315"/>
      <c r="F18" s="322" t="s">
        <v>612</v>
      </c>
    </row>
    <row r="19" spans="1:6" ht="15" customHeight="1">
      <c r="A19" s="162"/>
      <c r="B19" s="324"/>
      <c r="C19" s="161"/>
      <c r="D19" s="162"/>
      <c r="E19" s="341"/>
      <c r="F19" s="161"/>
    </row>
    <row r="20" spans="1:6" ht="16" customHeight="1">
      <c r="A20" s="163" t="s">
        <v>688</v>
      </c>
      <c r="F20" s="158" t="str">
        <f>K14</f>
        <v>（令和8年4月1日現在）</v>
      </c>
    </row>
    <row r="21" spans="1:6" ht="30" customHeight="1">
      <c r="A21" s="340"/>
      <c r="B21" s="339" t="s">
        <v>399</v>
      </c>
      <c r="C21" s="338" t="s">
        <v>398</v>
      </c>
      <c r="D21" s="337" t="s">
        <v>687</v>
      </c>
      <c r="E21" s="278" t="s">
        <v>618</v>
      </c>
      <c r="F21" s="336" t="s">
        <v>668</v>
      </c>
    </row>
    <row r="22" spans="1:6" ht="15" customHeight="1">
      <c r="A22" s="335">
        <v>1</v>
      </c>
      <c r="B22" s="325" t="s">
        <v>7108</v>
      </c>
      <c r="C22" s="326" t="s">
        <v>657</v>
      </c>
      <c r="D22" s="276" t="s">
        <v>686</v>
      </c>
      <c r="E22" s="275">
        <v>3743.66</v>
      </c>
      <c r="F22" s="274" t="s">
        <v>7109</v>
      </c>
    </row>
    <row r="23" spans="1:6" ht="15" customHeight="1">
      <c r="A23" s="335">
        <v>2</v>
      </c>
      <c r="B23" s="325" t="s">
        <v>7110</v>
      </c>
      <c r="C23" s="326" t="s">
        <v>655</v>
      </c>
      <c r="D23" s="276" t="s">
        <v>685</v>
      </c>
      <c r="E23" s="275">
        <v>2970</v>
      </c>
      <c r="F23" s="274"/>
    </row>
    <row r="24" spans="1:6" ht="15" customHeight="1">
      <c r="A24" s="335">
        <v>3</v>
      </c>
      <c r="B24" s="325" t="s">
        <v>4214</v>
      </c>
      <c r="C24" s="326" t="s">
        <v>7111</v>
      </c>
      <c r="D24" s="276" t="s">
        <v>665</v>
      </c>
      <c r="E24" s="275">
        <v>3995.45</v>
      </c>
      <c r="F24" s="274" t="s">
        <v>7109</v>
      </c>
    </row>
    <row r="25" spans="1:6" ht="15" customHeight="1">
      <c r="A25" s="335">
        <v>4</v>
      </c>
      <c r="B25" s="325" t="s">
        <v>7112</v>
      </c>
      <c r="C25" s="326" t="s">
        <v>7113</v>
      </c>
      <c r="D25" s="276" t="s">
        <v>684</v>
      </c>
      <c r="E25" s="275">
        <v>2225.89</v>
      </c>
      <c r="F25" s="274" t="s">
        <v>4243</v>
      </c>
    </row>
    <row r="26" spans="1:6" ht="15" customHeight="1">
      <c r="A26" s="335">
        <v>5</v>
      </c>
      <c r="B26" s="325" t="s">
        <v>7114</v>
      </c>
      <c r="C26" s="326" t="s">
        <v>7115</v>
      </c>
      <c r="D26" s="276" t="s">
        <v>683</v>
      </c>
      <c r="E26" s="275">
        <v>3627.36</v>
      </c>
      <c r="F26" s="274" t="s">
        <v>7109</v>
      </c>
    </row>
    <row r="27" spans="1:6" ht="15" customHeight="1">
      <c r="A27" s="334">
        <v>6</v>
      </c>
      <c r="B27" s="325" t="s">
        <v>7068</v>
      </c>
      <c r="C27" s="326" t="s">
        <v>7069</v>
      </c>
      <c r="D27" s="276" t="s">
        <v>682</v>
      </c>
      <c r="E27" s="275">
        <v>2811.39</v>
      </c>
      <c r="F27" s="274" t="s">
        <v>7109</v>
      </c>
    </row>
    <row r="28" spans="1:6" ht="15" customHeight="1">
      <c r="A28" s="276">
        <v>7</v>
      </c>
      <c r="B28" s="325" t="s">
        <v>7070</v>
      </c>
      <c r="C28" s="333" t="s">
        <v>7071</v>
      </c>
      <c r="D28" s="276" t="s">
        <v>681</v>
      </c>
      <c r="E28" s="275">
        <v>3712.12</v>
      </c>
      <c r="F28" s="274" t="s">
        <v>7116</v>
      </c>
    </row>
    <row r="29" spans="1:6" ht="15" customHeight="1">
      <c r="A29" s="276">
        <v>8</v>
      </c>
      <c r="B29" s="325" t="s">
        <v>7072</v>
      </c>
      <c r="C29" s="333" t="s">
        <v>7073</v>
      </c>
      <c r="D29" s="276" t="s">
        <v>680</v>
      </c>
      <c r="E29" s="275">
        <v>3986.77</v>
      </c>
      <c r="F29" s="274" t="s">
        <v>4243</v>
      </c>
    </row>
    <row r="30" spans="1:6" ht="22" customHeight="1">
      <c r="A30" s="332">
        <v>9</v>
      </c>
      <c r="B30" s="325" t="s">
        <v>4241</v>
      </c>
      <c r="C30" s="326" t="s">
        <v>7074</v>
      </c>
      <c r="D30" s="276" t="s">
        <v>679</v>
      </c>
      <c r="E30" s="275">
        <v>8021.78</v>
      </c>
      <c r="F30" s="277" t="s">
        <v>7117</v>
      </c>
    </row>
    <row r="31" spans="1:6" ht="15" customHeight="1">
      <c r="A31" s="276">
        <v>10</v>
      </c>
      <c r="B31" s="325" t="s">
        <v>4226</v>
      </c>
      <c r="C31" s="326" t="s">
        <v>7118</v>
      </c>
      <c r="D31" s="276" t="s">
        <v>678</v>
      </c>
      <c r="E31" s="275">
        <v>8730.06</v>
      </c>
      <c r="F31" s="274" t="s">
        <v>7096</v>
      </c>
    </row>
    <row r="32" spans="1:6" ht="15" customHeight="1">
      <c r="A32" s="276">
        <v>11</v>
      </c>
      <c r="B32" s="325" t="s">
        <v>7075</v>
      </c>
      <c r="C32" s="326" t="s">
        <v>7076</v>
      </c>
      <c r="D32" s="276" t="s">
        <v>677</v>
      </c>
      <c r="E32" s="275">
        <v>7694.71</v>
      </c>
      <c r="F32" s="274" t="s">
        <v>7119</v>
      </c>
    </row>
    <row r="33" spans="1:7" ht="15" customHeight="1">
      <c r="A33" s="276">
        <v>12</v>
      </c>
      <c r="B33" s="325" t="s">
        <v>7077</v>
      </c>
      <c r="C33" s="326" t="s">
        <v>7078</v>
      </c>
      <c r="D33" s="276" t="s">
        <v>677</v>
      </c>
      <c r="E33" s="275">
        <v>3761.27</v>
      </c>
      <c r="F33" s="274" t="s">
        <v>4243</v>
      </c>
    </row>
    <row r="34" spans="1:7" ht="15" customHeight="1">
      <c r="A34" s="276">
        <v>13</v>
      </c>
      <c r="B34" s="325" t="s">
        <v>7079</v>
      </c>
      <c r="C34" s="326" t="s">
        <v>7120</v>
      </c>
      <c r="D34" s="276" t="s">
        <v>676</v>
      </c>
      <c r="E34" s="275">
        <v>3860.24</v>
      </c>
      <c r="F34" s="274" t="s">
        <v>4243</v>
      </c>
    </row>
    <row r="35" spans="1:7" ht="15" customHeight="1">
      <c r="A35" s="276">
        <v>14</v>
      </c>
      <c r="B35" s="325" t="s">
        <v>7080</v>
      </c>
      <c r="C35" s="326" t="s">
        <v>7081</v>
      </c>
      <c r="D35" s="276" t="s">
        <v>675</v>
      </c>
      <c r="E35" s="275">
        <v>5470.39</v>
      </c>
      <c r="F35" s="274" t="s">
        <v>7109</v>
      </c>
    </row>
    <row r="36" spans="1:7" ht="15" customHeight="1">
      <c r="A36" s="276">
        <v>15</v>
      </c>
      <c r="B36" s="325" t="s">
        <v>7082</v>
      </c>
      <c r="C36" s="326" t="s">
        <v>7121</v>
      </c>
      <c r="D36" s="276" t="s">
        <v>674</v>
      </c>
      <c r="E36" s="275">
        <v>781.54</v>
      </c>
      <c r="F36" s="274"/>
    </row>
    <row r="37" spans="1:7" ht="15" customHeight="1">
      <c r="A37" s="331">
        <v>16</v>
      </c>
      <c r="B37" s="329" t="s">
        <v>7122</v>
      </c>
      <c r="C37" s="330" t="s">
        <v>7123</v>
      </c>
      <c r="D37" s="331" t="s">
        <v>673</v>
      </c>
      <c r="E37" s="275">
        <v>6908.68</v>
      </c>
      <c r="F37" s="328" t="s">
        <v>4243</v>
      </c>
    </row>
    <row r="38" spans="1:7" ht="15" customHeight="1">
      <c r="A38" s="276">
        <v>17</v>
      </c>
      <c r="B38" s="325" t="s">
        <v>7124</v>
      </c>
      <c r="C38" s="326" t="s">
        <v>7084</v>
      </c>
      <c r="D38" s="276" t="s">
        <v>7125</v>
      </c>
      <c r="E38" s="275">
        <v>6440.26</v>
      </c>
      <c r="F38" s="274" t="s">
        <v>4243</v>
      </c>
      <c r="G38" s="109"/>
    </row>
    <row r="39" spans="1:7" ht="15" customHeight="1">
      <c r="A39" s="327">
        <v>18</v>
      </c>
      <c r="B39" s="325" t="s">
        <v>7085</v>
      </c>
      <c r="C39" s="326" t="s">
        <v>7086</v>
      </c>
      <c r="D39" s="276" t="s">
        <v>672</v>
      </c>
      <c r="E39" s="275">
        <v>6012.72</v>
      </c>
      <c r="F39" s="274" t="s">
        <v>7126</v>
      </c>
    </row>
    <row r="40" spans="1:7" ht="15" customHeight="1">
      <c r="A40" s="162"/>
      <c r="B40" s="324"/>
      <c r="C40" s="161"/>
      <c r="D40" s="162"/>
      <c r="E40" s="323"/>
      <c r="F40" s="322" t="s">
        <v>612</v>
      </c>
    </row>
    <row r="41" spans="1:7" ht="15" customHeight="1"/>
    <row r="42" spans="1:7" ht="15" customHeight="1">
      <c r="A42" s="321" t="s">
        <v>671</v>
      </c>
      <c r="F42" s="158" t="str">
        <f>K14</f>
        <v>（令和8年4月1日現在）</v>
      </c>
    </row>
    <row r="43" spans="1:7" ht="25" customHeight="1">
      <c r="A43" s="187"/>
      <c r="B43" s="187" t="s">
        <v>626</v>
      </c>
      <c r="C43" s="187" t="s">
        <v>670</v>
      </c>
      <c r="D43" s="320" t="s">
        <v>669</v>
      </c>
      <c r="E43" s="278" t="s">
        <v>618</v>
      </c>
      <c r="F43" s="187" t="s">
        <v>668</v>
      </c>
    </row>
    <row r="44" spans="1:7" ht="15" customHeight="1">
      <c r="A44" s="104">
        <v>1</v>
      </c>
      <c r="B44" s="318" t="s">
        <v>4237</v>
      </c>
      <c r="C44" s="274" t="s">
        <v>642</v>
      </c>
      <c r="D44" s="276" t="s">
        <v>667</v>
      </c>
      <c r="E44" s="275">
        <v>3129.59</v>
      </c>
      <c r="F44" s="274" t="s">
        <v>4244</v>
      </c>
    </row>
    <row r="45" spans="1:7" ht="15" customHeight="1">
      <c r="A45" s="104">
        <v>2</v>
      </c>
      <c r="B45" s="318" t="s">
        <v>7087</v>
      </c>
      <c r="C45" s="274" t="s">
        <v>640</v>
      </c>
      <c r="D45" s="276" t="s">
        <v>666</v>
      </c>
      <c r="E45" s="275">
        <v>3014.55</v>
      </c>
      <c r="F45" s="274" t="s">
        <v>7127</v>
      </c>
    </row>
    <row r="46" spans="1:7" ht="15" customHeight="1">
      <c r="A46" s="104">
        <v>3</v>
      </c>
      <c r="B46" s="318" t="s">
        <v>4238</v>
      </c>
      <c r="C46" s="274" t="s">
        <v>638</v>
      </c>
      <c r="D46" s="276" t="s">
        <v>665</v>
      </c>
      <c r="E46" s="275">
        <v>2120.2399999999998</v>
      </c>
      <c r="F46" s="274" t="s">
        <v>7741</v>
      </c>
    </row>
    <row r="47" spans="1:7" ht="15" customHeight="1">
      <c r="A47" s="104">
        <v>4</v>
      </c>
      <c r="B47" s="318" t="s">
        <v>7128</v>
      </c>
      <c r="C47" s="274" t="s">
        <v>636</v>
      </c>
      <c r="D47" s="276" t="s">
        <v>664</v>
      </c>
      <c r="E47" s="275">
        <v>5616.64</v>
      </c>
      <c r="F47" s="274" t="s">
        <v>7127</v>
      </c>
    </row>
    <row r="48" spans="1:7" ht="15" customHeight="1">
      <c r="A48" s="104">
        <v>5</v>
      </c>
      <c r="B48" s="318" t="s">
        <v>4239</v>
      </c>
      <c r="C48" s="274" t="s">
        <v>634</v>
      </c>
      <c r="D48" s="276" t="s">
        <v>663</v>
      </c>
      <c r="E48" s="275">
        <v>6901.38</v>
      </c>
      <c r="F48" s="274" t="s">
        <v>4244</v>
      </c>
    </row>
    <row r="49" spans="1:6" ht="15" customHeight="1">
      <c r="A49" s="104">
        <v>6</v>
      </c>
      <c r="B49" s="319" t="s">
        <v>7089</v>
      </c>
      <c r="C49" s="274" t="s">
        <v>7090</v>
      </c>
      <c r="D49" s="276" t="s">
        <v>662</v>
      </c>
      <c r="E49" s="275">
        <v>5683.39</v>
      </c>
      <c r="F49" s="274" t="s">
        <v>4244</v>
      </c>
    </row>
    <row r="50" spans="1:6" ht="15" customHeight="1">
      <c r="A50" s="104">
        <v>7</v>
      </c>
      <c r="B50" s="318" t="s">
        <v>7091</v>
      </c>
      <c r="C50" s="274" t="s">
        <v>7092</v>
      </c>
      <c r="D50" s="276" t="s">
        <v>661</v>
      </c>
      <c r="E50" s="275">
        <v>8161.41</v>
      </c>
      <c r="F50" s="274" t="s">
        <v>7129</v>
      </c>
    </row>
    <row r="51" spans="1:6" ht="15" customHeight="1">
      <c r="A51" s="104">
        <v>8</v>
      </c>
      <c r="B51" s="318" t="s">
        <v>4236</v>
      </c>
      <c r="C51" s="274" t="s">
        <v>7130</v>
      </c>
      <c r="D51" s="276" t="s">
        <v>660</v>
      </c>
      <c r="E51" s="275">
        <v>5812.43</v>
      </c>
      <c r="F51" s="274" t="s">
        <v>7131</v>
      </c>
    </row>
    <row r="52" spans="1:6" ht="15" customHeight="1">
      <c r="A52" s="162"/>
      <c r="B52" s="271"/>
      <c r="C52" s="317"/>
      <c r="D52" s="316"/>
      <c r="E52" s="315"/>
      <c r="F52" s="160" t="s">
        <v>612</v>
      </c>
    </row>
    <row r="53" spans="1:6" ht="15" customHeight="1"/>
    <row r="54" spans="1:6" ht="15" customHeight="1"/>
    <row r="55" spans="1:6" ht="15" customHeight="1"/>
    <row r="56" spans="1:6" ht="15" customHeight="1"/>
  </sheetData>
  <sheetProtection algorithmName="SHA-512" hashValue="S3r2xFF9ADrokKp6oBEuhQcAixfOk2wrkMTnjGBkjWelWUGh/LewwDrqqCRh7PKvk0iSVi3IuKyVZYAc1LrCGw==" saltValue="G/omyD9MThp5/VhOntrCIw==" spinCount="100000" sheet="1" objects="1" scenarios="1"/>
  <customSheetViews>
    <customSheetView guid="{0048CC1A-5574-4F72-829A-CCCEAA565538}" showPageBreaks="1" fitToPage="1" printArea="1" view="pageBreakPreview" topLeftCell="A19">
      <selection activeCell="L15" sqref="L15"/>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37">
      <selection sqref="A1:D1"/>
      <pageMargins left="0.78740157480314965" right="0.78740157480314965" top="0.98425196850393704" bottom="0.98425196850393704" header="0.51181102362204722" footer="0.51181102362204722"/>
      <printOptions horizontalCentered="1"/>
      <headerFooter alignWithMargins="0"/>
    </customSheetView>
  </customSheetViews>
  <mergeCells count="2">
    <mergeCell ref="A1:D1"/>
    <mergeCell ref="A2:D2"/>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Z44"/>
  <sheetViews>
    <sheetView view="pageBreakPreview" zoomScaleNormal="75" zoomScaleSheetLayoutView="100" workbookViewId="0">
      <selection activeCell="J15" sqref="J15"/>
    </sheetView>
  </sheetViews>
  <sheetFormatPr defaultColWidth="9" defaultRowHeight="21" customHeight="1"/>
  <cols>
    <col min="1" max="1" width="2.75" style="63" customWidth="1"/>
    <col min="2" max="2" width="26.58203125" style="63" customWidth="1"/>
    <col min="3" max="3" width="14.58203125" style="63" customWidth="1"/>
    <col min="4" max="4" width="6.58203125" style="347" customWidth="1"/>
    <col min="5" max="5" width="7.58203125" style="172" customWidth="1"/>
    <col min="6" max="6" width="33.58203125" style="63" customWidth="1"/>
    <col min="7" max="7" width="5.58203125" style="63" customWidth="1"/>
    <col min="8" max="12" width="10.58203125" style="63" hidden="1" customWidth="1"/>
    <col min="13" max="20" width="10.58203125" style="63" customWidth="1"/>
    <col min="21"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7.149999999999999" customHeight="1">
      <c r="A3" s="321" t="s">
        <v>723</v>
      </c>
      <c r="D3" s="63"/>
      <c r="F3" s="158" t="str">
        <f>K3</f>
        <v>（令和8年4月1日現在）</v>
      </c>
      <c r="H3" s="1188" t="s">
        <v>5221</v>
      </c>
      <c r="I3" s="1437"/>
      <c r="J3" s="1189" t="s">
        <v>4618</v>
      </c>
      <c r="K3" s="1525" t="str">
        <f>設定!$B$14</f>
        <v>（令和8年4月1日現在）</v>
      </c>
    </row>
    <row r="4" spans="1:26" ht="22" customHeight="1">
      <c r="A4" s="187"/>
      <c r="B4" s="187" t="s">
        <v>626</v>
      </c>
      <c r="C4" s="187" t="s">
        <v>670</v>
      </c>
      <c r="D4" s="320" t="s">
        <v>669</v>
      </c>
      <c r="E4" s="278" t="s">
        <v>618</v>
      </c>
      <c r="F4" s="187" t="s">
        <v>668</v>
      </c>
      <c r="H4" s="1405"/>
      <c r="I4" s="1192"/>
      <c r="J4" s="1189" t="s">
        <v>4619</v>
      </c>
      <c r="K4" s="1460" t="s">
        <v>8574</v>
      </c>
      <c r="L4" s="1755" t="str">
        <f>HYPERLINK("#", "統計表リンク")</f>
        <v>統計表リンク</v>
      </c>
    </row>
    <row r="5" spans="1:26" ht="17.149999999999999" customHeight="1">
      <c r="A5" s="104">
        <v>1</v>
      </c>
      <c r="B5" s="348" t="s">
        <v>8575</v>
      </c>
      <c r="C5" s="274" t="s">
        <v>8576</v>
      </c>
      <c r="D5" s="276" t="s">
        <v>665</v>
      </c>
      <c r="E5" s="275">
        <v>421.55</v>
      </c>
      <c r="F5" s="274" t="s">
        <v>8577</v>
      </c>
    </row>
    <row r="6" spans="1:26" ht="17.149999999999999" customHeight="1">
      <c r="A6" s="104">
        <v>2</v>
      </c>
      <c r="B6" s="318" t="s">
        <v>8578</v>
      </c>
      <c r="C6" s="274" t="s">
        <v>8579</v>
      </c>
      <c r="D6" s="276" t="s">
        <v>683</v>
      </c>
      <c r="E6" s="275">
        <v>355.49</v>
      </c>
      <c r="F6" s="274" t="s">
        <v>8577</v>
      </c>
    </row>
    <row r="7" spans="1:26" ht="17.149999999999999" customHeight="1">
      <c r="A7" s="104">
        <v>3</v>
      </c>
      <c r="B7" s="348" t="s">
        <v>8580</v>
      </c>
      <c r="C7" s="274" t="s">
        <v>8534</v>
      </c>
      <c r="D7" s="276" t="s">
        <v>682</v>
      </c>
      <c r="E7" s="275">
        <v>336.39</v>
      </c>
      <c r="F7" s="274" t="s">
        <v>8577</v>
      </c>
    </row>
    <row r="8" spans="1:26" ht="17.149999999999999" customHeight="1">
      <c r="A8" s="104">
        <v>4</v>
      </c>
      <c r="B8" s="319" t="s">
        <v>8581</v>
      </c>
      <c r="C8" s="274" t="s">
        <v>8536</v>
      </c>
      <c r="D8" s="276" t="s">
        <v>681</v>
      </c>
      <c r="E8" s="275">
        <v>454.24</v>
      </c>
      <c r="F8" s="274" t="s">
        <v>8582</v>
      </c>
    </row>
    <row r="9" spans="1:26" ht="17.149999999999999" customHeight="1">
      <c r="A9" s="104">
        <v>5</v>
      </c>
      <c r="B9" s="318" t="s">
        <v>4241</v>
      </c>
      <c r="C9" s="274" t="s">
        <v>8539</v>
      </c>
      <c r="D9" s="276" t="s">
        <v>679</v>
      </c>
      <c r="E9" s="275">
        <v>176.9</v>
      </c>
      <c r="F9" s="274" t="s">
        <v>8583</v>
      </c>
    </row>
    <row r="10" spans="1:26" ht="17.149999999999999" customHeight="1">
      <c r="A10" s="104">
        <v>6</v>
      </c>
      <c r="B10" s="348" t="s">
        <v>8584</v>
      </c>
      <c r="C10" s="274" t="s">
        <v>8585</v>
      </c>
      <c r="D10" s="276" t="s">
        <v>678</v>
      </c>
      <c r="E10" s="275">
        <v>171.76</v>
      </c>
      <c r="F10" s="274"/>
    </row>
    <row r="11" spans="1:26" ht="17.149999999999999" customHeight="1">
      <c r="A11" s="104">
        <v>7</v>
      </c>
      <c r="B11" s="348" t="s">
        <v>8586</v>
      </c>
      <c r="C11" s="274" t="s">
        <v>8587</v>
      </c>
      <c r="D11" s="276" t="s">
        <v>678</v>
      </c>
      <c r="E11" s="275">
        <v>204.19</v>
      </c>
      <c r="F11" s="274" t="s">
        <v>8577</v>
      </c>
    </row>
    <row r="12" spans="1:26" ht="17.149999999999999" customHeight="1">
      <c r="A12" s="162"/>
      <c r="B12" s="271"/>
      <c r="C12" s="317"/>
      <c r="D12" s="316"/>
      <c r="E12" s="315"/>
      <c r="F12" s="160" t="s">
        <v>612</v>
      </c>
    </row>
    <row r="13" spans="1:26" ht="17.149999999999999" customHeight="1">
      <c r="A13" s="162"/>
      <c r="B13" s="304"/>
      <c r="C13" s="151"/>
      <c r="D13" s="324"/>
      <c r="E13" s="341"/>
      <c r="F13" s="349"/>
    </row>
    <row r="14" spans="1:26" ht="17.149999999999999" customHeight="1">
      <c r="A14" s="321" t="s">
        <v>722</v>
      </c>
      <c r="F14" s="158" t="str">
        <f>K3</f>
        <v>（令和8年4月1日現在）</v>
      </c>
    </row>
    <row r="15" spans="1:26" ht="22" customHeight="1">
      <c r="A15" s="187"/>
      <c r="B15" s="187" t="s">
        <v>621</v>
      </c>
      <c r="C15" s="187" t="s">
        <v>670</v>
      </c>
      <c r="D15" s="320" t="s">
        <v>669</v>
      </c>
      <c r="E15" s="278" t="s">
        <v>618</v>
      </c>
      <c r="F15" s="187" t="s">
        <v>668</v>
      </c>
    </row>
    <row r="16" spans="1:26" ht="17.149999999999999" customHeight="1">
      <c r="A16" s="104">
        <v>1</v>
      </c>
      <c r="B16" s="318" t="s">
        <v>8588</v>
      </c>
      <c r="C16" s="274" t="s">
        <v>8536</v>
      </c>
      <c r="D16" s="276" t="s">
        <v>681</v>
      </c>
      <c r="E16" s="275">
        <v>432.89</v>
      </c>
      <c r="F16" s="274" t="s">
        <v>8589</v>
      </c>
    </row>
    <row r="17" spans="1:6" ht="17.149999999999999" customHeight="1">
      <c r="A17" s="104">
        <v>2</v>
      </c>
      <c r="B17" s="319" t="s">
        <v>8590</v>
      </c>
      <c r="C17" s="274" t="s">
        <v>8591</v>
      </c>
      <c r="D17" s="276" t="s">
        <v>721</v>
      </c>
      <c r="E17" s="275">
        <v>499.98</v>
      </c>
      <c r="F17" s="274"/>
    </row>
    <row r="18" spans="1:6" ht="17.149999999999999" customHeight="1">
      <c r="A18" s="104">
        <v>3</v>
      </c>
      <c r="B18" s="318" t="s">
        <v>8592</v>
      </c>
      <c r="C18" s="274" t="s">
        <v>8593</v>
      </c>
      <c r="D18" s="276" t="s">
        <v>720</v>
      </c>
      <c r="E18" s="275">
        <v>921.78</v>
      </c>
      <c r="F18" s="274"/>
    </row>
    <row r="19" spans="1:6" ht="17.149999999999999" customHeight="1">
      <c r="A19" s="104">
        <v>4</v>
      </c>
      <c r="B19" s="318" t="s">
        <v>4245</v>
      </c>
      <c r="C19" s="274" t="s">
        <v>8594</v>
      </c>
      <c r="D19" s="276" t="s">
        <v>719</v>
      </c>
      <c r="E19" s="275">
        <v>324.27999999999997</v>
      </c>
      <c r="F19" s="274" t="s">
        <v>8595</v>
      </c>
    </row>
    <row r="20" spans="1:6" ht="17.149999999999999" customHeight="1">
      <c r="A20" s="104">
        <v>5</v>
      </c>
      <c r="B20" s="318" t="s">
        <v>8596</v>
      </c>
      <c r="C20" s="274" t="s">
        <v>8597</v>
      </c>
      <c r="D20" s="276" t="s">
        <v>718</v>
      </c>
      <c r="E20" s="275">
        <v>453.46</v>
      </c>
      <c r="F20" s="274"/>
    </row>
    <row r="21" spans="1:6" ht="17.149999999999999" customHeight="1">
      <c r="A21" s="104">
        <v>6</v>
      </c>
      <c r="B21" s="318" t="s">
        <v>8598</v>
      </c>
      <c r="C21" s="274" t="s">
        <v>8599</v>
      </c>
      <c r="D21" s="276" t="s">
        <v>717</v>
      </c>
      <c r="E21" s="275">
        <v>473.92</v>
      </c>
      <c r="F21" s="274"/>
    </row>
    <row r="22" spans="1:6" ht="17.149999999999999" customHeight="1">
      <c r="A22" s="104">
        <v>7</v>
      </c>
      <c r="B22" s="318" t="s">
        <v>8600</v>
      </c>
      <c r="C22" s="274" t="s">
        <v>8601</v>
      </c>
      <c r="D22" s="276" t="s">
        <v>717</v>
      </c>
      <c r="E22" s="275">
        <v>473.69</v>
      </c>
      <c r="F22" s="274"/>
    </row>
    <row r="23" spans="1:6" ht="17.149999999999999" customHeight="1">
      <c r="A23" s="104">
        <v>8</v>
      </c>
      <c r="B23" s="318" t="s">
        <v>4246</v>
      </c>
      <c r="C23" s="274" t="s">
        <v>8602</v>
      </c>
      <c r="D23" s="276" t="s">
        <v>716</v>
      </c>
      <c r="E23" s="275">
        <v>455.84</v>
      </c>
      <c r="F23" s="274" t="s">
        <v>8603</v>
      </c>
    </row>
    <row r="24" spans="1:6" ht="17.149999999999999" customHeight="1">
      <c r="A24" s="104">
        <v>9</v>
      </c>
      <c r="B24" s="319" t="s">
        <v>8604</v>
      </c>
      <c r="C24" s="274" t="s">
        <v>8605</v>
      </c>
      <c r="D24" s="276" t="s">
        <v>715</v>
      </c>
      <c r="E24" s="275">
        <v>607.1</v>
      </c>
      <c r="F24" s="274"/>
    </row>
    <row r="25" spans="1:6" ht="17.149999999999999" customHeight="1">
      <c r="A25" s="104">
        <v>10</v>
      </c>
      <c r="B25" s="319" t="s">
        <v>4247</v>
      </c>
      <c r="C25" s="274" t="s">
        <v>8606</v>
      </c>
      <c r="D25" s="276" t="s">
        <v>714</v>
      </c>
      <c r="E25" s="275">
        <v>551.79999999999995</v>
      </c>
      <c r="F25" s="274" t="s">
        <v>8607</v>
      </c>
    </row>
    <row r="26" spans="1:6" ht="17.149999999999999" customHeight="1">
      <c r="A26" s="104">
        <v>11</v>
      </c>
      <c r="B26" s="318" t="s">
        <v>4248</v>
      </c>
      <c r="C26" s="274" t="s">
        <v>8608</v>
      </c>
      <c r="D26" s="276" t="s">
        <v>713</v>
      </c>
      <c r="E26" s="275">
        <v>544.23</v>
      </c>
      <c r="F26" s="274" t="s">
        <v>8609</v>
      </c>
    </row>
    <row r="27" spans="1:6" ht="17.149999999999999" customHeight="1">
      <c r="A27" s="104">
        <v>12</v>
      </c>
      <c r="B27" s="318" t="s">
        <v>8610</v>
      </c>
      <c r="C27" s="274" t="s">
        <v>8611</v>
      </c>
      <c r="D27" s="276" t="s">
        <v>712</v>
      </c>
      <c r="E27" s="275">
        <v>434.98</v>
      </c>
      <c r="F27" s="274"/>
    </row>
    <row r="28" spans="1:6" ht="17.149999999999999" customHeight="1">
      <c r="A28" s="104">
        <v>13</v>
      </c>
      <c r="B28" s="318" t="s">
        <v>8612</v>
      </c>
      <c r="C28" s="274" t="s">
        <v>8613</v>
      </c>
      <c r="D28" s="276" t="s">
        <v>711</v>
      </c>
      <c r="E28" s="275">
        <v>516.01</v>
      </c>
      <c r="F28" s="274" t="s">
        <v>8609</v>
      </c>
    </row>
    <row r="29" spans="1:6" ht="17.149999999999999" customHeight="1">
      <c r="A29" s="104">
        <v>14</v>
      </c>
      <c r="B29" s="319" t="s">
        <v>8614</v>
      </c>
      <c r="C29" s="274" t="s">
        <v>8615</v>
      </c>
      <c r="D29" s="276" t="s">
        <v>711</v>
      </c>
      <c r="E29" s="275">
        <v>403.94</v>
      </c>
      <c r="F29" s="274"/>
    </row>
    <row r="30" spans="1:6" ht="17.149999999999999" customHeight="1">
      <c r="A30" s="104">
        <v>15</v>
      </c>
      <c r="B30" s="319" t="s">
        <v>8616</v>
      </c>
      <c r="C30" s="274" t="s">
        <v>8617</v>
      </c>
      <c r="D30" s="276" t="s">
        <v>711</v>
      </c>
      <c r="E30" s="275">
        <v>522.57000000000005</v>
      </c>
      <c r="F30" s="274"/>
    </row>
    <row r="31" spans="1:6" ht="17.149999999999999" customHeight="1">
      <c r="A31" s="104">
        <v>16</v>
      </c>
      <c r="B31" s="318" t="s">
        <v>8618</v>
      </c>
      <c r="C31" s="274" t="s">
        <v>8619</v>
      </c>
      <c r="D31" s="276" t="s">
        <v>711</v>
      </c>
      <c r="E31" s="275">
        <v>452.73</v>
      </c>
      <c r="F31" s="274"/>
    </row>
    <row r="32" spans="1:6" ht="17.149999999999999" customHeight="1">
      <c r="A32" s="104">
        <v>17</v>
      </c>
      <c r="B32" s="318" t="s">
        <v>8620</v>
      </c>
      <c r="C32" s="274" t="s">
        <v>8621</v>
      </c>
      <c r="D32" s="276" t="s">
        <v>677</v>
      </c>
      <c r="E32" s="275">
        <v>586.74</v>
      </c>
      <c r="F32" s="274"/>
    </row>
    <row r="33" spans="1:6" ht="17.149999999999999" customHeight="1">
      <c r="A33" s="104">
        <v>18</v>
      </c>
      <c r="B33" s="318" t="s">
        <v>8622</v>
      </c>
      <c r="C33" s="274" t="s">
        <v>8623</v>
      </c>
      <c r="D33" s="276" t="s">
        <v>710</v>
      </c>
      <c r="E33" s="275">
        <v>517.11</v>
      </c>
      <c r="F33" s="274" t="s">
        <v>8624</v>
      </c>
    </row>
    <row r="34" spans="1:6" ht="17.149999999999999" customHeight="1">
      <c r="A34" s="104">
        <v>19</v>
      </c>
      <c r="B34" s="318" t="s">
        <v>709</v>
      </c>
      <c r="C34" s="274" t="s">
        <v>8625</v>
      </c>
      <c r="D34" s="276" t="s">
        <v>708</v>
      </c>
      <c r="E34" s="275">
        <v>546.91999999999996</v>
      </c>
      <c r="F34" s="274" t="s">
        <v>697</v>
      </c>
    </row>
    <row r="35" spans="1:6" ht="17.149999999999999" customHeight="1">
      <c r="A35" s="104">
        <v>20</v>
      </c>
      <c r="B35" s="318" t="s">
        <v>4249</v>
      </c>
      <c r="C35" s="274" t="s">
        <v>4250</v>
      </c>
      <c r="D35" s="276" t="s">
        <v>707</v>
      </c>
      <c r="E35" s="275">
        <v>540.79</v>
      </c>
      <c r="F35" s="274"/>
    </row>
    <row r="36" spans="1:6" ht="17.149999999999999" customHeight="1">
      <c r="A36" s="104">
        <v>21</v>
      </c>
      <c r="B36" s="319" t="s">
        <v>8626</v>
      </c>
      <c r="C36" s="274" t="s">
        <v>8627</v>
      </c>
      <c r="D36" s="276" t="s">
        <v>706</v>
      </c>
      <c r="E36" s="275">
        <v>597.5</v>
      </c>
      <c r="F36" s="274"/>
    </row>
    <row r="37" spans="1:6" ht="17.149999999999999" customHeight="1">
      <c r="A37" s="104">
        <v>22</v>
      </c>
      <c r="B37" s="318" t="s">
        <v>8628</v>
      </c>
      <c r="C37" s="274" t="s">
        <v>8629</v>
      </c>
      <c r="D37" s="276" t="s">
        <v>705</v>
      </c>
      <c r="E37" s="275">
        <v>505.42</v>
      </c>
      <c r="F37" s="274"/>
    </row>
    <row r="38" spans="1:6" ht="17.149999999999999" customHeight="1">
      <c r="A38" s="104">
        <v>23</v>
      </c>
      <c r="B38" s="348" t="s">
        <v>8630</v>
      </c>
      <c r="C38" s="274" t="s">
        <v>8631</v>
      </c>
      <c r="D38" s="276" t="s">
        <v>704</v>
      </c>
      <c r="E38" s="275">
        <v>523.15</v>
      </c>
      <c r="F38" s="274"/>
    </row>
    <row r="39" spans="1:6" ht="17.149999999999999" customHeight="1">
      <c r="A39" s="104">
        <v>24</v>
      </c>
      <c r="B39" s="318" t="s">
        <v>703</v>
      </c>
      <c r="C39" s="274" t="s">
        <v>702</v>
      </c>
      <c r="D39" s="276" t="s">
        <v>701</v>
      </c>
      <c r="E39" s="275">
        <v>591.14</v>
      </c>
      <c r="F39" s="274"/>
    </row>
    <row r="40" spans="1:6" ht="17.149999999999999" customHeight="1">
      <c r="A40" s="104">
        <v>25</v>
      </c>
      <c r="B40" s="318" t="s">
        <v>700</v>
      </c>
      <c r="C40" s="274" t="s">
        <v>699</v>
      </c>
      <c r="D40" s="276" t="s">
        <v>698</v>
      </c>
      <c r="E40" s="275">
        <v>501.89</v>
      </c>
      <c r="F40" s="274" t="s">
        <v>697</v>
      </c>
    </row>
    <row r="41" spans="1:6" ht="17.149999999999999" customHeight="1">
      <c r="A41" s="104">
        <v>26</v>
      </c>
      <c r="B41" s="2171" t="s">
        <v>8632</v>
      </c>
      <c r="C41" s="2172" t="s">
        <v>8633</v>
      </c>
      <c r="D41" s="2173" t="s">
        <v>696</v>
      </c>
      <c r="E41" s="2174">
        <v>564.98</v>
      </c>
      <c r="F41" s="2172"/>
    </row>
    <row r="42" spans="1:6" ht="16.5" customHeight="1">
      <c r="A42" s="104">
        <v>27</v>
      </c>
      <c r="B42" s="325" t="s">
        <v>8634</v>
      </c>
      <c r="C42" s="103" t="s">
        <v>8635</v>
      </c>
      <c r="D42" s="325" t="s">
        <v>7132</v>
      </c>
      <c r="E42" s="407">
        <v>498.68</v>
      </c>
      <c r="F42" s="404"/>
    </row>
    <row r="43" spans="1:6" ht="16.5" customHeight="1">
      <c r="A43" s="104">
        <v>28</v>
      </c>
      <c r="B43" s="401" t="s">
        <v>8636</v>
      </c>
      <c r="C43" s="103" t="s">
        <v>8637</v>
      </c>
      <c r="D43" s="325" t="s">
        <v>6971</v>
      </c>
      <c r="E43" s="407">
        <v>516.04</v>
      </c>
      <c r="F43" s="103"/>
    </row>
    <row r="44" spans="1:6" ht="16.5" customHeight="1">
      <c r="F44" s="160" t="s">
        <v>612</v>
      </c>
    </row>
  </sheetData>
  <sheetProtection algorithmName="SHA-512" hashValue="/uc++UCCPEXDUQEUlFTYUynHyOgNu/iBvBoV4NPoDoLKOouVDsPLqyVdis6AcVSpQ98Ay/j1Ntvy7sluQflwGg==" saltValue="Zjs6SqkgPICGwNXEmvOzNA==" spinCount="100000" sheet="1" objects="1" scenarios="1"/>
  <customSheetViews>
    <customSheetView guid="{0048CC1A-5574-4F72-829A-CCCEAA565538}" showPageBreaks="1" fitToPage="1" printArea="1" view="pageBreakPreview" topLeftCell="A24">
      <selection activeCell="B33" sqref="B33:F33"/>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34">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s>
  <mergeCells count="2">
    <mergeCell ref="A1:D1"/>
    <mergeCell ref="A2:D2"/>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Z69"/>
  <sheetViews>
    <sheetView view="pageBreakPreview" zoomScaleNormal="75" zoomScaleSheetLayoutView="100" workbookViewId="0">
      <selection activeCell="N5" sqref="N5"/>
    </sheetView>
  </sheetViews>
  <sheetFormatPr defaultColWidth="9" defaultRowHeight="21" customHeight="1"/>
  <cols>
    <col min="1" max="1" width="2.75" style="63" customWidth="1"/>
    <col min="2" max="2" width="25.58203125" style="63" customWidth="1"/>
    <col min="3" max="3" width="14.58203125" style="63" customWidth="1"/>
    <col min="4" max="4" width="6.58203125" style="347" customWidth="1"/>
    <col min="5" max="5" width="8.58203125" style="172" customWidth="1"/>
    <col min="6" max="6" width="35.25" style="63" customWidth="1"/>
    <col min="7" max="7" width="5.25" style="63" customWidth="1"/>
    <col min="8" max="12" width="10.58203125" style="63" hidden="1" customWidth="1"/>
    <col min="13" max="19" width="10.58203125" style="63" customWidth="1"/>
    <col min="20"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7.149999999999999" customHeight="1">
      <c r="A3" s="321" t="s">
        <v>738</v>
      </c>
      <c r="C3" s="159"/>
      <c r="F3" s="158" t="str">
        <f>K3</f>
        <v>（令和8年4月1日現在）</v>
      </c>
      <c r="H3" s="1188" t="s">
        <v>5222</v>
      </c>
      <c r="I3" s="1437"/>
      <c r="J3" s="1189" t="s">
        <v>4618</v>
      </c>
      <c r="K3" s="1525" t="str">
        <f>設定!$B$14</f>
        <v>（令和8年4月1日現在）</v>
      </c>
    </row>
    <row r="4" spans="1:26" ht="22" customHeight="1">
      <c r="A4" s="187"/>
      <c r="B4" s="187" t="s">
        <v>621</v>
      </c>
      <c r="C4" s="187" t="s">
        <v>398</v>
      </c>
      <c r="D4" s="320" t="s">
        <v>669</v>
      </c>
      <c r="E4" s="278" t="s">
        <v>618</v>
      </c>
      <c r="F4" s="187" t="s">
        <v>668</v>
      </c>
      <c r="H4" s="1405"/>
      <c r="I4" s="1192"/>
      <c r="J4" s="1189" t="s">
        <v>4619</v>
      </c>
      <c r="K4" s="1460" t="s">
        <v>8574</v>
      </c>
      <c r="L4" s="1755" t="str">
        <f>HYPERLINK("#", "統計表リンク")</f>
        <v>統計表リンク</v>
      </c>
    </row>
    <row r="5" spans="1:26" s="199" customFormat="1" ht="15" customHeight="1">
      <c r="A5" s="276">
        <v>1</v>
      </c>
      <c r="B5" s="318" t="s">
        <v>8638</v>
      </c>
      <c r="C5" s="274" t="s">
        <v>8602</v>
      </c>
      <c r="D5" s="276" t="s">
        <v>716</v>
      </c>
      <c r="E5" s="275">
        <v>202.39</v>
      </c>
      <c r="F5" s="274" t="s">
        <v>8639</v>
      </c>
    </row>
    <row r="6" spans="1:26" s="199" customFormat="1" ht="15" customHeight="1">
      <c r="A6" s="276">
        <v>2</v>
      </c>
      <c r="B6" s="318" t="s">
        <v>8640</v>
      </c>
      <c r="C6" s="274" t="s">
        <v>8608</v>
      </c>
      <c r="D6" s="276" t="s">
        <v>713</v>
      </c>
      <c r="E6" s="275">
        <v>232.17</v>
      </c>
      <c r="F6" s="274" t="s">
        <v>8639</v>
      </c>
    </row>
    <row r="7" spans="1:26" s="199" customFormat="1" ht="15" customHeight="1">
      <c r="A7" s="276">
        <v>3</v>
      </c>
      <c r="B7" s="318" t="s">
        <v>8641</v>
      </c>
      <c r="C7" s="274" t="s">
        <v>8613</v>
      </c>
      <c r="D7" s="276" t="s">
        <v>711</v>
      </c>
      <c r="E7" s="275">
        <v>208.05</v>
      </c>
      <c r="F7" s="274" t="s">
        <v>8639</v>
      </c>
    </row>
    <row r="8" spans="1:26" s="199" customFormat="1" ht="15" customHeight="1">
      <c r="A8" s="276">
        <v>4</v>
      </c>
      <c r="B8" s="318" t="s">
        <v>7133</v>
      </c>
      <c r="C8" s="274" t="s">
        <v>8642</v>
      </c>
      <c r="D8" s="276" t="s">
        <v>708</v>
      </c>
      <c r="E8" s="275">
        <v>236.13</v>
      </c>
      <c r="F8" s="274" t="s">
        <v>8639</v>
      </c>
    </row>
    <row r="9" spans="1:26" s="199" customFormat="1" ht="15" customHeight="1">
      <c r="A9" s="276">
        <v>5</v>
      </c>
      <c r="B9" s="318" t="s">
        <v>8643</v>
      </c>
      <c r="C9" s="274" t="s">
        <v>8644</v>
      </c>
      <c r="D9" s="276" t="s">
        <v>698</v>
      </c>
      <c r="E9" s="275">
        <v>208.12</v>
      </c>
      <c r="F9" s="274" t="s">
        <v>8639</v>
      </c>
    </row>
    <row r="10" spans="1:26" s="199" customFormat="1" ht="15" customHeight="1">
      <c r="A10" s="316"/>
      <c r="B10" s="353"/>
      <c r="C10" s="352"/>
      <c r="D10" s="351"/>
      <c r="E10" s="350"/>
      <c r="F10" s="322" t="s">
        <v>612</v>
      </c>
    </row>
    <row r="11" spans="1:26" s="199" customFormat="1" ht="15" customHeight="1">
      <c r="A11" s="316"/>
      <c r="B11" s="353"/>
      <c r="C11" s="352"/>
      <c r="D11" s="351"/>
      <c r="E11" s="350"/>
      <c r="F11" s="357"/>
    </row>
    <row r="12" spans="1:26" ht="17.149999999999999" customHeight="1">
      <c r="A12" s="321" t="s">
        <v>4251</v>
      </c>
      <c r="C12" s="159"/>
      <c r="F12" s="158" t="str">
        <f>K3</f>
        <v>（令和8年4月1日現在）</v>
      </c>
    </row>
    <row r="13" spans="1:26" ht="22" customHeight="1">
      <c r="A13" s="187"/>
      <c r="B13" s="187" t="s">
        <v>621</v>
      </c>
      <c r="C13" s="187" t="s">
        <v>398</v>
      </c>
      <c r="D13" s="320" t="s">
        <v>669</v>
      </c>
      <c r="E13" s="278" t="s">
        <v>618</v>
      </c>
      <c r="F13" s="187" t="s">
        <v>668</v>
      </c>
    </row>
    <row r="14" spans="1:26" s="199" customFormat="1" ht="25" customHeight="1">
      <c r="A14" s="276">
        <v>1</v>
      </c>
      <c r="B14" s="354" t="s">
        <v>8645</v>
      </c>
      <c r="C14" s="274" t="s">
        <v>8646</v>
      </c>
      <c r="D14" s="276" t="s">
        <v>4252</v>
      </c>
      <c r="E14" s="275">
        <v>355.43</v>
      </c>
      <c r="F14" s="274" t="s">
        <v>8647</v>
      </c>
    </row>
    <row r="15" spans="1:26" s="199" customFormat="1" ht="15" customHeight="1">
      <c r="A15" s="316"/>
      <c r="B15" s="353"/>
      <c r="C15" s="352"/>
      <c r="D15" s="351"/>
      <c r="E15" s="350"/>
      <c r="F15" s="322" t="s">
        <v>612</v>
      </c>
    </row>
    <row r="16" spans="1:26" s="199" customFormat="1" ht="15" customHeight="1">
      <c r="A16" s="316"/>
      <c r="B16" s="353"/>
      <c r="C16" s="352"/>
      <c r="D16" s="351"/>
      <c r="E16" s="350"/>
      <c r="F16" s="357"/>
    </row>
    <row r="17" spans="1:6" ht="17.149999999999999" customHeight="1">
      <c r="A17" s="321" t="s">
        <v>4254</v>
      </c>
      <c r="C17" s="159"/>
      <c r="F17" s="158" t="str">
        <f>K3</f>
        <v>（令和8年4月1日現在）</v>
      </c>
    </row>
    <row r="18" spans="1:6" ht="22" customHeight="1">
      <c r="A18" s="187"/>
      <c r="B18" s="187" t="s">
        <v>621</v>
      </c>
      <c r="C18" s="187" t="s">
        <v>398</v>
      </c>
      <c r="D18" s="320" t="s">
        <v>669</v>
      </c>
      <c r="E18" s="278" t="s">
        <v>618</v>
      </c>
      <c r="F18" s="187" t="s">
        <v>668</v>
      </c>
    </row>
    <row r="19" spans="1:6" s="199" customFormat="1" ht="15" customHeight="1">
      <c r="A19" s="276">
        <v>1</v>
      </c>
      <c r="B19" s="318" t="s">
        <v>8648</v>
      </c>
      <c r="C19" s="274" t="s">
        <v>8649</v>
      </c>
      <c r="D19" s="276" t="s">
        <v>737</v>
      </c>
      <c r="E19" s="275">
        <v>2348.38</v>
      </c>
      <c r="F19" s="274" t="s">
        <v>4243</v>
      </c>
    </row>
    <row r="20" spans="1:6" s="199" customFormat="1" ht="24">
      <c r="A20" s="276">
        <v>2</v>
      </c>
      <c r="B20" s="318" t="s">
        <v>4241</v>
      </c>
      <c r="C20" s="274" t="s">
        <v>8539</v>
      </c>
      <c r="D20" s="276" t="s">
        <v>679</v>
      </c>
      <c r="E20" s="275">
        <v>1057.3</v>
      </c>
      <c r="F20" s="355" t="s">
        <v>8650</v>
      </c>
    </row>
    <row r="21" spans="1:6" s="199" customFormat="1" ht="15" customHeight="1">
      <c r="A21" s="316"/>
      <c r="B21" s="353"/>
      <c r="C21" s="352"/>
      <c r="D21" s="351"/>
      <c r="E21" s="350"/>
      <c r="F21" s="322" t="s">
        <v>612</v>
      </c>
    </row>
    <row r="22" spans="1:6" s="199" customFormat="1" ht="15" customHeight="1">
      <c r="A22" s="316"/>
      <c r="B22" s="353"/>
      <c r="C22" s="352"/>
      <c r="D22" s="351"/>
      <c r="E22" s="350"/>
      <c r="F22" s="357"/>
    </row>
    <row r="23" spans="1:6" ht="17.149999999999999" customHeight="1">
      <c r="A23" s="321" t="s">
        <v>4255</v>
      </c>
      <c r="B23" s="271"/>
      <c r="C23" s="161"/>
      <c r="D23" s="324"/>
      <c r="E23" s="341"/>
      <c r="F23" s="158" t="str">
        <f>K3</f>
        <v>（令和8年4月1日現在）</v>
      </c>
    </row>
    <row r="24" spans="1:6" ht="22" customHeight="1">
      <c r="A24" s="187"/>
      <c r="B24" s="187" t="s">
        <v>621</v>
      </c>
      <c r="C24" s="187" t="s">
        <v>398</v>
      </c>
      <c r="D24" s="320" t="s">
        <v>669</v>
      </c>
      <c r="E24" s="278" t="s">
        <v>618</v>
      </c>
      <c r="F24" s="187" t="s">
        <v>668</v>
      </c>
    </row>
    <row r="25" spans="1:6" s="199" customFormat="1" ht="15" customHeight="1">
      <c r="A25" s="276">
        <v>1</v>
      </c>
      <c r="B25" s="318" t="s">
        <v>8651</v>
      </c>
      <c r="C25" s="274" t="s">
        <v>657</v>
      </c>
      <c r="D25" s="342" t="s">
        <v>686</v>
      </c>
      <c r="E25" s="275">
        <v>3743.66</v>
      </c>
      <c r="F25" s="2512" t="s">
        <v>8589</v>
      </c>
    </row>
    <row r="26" spans="1:6" s="199" customFormat="1" ht="22">
      <c r="A26" s="276">
        <v>2</v>
      </c>
      <c r="B26" s="318" t="s">
        <v>8562</v>
      </c>
      <c r="C26" s="274" t="s">
        <v>8563</v>
      </c>
      <c r="D26" s="342" t="s">
        <v>615</v>
      </c>
      <c r="E26" s="275">
        <v>4948.55</v>
      </c>
      <c r="F26" s="2513" t="s">
        <v>8652</v>
      </c>
    </row>
    <row r="27" spans="1:6" s="199" customFormat="1" ht="15" customHeight="1">
      <c r="A27" s="276">
        <v>3</v>
      </c>
      <c r="B27" s="318" t="s">
        <v>4214</v>
      </c>
      <c r="C27" s="274" t="s">
        <v>8576</v>
      </c>
      <c r="D27" s="342" t="s">
        <v>665</v>
      </c>
      <c r="E27" s="275">
        <v>3995.45</v>
      </c>
      <c r="F27" s="2512" t="s">
        <v>8653</v>
      </c>
    </row>
    <row r="28" spans="1:6" s="199" customFormat="1" ht="15" customHeight="1">
      <c r="A28" s="276">
        <v>4</v>
      </c>
      <c r="B28" s="318" t="s">
        <v>8565</v>
      </c>
      <c r="C28" s="274" t="s">
        <v>8566</v>
      </c>
      <c r="D28" s="342" t="s">
        <v>614</v>
      </c>
      <c r="E28" s="275">
        <v>6336.49</v>
      </c>
      <c r="F28" s="2512" t="s">
        <v>8654</v>
      </c>
    </row>
    <row r="29" spans="1:6" s="199" customFormat="1" ht="22" customHeight="1">
      <c r="A29" s="276">
        <v>5</v>
      </c>
      <c r="B29" s="318" t="s">
        <v>8568</v>
      </c>
      <c r="C29" s="274" t="s">
        <v>8569</v>
      </c>
      <c r="D29" s="342" t="s">
        <v>613</v>
      </c>
      <c r="E29" s="275">
        <v>4771.46</v>
      </c>
      <c r="F29" s="2513" t="s">
        <v>8655</v>
      </c>
    </row>
    <row r="30" spans="1:6" s="199" customFormat="1" ht="15" customHeight="1">
      <c r="A30" s="276">
        <v>6</v>
      </c>
      <c r="B30" s="318" t="s">
        <v>8656</v>
      </c>
      <c r="C30" s="274" t="s">
        <v>8657</v>
      </c>
      <c r="D30" s="342" t="s">
        <v>684</v>
      </c>
      <c r="E30" s="275">
        <v>2225.89</v>
      </c>
      <c r="F30" s="2512" t="s">
        <v>7134</v>
      </c>
    </row>
    <row r="31" spans="1:6" s="199" customFormat="1" ht="15" customHeight="1">
      <c r="A31" s="276">
        <v>7</v>
      </c>
      <c r="B31" s="318" t="s">
        <v>8658</v>
      </c>
      <c r="C31" s="274" t="s">
        <v>8659</v>
      </c>
      <c r="D31" s="342" t="s">
        <v>683</v>
      </c>
      <c r="E31" s="275">
        <v>3627.36</v>
      </c>
      <c r="F31" s="2512" t="s">
        <v>8653</v>
      </c>
    </row>
    <row r="32" spans="1:6" s="199" customFormat="1" ht="15" customHeight="1">
      <c r="A32" s="276">
        <v>8</v>
      </c>
      <c r="B32" s="318" t="s">
        <v>8533</v>
      </c>
      <c r="C32" s="274" t="s">
        <v>8534</v>
      </c>
      <c r="D32" s="342" t="s">
        <v>682</v>
      </c>
      <c r="E32" s="275">
        <v>2811.39</v>
      </c>
      <c r="F32" s="2512" t="s">
        <v>8653</v>
      </c>
    </row>
    <row r="33" spans="1:7" s="199" customFormat="1" ht="15" customHeight="1">
      <c r="A33" s="276">
        <v>9</v>
      </c>
      <c r="B33" s="318" t="s">
        <v>8537</v>
      </c>
      <c r="C33" s="274" t="s">
        <v>8538</v>
      </c>
      <c r="D33" s="342" t="s">
        <v>680</v>
      </c>
      <c r="E33" s="275">
        <v>3986.77</v>
      </c>
      <c r="F33" s="2512" t="s">
        <v>7134</v>
      </c>
    </row>
    <row r="34" spans="1:7" s="199" customFormat="1" ht="15" customHeight="1">
      <c r="A34" s="276">
        <v>10</v>
      </c>
      <c r="B34" s="318" t="s">
        <v>4283</v>
      </c>
      <c r="C34" s="274" t="s">
        <v>8558</v>
      </c>
      <c r="D34" s="342" t="s">
        <v>661</v>
      </c>
      <c r="E34" s="275">
        <v>8161.41</v>
      </c>
      <c r="F34" s="2512" t="s">
        <v>8660</v>
      </c>
    </row>
    <row r="35" spans="1:7" s="199" customFormat="1" ht="15" customHeight="1">
      <c r="A35" s="276">
        <v>11</v>
      </c>
      <c r="B35" s="318" t="s">
        <v>8661</v>
      </c>
      <c r="C35" s="274" t="s">
        <v>8649</v>
      </c>
      <c r="D35" s="342" t="s">
        <v>737</v>
      </c>
      <c r="E35" s="275">
        <v>2348.38</v>
      </c>
      <c r="F35" s="2512" t="s">
        <v>8662</v>
      </c>
    </row>
    <row r="36" spans="1:7" s="199" customFormat="1" ht="22">
      <c r="A36" s="276">
        <v>12</v>
      </c>
      <c r="B36" s="318" t="s">
        <v>4241</v>
      </c>
      <c r="C36" s="274" t="s">
        <v>8539</v>
      </c>
      <c r="D36" s="342" t="s">
        <v>679</v>
      </c>
      <c r="E36" s="275">
        <v>8021.78</v>
      </c>
      <c r="F36" s="2513" t="s">
        <v>8663</v>
      </c>
    </row>
    <row r="37" spans="1:7" s="199" customFormat="1" ht="15" customHeight="1">
      <c r="A37" s="276">
        <v>13</v>
      </c>
      <c r="B37" s="318" t="s">
        <v>4226</v>
      </c>
      <c r="C37" s="274" t="s">
        <v>8587</v>
      </c>
      <c r="D37" s="342" t="s">
        <v>678</v>
      </c>
      <c r="E37" s="275">
        <v>8730.06</v>
      </c>
      <c r="F37" s="2512" t="s">
        <v>8653</v>
      </c>
    </row>
    <row r="38" spans="1:7" s="199" customFormat="1" ht="15" customHeight="1">
      <c r="A38" s="276">
        <v>14</v>
      </c>
      <c r="B38" s="318" t="s">
        <v>8541</v>
      </c>
      <c r="C38" s="274" t="s">
        <v>8542</v>
      </c>
      <c r="D38" s="342" t="s">
        <v>677</v>
      </c>
      <c r="E38" s="275">
        <v>7694.71</v>
      </c>
      <c r="F38" s="2512" t="s">
        <v>8664</v>
      </c>
    </row>
    <row r="39" spans="1:7" s="199" customFormat="1" ht="15" customHeight="1">
      <c r="A39" s="276">
        <v>15</v>
      </c>
      <c r="B39" s="318" t="s">
        <v>8543</v>
      </c>
      <c r="C39" s="274" t="s">
        <v>8544</v>
      </c>
      <c r="D39" s="342" t="s">
        <v>677</v>
      </c>
      <c r="E39" s="275">
        <v>3761.27</v>
      </c>
      <c r="F39" s="2512" t="s">
        <v>7134</v>
      </c>
    </row>
    <row r="40" spans="1:7" s="199" customFormat="1" ht="15" customHeight="1">
      <c r="A40" s="276">
        <v>16</v>
      </c>
      <c r="B40" s="318" t="s">
        <v>8545</v>
      </c>
      <c r="C40" s="274" t="s">
        <v>736</v>
      </c>
      <c r="D40" s="342" t="s">
        <v>676</v>
      </c>
      <c r="E40" s="275">
        <v>3860.24</v>
      </c>
      <c r="F40" s="2512" t="s">
        <v>7134</v>
      </c>
    </row>
    <row r="41" spans="1:7" s="199" customFormat="1" ht="15" customHeight="1">
      <c r="A41" s="276">
        <v>17</v>
      </c>
      <c r="B41" s="318" t="s">
        <v>8547</v>
      </c>
      <c r="C41" s="274" t="s">
        <v>8548</v>
      </c>
      <c r="D41" s="342" t="s">
        <v>675</v>
      </c>
      <c r="E41" s="275">
        <v>5470.39</v>
      </c>
      <c r="F41" s="2512" t="s">
        <v>8653</v>
      </c>
    </row>
    <row r="42" spans="1:7" s="199" customFormat="1" ht="15" customHeight="1">
      <c r="A42" s="276">
        <v>18</v>
      </c>
      <c r="B42" s="318" t="s">
        <v>8665</v>
      </c>
      <c r="C42" s="274" t="s">
        <v>8666</v>
      </c>
      <c r="D42" s="342" t="s">
        <v>673</v>
      </c>
      <c r="E42" s="275">
        <v>6908.68</v>
      </c>
      <c r="F42" s="2512" t="s">
        <v>7134</v>
      </c>
    </row>
    <row r="43" spans="1:7" s="199" customFormat="1" ht="15" customHeight="1">
      <c r="A43" s="276">
        <v>19</v>
      </c>
      <c r="B43" s="318" t="s">
        <v>7083</v>
      </c>
      <c r="C43" s="274" t="s">
        <v>8551</v>
      </c>
      <c r="D43" s="342" t="s">
        <v>8667</v>
      </c>
      <c r="E43" s="275">
        <v>6440.26</v>
      </c>
      <c r="F43" s="2512" t="s">
        <v>7134</v>
      </c>
      <c r="G43" s="358"/>
    </row>
    <row r="44" spans="1:7" s="199" customFormat="1" ht="15" customHeight="1">
      <c r="A44" s="276">
        <v>20</v>
      </c>
      <c r="B44" s="318" t="s">
        <v>8668</v>
      </c>
      <c r="C44" s="274" t="s">
        <v>8553</v>
      </c>
      <c r="D44" s="342" t="s">
        <v>672</v>
      </c>
      <c r="E44" s="275">
        <v>6012.72</v>
      </c>
      <c r="F44" s="2512" t="s">
        <v>7134</v>
      </c>
      <c r="G44" s="358"/>
    </row>
    <row r="45" spans="1:7" s="199" customFormat="1" ht="15" customHeight="1">
      <c r="A45" s="316"/>
      <c r="B45" s="353"/>
      <c r="C45" s="352"/>
      <c r="D45" s="351"/>
      <c r="E45" s="350"/>
      <c r="F45" s="322" t="s">
        <v>612</v>
      </c>
    </row>
    <row r="46" spans="1:7" s="199" customFormat="1" ht="15" customHeight="1">
      <c r="A46" s="316"/>
      <c r="B46" s="353"/>
      <c r="C46" s="352"/>
      <c r="D46" s="351"/>
      <c r="E46" s="350"/>
      <c r="F46" s="357"/>
    </row>
    <row r="58" ht="17.149999999999999" customHeight="1"/>
    <row r="59" ht="17.149999999999999" customHeight="1"/>
    <row r="60" ht="17.149999999999999" customHeight="1"/>
    <row r="61" ht="17.149999999999999" customHeight="1"/>
    <row r="62" ht="17.149999999999999" customHeight="1"/>
    <row r="63" ht="17.149999999999999" customHeight="1"/>
    <row r="64" ht="17.149999999999999" customHeight="1"/>
    <row r="65" ht="17.149999999999999" customHeight="1"/>
    <row r="66" ht="17.149999999999999" customHeight="1"/>
    <row r="67" ht="17.149999999999999" customHeight="1"/>
    <row r="68" ht="17.149999999999999" customHeight="1"/>
    <row r="69" ht="18" customHeight="1"/>
  </sheetData>
  <sheetProtection algorithmName="SHA-512" hashValue="tVYmm2VMpt3ODukZttR+OreV6AZ1NC+HmoXXmcFMqaFeSnORPpHwSbk73uie/Exw/Xnbm3V5Vnnbot7olLLcpA==" saltValue="y5LvYS1Jyl1mGE5qSYH/Xg==" spinCount="100000" sheet="1" objects="1" scenarios="1"/>
  <customSheetViews>
    <customSheetView guid="{0048CC1A-5574-4F72-829A-CCCEAA565538}" showPageBreaks="1" fitToPage="1" printArea="1" view="pageBreakPreview">
      <selection activeCell="L4" sqref="L4"/>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10">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s>
  <mergeCells count="2">
    <mergeCell ref="A1:D1"/>
    <mergeCell ref="A2:D2"/>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Z63"/>
  <sheetViews>
    <sheetView view="pageBreakPreview" zoomScaleNormal="100" zoomScaleSheetLayoutView="100" workbookViewId="0">
      <selection activeCell="P9" sqref="P9"/>
    </sheetView>
  </sheetViews>
  <sheetFormatPr defaultColWidth="9" defaultRowHeight="18" customHeight="1"/>
  <cols>
    <col min="1" max="1" width="2.75" style="359" customWidth="1"/>
    <col min="2" max="2" width="22.58203125" style="359" customWidth="1"/>
    <col min="3" max="3" width="18.58203125" style="359" customWidth="1"/>
    <col min="4" max="4" width="8.58203125" style="359" customWidth="1"/>
    <col min="5" max="5" width="6.58203125" style="359" customWidth="1"/>
    <col min="6" max="7" width="9.58203125" style="359" customWidth="1"/>
    <col min="8" max="8" width="11.58203125" style="359" customWidth="1"/>
    <col min="9" max="9" width="5.33203125" style="169" customWidth="1"/>
    <col min="10" max="10" width="15.5" style="169" hidden="1" customWidth="1"/>
    <col min="11" max="11" width="22.5" style="169" hidden="1" customWidth="1"/>
    <col min="12" max="16" width="10.58203125" style="169" hidden="1" customWidth="1"/>
    <col min="17" max="21" width="10.58203125" style="169" customWidth="1"/>
    <col min="22" max="16384" width="9" style="169"/>
  </cols>
  <sheetData>
    <row r="1" spans="1:26" s="18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c r="Z1" s="1182"/>
    </row>
    <row r="2" spans="1:26"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c r="Z2" s="1182"/>
    </row>
    <row r="3" spans="1:26" s="63" customFormat="1" ht="17.149999999999999" customHeight="1">
      <c r="A3" s="321" t="s">
        <v>4256</v>
      </c>
      <c r="B3" s="271"/>
      <c r="C3" s="159"/>
      <c r="D3" s="324"/>
      <c r="E3" s="341"/>
      <c r="H3" s="160" t="str">
        <f>M3</f>
        <v>（令和8年4月1日現在）</v>
      </c>
      <c r="J3" s="1188" t="s">
        <v>5223</v>
      </c>
      <c r="K3" s="1437"/>
      <c r="L3" s="1189" t="s">
        <v>4618</v>
      </c>
      <c r="M3" s="1525" t="str">
        <f>設定!$B$14</f>
        <v>（令和8年4月1日現在）</v>
      </c>
    </row>
    <row r="4" spans="1:26" s="63" customFormat="1" ht="17.149999999999999" customHeight="1">
      <c r="A4" s="187"/>
      <c r="B4" s="187" t="s">
        <v>733</v>
      </c>
      <c r="C4" s="187" t="s">
        <v>398</v>
      </c>
      <c r="D4" s="2839" t="s">
        <v>732</v>
      </c>
      <c r="E4" s="2839"/>
      <c r="F4" s="2839" t="s">
        <v>617</v>
      </c>
      <c r="G4" s="2839"/>
      <c r="H4" s="2839"/>
      <c r="J4" s="1405"/>
      <c r="K4" s="1192"/>
      <c r="L4" s="1189" t="s">
        <v>4619</v>
      </c>
      <c r="M4" s="1757" t="s">
        <v>8669</v>
      </c>
      <c r="N4" s="1755" t="str">
        <f>HYPERLINK("#", "統計表リンク")</f>
        <v>統計表リンク</v>
      </c>
    </row>
    <row r="5" spans="1:26" s="63" customFormat="1" ht="25" customHeight="1">
      <c r="A5" s="104">
        <v>1</v>
      </c>
      <c r="B5" s="356" t="s">
        <v>4511</v>
      </c>
      <c r="C5" s="355" t="s">
        <v>7742</v>
      </c>
      <c r="D5" s="3511" t="s">
        <v>735</v>
      </c>
      <c r="E5" s="3511"/>
      <c r="F5" s="3516" t="s">
        <v>734</v>
      </c>
      <c r="G5" s="3516"/>
      <c r="H5" s="3516"/>
    </row>
    <row r="6" spans="1:26" s="199" customFormat="1" ht="15" customHeight="1">
      <c r="A6" s="316"/>
      <c r="B6" s="353"/>
      <c r="C6" s="352"/>
      <c r="D6" s="351"/>
      <c r="E6" s="350"/>
      <c r="H6" s="160" t="s">
        <v>612</v>
      </c>
    </row>
    <row r="7" spans="1:26" s="199" customFormat="1" ht="15" customHeight="1">
      <c r="A7" s="316"/>
      <c r="B7" s="353"/>
      <c r="C7" s="352"/>
      <c r="D7" s="351"/>
      <c r="E7" s="350"/>
      <c r="F7" s="357"/>
    </row>
    <row r="8" spans="1:26" s="63" customFormat="1" ht="17.149999999999999" customHeight="1">
      <c r="A8" s="321" t="s">
        <v>4257</v>
      </c>
      <c r="B8" s="271"/>
      <c r="C8" s="159"/>
      <c r="D8" s="324"/>
      <c r="E8" s="341"/>
      <c r="H8" s="160" t="str">
        <f>M3</f>
        <v>（令和8年4月1日現在）</v>
      </c>
    </row>
    <row r="9" spans="1:26" s="63" customFormat="1" ht="17.149999999999999" customHeight="1">
      <c r="A9" s="187"/>
      <c r="B9" s="187" t="s">
        <v>733</v>
      </c>
      <c r="C9" s="187" t="s">
        <v>398</v>
      </c>
      <c r="D9" s="2839" t="s">
        <v>732</v>
      </c>
      <c r="E9" s="2839"/>
      <c r="F9" s="2839" t="s">
        <v>617</v>
      </c>
      <c r="G9" s="2839"/>
      <c r="H9" s="2839"/>
    </row>
    <row r="10" spans="1:26" s="63" customFormat="1" ht="25" customHeight="1">
      <c r="A10" s="104">
        <v>1</v>
      </c>
      <c r="B10" s="356" t="s">
        <v>4510</v>
      </c>
      <c r="C10" s="355" t="s">
        <v>7742</v>
      </c>
      <c r="D10" s="3511" t="s">
        <v>731</v>
      </c>
      <c r="E10" s="3511"/>
      <c r="F10" s="3516" t="s">
        <v>730</v>
      </c>
      <c r="G10" s="3516"/>
      <c r="H10" s="3516"/>
    </row>
    <row r="11" spans="1:26" s="199" customFormat="1" ht="24" customHeight="1">
      <c r="A11" s="276">
        <v>2</v>
      </c>
      <c r="B11" s="354" t="s">
        <v>6786</v>
      </c>
      <c r="C11" s="274" t="s">
        <v>729</v>
      </c>
      <c r="D11" s="3511" t="s">
        <v>728</v>
      </c>
      <c r="E11" s="3511"/>
      <c r="F11" s="3516" t="s">
        <v>724</v>
      </c>
      <c r="G11" s="3516"/>
      <c r="H11" s="3516"/>
    </row>
    <row r="12" spans="1:26" s="199" customFormat="1" ht="25" customHeight="1">
      <c r="A12" s="276">
        <v>3</v>
      </c>
      <c r="B12" s="354" t="s">
        <v>727</v>
      </c>
      <c r="C12" s="274" t="s">
        <v>726</v>
      </c>
      <c r="D12" s="3511" t="s">
        <v>725</v>
      </c>
      <c r="E12" s="3511"/>
      <c r="F12" s="3516" t="s">
        <v>724</v>
      </c>
      <c r="G12" s="3516"/>
      <c r="H12" s="3516"/>
    </row>
    <row r="13" spans="1:26" s="199" customFormat="1" ht="15" customHeight="1">
      <c r="A13" s="316"/>
      <c r="B13" s="353"/>
      <c r="C13" s="352"/>
      <c r="D13" s="351"/>
      <c r="E13" s="350"/>
      <c r="H13" s="160" t="s">
        <v>612</v>
      </c>
    </row>
    <row r="14" spans="1:26" s="199" customFormat="1" ht="15" customHeight="1">
      <c r="A14" s="316"/>
      <c r="B14" s="353"/>
      <c r="C14" s="352"/>
      <c r="D14" s="351"/>
      <c r="E14" s="350"/>
      <c r="H14" s="160"/>
    </row>
    <row r="15" spans="1:26" ht="17.149999999999999" customHeight="1">
      <c r="A15" s="110" t="s">
        <v>803</v>
      </c>
      <c r="B15" s="373"/>
      <c r="C15" s="373"/>
      <c r="D15" s="373"/>
      <c r="E15" s="373"/>
      <c r="F15" s="169"/>
      <c r="G15" s="395" t="str">
        <f>M15</f>
        <v>（令和8年4月1日現在）</v>
      </c>
      <c r="H15" s="395"/>
      <c r="J15" s="1188" t="s">
        <v>5085</v>
      </c>
      <c r="K15" s="1437"/>
      <c r="L15" s="1189" t="s">
        <v>4618</v>
      </c>
      <c r="M15" s="1525" t="str">
        <f>設定!$B$14</f>
        <v>（令和8年4月1日現在）</v>
      </c>
      <c r="O15" s="1189" t="s">
        <v>5287</v>
      </c>
      <c r="P15" s="1525" t="str">
        <f>設定!$B$5&amp;設定!$C$5&amp;"年度"</f>
        <v>令和7年度</v>
      </c>
    </row>
    <row r="16" spans="1:26" s="2" customFormat="1" ht="15" customHeight="1">
      <c r="A16" s="3512"/>
      <c r="B16" s="3514" t="s">
        <v>399</v>
      </c>
      <c r="C16" s="3514" t="s">
        <v>398</v>
      </c>
      <c r="D16" s="3309" t="s">
        <v>802</v>
      </c>
      <c r="E16" s="3309" t="s">
        <v>6806</v>
      </c>
      <c r="F16" s="2894" t="s">
        <v>530</v>
      </c>
      <c r="G16" s="2894"/>
      <c r="H16" s="160"/>
      <c r="J16" s="1405"/>
      <c r="K16" s="1192"/>
      <c r="L16" s="1189" t="s">
        <v>4619</v>
      </c>
      <c r="M16" s="1460" t="s">
        <v>5226</v>
      </c>
      <c r="N16" s="1755" t="str">
        <f>HYPERLINK("#", "統計表リンク")</f>
        <v>統計表リンク</v>
      </c>
    </row>
    <row r="17" spans="1:16" ht="25" customHeight="1">
      <c r="A17" s="3513"/>
      <c r="B17" s="3515"/>
      <c r="C17" s="3515"/>
      <c r="D17" s="3309"/>
      <c r="E17" s="3309"/>
      <c r="F17" s="377" t="s">
        <v>801</v>
      </c>
      <c r="G17" s="377" t="s">
        <v>800</v>
      </c>
      <c r="H17" s="316"/>
      <c r="J17" s="32" t="s">
        <v>5746</v>
      </c>
      <c r="K17" s="32" t="s">
        <v>398</v>
      </c>
      <c r="L17" s="32" t="s">
        <v>5747</v>
      </c>
      <c r="M17" s="32" t="s">
        <v>5748</v>
      </c>
      <c r="N17" s="32" t="s">
        <v>5749</v>
      </c>
      <c r="O17" s="32" t="s">
        <v>5750</v>
      </c>
      <c r="P17" s="2"/>
    </row>
    <row r="18" spans="1:16" ht="35.15" customHeight="1">
      <c r="A18" s="394">
        <v>1</v>
      </c>
      <c r="B18" s="393" t="s">
        <v>799</v>
      </c>
      <c r="C18" s="392" t="s">
        <v>798</v>
      </c>
      <c r="D18" s="391" t="s">
        <v>797</v>
      </c>
      <c r="E18" s="3509">
        <f>M18</f>
        <v>9</v>
      </c>
      <c r="F18" s="390">
        <f>N18</f>
        <v>4755</v>
      </c>
      <c r="G18" s="390">
        <f>O18</f>
        <v>2504</v>
      </c>
      <c r="H18" s="160"/>
      <c r="J18" s="44" t="s">
        <v>8670</v>
      </c>
      <c r="K18" s="44" t="s">
        <v>8671</v>
      </c>
      <c r="L18" s="536" t="s">
        <v>5751</v>
      </c>
      <c r="M18" s="1858">
        <v>9</v>
      </c>
      <c r="N18" s="1858">
        <v>4755</v>
      </c>
      <c r="O18" s="1858">
        <v>2504</v>
      </c>
      <c r="P18" s="2"/>
    </row>
    <row r="19" spans="1:16" ht="30" customHeight="1">
      <c r="A19" s="298">
        <v>2</v>
      </c>
      <c r="B19" s="387" t="s">
        <v>796</v>
      </c>
      <c r="C19" s="386" t="s">
        <v>795</v>
      </c>
      <c r="D19" s="385" t="s">
        <v>794</v>
      </c>
      <c r="E19" s="3510"/>
      <c r="F19" s="390">
        <f t="shared" ref="F19:F31" si="0">N19</f>
        <v>5563</v>
      </c>
      <c r="G19" s="390">
        <f t="shared" ref="G19:G31" si="1">O19</f>
        <v>1959</v>
      </c>
      <c r="H19" s="160"/>
      <c r="J19" s="44" t="s">
        <v>8672</v>
      </c>
      <c r="K19" s="44" t="s">
        <v>8673</v>
      </c>
      <c r="L19" s="536" t="s">
        <v>5752</v>
      </c>
      <c r="M19" s="536" t="s">
        <v>9113</v>
      </c>
      <c r="N19" s="1858">
        <v>5563</v>
      </c>
      <c r="O19" s="1858">
        <v>1959</v>
      </c>
      <c r="P19" s="2"/>
    </row>
    <row r="20" spans="1:16" ht="30" customHeight="1">
      <c r="A20" s="298">
        <v>3</v>
      </c>
      <c r="B20" s="387" t="s">
        <v>793</v>
      </c>
      <c r="C20" s="386" t="s">
        <v>792</v>
      </c>
      <c r="D20" s="385" t="s">
        <v>791</v>
      </c>
      <c r="E20" s="3507">
        <f>M20</f>
        <v>10</v>
      </c>
      <c r="F20" s="390">
        <f t="shared" si="0"/>
        <v>2960</v>
      </c>
      <c r="G20" s="390">
        <f t="shared" si="1"/>
        <v>1075</v>
      </c>
      <c r="H20" s="160"/>
      <c r="J20" s="44" t="s">
        <v>8674</v>
      </c>
      <c r="K20" s="44" t="s">
        <v>8675</v>
      </c>
      <c r="L20" s="536" t="s">
        <v>5753</v>
      </c>
      <c r="M20" s="1858">
        <v>10</v>
      </c>
      <c r="N20" s="1858">
        <v>2960</v>
      </c>
      <c r="O20" s="1858">
        <v>1075</v>
      </c>
      <c r="P20" s="2"/>
    </row>
    <row r="21" spans="1:16" ht="35.15" customHeight="1">
      <c r="A21" s="298">
        <v>4</v>
      </c>
      <c r="B21" s="387" t="s">
        <v>790</v>
      </c>
      <c r="C21" s="386" t="s">
        <v>789</v>
      </c>
      <c r="D21" s="385" t="s">
        <v>788</v>
      </c>
      <c r="E21" s="3508"/>
      <c r="F21" s="390">
        <f t="shared" si="0"/>
        <v>6140</v>
      </c>
      <c r="G21" s="390">
        <f t="shared" si="1"/>
        <v>2130</v>
      </c>
      <c r="H21" s="160"/>
      <c r="J21" s="44" t="s">
        <v>8676</v>
      </c>
      <c r="K21" s="44" t="s">
        <v>8677</v>
      </c>
      <c r="L21" s="536" t="s">
        <v>5754</v>
      </c>
      <c r="M21" s="536" t="s">
        <v>9114</v>
      </c>
      <c r="N21" s="1858">
        <v>6140</v>
      </c>
      <c r="O21" s="1858">
        <v>2130</v>
      </c>
      <c r="P21" s="2"/>
    </row>
    <row r="22" spans="1:16" ht="30" customHeight="1">
      <c r="A22" s="298">
        <v>5</v>
      </c>
      <c r="B22" s="387" t="s">
        <v>787</v>
      </c>
      <c r="C22" s="389" t="s">
        <v>786</v>
      </c>
      <c r="D22" s="385" t="s">
        <v>780</v>
      </c>
      <c r="E22" s="3505">
        <f>M22</f>
        <v>13</v>
      </c>
      <c r="F22" s="390">
        <f t="shared" si="0"/>
        <v>9139</v>
      </c>
      <c r="G22" s="390">
        <f t="shared" si="1"/>
        <v>3287</v>
      </c>
      <c r="H22" s="160"/>
      <c r="J22" s="44" t="s">
        <v>8678</v>
      </c>
      <c r="K22" s="44" t="s">
        <v>8679</v>
      </c>
      <c r="L22" s="536" t="s">
        <v>631</v>
      </c>
      <c r="M22" s="1858">
        <v>13</v>
      </c>
      <c r="N22" s="1858">
        <v>9139</v>
      </c>
      <c r="O22" s="1858">
        <v>3287</v>
      </c>
      <c r="P22" s="2"/>
    </row>
    <row r="23" spans="1:16" ht="30" customHeight="1">
      <c r="A23" s="298">
        <v>6</v>
      </c>
      <c r="B23" s="387" t="s">
        <v>785</v>
      </c>
      <c r="C23" s="389" t="s">
        <v>784</v>
      </c>
      <c r="D23" s="385" t="s">
        <v>783</v>
      </c>
      <c r="E23" s="3506"/>
      <c r="F23" s="390">
        <f t="shared" si="0"/>
        <v>6248</v>
      </c>
      <c r="G23" s="390">
        <f t="shared" si="1"/>
        <v>1507</v>
      </c>
      <c r="H23" s="160"/>
      <c r="J23" s="44" t="s">
        <v>8680</v>
      </c>
      <c r="K23" s="44" t="s">
        <v>8681</v>
      </c>
      <c r="L23" s="536" t="s">
        <v>5755</v>
      </c>
      <c r="M23" s="536" t="s">
        <v>9115</v>
      </c>
      <c r="N23" s="1858">
        <v>6248</v>
      </c>
      <c r="O23" s="1858">
        <v>1507</v>
      </c>
      <c r="P23" s="2"/>
    </row>
    <row r="24" spans="1:16" ht="30" customHeight="1">
      <c r="A24" s="298">
        <v>7</v>
      </c>
      <c r="B24" s="387" t="s">
        <v>782</v>
      </c>
      <c r="C24" s="386" t="s">
        <v>781</v>
      </c>
      <c r="D24" s="385" t="s">
        <v>780</v>
      </c>
      <c r="E24" s="3503">
        <f>M24</f>
        <v>13</v>
      </c>
      <c r="F24" s="390">
        <f t="shared" si="0"/>
        <v>6907</v>
      </c>
      <c r="G24" s="390">
        <f t="shared" si="1"/>
        <v>1607</v>
      </c>
      <c r="H24" s="160"/>
      <c r="I24" s="388"/>
      <c r="J24" s="44" t="s">
        <v>8682</v>
      </c>
      <c r="K24" s="44" t="s">
        <v>8683</v>
      </c>
      <c r="L24" s="536" t="s">
        <v>631</v>
      </c>
      <c r="M24" s="1858">
        <v>13</v>
      </c>
      <c r="N24" s="1858">
        <v>6907</v>
      </c>
      <c r="O24" s="1858">
        <v>1607</v>
      </c>
      <c r="P24" s="2"/>
    </row>
    <row r="25" spans="1:16" ht="30" customHeight="1">
      <c r="A25" s="298">
        <v>8</v>
      </c>
      <c r="B25" s="387" t="s">
        <v>779</v>
      </c>
      <c r="C25" s="386" t="s">
        <v>778</v>
      </c>
      <c r="D25" s="385" t="s">
        <v>777</v>
      </c>
      <c r="E25" s="3504"/>
      <c r="F25" s="390">
        <f t="shared" si="0"/>
        <v>6547</v>
      </c>
      <c r="G25" s="390">
        <f t="shared" si="1"/>
        <v>1659</v>
      </c>
      <c r="H25" s="171"/>
      <c r="J25" s="44" t="s">
        <v>8684</v>
      </c>
      <c r="K25" s="44" t="s">
        <v>8685</v>
      </c>
      <c r="L25" s="536" t="s">
        <v>5756</v>
      </c>
      <c r="M25" s="536" t="s">
        <v>9116</v>
      </c>
      <c r="N25" s="1858">
        <v>6547</v>
      </c>
      <c r="O25" s="1858">
        <v>1659</v>
      </c>
      <c r="P25" s="2"/>
    </row>
    <row r="26" spans="1:16" ht="35.15" customHeight="1">
      <c r="A26" s="298">
        <v>9</v>
      </c>
      <c r="B26" s="387" t="s">
        <v>776</v>
      </c>
      <c r="C26" s="386" t="s">
        <v>4258</v>
      </c>
      <c r="D26" s="385" t="s">
        <v>775</v>
      </c>
      <c r="E26" s="3503">
        <f>M26</f>
        <v>13</v>
      </c>
      <c r="F26" s="390">
        <f t="shared" si="0"/>
        <v>10820</v>
      </c>
      <c r="G26" s="390">
        <f t="shared" si="1"/>
        <v>3980</v>
      </c>
      <c r="H26" s="171"/>
      <c r="J26" s="44" t="s">
        <v>8686</v>
      </c>
      <c r="K26" s="44" t="s">
        <v>8687</v>
      </c>
      <c r="L26" s="536" t="s">
        <v>635</v>
      </c>
      <c r="M26" s="1858">
        <v>13</v>
      </c>
      <c r="N26" s="1858">
        <v>10820</v>
      </c>
      <c r="O26" s="1858">
        <v>3980</v>
      </c>
      <c r="P26" s="2"/>
    </row>
    <row r="27" spans="1:16" ht="34.5" customHeight="1">
      <c r="A27" s="298">
        <v>10</v>
      </c>
      <c r="B27" s="387" t="s">
        <v>774</v>
      </c>
      <c r="C27" s="386" t="s">
        <v>6720</v>
      </c>
      <c r="D27" s="385" t="s">
        <v>773</v>
      </c>
      <c r="E27" s="3504"/>
      <c r="F27" s="390">
        <f t="shared" si="0"/>
        <v>7475</v>
      </c>
      <c r="G27" s="390">
        <f t="shared" si="1"/>
        <v>2626</v>
      </c>
      <c r="H27" s="171"/>
      <c r="J27" s="44" t="s">
        <v>8688</v>
      </c>
      <c r="K27" s="44" t="s">
        <v>7407</v>
      </c>
      <c r="L27" s="536" t="s">
        <v>5757</v>
      </c>
      <c r="M27" s="536" t="s">
        <v>9117</v>
      </c>
      <c r="N27" s="1858">
        <v>7475</v>
      </c>
      <c r="O27" s="1858">
        <v>2626</v>
      </c>
      <c r="P27" s="2"/>
    </row>
    <row r="28" spans="1:16" ht="35.15" customHeight="1">
      <c r="A28" s="298">
        <v>11</v>
      </c>
      <c r="B28" s="387" t="s">
        <v>772</v>
      </c>
      <c r="C28" s="386" t="s">
        <v>771</v>
      </c>
      <c r="D28" s="385" t="s">
        <v>652</v>
      </c>
      <c r="E28" s="3501">
        <f>M28</f>
        <v>12</v>
      </c>
      <c r="F28" s="390">
        <f t="shared" si="0"/>
        <v>8878</v>
      </c>
      <c r="G28" s="390">
        <f t="shared" si="1"/>
        <v>2248</v>
      </c>
      <c r="H28" s="171"/>
      <c r="J28" s="44" t="s">
        <v>8689</v>
      </c>
      <c r="K28" s="44" t="s">
        <v>8690</v>
      </c>
      <c r="L28" s="536" t="s">
        <v>4217</v>
      </c>
      <c r="M28" s="1858">
        <v>12</v>
      </c>
      <c r="N28" s="1858">
        <v>8878</v>
      </c>
      <c r="O28" s="1858">
        <v>2248</v>
      </c>
      <c r="P28" s="2"/>
    </row>
    <row r="29" spans="1:16" ht="30" customHeight="1">
      <c r="A29" s="298">
        <v>12</v>
      </c>
      <c r="B29" s="387" t="s">
        <v>770</v>
      </c>
      <c r="C29" s="386" t="s">
        <v>769</v>
      </c>
      <c r="D29" s="385" t="s">
        <v>768</v>
      </c>
      <c r="E29" s="3502"/>
      <c r="F29" s="390">
        <f t="shared" si="0"/>
        <v>11971</v>
      </c>
      <c r="G29" s="390">
        <f t="shared" si="1"/>
        <v>2157</v>
      </c>
      <c r="H29" s="169"/>
      <c r="J29" s="44" t="s">
        <v>8691</v>
      </c>
      <c r="K29" s="44" t="s">
        <v>8692</v>
      </c>
      <c r="L29" s="536" t="s">
        <v>5758</v>
      </c>
      <c r="M29" s="536" t="s">
        <v>9118</v>
      </c>
      <c r="N29" s="1858">
        <v>11971</v>
      </c>
      <c r="O29" s="1858">
        <v>2157</v>
      </c>
      <c r="P29" s="2"/>
    </row>
    <row r="30" spans="1:16" ht="35.15" customHeight="1">
      <c r="A30" s="298">
        <v>13</v>
      </c>
      <c r="B30" s="387" t="s">
        <v>767</v>
      </c>
      <c r="C30" s="386" t="s">
        <v>766</v>
      </c>
      <c r="D30" s="385" t="s">
        <v>765</v>
      </c>
      <c r="E30" s="3499">
        <f>M30</f>
        <v>13</v>
      </c>
      <c r="F30" s="390">
        <f t="shared" si="0"/>
        <v>8893</v>
      </c>
      <c r="G30" s="390">
        <f t="shared" si="1"/>
        <v>3409</v>
      </c>
      <c r="H30" s="169"/>
      <c r="J30" s="44" t="s">
        <v>8693</v>
      </c>
      <c r="K30" s="44" t="s">
        <v>8694</v>
      </c>
      <c r="L30" s="536" t="s">
        <v>5759</v>
      </c>
      <c r="M30" s="1858">
        <v>13</v>
      </c>
      <c r="N30" s="1858">
        <v>8893</v>
      </c>
      <c r="O30" s="1858">
        <v>3409</v>
      </c>
      <c r="P30" s="2"/>
    </row>
    <row r="31" spans="1:16" ht="30" customHeight="1">
      <c r="A31" s="298">
        <v>14</v>
      </c>
      <c r="B31" s="387" t="s">
        <v>764</v>
      </c>
      <c r="C31" s="386" t="s">
        <v>763</v>
      </c>
      <c r="D31" s="385" t="s">
        <v>762</v>
      </c>
      <c r="E31" s="3500"/>
      <c r="F31" s="390">
        <f t="shared" si="0"/>
        <v>3694</v>
      </c>
      <c r="G31" s="390">
        <f t="shared" si="1"/>
        <v>1639</v>
      </c>
      <c r="H31" s="169"/>
      <c r="J31" s="44" t="s">
        <v>8695</v>
      </c>
      <c r="K31" s="44" t="s">
        <v>8696</v>
      </c>
      <c r="L31" s="536" t="s">
        <v>5760</v>
      </c>
      <c r="M31" s="536" t="s">
        <v>9119</v>
      </c>
      <c r="N31" s="1858">
        <v>3694</v>
      </c>
      <c r="O31" s="1858">
        <v>1639</v>
      </c>
      <c r="P31" s="2"/>
    </row>
    <row r="32" spans="1:16" ht="15" customHeight="1">
      <c r="A32" s="383" t="str">
        <f>"注１：利用状況は"&amp;P15&amp;"のもの。"</f>
        <v>注１：利用状況は令和7年度のもの。</v>
      </c>
      <c r="B32" s="382"/>
      <c r="C32" s="382"/>
      <c r="D32" s="382"/>
      <c r="E32" s="382"/>
      <c r="F32" s="169"/>
      <c r="G32" s="169"/>
      <c r="H32" s="169"/>
      <c r="J32" s="2"/>
      <c r="K32" s="2"/>
      <c r="L32" s="2"/>
      <c r="M32" s="2"/>
      <c r="N32" s="2"/>
      <c r="O32" s="2"/>
      <c r="P32" s="2"/>
    </row>
    <row r="33" spans="1:8" ht="15" customHeight="1">
      <c r="A33" s="383" t="s">
        <v>5429</v>
      </c>
      <c r="B33" s="382"/>
      <c r="C33" s="382"/>
      <c r="D33" s="382"/>
      <c r="E33" s="382"/>
      <c r="F33" s="169"/>
      <c r="G33" s="169"/>
      <c r="H33" s="169"/>
    </row>
    <row r="34" spans="1:8" ht="15" customHeight="1">
      <c r="A34" s="1" t="s">
        <v>5430</v>
      </c>
      <c r="B34" s="382"/>
      <c r="C34" s="382"/>
      <c r="D34" s="382"/>
      <c r="E34" s="382"/>
      <c r="F34" s="381"/>
      <c r="G34" s="169"/>
      <c r="H34" s="169"/>
    </row>
    <row r="35" spans="1:8" ht="15" customHeight="1">
      <c r="A35" s="1" t="s">
        <v>5431</v>
      </c>
      <c r="B35" s="382"/>
      <c r="C35" s="382"/>
      <c r="D35" s="382"/>
      <c r="E35" s="382"/>
      <c r="F35" s="381"/>
    </row>
    <row r="36" spans="1:8" ht="15" customHeight="1">
      <c r="A36" s="169"/>
      <c r="B36" s="379"/>
      <c r="C36" s="379"/>
      <c r="D36" s="379"/>
      <c r="E36" s="379"/>
      <c r="F36" s="379"/>
      <c r="G36" s="160" t="s">
        <v>6526</v>
      </c>
      <c r="H36" s="380"/>
    </row>
    <row r="50" spans="1:4" ht="13">
      <c r="A50" s="218"/>
      <c r="D50" s="360"/>
    </row>
    <row r="51" spans="1:4" ht="13">
      <c r="A51" s="218"/>
    </row>
    <row r="52" spans="1:4" ht="13">
      <c r="A52" s="218"/>
    </row>
    <row r="53" spans="1:4" ht="25" customHeight="1">
      <c r="A53" s="218"/>
    </row>
    <row r="54" spans="1:4" ht="25" customHeight="1">
      <c r="A54" s="218"/>
    </row>
    <row r="55" spans="1:4" ht="25" customHeight="1">
      <c r="A55" s="218"/>
    </row>
    <row r="56" spans="1:4" ht="25" customHeight="1">
      <c r="A56" s="218"/>
    </row>
    <row r="57" spans="1:4" ht="13">
      <c r="A57" s="218"/>
    </row>
    <row r="58" spans="1:4" ht="25" customHeight="1">
      <c r="A58" s="218"/>
    </row>
    <row r="59" spans="1:4" ht="25" customHeight="1">
      <c r="A59" s="218"/>
    </row>
    <row r="60" spans="1:4" ht="25" customHeight="1">
      <c r="A60" s="218"/>
    </row>
    <row r="61" spans="1:4" ht="25" customHeight="1">
      <c r="A61" s="218"/>
    </row>
    <row r="62" spans="1:4" ht="25" customHeight="1">
      <c r="A62" s="218"/>
    </row>
    <row r="63" spans="1:4" ht="25" customHeight="1">
      <c r="A63" s="218"/>
    </row>
  </sheetData>
  <sheetProtection algorithmName="SHA-512" hashValue="+gLQoAAbVIeRVNG1oNahbg7Pv0BBvEuXIvW8V9HYiy8VgQiGIJ5W2OZ0sdZ9bMQKDFN+nSVnMbGAXrLZaDuRhA==" saltValue="e9bSLuy4VQDQ8wmlor3vkA==" spinCount="100000" sheet="1" objects="1" scenarios="1"/>
  <customSheetViews>
    <customSheetView guid="{0048CC1A-5574-4F72-829A-CCCEAA565538}" showPageBreaks="1" fitToPage="1" printArea="1" view="pageBreakPreview">
      <selection activeCell="C18" sqref="C18"/>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s>
  <mergeCells count="27">
    <mergeCell ref="F4:H4"/>
    <mergeCell ref="D5:E5"/>
    <mergeCell ref="F12:H12"/>
    <mergeCell ref="F11:H11"/>
    <mergeCell ref="F10:H10"/>
    <mergeCell ref="F9:H9"/>
    <mergeCell ref="F5:H5"/>
    <mergeCell ref="F16:G16"/>
    <mergeCell ref="A16:A17"/>
    <mergeCell ref="B16:B17"/>
    <mergeCell ref="C16:C17"/>
    <mergeCell ref="D16:D17"/>
    <mergeCell ref="E16:E17"/>
    <mergeCell ref="E30:E31"/>
    <mergeCell ref="E28:E29"/>
    <mergeCell ref="E26:E27"/>
    <mergeCell ref="E24:E25"/>
    <mergeCell ref="A1:D1"/>
    <mergeCell ref="A2:D2"/>
    <mergeCell ref="E22:E23"/>
    <mergeCell ref="E20:E21"/>
    <mergeCell ref="E18:E19"/>
    <mergeCell ref="D12:E12"/>
    <mergeCell ref="D9:E9"/>
    <mergeCell ref="D10:E10"/>
    <mergeCell ref="D11:E11"/>
    <mergeCell ref="D4:E4"/>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Z43"/>
  <sheetViews>
    <sheetView view="pageBreakPreview" zoomScaleNormal="100" zoomScaleSheetLayoutView="100" workbookViewId="0">
      <selection activeCell="T8" sqref="T8"/>
    </sheetView>
  </sheetViews>
  <sheetFormatPr defaultColWidth="9" defaultRowHeight="24" customHeight="1"/>
  <cols>
    <col min="1" max="1" width="13.58203125" style="63" customWidth="1"/>
    <col min="2" max="2" width="8.58203125" style="63" customWidth="1"/>
    <col min="3" max="11" width="7.58203125" style="63" customWidth="1"/>
    <col min="12" max="12" width="5.25" style="63" customWidth="1"/>
    <col min="13" max="19" width="10.58203125" style="63" hidden="1" customWidth="1"/>
    <col min="20" max="20" width="10.58203125" style="63" customWidth="1"/>
    <col min="21"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s="169" customFormat="1" ht="15" customHeight="1">
      <c r="A3" s="110" t="s">
        <v>761</v>
      </c>
      <c r="B3" s="373"/>
      <c r="C3" s="373"/>
      <c r="D3" s="373"/>
      <c r="E3" s="373"/>
      <c r="F3" s="373"/>
      <c r="G3" s="373"/>
      <c r="I3" s="378"/>
      <c r="M3" s="1188" t="s">
        <v>5225</v>
      </c>
      <c r="N3" s="1437"/>
      <c r="O3" s="1189" t="s">
        <v>4618</v>
      </c>
      <c r="P3" s="1525" t="str">
        <f>設定!$B$14</f>
        <v>（令和8年4月1日現在）</v>
      </c>
    </row>
    <row r="4" spans="1:26" s="169" customFormat="1" ht="15" customHeight="1">
      <c r="A4" s="63" t="s">
        <v>6807</v>
      </c>
      <c r="B4" s="373"/>
      <c r="C4" s="373"/>
      <c r="D4" s="373"/>
      <c r="E4" s="373"/>
      <c r="F4" s="373"/>
      <c r="G4" s="373"/>
      <c r="I4" s="378" t="str">
        <f>P3</f>
        <v>（令和8年4月1日現在）</v>
      </c>
      <c r="M4" s="1188"/>
      <c r="N4" s="1437"/>
      <c r="O4" s="1189"/>
      <c r="P4" s="1525"/>
    </row>
    <row r="5" spans="1:26" s="169" customFormat="1" ht="25" customHeight="1">
      <c r="A5" s="2823" t="s">
        <v>399</v>
      </c>
      <c r="B5" s="2823"/>
      <c r="C5" s="2824" t="s">
        <v>398</v>
      </c>
      <c r="D5" s="2824"/>
      <c r="E5" s="279" t="s">
        <v>802</v>
      </c>
      <c r="F5" s="377" t="s">
        <v>760</v>
      </c>
      <c r="G5" s="131" t="s">
        <v>759</v>
      </c>
      <c r="H5" s="288" t="s">
        <v>758</v>
      </c>
      <c r="I5" s="377" t="s">
        <v>4253</v>
      </c>
      <c r="M5" s="1405"/>
      <c r="N5" s="1192"/>
      <c r="O5" s="1189" t="s">
        <v>4619</v>
      </c>
      <c r="P5" s="1460" t="s">
        <v>5216</v>
      </c>
      <c r="Q5" s="1755" t="str">
        <f>HYPERLINK("#", "統計表リンク")</f>
        <v>統計表リンク</v>
      </c>
    </row>
    <row r="6" spans="1:26" s="169" customFormat="1" ht="17.149999999999999" customHeight="1">
      <c r="A6" s="3520" t="s">
        <v>689</v>
      </c>
      <c r="B6" s="3521"/>
      <c r="C6" s="3518" t="s">
        <v>757</v>
      </c>
      <c r="D6" s="3519"/>
      <c r="E6" s="367" t="s">
        <v>756</v>
      </c>
      <c r="F6" s="376">
        <v>15</v>
      </c>
      <c r="G6" s="376">
        <v>140</v>
      </c>
      <c r="H6" s="376">
        <v>125</v>
      </c>
      <c r="I6" s="376">
        <v>20</v>
      </c>
    </row>
    <row r="7" spans="1:26" s="169" customFormat="1" ht="15" customHeight="1">
      <c r="A7" s="373"/>
      <c r="B7" s="373"/>
      <c r="D7" s="374"/>
      <c r="I7" s="68" t="s">
        <v>828</v>
      </c>
      <c r="K7" s="68"/>
    </row>
    <row r="8" spans="1:26" s="169" customFormat="1" ht="15" customHeight="1">
      <c r="A8" s="373"/>
      <c r="B8" s="373"/>
      <c r="D8" s="373"/>
    </row>
    <row r="9" spans="1:26" s="169" customFormat="1" ht="15" customHeight="1">
      <c r="A9" s="110" t="s">
        <v>755</v>
      </c>
      <c r="K9" s="372" t="str">
        <f>P9</f>
        <v>（令和8年4月1日現在）</v>
      </c>
      <c r="M9" s="1188" t="s">
        <v>5227</v>
      </c>
      <c r="N9" s="1437"/>
      <c r="O9" s="1189" t="s">
        <v>4618</v>
      </c>
      <c r="P9" s="1525" t="str">
        <f>設定!$B$14</f>
        <v>（令和8年4月1日現在）</v>
      </c>
      <c r="R9" s="199" t="s">
        <v>5287</v>
      </c>
      <c r="S9" s="1674" t="str">
        <f>設定!$B$5&amp;設定!$C$5&amp;"年度"</f>
        <v>令和7年度</v>
      </c>
    </row>
    <row r="10" spans="1:26" s="169" customFormat="1" ht="15" customHeight="1">
      <c r="A10" s="2894" t="s">
        <v>399</v>
      </c>
      <c r="B10" s="2894"/>
      <c r="C10" s="2894" t="s">
        <v>398</v>
      </c>
      <c r="D10" s="2894"/>
      <c r="E10" s="2894" t="s">
        <v>802</v>
      </c>
      <c r="F10" s="3258" t="s">
        <v>754</v>
      </c>
      <c r="G10" s="3258" t="s">
        <v>753</v>
      </c>
      <c r="H10" s="371" t="s">
        <v>530</v>
      </c>
      <c r="I10" s="2894" t="s">
        <v>752</v>
      </c>
      <c r="J10" s="2894"/>
      <c r="K10" s="2894"/>
      <c r="M10" s="1405"/>
      <c r="N10" s="1192"/>
      <c r="O10" s="1189" t="s">
        <v>4619</v>
      </c>
      <c r="P10" s="1460" t="s">
        <v>5515</v>
      </c>
      <c r="Q10" s="1755" t="str">
        <f>HYPERLINK("#", "統計表リンク")</f>
        <v>統計表リンク</v>
      </c>
    </row>
    <row r="11" spans="1:26" s="169" customFormat="1" ht="42.75" customHeight="1">
      <c r="A11" s="2894"/>
      <c r="B11" s="2894"/>
      <c r="C11" s="2894"/>
      <c r="D11" s="2894"/>
      <c r="E11" s="2894"/>
      <c r="F11" s="3258"/>
      <c r="G11" s="3258"/>
      <c r="H11" s="370" t="s">
        <v>6810</v>
      </c>
      <c r="I11" s="2894"/>
      <c r="J11" s="2894"/>
      <c r="K11" s="2894"/>
      <c r="P11" s="1460" t="s">
        <v>8697</v>
      </c>
      <c r="Q11" s="2149" t="str">
        <f>HYPERLINK("#", "統計表リンク")</f>
        <v>統計表リンク</v>
      </c>
    </row>
    <row r="12" spans="1:26" s="169" customFormat="1" ht="25" customHeight="1">
      <c r="A12" s="2783" t="s">
        <v>751</v>
      </c>
      <c r="B12" s="2783"/>
      <c r="C12" s="3526" t="s">
        <v>750</v>
      </c>
      <c r="D12" s="3526"/>
      <c r="E12" s="367" t="s">
        <v>749</v>
      </c>
      <c r="F12" s="32" t="s">
        <v>748</v>
      </c>
      <c r="G12" s="1011">
        <v>2248.38</v>
      </c>
      <c r="H12" s="1240">
        <v>105.2</v>
      </c>
      <c r="I12" s="3533"/>
      <c r="J12" s="3533"/>
      <c r="K12" s="3533"/>
      <c r="P12" s="1460" t="s">
        <v>7408</v>
      </c>
      <c r="Q12" s="1755" t="str">
        <f>HYPERLINK("#", "統計表リンク")</f>
        <v>統計表リンク</v>
      </c>
    </row>
    <row r="13" spans="1:26" s="169" customFormat="1" ht="25" customHeight="1">
      <c r="A13" s="2981" t="s">
        <v>743</v>
      </c>
      <c r="B13" s="3523"/>
      <c r="C13" s="3527" t="s">
        <v>742</v>
      </c>
      <c r="D13" s="3528"/>
      <c r="E13" s="367" t="s">
        <v>741</v>
      </c>
      <c r="F13" s="32" t="s">
        <v>740</v>
      </c>
      <c r="G13" s="1011">
        <v>1997.9</v>
      </c>
      <c r="H13" s="1240">
        <v>46.1078717201</v>
      </c>
      <c r="I13" s="3530" t="s">
        <v>739</v>
      </c>
      <c r="J13" s="3531"/>
      <c r="K13" s="3532"/>
      <c r="P13" s="1460" t="s">
        <v>5249</v>
      </c>
      <c r="Q13" s="1755" t="str">
        <f>HYPERLINK("#", "統計表リンク")</f>
        <v>統計表リンク</v>
      </c>
    </row>
    <row r="14" spans="1:26" s="169" customFormat="1" ht="25" customHeight="1">
      <c r="A14" s="3524" t="s">
        <v>747</v>
      </c>
      <c r="B14" s="3525"/>
      <c r="C14" s="3527" t="s">
        <v>746</v>
      </c>
      <c r="D14" s="3528"/>
      <c r="E14" s="367" t="s">
        <v>745</v>
      </c>
      <c r="F14" s="32" t="s">
        <v>744</v>
      </c>
      <c r="G14" s="1332">
        <v>505.02</v>
      </c>
      <c r="H14" s="1240">
        <v>1.6122448979499999</v>
      </c>
      <c r="I14" s="3530" t="s">
        <v>739</v>
      </c>
      <c r="J14" s="3531"/>
      <c r="K14" s="3532"/>
    </row>
    <row r="15" spans="1:26" s="169" customFormat="1" ht="15" customHeight="1">
      <c r="A15" s="11" t="s">
        <v>6896</v>
      </c>
      <c r="B15" s="2"/>
      <c r="C15" s="365"/>
      <c r="D15" s="364"/>
      <c r="E15" s="363"/>
      <c r="F15" s="2"/>
      <c r="G15" s="2"/>
      <c r="I15" s="362"/>
    </row>
    <row r="16" spans="1:26" s="169" customFormat="1" ht="15" customHeight="1">
      <c r="A16" s="199" t="str">
        <f>"注２：利用状況は"&amp;S9&amp;"のもの。"</f>
        <v>注２：利用状況は令和7年度のもの。</v>
      </c>
      <c r="K16" s="361" t="s">
        <v>6883</v>
      </c>
      <c r="L16" s="110"/>
      <c r="M16" s="1188" t="s">
        <v>5228</v>
      </c>
      <c r="N16" s="1437"/>
      <c r="O16" s="1189" t="s">
        <v>4618</v>
      </c>
      <c r="P16" s="1525" t="s">
        <v>5183</v>
      </c>
      <c r="Q16" s="110"/>
      <c r="R16" s="110"/>
    </row>
    <row r="17" spans="1:18" s="169" customFormat="1" ht="15" customHeight="1">
      <c r="A17" s="6"/>
      <c r="J17" s="361"/>
      <c r="L17" s="63"/>
      <c r="M17" s="1405"/>
      <c r="N17" s="1192"/>
      <c r="O17" s="1189" t="s">
        <v>4619</v>
      </c>
      <c r="P17" s="1460" t="s">
        <v>5229</v>
      </c>
      <c r="Q17" s="1755" t="str">
        <f>HYPERLINK("#", "統計表リンク")</f>
        <v>統計表リンク</v>
      </c>
      <c r="R17" s="63"/>
    </row>
    <row r="18" spans="1:18" s="110" customFormat="1" ht="17.149999999999999" customHeight="1">
      <c r="A18" s="110" t="s">
        <v>832</v>
      </c>
      <c r="K18" s="68" t="str">
        <f>P16</f>
        <v>（各年度末現在）</v>
      </c>
      <c r="L18" s="63"/>
      <c r="M18" s="276" t="s">
        <v>5442</v>
      </c>
      <c r="N18" s="276" t="s">
        <v>5761</v>
      </c>
      <c r="O18" s="276" t="s">
        <v>5762</v>
      </c>
      <c r="P18" s="276" t="s">
        <v>5763</v>
      </c>
      <c r="Q18" s="199"/>
      <c r="R18" s="63"/>
    </row>
    <row r="19" spans="1:18" ht="17.149999999999999" customHeight="1">
      <c r="A19" s="187" t="s">
        <v>819</v>
      </c>
      <c r="B19" s="3308" t="str">
        <f>M19</f>
        <v>令和3年度</v>
      </c>
      <c r="C19" s="3308"/>
      <c r="D19" s="3308" t="str">
        <f>M20</f>
        <v>令和4年度</v>
      </c>
      <c r="E19" s="3308"/>
      <c r="F19" s="3308" t="str">
        <f>M21</f>
        <v>令和5年度</v>
      </c>
      <c r="G19" s="3308"/>
      <c r="H19" s="3326" t="str">
        <f>M22</f>
        <v>令和6年度</v>
      </c>
      <c r="I19" s="3326"/>
      <c r="J19" s="3326" t="str">
        <f>M23</f>
        <v>令和7年度</v>
      </c>
      <c r="K19" s="3326"/>
      <c r="M19" s="1491" t="s">
        <v>7394</v>
      </c>
      <c r="N19" s="1494">
        <v>2790</v>
      </c>
      <c r="O19" s="1494">
        <v>2136</v>
      </c>
      <c r="P19" s="1494">
        <v>9004</v>
      </c>
      <c r="Q19" s="199"/>
    </row>
    <row r="20" spans="1:18" ht="17.149999999999999" customHeight="1">
      <c r="A20" s="325" t="s">
        <v>831</v>
      </c>
      <c r="B20" s="3431">
        <f>N19</f>
        <v>2790</v>
      </c>
      <c r="C20" s="3431"/>
      <c r="D20" s="3431">
        <f>N20</f>
        <v>2851</v>
      </c>
      <c r="E20" s="3431"/>
      <c r="F20" s="3431">
        <f>N21</f>
        <v>2863</v>
      </c>
      <c r="G20" s="3431"/>
      <c r="H20" s="3431">
        <f>N22</f>
        <v>2842</v>
      </c>
      <c r="I20" s="3431"/>
      <c r="J20" s="3431">
        <f>N23</f>
        <v>2986</v>
      </c>
      <c r="K20" s="3431"/>
      <c r="M20" s="1491" t="s">
        <v>7395</v>
      </c>
      <c r="N20" s="1494">
        <v>2851</v>
      </c>
      <c r="O20" s="1494">
        <v>2194</v>
      </c>
      <c r="P20" s="1494">
        <v>9023</v>
      </c>
      <c r="Q20" s="199"/>
    </row>
    <row r="21" spans="1:18" ht="17.149999999999999" customHeight="1">
      <c r="A21" s="403" t="s">
        <v>830</v>
      </c>
      <c r="B21" s="3431">
        <f>O19</f>
        <v>2136</v>
      </c>
      <c r="C21" s="3431"/>
      <c r="D21" s="3431">
        <f>O20</f>
        <v>2194</v>
      </c>
      <c r="E21" s="3431"/>
      <c r="F21" s="3431">
        <f>O21</f>
        <v>2176</v>
      </c>
      <c r="G21" s="3431"/>
      <c r="H21" s="3431">
        <f>O22</f>
        <v>2200</v>
      </c>
      <c r="I21" s="3431"/>
      <c r="J21" s="3431">
        <f>O23</f>
        <v>2192</v>
      </c>
      <c r="K21" s="3431"/>
      <c r="M21" s="1491" t="s">
        <v>7396</v>
      </c>
      <c r="N21" s="1494">
        <v>2863</v>
      </c>
      <c r="O21" s="1494">
        <v>2176</v>
      </c>
      <c r="P21" s="1494">
        <v>8914</v>
      </c>
      <c r="Q21" s="199"/>
    </row>
    <row r="22" spans="1:18" ht="17.149999999999999" customHeight="1">
      <c r="A22" s="325" t="s">
        <v>829</v>
      </c>
      <c r="B22" s="3431">
        <f>P19</f>
        <v>9004</v>
      </c>
      <c r="C22" s="3431"/>
      <c r="D22" s="3431">
        <f>P20</f>
        <v>9023</v>
      </c>
      <c r="E22" s="3431"/>
      <c r="F22" s="3431">
        <f>P21</f>
        <v>8914</v>
      </c>
      <c r="G22" s="3431"/>
      <c r="H22" s="3431">
        <f>P22</f>
        <v>8473</v>
      </c>
      <c r="I22" s="3431"/>
      <c r="J22" s="3431">
        <f>P23</f>
        <v>8701</v>
      </c>
      <c r="K22" s="3431"/>
      <c r="M22" s="1491" t="s">
        <v>7397</v>
      </c>
      <c r="N22" s="1494">
        <v>2842</v>
      </c>
      <c r="O22" s="1494">
        <v>2200</v>
      </c>
      <c r="P22" s="1494">
        <v>8473</v>
      </c>
      <c r="Q22" s="199"/>
    </row>
    <row r="23" spans="1:18" ht="17.149999999999999" customHeight="1">
      <c r="K23" s="68" t="s">
        <v>828</v>
      </c>
      <c r="L23" s="68"/>
      <c r="M23" s="1491" t="s">
        <v>8698</v>
      </c>
      <c r="N23" s="1494">
        <v>2986</v>
      </c>
      <c r="O23" s="1494">
        <v>2192</v>
      </c>
      <c r="P23" s="1494">
        <v>8701</v>
      </c>
      <c r="Q23" s="199"/>
    </row>
    <row r="24" spans="1:18" s="110" customFormat="1" ht="17.149999999999999" customHeight="1">
      <c r="K24" s="68"/>
      <c r="M24" s="1188" t="s">
        <v>5230</v>
      </c>
      <c r="N24" s="1437"/>
      <c r="O24" s="1189" t="s">
        <v>4618</v>
      </c>
      <c r="P24" s="1525" t="s">
        <v>5183</v>
      </c>
    </row>
    <row r="25" spans="1:18" s="110" customFormat="1" ht="17.149999999999999" customHeight="1">
      <c r="A25" s="110" t="s">
        <v>3729</v>
      </c>
      <c r="K25" s="68" t="str">
        <f>P24</f>
        <v>（各年度末現在）</v>
      </c>
      <c r="M25" s="1405"/>
      <c r="N25" s="1192"/>
      <c r="O25" s="1189" t="s">
        <v>4619</v>
      </c>
      <c r="P25" s="1460" t="s">
        <v>5231</v>
      </c>
      <c r="Q25" s="1755" t="str">
        <f>HYPERLINK("#", "統計表リンク")</f>
        <v>統計表リンク</v>
      </c>
    </row>
    <row r="26" spans="1:18" ht="17.149999999999999" customHeight="1">
      <c r="A26" s="187" t="s">
        <v>819</v>
      </c>
      <c r="B26" s="3308" t="str">
        <f>M27</f>
        <v>令和3年度</v>
      </c>
      <c r="C26" s="3308"/>
      <c r="D26" s="3308" t="str">
        <f>M28</f>
        <v>令和4年度</v>
      </c>
      <c r="E26" s="3308"/>
      <c r="F26" s="3308" t="str">
        <f>M29</f>
        <v>令和5年度</v>
      </c>
      <c r="G26" s="3308"/>
      <c r="H26" s="3326" t="str">
        <f>M30</f>
        <v>令和6年度</v>
      </c>
      <c r="I26" s="3326"/>
      <c r="J26" s="3326" t="str">
        <f>M31</f>
        <v>令和7年度</v>
      </c>
      <c r="K26" s="3326"/>
      <c r="M26" s="276" t="s">
        <v>5442</v>
      </c>
      <c r="N26" s="276" t="s">
        <v>5764</v>
      </c>
      <c r="O26" s="276" t="s">
        <v>5765</v>
      </c>
    </row>
    <row r="27" spans="1:18" ht="25" customHeight="1">
      <c r="A27" s="401" t="s">
        <v>3496</v>
      </c>
      <c r="B27" s="3431">
        <f>N27</f>
        <v>3102</v>
      </c>
      <c r="C27" s="3431"/>
      <c r="D27" s="3431">
        <f>N28</f>
        <v>3579</v>
      </c>
      <c r="E27" s="3431"/>
      <c r="F27" s="3431">
        <f>N29</f>
        <v>3445</v>
      </c>
      <c r="G27" s="3431"/>
      <c r="H27" s="3431">
        <f>N30</f>
        <v>3327</v>
      </c>
      <c r="I27" s="3431"/>
      <c r="J27" s="3431">
        <f>N31</f>
        <v>3329</v>
      </c>
      <c r="K27" s="3431"/>
      <c r="M27" s="1491" t="s">
        <v>6621</v>
      </c>
      <c r="N27" s="1494">
        <v>3102</v>
      </c>
      <c r="O27" s="1837">
        <v>7.3</v>
      </c>
    </row>
    <row r="28" spans="1:18" ht="25" customHeight="1">
      <c r="A28" s="401" t="s">
        <v>3495</v>
      </c>
      <c r="B28" s="3440">
        <f>O27</f>
        <v>7.3</v>
      </c>
      <c r="C28" s="3440"/>
      <c r="D28" s="3440">
        <f>O28</f>
        <v>8.3000000000000007</v>
      </c>
      <c r="E28" s="3440"/>
      <c r="F28" s="3440">
        <f>O29</f>
        <v>8.1</v>
      </c>
      <c r="G28" s="3440"/>
      <c r="H28" s="3440">
        <f>O30</f>
        <v>8.3000000000000007</v>
      </c>
      <c r="I28" s="3440"/>
      <c r="J28" s="3440">
        <f>O31</f>
        <v>8.6999999999999993</v>
      </c>
      <c r="K28" s="3440"/>
      <c r="M28" s="1491" t="s">
        <v>6622</v>
      </c>
      <c r="N28" s="1494">
        <v>3579</v>
      </c>
      <c r="O28" s="1837">
        <v>8.3000000000000007</v>
      </c>
    </row>
    <row r="29" spans="1:18" ht="16.5" customHeight="1">
      <c r="A29" s="3529" t="str">
        <f>M32</f>
        <v>注１：対象者は68歳から75歳。</v>
      </c>
      <c r="B29" s="3529"/>
      <c r="C29" s="3529"/>
      <c r="D29" s="3529"/>
      <c r="E29" s="3529"/>
      <c r="F29" s="3529"/>
      <c r="G29" s="3529"/>
      <c r="H29" s="3529"/>
      <c r="I29" s="3529"/>
      <c r="J29" s="3529"/>
      <c r="K29" s="3529"/>
      <c r="M29" s="1491" t="s">
        <v>6950</v>
      </c>
      <c r="N29" s="1494">
        <v>3445</v>
      </c>
      <c r="O29" s="1837">
        <v>8.1</v>
      </c>
    </row>
    <row r="30" spans="1:18" ht="16.5" customHeight="1">
      <c r="A30" s="606" t="s">
        <v>5432</v>
      </c>
      <c r="K30" s="68" t="s">
        <v>828</v>
      </c>
      <c r="M30" s="1491" t="s">
        <v>7409</v>
      </c>
      <c r="N30" s="1494">
        <v>3327</v>
      </c>
      <c r="O30" s="1837">
        <v>8.3000000000000007</v>
      </c>
    </row>
    <row r="31" spans="1:18" ht="17.149999999999999" customHeight="1">
      <c r="A31" s="3517" t="s">
        <v>3734</v>
      </c>
      <c r="B31" s="3517"/>
      <c r="C31" s="3517"/>
      <c r="D31" s="3517"/>
      <c r="E31" s="3517"/>
      <c r="F31" s="3517"/>
      <c r="G31" s="3517"/>
      <c r="H31" s="3517"/>
      <c r="I31" s="3517"/>
      <c r="J31" s="3517"/>
      <c r="K31" s="3517"/>
      <c r="M31" s="1491" t="s">
        <v>8699</v>
      </c>
      <c r="N31" s="1494">
        <v>3329</v>
      </c>
      <c r="O31" s="1837">
        <v>8.6999999999999993</v>
      </c>
    </row>
    <row r="32" spans="1:18" ht="17.149999999999999" customHeight="1">
      <c r="A32" s="3517" t="s">
        <v>3730</v>
      </c>
      <c r="B32" s="3517"/>
      <c r="C32" s="3517"/>
      <c r="D32" s="3517"/>
      <c r="E32" s="3517"/>
      <c r="F32" s="3517"/>
      <c r="G32" s="3517"/>
      <c r="H32" s="3517"/>
      <c r="I32" s="3517"/>
      <c r="J32" s="3517"/>
      <c r="K32" s="3517"/>
      <c r="M32" s="1859" t="s">
        <v>7410</v>
      </c>
      <c r="N32" s="1756"/>
      <c r="O32" s="1756"/>
    </row>
    <row r="33" spans="1:11" ht="17.149999999999999" customHeight="1">
      <c r="A33" s="3522" t="s">
        <v>4155</v>
      </c>
      <c r="B33" s="3522"/>
      <c r="C33" s="3522"/>
      <c r="D33" s="3522"/>
      <c r="E33" s="3522"/>
      <c r="F33" s="3522"/>
      <c r="G33" s="3522"/>
      <c r="H33" s="3522"/>
      <c r="I33" s="3522"/>
      <c r="J33" s="3522"/>
      <c r="K33" s="3522"/>
    </row>
    <row r="34" spans="1:11" ht="18" customHeight="1"/>
    <row r="35" spans="1:11" ht="17.149999999999999" customHeight="1"/>
    <row r="36" spans="1:11" ht="17.149999999999999" customHeight="1"/>
    <row r="37" spans="1:11" ht="17.149999999999999" customHeight="1"/>
    <row r="38" spans="1:11" ht="17.149999999999999" customHeight="1"/>
    <row r="39" spans="1:11" ht="17.149999999999999" customHeight="1"/>
    <row r="40" spans="1:11" ht="17.149999999999999" customHeight="1"/>
    <row r="41" spans="1:11" ht="17.149999999999999" customHeight="1"/>
    <row r="42" spans="1:11" ht="17.149999999999999" customHeight="1"/>
    <row r="43" spans="1:11" ht="17.149999999999999" customHeight="1"/>
  </sheetData>
  <sheetProtection algorithmName="SHA-512" hashValue="G+MWJRBBVKIDqMyYeIfYR1aXRIfxPuWighZ6mj92/t28fJU+B+YcdwBw0iZsJo/imGFoQ5CoA+uuNYYJZV8gJg==" saltValue="EVrd6XeNmLg9qWbyLQLWCA==" spinCount="100000" sheet="1" objects="1" scenarios="1"/>
  <customSheetViews>
    <customSheetView guid="{0048CC1A-5574-4F72-829A-CCCEAA565538}" showPageBreaks="1" fitToPage="1" printArea="1" view="pageBreakPreview">
      <selection activeCell="M35" sqref="M35"/>
      <pageMargins left="0.78740157480314965" right="0.78740157480314965" top="0.98425196850393704" bottom="0.98425196850393704" header="0.51181102362204722" footer="0.51181102362204722"/>
      <headerFooter alignWithMargins="0"/>
    </customSheetView>
    <customSheetView guid="{26B164F3-B659-4B9F-AB6F-C19AF25BA7B7}" showPageBreaks="1" fitToPage="1" printArea="1" view="pageBreakPreview" topLeftCell="A19">
      <selection activeCell="A2" sqref="A2:D2"/>
      <pageMargins left="0.78740157480314965" right="0.78740157480314965" top="0.98425196850393704" bottom="0.98425196850393704" header="0.51181102362204722" footer="0.51181102362204722"/>
      <headerFooter alignWithMargins="0"/>
    </customSheetView>
  </customSheetViews>
  <mergeCells count="60">
    <mergeCell ref="A29:K29"/>
    <mergeCell ref="I10:K11"/>
    <mergeCell ref="I14:K14"/>
    <mergeCell ref="I13:K13"/>
    <mergeCell ref="I12:K12"/>
    <mergeCell ref="B26:C26"/>
    <mergeCell ref="J19:K19"/>
    <mergeCell ref="J20:K20"/>
    <mergeCell ref="J21:K21"/>
    <mergeCell ref="J22:K22"/>
    <mergeCell ref="F19:G19"/>
    <mergeCell ref="F20:G20"/>
    <mergeCell ref="F21:G21"/>
    <mergeCell ref="F22:G22"/>
    <mergeCell ref="H19:I19"/>
    <mergeCell ref="H27:I27"/>
    <mergeCell ref="J28:K28"/>
    <mergeCell ref="H28:I28"/>
    <mergeCell ref="J26:K26"/>
    <mergeCell ref="B27:C27"/>
    <mergeCell ref="B28:C28"/>
    <mergeCell ref="F26:G26"/>
    <mergeCell ref="F27:G27"/>
    <mergeCell ref="F28:G28"/>
    <mergeCell ref="D26:E26"/>
    <mergeCell ref="D27:E27"/>
    <mergeCell ref="D28:E28"/>
    <mergeCell ref="H26:I26"/>
    <mergeCell ref="D21:E21"/>
    <mergeCell ref="H20:I20"/>
    <mergeCell ref="H22:I22"/>
    <mergeCell ref="A33:K33"/>
    <mergeCell ref="A10:B11"/>
    <mergeCell ref="C10:D11"/>
    <mergeCell ref="G10:G11"/>
    <mergeCell ref="E10:E11"/>
    <mergeCell ref="F10:F11"/>
    <mergeCell ref="A12:B12"/>
    <mergeCell ref="A13:B13"/>
    <mergeCell ref="A14:B14"/>
    <mergeCell ref="C12:D12"/>
    <mergeCell ref="C13:D13"/>
    <mergeCell ref="C14:D14"/>
    <mergeCell ref="J27:K27"/>
    <mergeCell ref="D22:E22"/>
    <mergeCell ref="H21:I21"/>
    <mergeCell ref="A1:D1"/>
    <mergeCell ref="A2:D2"/>
    <mergeCell ref="A32:K32"/>
    <mergeCell ref="A31:K31"/>
    <mergeCell ref="C5:D5"/>
    <mergeCell ref="C6:D6"/>
    <mergeCell ref="A6:B6"/>
    <mergeCell ref="A5:B5"/>
    <mergeCell ref="B19:C19"/>
    <mergeCell ref="B20:C20"/>
    <mergeCell ref="B21:C21"/>
    <mergeCell ref="B22:C22"/>
    <mergeCell ref="D19:E19"/>
    <mergeCell ref="D20:E20"/>
  </mergeCells>
  <phoneticPr fontId="7"/>
  <pageMargins left="0.78740157480314965" right="0.78740157480314965" top="0.98425196850393704" bottom="0.98425196850393704" header="0.51181102362204722" footer="0.51181102362204722"/>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Z34"/>
  <sheetViews>
    <sheetView view="pageBreakPreview" zoomScaleNormal="100" zoomScaleSheetLayoutView="100" workbookViewId="0">
      <selection activeCell="Q3" sqref="Q3"/>
    </sheetView>
  </sheetViews>
  <sheetFormatPr defaultColWidth="9" defaultRowHeight="13"/>
  <cols>
    <col min="1" max="1" width="18.58203125" style="7" customWidth="1"/>
    <col min="2" max="2" width="18.25" style="7" customWidth="1"/>
    <col min="3" max="4" width="6.58203125" style="7" customWidth="1"/>
    <col min="5" max="5" width="8.58203125" style="7" customWidth="1"/>
    <col min="6" max="7" width="7.58203125" style="7" customWidth="1"/>
    <col min="8" max="10" width="6.58203125" style="7" customWidth="1"/>
    <col min="11" max="11" width="5.5" style="2" customWidth="1"/>
    <col min="12" max="16" width="10.58203125" style="2" hidden="1" customWidth="1"/>
    <col min="17" max="19" width="10.58203125" style="2" customWidth="1"/>
    <col min="20" max="16384" width="9" style="2"/>
  </cols>
  <sheetData>
    <row r="1" spans="1:26" s="18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c r="Z1" s="1182"/>
    </row>
    <row r="2" spans="1:26"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c r="Z2" s="1182"/>
    </row>
    <row r="3" spans="1:26" s="36" customFormat="1" ht="19.5" customHeight="1">
      <c r="A3" s="24" t="s">
        <v>3484</v>
      </c>
      <c r="B3" s="24"/>
      <c r="C3" s="24"/>
      <c r="D3" s="24"/>
      <c r="E3" s="24"/>
      <c r="F3" s="24"/>
      <c r="G3" s="24"/>
      <c r="H3" s="24"/>
      <c r="I3" s="24"/>
      <c r="J3" s="24"/>
    </row>
    <row r="4" spans="1:26" s="21" customFormat="1" ht="19.5" customHeight="1">
      <c r="A4" s="22" t="s">
        <v>892</v>
      </c>
      <c r="B4" s="22"/>
      <c r="C4" s="22"/>
      <c r="D4" s="22"/>
      <c r="E4" s="22"/>
      <c r="F4" s="22"/>
      <c r="G4" s="22"/>
      <c r="H4" s="22"/>
      <c r="I4" s="22"/>
      <c r="J4" s="22"/>
      <c r="L4" s="1188" t="s">
        <v>5232</v>
      </c>
      <c r="M4" s="1437"/>
      <c r="N4" s="1189" t="s">
        <v>4618</v>
      </c>
      <c r="O4" s="1525" t="str">
        <f>設定!$B$14</f>
        <v>（令和8年4月1日現在）</v>
      </c>
    </row>
    <row r="5" spans="1:26" ht="19.5" customHeight="1">
      <c r="A5" s="29" t="s">
        <v>891</v>
      </c>
      <c r="I5" s="19" t="str">
        <f>O4</f>
        <v>（令和8年4月1日現在）</v>
      </c>
      <c r="K5" s="4"/>
      <c r="L5" s="1405"/>
      <c r="M5" s="1192"/>
      <c r="N5" s="1189" t="s">
        <v>4619</v>
      </c>
      <c r="O5" s="1460" t="s">
        <v>8700</v>
      </c>
      <c r="P5" s="1755" t="str">
        <f>HYPERLINK("#", "統計表リンク")</f>
        <v>統計表リンク</v>
      </c>
    </row>
    <row r="6" spans="1:26" ht="36" customHeight="1">
      <c r="A6" s="57" t="s">
        <v>621</v>
      </c>
      <c r="B6" s="2089" t="s">
        <v>398</v>
      </c>
      <c r="C6" s="56" t="s">
        <v>870</v>
      </c>
      <c r="D6" s="58" t="s">
        <v>754</v>
      </c>
      <c r="E6" s="56" t="s">
        <v>869</v>
      </c>
      <c r="F6" s="3568" t="s">
        <v>890</v>
      </c>
      <c r="G6" s="3569"/>
      <c r="H6" s="56" t="s">
        <v>6808</v>
      </c>
      <c r="I6" s="56" t="s">
        <v>6809</v>
      </c>
      <c r="J6" s="2"/>
      <c r="O6" s="1460" t="s">
        <v>5249</v>
      </c>
      <c r="P6" s="1755" t="str">
        <f>HYPERLINK("#", "統計表リンク")</f>
        <v>統計表リンク</v>
      </c>
    </row>
    <row r="7" spans="1:26" ht="30" customHeight="1">
      <c r="A7" s="433" t="s">
        <v>3676</v>
      </c>
      <c r="B7" s="437" t="s">
        <v>889</v>
      </c>
      <c r="C7" s="431" t="s">
        <v>861</v>
      </c>
      <c r="D7" s="40" t="s">
        <v>888</v>
      </c>
      <c r="E7" s="449">
        <v>868.52</v>
      </c>
      <c r="F7" s="3578" t="s">
        <v>882</v>
      </c>
      <c r="G7" s="3579"/>
      <c r="H7" s="1333">
        <v>14</v>
      </c>
      <c r="I7" s="1333">
        <v>40</v>
      </c>
      <c r="J7" s="2"/>
    </row>
    <row r="8" spans="1:26" ht="30" customHeight="1">
      <c r="A8" s="433" t="s">
        <v>3677</v>
      </c>
      <c r="B8" s="2069" t="s">
        <v>6759</v>
      </c>
      <c r="C8" s="445">
        <v>43009</v>
      </c>
      <c r="D8" s="40" t="s">
        <v>4534</v>
      </c>
      <c r="E8" s="449">
        <v>520.84</v>
      </c>
      <c r="F8" s="3578" t="s">
        <v>882</v>
      </c>
      <c r="G8" s="3579"/>
      <c r="H8" s="1333">
        <v>4</v>
      </c>
      <c r="I8" s="1333">
        <v>32</v>
      </c>
      <c r="J8" s="2"/>
    </row>
    <row r="9" spans="1:26" ht="30" customHeight="1">
      <c r="A9" s="438" t="s">
        <v>887</v>
      </c>
      <c r="B9" s="3575" t="s">
        <v>889</v>
      </c>
      <c r="C9" s="3573" t="s">
        <v>861</v>
      </c>
      <c r="D9" s="3570" t="s">
        <v>888</v>
      </c>
      <c r="E9" s="449">
        <v>1550.06</v>
      </c>
      <c r="F9" s="3534" t="s">
        <v>834</v>
      </c>
      <c r="G9" s="3534"/>
      <c r="H9" s="447">
        <v>20</v>
      </c>
      <c r="I9" s="434">
        <v>60</v>
      </c>
      <c r="J9" s="2"/>
    </row>
    <row r="10" spans="1:26" ht="30" customHeight="1">
      <c r="A10" s="438" t="s">
        <v>886</v>
      </c>
      <c r="B10" s="3576"/>
      <c r="C10" s="3574"/>
      <c r="D10" s="3571"/>
      <c r="E10" s="448">
        <v>930.81</v>
      </c>
      <c r="F10" s="3534" t="s">
        <v>885</v>
      </c>
      <c r="G10" s="3534"/>
      <c r="H10" s="447">
        <v>3</v>
      </c>
      <c r="I10" s="434">
        <v>15</v>
      </c>
      <c r="J10" s="2"/>
    </row>
    <row r="11" spans="1:26" ht="35.15" customHeight="1">
      <c r="A11" s="438" t="s">
        <v>884</v>
      </c>
      <c r="B11" s="3577"/>
      <c r="C11" s="431" t="s">
        <v>647</v>
      </c>
      <c r="D11" s="3572"/>
      <c r="E11" s="411">
        <v>205.15</v>
      </c>
      <c r="F11" s="3534" t="s">
        <v>883</v>
      </c>
      <c r="G11" s="3534"/>
      <c r="H11" s="447">
        <v>4</v>
      </c>
      <c r="I11" s="434">
        <v>17</v>
      </c>
      <c r="J11" s="2"/>
    </row>
    <row r="12" spans="1:26" ht="30" customHeight="1">
      <c r="A12" s="433" t="s">
        <v>3678</v>
      </c>
      <c r="B12" s="446" t="s">
        <v>6899</v>
      </c>
      <c r="C12" s="445">
        <v>41791</v>
      </c>
      <c r="D12" s="40" t="s">
        <v>4535</v>
      </c>
      <c r="E12" s="444">
        <v>161</v>
      </c>
      <c r="F12" s="3534" t="s">
        <v>882</v>
      </c>
      <c r="G12" s="3534"/>
      <c r="H12" s="434">
        <v>5</v>
      </c>
      <c r="I12" s="434">
        <v>32</v>
      </c>
      <c r="J12" s="2"/>
    </row>
    <row r="13" spans="1:26" ht="30" customHeight="1">
      <c r="A13" s="433" t="s">
        <v>6633</v>
      </c>
      <c r="B13" s="446" t="s">
        <v>6634</v>
      </c>
      <c r="C13" s="445" t="s">
        <v>6635</v>
      </c>
      <c r="D13" s="40" t="s">
        <v>6619</v>
      </c>
      <c r="E13" s="444">
        <v>249.97</v>
      </c>
      <c r="F13" s="3534" t="s">
        <v>882</v>
      </c>
      <c r="G13" s="3534"/>
      <c r="H13" s="434">
        <v>8</v>
      </c>
      <c r="I13" s="434">
        <v>24</v>
      </c>
      <c r="J13" s="2"/>
    </row>
    <row r="14" spans="1:26" ht="15" customHeight="1">
      <c r="A14" s="11"/>
      <c r="B14" s="443"/>
      <c r="C14" s="442"/>
      <c r="D14" s="218"/>
      <c r="E14" s="441"/>
      <c r="F14" s="218"/>
      <c r="G14" s="218"/>
      <c r="H14" s="2"/>
      <c r="I14" s="19" t="s">
        <v>881</v>
      </c>
    </row>
    <row r="15" spans="1:26" ht="19.5" customHeight="1">
      <c r="A15" s="2"/>
      <c r="B15" s="443"/>
      <c r="C15" s="442"/>
      <c r="D15" s="218"/>
      <c r="E15" s="441"/>
      <c r="F15" s="218"/>
      <c r="G15" s="218"/>
      <c r="H15" s="218"/>
      <c r="I15" s="19"/>
    </row>
    <row r="16" spans="1:26" ht="19.5" customHeight="1">
      <c r="A16" s="29" t="s">
        <v>880</v>
      </c>
      <c r="H16" s="19" t="str">
        <f>O16</f>
        <v>（令和8年4月1日現在）</v>
      </c>
      <c r="L16" s="1188" t="s">
        <v>5233</v>
      </c>
      <c r="M16" s="1437"/>
      <c r="N16" s="1189" t="s">
        <v>4618</v>
      </c>
      <c r="O16" s="1525" t="str">
        <f>設定!$B$14</f>
        <v>（令和8年4月1日現在）</v>
      </c>
    </row>
    <row r="17" spans="1:16" ht="15" customHeight="1">
      <c r="A17" s="3557" t="s">
        <v>399</v>
      </c>
      <c r="B17" s="3566" t="s">
        <v>398</v>
      </c>
      <c r="C17" s="3549" t="s">
        <v>870</v>
      </c>
      <c r="D17" s="3564" t="s">
        <v>754</v>
      </c>
      <c r="E17" s="3562" t="s">
        <v>869</v>
      </c>
      <c r="F17" s="3560" t="s">
        <v>6811</v>
      </c>
      <c r="G17" s="3561"/>
      <c r="H17" s="3549" t="s">
        <v>6812</v>
      </c>
      <c r="I17" s="439"/>
      <c r="J17" s="2"/>
      <c r="L17" s="1405"/>
      <c r="M17" s="1192"/>
      <c r="N17" s="1189" t="s">
        <v>4619</v>
      </c>
      <c r="O17" s="1460" t="s">
        <v>8700</v>
      </c>
      <c r="P17" s="1755" t="str">
        <f>HYPERLINK("#", "統計表リンク")</f>
        <v>統計表リンク</v>
      </c>
    </row>
    <row r="18" spans="1:16" ht="22" customHeight="1">
      <c r="A18" s="3558"/>
      <c r="B18" s="3567"/>
      <c r="C18" s="3550"/>
      <c r="D18" s="3565"/>
      <c r="E18" s="3563"/>
      <c r="F18" s="56" t="s">
        <v>879</v>
      </c>
      <c r="G18" s="440" t="s">
        <v>8701</v>
      </c>
      <c r="H18" s="3550"/>
      <c r="I18" s="439"/>
      <c r="J18" s="2"/>
      <c r="O18" s="1460" t="s">
        <v>5249</v>
      </c>
      <c r="P18" s="1755" t="str">
        <f>HYPERLINK("#", "統計表リンク")</f>
        <v>統計表リンク</v>
      </c>
    </row>
    <row r="19" spans="1:16" ht="30" customHeight="1">
      <c r="A19" s="438" t="s">
        <v>878</v>
      </c>
      <c r="B19" s="437" t="s">
        <v>877</v>
      </c>
      <c r="C19" s="431" t="s">
        <v>648</v>
      </c>
      <c r="D19" s="40" t="s">
        <v>4489</v>
      </c>
      <c r="E19" s="436" t="s">
        <v>342</v>
      </c>
      <c r="F19" s="2441">
        <v>1628</v>
      </c>
      <c r="G19" s="2289" t="s">
        <v>7320</v>
      </c>
      <c r="H19" s="434">
        <v>3</v>
      </c>
      <c r="I19" s="427"/>
      <c r="J19" s="2"/>
      <c r="O19" s="1460" t="s">
        <v>8702</v>
      </c>
      <c r="P19" s="1755" t="str">
        <f>HYPERLINK("#", "統計表リンク")</f>
        <v>統計表リンク</v>
      </c>
    </row>
    <row r="20" spans="1:16" ht="30" customHeight="1">
      <c r="A20" s="433" t="s">
        <v>876</v>
      </c>
      <c r="B20" s="2068" t="s">
        <v>6756</v>
      </c>
      <c r="C20" s="431" t="s">
        <v>874</v>
      </c>
      <c r="D20" s="430" t="s">
        <v>740</v>
      </c>
      <c r="E20" s="429">
        <v>65</v>
      </c>
      <c r="F20" s="2288" t="s">
        <v>7320</v>
      </c>
      <c r="G20" s="2442">
        <v>812</v>
      </c>
      <c r="H20" s="428" t="s">
        <v>3386</v>
      </c>
      <c r="I20" s="427"/>
      <c r="J20" s="2"/>
    </row>
    <row r="21" spans="1:16" ht="19.5" customHeight="1">
      <c r="A21" s="426"/>
      <c r="C21" s="420"/>
      <c r="D21" s="425"/>
      <c r="E21" s="423"/>
      <c r="F21" s="424"/>
      <c r="G21" s="423"/>
      <c r="H21" s="227" t="s">
        <v>873</v>
      </c>
      <c r="I21" s="218"/>
      <c r="K21" s="6"/>
    </row>
    <row r="22" spans="1:16" ht="19.5" customHeight="1">
      <c r="A22" s="422"/>
      <c r="D22" s="406"/>
      <c r="E22" s="420"/>
      <c r="F22" s="421"/>
      <c r="G22" s="420"/>
      <c r="H22" s="218"/>
      <c r="I22" s="218"/>
      <c r="J22" s="227"/>
      <c r="K22" s="6"/>
    </row>
    <row r="23" spans="1:16" s="21" customFormat="1" ht="19.5" customHeight="1">
      <c r="A23" s="22" t="s">
        <v>872</v>
      </c>
      <c r="B23" s="22"/>
      <c r="C23" s="22"/>
      <c r="D23" s="22"/>
      <c r="E23" s="418"/>
      <c r="F23" s="419"/>
      <c r="G23" s="418"/>
      <c r="H23" s="417"/>
      <c r="I23" s="417"/>
      <c r="J23" s="416"/>
      <c r="K23" s="415"/>
      <c r="L23" s="1188" t="s">
        <v>5234</v>
      </c>
      <c r="M23" s="1437"/>
      <c r="N23" s="1189" t="s">
        <v>4618</v>
      </c>
      <c r="O23" s="1525" t="str">
        <f>設定!$B$14</f>
        <v>（令和8年4月1日現在）</v>
      </c>
    </row>
    <row r="24" spans="1:16" ht="19.5" customHeight="1">
      <c r="A24" s="414" t="s">
        <v>871</v>
      </c>
      <c r="J24" s="19" t="str">
        <f>O23</f>
        <v>（令和8年4月1日現在）</v>
      </c>
      <c r="K24" s="413"/>
      <c r="L24" s="1405"/>
      <c r="M24" s="1192"/>
      <c r="N24" s="1189" t="s">
        <v>4619</v>
      </c>
      <c r="O24" s="1460" t="s">
        <v>5235</v>
      </c>
      <c r="P24" s="1755" t="str">
        <f>HYPERLINK("#", "統計表リンク")</f>
        <v>統計表リンク</v>
      </c>
    </row>
    <row r="25" spans="1:16" ht="30" customHeight="1">
      <c r="A25" s="49" t="s">
        <v>399</v>
      </c>
      <c r="B25" s="49" t="s">
        <v>398</v>
      </c>
      <c r="C25" s="45" t="s">
        <v>870</v>
      </c>
      <c r="D25" s="58" t="s">
        <v>754</v>
      </c>
      <c r="E25" s="45" t="s">
        <v>869</v>
      </c>
      <c r="F25" s="2789" t="s">
        <v>868</v>
      </c>
      <c r="G25" s="2790"/>
      <c r="H25" s="2789" t="s">
        <v>867</v>
      </c>
      <c r="I25" s="3559"/>
      <c r="J25" s="2790"/>
      <c r="K25" s="6"/>
    </row>
    <row r="26" spans="1:16" ht="30" customHeight="1">
      <c r="A26" s="52" t="s">
        <v>866</v>
      </c>
      <c r="B26" s="409" t="s">
        <v>865</v>
      </c>
      <c r="C26" s="408" t="s">
        <v>861</v>
      </c>
      <c r="D26" s="408" t="s">
        <v>7743</v>
      </c>
      <c r="E26" s="412">
        <v>731.78</v>
      </c>
      <c r="F26" s="2793" t="s">
        <v>864</v>
      </c>
      <c r="G26" s="2796"/>
      <c r="H26" s="3535" t="s">
        <v>839</v>
      </c>
      <c r="I26" s="3536"/>
      <c r="J26" s="3537"/>
    </row>
    <row r="27" spans="1:16" ht="30" customHeight="1">
      <c r="A27" s="52" t="s">
        <v>863</v>
      </c>
      <c r="B27" s="409" t="s">
        <v>862</v>
      </c>
      <c r="C27" s="408" t="s">
        <v>861</v>
      </c>
      <c r="D27" s="32" t="s">
        <v>860</v>
      </c>
      <c r="E27" s="411">
        <v>1647.14</v>
      </c>
      <c r="F27" s="2793" t="s">
        <v>840</v>
      </c>
      <c r="G27" s="2796"/>
      <c r="H27" s="3535" t="s">
        <v>859</v>
      </c>
      <c r="I27" s="3536"/>
      <c r="J27" s="3537"/>
      <c r="L27" s="9"/>
    </row>
    <row r="28" spans="1:16" ht="30" customHeight="1">
      <c r="A28" s="52" t="s">
        <v>858</v>
      </c>
      <c r="B28" s="409" t="s">
        <v>857</v>
      </c>
      <c r="C28" s="408" t="s">
        <v>836</v>
      </c>
      <c r="D28" s="32" t="s">
        <v>856</v>
      </c>
      <c r="E28" s="411">
        <v>1406.46</v>
      </c>
      <c r="F28" s="2793" t="s">
        <v>840</v>
      </c>
      <c r="G28" s="2796"/>
      <c r="H28" s="3551" t="s">
        <v>855</v>
      </c>
      <c r="I28" s="3552"/>
      <c r="J28" s="3553"/>
    </row>
    <row r="29" spans="1:16" ht="30" customHeight="1">
      <c r="A29" s="410" t="s">
        <v>854</v>
      </c>
      <c r="B29" s="409" t="s">
        <v>853</v>
      </c>
      <c r="C29" s="408" t="s">
        <v>836</v>
      </c>
      <c r="D29" s="32" t="s">
        <v>852</v>
      </c>
      <c r="E29" s="412">
        <v>365.67</v>
      </c>
      <c r="F29" s="3547" t="s">
        <v>834</v>
      </c>
      <c r="G29" s="3548"/>
      <c r="H29" s="3554"/>
      <c r="I29" s="3555"/>
      <c r="J29" s="3556"/>
    </row>
    <row r="30" spans="1:16" ht="30" customHeight="1">
      <c r="A30" s="52" t="s">
        <v>851</v>
      </c>
      <c r="B30" s="409" t="s">
        <v>850</v>
      </c>
      <c r="C30" s="408" t="s">
        <v>836</v>
      </c>
      <c r="D30" s="32" t="s">
        <v>849</v>
      </c>
      <c r="E30" s="412">
        <v>825.49</v>
      </c>
      <c r="F30" s="2793" t="s">
        <v>840</v>
      </c>
      <c r="G30" s="2796"/>
      <c r="H30" s="3535" t="s">
        <v>848</v>
      </c>
      <c r="I30" s="3536"/>
      <c r="J30" s="3537"/>
    </row>
    <row r="31" spans="1:16" ht="30" customHeight="1">
      <c r="A31" s="52" t="s">
        <v>847</v>
      </c>
      <c r="B31" s="409" t="s">
        <v>846</v>
      </c>
      <c r="C31" s="408" t="s">
        <v>836</v>
      </c>
      <c r="D31" s="32" t="s">
        <v>845</v>
      </c>
      <c r="E31" s="411">
        <v>1416.33</v>
      </c>
      <c r="F31" s="2793" t="s">
        <v>840</v>
      </c>
      <c r="G31" s="2796"/>
      <c r="H31" s="3538" t="s">
        <v>844</v>
      </c>
      <c r="I31" s="3539"/>
      <c r="J31" s="3540"/>
    </row>
    <row r="32" spans="1:16" ht="30" customHeight="1">
      <c r="A32" s="52" t="s">
        <v>843</v>
      </c>
      <c r="B32" s="409" t="s">
        <v>842</v>
      </c>
      <c r="C32" s="408" t="s">
        <v>836</v>
      </c>
      <c r="D32" s="32" t="s">
        <v>841</v>
      </c>
      <c r="E32" s="411">
        <v>1004.38</v>
      </c>
      <c r="F32" s="2793" t="s">
        <v>840</v>
      </c>
      <c r="G32" s="2796"/>
      <c r="H32" s="3541" t="s">
        <v>7740</v>
      </c>
      <c r="I32" s="3542"/>
      <c r="J32" s="3543"/>
    </row>
    <row r="33" spans="1:10" ht="30" customHeight="1">
      <c r="A33" s="410" t="s">
        <v>838</v>
      </c>
      <c r="B33" s="409" t="s">
        <v>837</v>
      </c>
      <c r="C33" s="408" t="s">
        <v>836</v>
      </c>
      <c r="D33" s="32" t="s">
        <v>835</v>
      </c>
      <c r="E33" s="407">
        <v>1336.26</v>
      </c>
      <c r="F33" s="3547" t="s">
        <v>834</v>
      </c>
      <c r="G33" s="3548"/>
      <c r="H33" s="3544"/>
      <c r="I33" s="3545"/>
      <c r="J33" s="3546"/>
    </row>
    <row r="34" spans="1:10" ht="19.5" customHeight="1">
      <c r="A34" s="26"/>
      <c r="B34" s="26"/>
      <c r="D34" s="406"/>
      <c r="E34" s="216"/>
      <c r="F34" s="405"/>
      <c r="G34" s="218"/>
      <c r="H34" s="218"/>
      <c r="I34" s="218"/>
      <c r="J34" s="4" t="s">
        <v>833</v>
      </c>
    </row>
  </sheetData>
  <sheetProtection algorithmName="SHA-512" hashValue="NDKNeIc+DbUmaev1WZqOu39UH+rzEMyEb2FYCpWuXfrwDEs/d6dsKQLEK9+sRalTZCI2FWzMIlopchhLBbHuSQ==" saltValue="1Np+mb6MZGLE11/wdSZd+A==" spinCount="100000" sheet="1" objects="1" scenarios="1"/>
  <customSheetViews>
    <customSheetView guid="{0048CC1A-5574-4F72-829A-CCCEAA565538}" showPageBreaks="1" fitToPage="1" printArea="1" view="pageBreakPreview" topLeftCell="A24">
      <selection activeCell="P24" sqref="P24"/>
      <pageMargins left="0.78740157480314965" right="0.78740157480314965" top="0.98425196850393704" bottom="0.69" header="0.51181102362204722" footer="0.51181102362204722"/>
      <printOptions horizontalCentered="1"/>
      <headerFooter alignWithMargins="0"/>
    </customSheetView>
    <customSheetView guid="{26B164F3-B659-4B9F-AB6F-C19AF25BA7B7}" showPageBreaks="1" fitToPage="1" printArea="1" view="pageBreakPreview">
      <selection sqref="A1:D1"/>
      <pageMargins left="0.78740157480314965" right="0.78740157480314965" top="0.98425196850393704" bottom="0.69" header="0.51181102362204722" footer="0.51181102362204722"/>
      <printOptions horizontalCentered="1"/>
      <headerFooter alignWithMargins="0"/>
    </customSheetView>
  </customSheetViews>
  <mergeCells count="36">
    <mergeCell ref="A1:D1"/>
    <mergeCell ref="A2:D2"/>
    <mergeCell ref="F6:G6"/>
    <mergeCell ref="F12:G12"/>
    <mergeCell ref="F9:G9"/>
    <mergeCell ref="F10:G10"/>
    <mergeCell ref="F11:G11"/>
    <mergeCell ref="D9:D11"/>
    <mergeCell ref="C9:C10"/>
    <mergeCell ref="B9:B11"/>
    <mergeCell ref="F7:G7"/>
    <mergeCell ref="F8:G8"/>
    <mergeCell ref="A17:A18"/>
    <mergeCell ref="F25:G25"/>
    <mergeCell ref="H25:J25"/>
    <mergeCell ref="F26:G26"/>
    <mergeCell ref="H26:J26"/>
    <mergeCell ref="F17:G17"/>
    <mergeCell ref="E17:E18"/>
    <mergeCell ref="D17:D18"/>
    <mergeCell ref="C17:C18"/>
    <mergeCell ref="B17:B18"/>
    <mergeCell ref="F13:G13"/>
    <mergeCell ref="H30:J30"/>
    <mergeCell ref="H31:J31"/>
    <mergeCell ref="F32:G32"/>
    <mergeCell ref="H32:J33"/>
    <mergeCell ref="F33:G33"/>
    <mergeCell ref="F31:G31"/>
    <mergeCell ref="F30:G30"/>
    <mergeCell ref="F28:G28"/>
    <mergeCell ref="F27:G27"/>
    <mergeCell ref="H17:H18"/>
    <mergeCell ref="H27:J27"/>
    <mergeCell ref="H28:J29"/>
    <mergeCell ref="F29:G29"/>
  </mergeCells>
  <phoneticPr fontId="7"/>
  <printOptions horizontalCentered="1"/>
  <pageMargins left="0.78740157480314965" right="0.78740157480314965" top="0.98425196850393704" bottom="0.69" header="0.51181102362204722" footer="0.51181102362204722"/>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Z51"/>
  <sheetViews>
    <sheetView view="pageBreakPreview" zoomScaleNormal="100" zoomScaleSheetLayoutView="100" workbookViewId="0">
      <selection activeCell="H13" sqref="H13"/>
    </sheetView>
  </sheetViews>
  <sheetFormatPr defaultColWidth="9" defaultRowHeight="13"/>
  <cols>
    <col min="1" max="1" width="25.58203125" style="7" customWidth="1"/>
    <col min="2" max="2" width="17.58203125" style="7" customWidth="1"/>
    <col min="3" max="3" width="26.58203125" style="7" customWidth="1"/>
    <col min="4" max="4" width="20.58203125" style="7" customWidth="1"/>
    <col min="5" max="5" width="5.58203125" style="2" customWidth="1"/>
    <col min="6" max="10" width="10.58203125" style="2" hidden="1" customWidth="1"/>
    <col min="11" max="13" width="10.58203125" style="2" customWidth="1"/>
    <col min="14" max="16384" width="9" style="2"/>
  </cols>
  <sheetData>
    <row r="1" spans="1:26" s="18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c r="Z1" s="1182"/>
    </row>
    <row r="2" spans="1:26"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c r="Z2" s="1182"/>
    </row>
    <row r="3" spans="1:26" s="21" customFormat="1" ht="16" customHeight="1">
      <c r="A3" s="22" t="s">
        <v>920</v>
      </c>
      <c r="B3" s="22"/>
      <c r="C3" s="22"/>
      <c r="D3" s="476"/>
      <c r="E3" s="475"/>
      <c r="F3" s="1188" t="s">
        <v>5236</v>
      </c>
      <c r="G3" s="1437"/>
      <c r="H3" s="1189" t="s">
        <v>4618</v>
      </c>
      <c r="I3" s="1525" t="str">
        <f>設定!$B$14</f>
        <v>（令和8年4月1日現在）</v>
      </c>
    </row>
    <row r="4" spans="1:26" ht="16" customHeight="1">
      <c r="A4" s="7" t="s">
        <v>7259</v>
      </c>
      <c r="D4" s="19" t="str">
        <f>I3</f>
        <v>（令和8年4月1日現在）</v>
      </c>
      <c r="F4" s="1405"/>
      <c r="G4" s="1192"/>
      <c r="H4" s="1189" t="s">
        <v>4619</v>
      </c>
      <c r="I4" s="1460" t="s">
        <v>5235</v>
      </c>
      <c r="J4" s="1755" t="str">
        <f>HYPERLINK("#", "統計表リンク")</f>
        <v>統計表リンク</v>
      </c>
    </row>
    <row r="5" spans="1:26" ht="16" customHeight="1">
      <c r="A5" s="20" t="s">
        <v>399</v>
      </c>
      <c r="B5" s="474" t="s">
        <v>398</v>
      </c>
      <c r="C5" s="20" t="s">
        <v>868</v>
      </c>
      <c r="D5" s="20" t="s">
        <v>867</v>
      </c>
    </row>
    <row r="6" spans="1:26" ht="16" customHeight="1">
      <c r="A6" s="39" t="s">
        <v>8703</v>
      </c>
      <c r="B6" s="463" t="s">
        <v>8704</v>
      </c>
      <c r="C6" s="46" t="s">
        <v>8705</v>
      </c>
      <c r="D6" s="3583" t="s">
        <v>859</v>
      </c>
    </row>
    <row r="7" spans="1:26" ht="16" customHeight="1">
      <c r="A7" s="433" t="s">
        <v>8706</v>
      </c>
      <c r="B7" s="463" t="s">
        <v>8707</v>
      </c>
      <c r="C7" s="461" t="s">
        <v>898</v>
      </c>
      <c r="D7" s="3584"/>
    </row>
    <row r="8" spans="1:26" ht="25" customHeight="1">
      <c r="A8" s="433" t="s">
        <v>7135</v>
      </c>
      <c r="B8" s="463" t="s">
        <v>8708</v>
      </c>
      <c r="C8" s="466" t="s">
        <v>8709</v>
      </c>
      <c r="D8" s="3584"/>
    </row>
    <row r="9" spans="1:26" ht="24.75" customHeight="1">
      <c r="A9" s="464" t="s">
        <v>7136</v>
      </c>
      <c r="B9" s="463" t="s">
        <v>8710</v>
      </c>
      <c r="C9" s="466" t="s">
        <v>8711</v>
      </c>
      <c r="D9" s="3585"/>
    </row>
    <row r="10" spans="1:26" ht="16" customHeight="1">
      <c r="A10" s="39" t="s">
        <v>7137</v>
      </c>
      <c r="B10" s="463" t="s">
        <v>8712</v>
      </c>
      <c r="C10" s="461" t="s">
        <v>8713</v>
      </c>
      <c r="D10" s="3586" t="s">
        <v>917</v>
      </c>
    </row>
    <row r="11" spans="1:26" ht="16" customHeight="1">
      <c r="A11" s="39" t="s">
        <v>7138</v>
      </c>
      <c r="B11" s="463" t="s">
        <v>8714</v>
      </c>
      <c r="C11" s="461" t="s">
        <v>898</v>
      </c>
      <c r="D11" s="3586"/>
    </row>
    <row r="12" spans="1:26" ht="16" customHeight="1">
      <c r="A12" s="39" t="s">
        <v>8715</v>
      </c>
      <c r="B12" s="463" t="s">
        <v>8716</v>
      </c>
      <c r="C12" s="461" t="s">
        <v>8713</v>
      </c>
      <c r="D12" s="3583" t="s">
        <v>916</v>
      </c>
    </row>
    <row r="13" spans="1:26" ht="24.65" customHeight="1">
      <c r="A13" s="39" t="s">
        <v>7694</v>
      </c>
      <c r="B13" s="473" t="s">
        <v>8717</v>
      </c>
      <c r="C13" s="472" t="s">
        <v>8718</v>
      </c>
      <c r="D13" s="3584"/>
    </row>
    <row r="14" spans="1:26" ht="16" customHeight="1">
      <c r="A14" s="433" t="s">
        <v>7139</v>
      </c>
      <c r="B14" s="463" t="s">
        <v>8719</v>
      </c>
      <c r="C14" s="465" t="s">
        <v>7140</v>
      </c>
      <c r="D14" s="3584"/>
    </row>
    <row r="15" spans="1:26" ht="24.75" customHeight="1">
      <c r="A15" s="464" t="s">
        <v>7141</v>
      </c>
      <c r="B15" s="463" t="s">
        <v>8720</v>
      </c>
      <c r="C15" s="468" t="s">
        <v>8721</v>
      </c>
      <c r="D15" s="3584"/>
    </row>
    <row r="16" spans="1:26" ht="16" customHeight="1">
      <c r="A16" s="368" t="s">
        <v>8722</v>
      </c>
      <c r="B16" s="471" t="s">
        <v>915</v>
      </c>
      <c r="C16" s="471" t="s">
        <v>8713</v>
      </c>
      <c r="D16" s="3585"/>
    </row>
    <row r="17" spans="1:4" ht="16" customHeight="1">
      <c r="A17" s="433" t="s">
        <v>914</v>
      </c>
      <c r="B17" s="463" t="s">
        <v>8723</v>
      </c>
      <c r="C17" s="461" t="s">
        <v>7142</v>
      </c>
      <c r="D17" s="432" t="s">
        <v>913</v>
      </c>
    </row>
    <row r="18" spans="1:4" ht="51.65" customHeight="1">
      <c r="A18" s="39" t="s">
        <v>8724</v>
      </c>
      <c r="B18" s="473" t="s">
        <v>9060</v>
      </c>
      <c r="C18" s="462" t="s">
        <v>898</v>
      </c>
      <c r="D18" s="432" t="s">
        <v>912</v>
      </c>
    </row>
    <row r="19" spans="1:4" ht="16" customHeight="1">
      <c r="A19" s="433" t="s">
        <v>8725</v>
      </c>
      <c r="B19" s="463" t="s">
        <v>8726</v>
      </c>
      <c r="C19" s="461" t="s">
        <v>898</v>
      </c>
      <c r="D19" s="432" t="s">
        <v>911</v>
      </c>
    </row>
    <row r="20" spans="1:4" ht="25" customHeight="1">
      <c r="A20" s="433" t="s">
        <v>8727</v>
      </c>
      <c r="B20" s="470" t="s">
        <v>8728</v>
      </c>
      <c r="C20" s="466" t="s">
        <v>7143</v>
      </c>
      <c r="D20" s="432" t="s">
        <v>910</v>
      </c>
    </row>
    <row r="21" spans="1:4" ht="35.25" customHeight="1">
      <c r="A21" s="469" t="s">
        <v>8729</v>
      </c>
      <c r="B21" s="463" t="s">
        <v>8730</v>
      </c>
      <c r="C21" s="461" t="s">
        <v>7142</v>
      </c>
      <c r="D21" s="472" t="s">
        <v>909</v>
      </c>
    </row>
    <row r="22" spans="1:4" ht="16" customHeight="1">
      <c r="A22" s="433" t="s">
        <v>7144</v>
      </c>
      <c r="B22" s="463" t="s">
        <v>8731</v>
      </c>
      <c r="C22" s="468" t="s">
        <v>898</v>
      </c>
      <c r="D22" s="432" t="s">
        <v>908</v>
      </c>
    </row>
    <row r="23" spans="1:4" ht="25" customHeight="1">
      <c r="A23" s="467" t="s">
        <v>8732</v>
      </c>
      <c r="B23" s="463" t="s">
        <v>8733</v>
      </c>
      <c r="C23" s="466" t="s">
        <v>8734</v>
      </c>
      <c r="D23" s="432" t="s">
        <v>907</v>
      </c>
    </row>
    <row r="24" spans="1:4" ht="16" customHeight="1">
      <c r="A24" s="433" t="s">
        <v>7145</v>
      </c>
      <c r="B24" s="463" t="s">
        <v>8735</v>
      </c>
      <c r="C24" s="466" t="s">
        <v>7140</v>
      </c>
      <c r="D24" s="432" t="s">
        <v>906</v>
      </c>
    </row>
    <row r="25" spans="1:4" ht="16" customHeight="1">
      <c r="A25" s="433" t="s">
        <v>7146</v>
      </c>
      <c r="B25" s="463" t="s">
        <v>8736</v>
      </c>
      <c r="C25" s="465" t="s">
        <v>7147</v>
      </c>
      <c r="D25" s="461" t="s">
        <v>905</v>
      </c>
    </row>
    <row r="26" spans="1:4" ht="25" customHeight="1">
      <c r="A26" s="433" t="s">
        <v>7148</v>
      </c>
      <c r="B26" s="463" t="s">
        <v>8737</v>
      </c>
      <c r="C26" s="466" t="s">
        <v>8738</v>
      </c>
      <c r="D26" s="432" t="s">
        <v>904</v>
      </c>
    </row>
    <row r="27" spans="1:4" ht="16" customHeight="1">
      <c r="A27" s="433" t="s">
        <v>7149</v>
      </c>
      <c r="B27" s="463" t="s">
        <v>8739</v>
      </c>
      <c r="C27" s="465" t="s">
        <v>7147</v>
      </c>
      <c r="D27" s="432" t="s">
        <v>903</v>
      </c>
    </row>
    <row r="28" spans="1:4" ht="16" customHeight="1">
      <c r="A28" s="464" t="s">
        <v>8740</v>
      </c>
      <c r="B28" s="463" t="s">
        <v>8741</v>
      </c>
      <c r="C28" s="462" t="s">
        <v>898</v>
      </c>
      <c r="D28" s="461" t="s">
        <v>902</v>
      </c>
    </row>
    <row r="29" spans="1:4" ht="25" customHeight="1">
      <c r="A29" s="460" t="s">
        <v>9058</v>
      </c>
      <c r="B29" s="409" t="s">
        <v>8742</v>
      </c>
      <c r="C29" s="459" t="s">
        <v>7150</v>
      </c>
      <c r="D29" s="458" t="s">
        <v>901</v>
      </c>
    </row>
    <row r="30" spans="1:4" ht="16" customHeight="1">
      <c r="A30" s="368" t="s">
        <v>8743</v>
      </c>
      <c r="B30" s="409" t="s">
        <v>900</v>
      </c>
      <c r="C30" s="459" t="s">
        <v>8713</v>
      </c>
      <c r="D30" s="458" t="s">
        <v>899</v>
      </c>
    </row>
    <row r="31" spans="1:4" ht="61.5" customHeight="1">
      <c r="A31" s="368" t="s">
        <v>7151</v>
      </c>
      <c r="B31" s="2175" t="s">
        <v>8744</v>
      </c>
      <c r="C31" s="459" t="s">
        <v>898</v>
      </c>
      <c r="D31" s="458" t="s">
        <v>897</v>
      </c>
    </row>
    <row r="32" spans="1:4" ht="15.75" customHeight="1">
      <c r="A32" s="368" t="s">
        <v>8745</v>
      </c>
      <c r="B32" s="409" t="s">
        <v>8746</v>
      </c>
      <c r="C32" s="459" t="s">
        <v>8747</v>
      </c>
      <c r="D32" s="3581" t="s">
        <v>7722</v>
      </c>
    </row>
    <row r="33" spans="1:4" ht="16" customHeight="1">
      <c r="A33" s="368" t="s">
        <v>8748</v>
      </c>
      <c r="B33" s="409" t="s">
        <v>8749</v>
      </c>
      <c r="C33" s="459" t="s">
        <v>8750</v>
      </c>
      <c r="D33" s="3582"/>
    </row>
    <row r="34" spans="1:4" ht="16" customHeight="1">
      <c r="A34" s="368" t="s">
        <v>7152</v>
      </c>
      <c r="B34" s="409" t="s">
        <v>8751</v>
      </c>
      <c r="C34" s="459" t="s">
        <v>898</v>
      </c>
      <c r="D34" s="458" t="s">
        <v>7723</v>
      </c>
    </row>
    <row r="35" spans="1:4" ht="25" customHeight="1">
      <c r="A35" s="368" t="s">
        <v>9059</v>
      </c>
      <c r="B35" s="409" t="s">
        <v>8752</v>
      </c>
      <c r="C35" s="459" t="s">
        <v>8753</v>
      </c>
      <c r="D35" s="458" t="s">
        <v>7157</v>
      </c>
    </row>
    <row r="36" spans="1:4" s="450" customFormat="1" ht="16" customHeight="1">
      <c r="A36" s="2514" t="s">
        <v>4259</v>
      </c>
      <c r="B36" s="2294" t="s">
        <v>8754</v>
      </c>
      <c r="C36" s="2294" t="s">
        <v>8755</v>
      </c>
      <c r="D36" s="2517" t="s">
        <v>7154</v>
      </c>
    </row>
    <row r="37" spans="1:4" s="450" customFormat="1" ht="16" customHeight="1">
      <c r="A37" s="2515" t="s">
        <v>8756</v>
      </c>
      <c r="B37" s="2294" t="s">
        <v>8757</v>
      </c>
      <c r="C37" s="2294" t="s">
        <v>8758</v>
      </c>
      <c r="D37" s="2294" t="s">
        <v>7155</v>
      </c>
    </row>
    <row r="38" spans="1:4" s="450" customFormat="1" ht="16" customHeight="1">
      <c r="A38" s="2515" t="s">
        <v>7153</v>
      </c>
      <c r="B38" s="2294" t="s">
        <v>8759</v>
      </c>
      <c r="C38" s="2294" t="s">
        <v>898</v>
      </c>
      <c r="D38" s="2294" t="s">
        <v>7156</v>
      </c>
    </row>
    <row r="39" spans="1:4" s="456" customFormat="1" ht="16" customHeight="1">
      <c r="A39" s="2516" t="s">
        <v>8760</v>
      </c>
      <c r="B39" s="2294" t="s">
        <v>8761</v>
      </c>
      <c r="C39" s="2518" t="s">
        <v>8762</v>
      </c>
      <c r="D39" s="2517" t="s">
        <v>7411</v>
      </c>
    </row>
    <row r="40" spans="1:4" s="456" customFormat="1" ht="16" customHeight="1">
      <c r="A40" s="2515" t="s">
        <v>8763</v>
      </c>
      <c r="B40" s="2294" t="s">
        <v>8764</v>
      </c>
      <c r="C40" s="2294" t="s">
        <v>8747</v>
      </c>
      <c r="D40" s="3580" t="s">
        <v>8767</v>
      </c>
    </row>
    <row r="41" spans="1:4" s="456" customFormat="1" ht="16" customHeight="1">
      <c r="A41" s="2515" t="s">
        <v>8765</v>
      </c>
      <c r="B41" s="2294" t="s">
        <v>8766</v>
      </c>
      <c r="C41" s="2294" t="s">
        <v>8750</v>
      </c>
      <c r="D41" s="3580"/>
    </row>
    <row r="42" spans="1:4" ht="16" customHeight="1">
      <c r="D42" s="4" t="s">
        <v>833</v>
      </c>
    </row>
    <row r="49" ht="19.5" customHeight="1"/>
    <row r="50" ht="19.5" customHeight="1"/>
    <row r="51" ht="19.5" customHeight="1"/>
  </sheetData>
  <sheetProtection algorithmName="SHA-512" hashValue="+1GT2YZDIxO+9xE7RTSplPL8IZFIJcHmwXcP0rPTuW0YRd5rMvgDxuK+/MnF30R3N0RsF2dHwJrZPy0c9YZEDQ==" saltValue="K0YqjXkk7WTOHDdBkXAbNg==" spinCount="100000" sheet="1" objects="1" scenarios="1"/>
  <customSheetViews>
    <customSheetView guid="{0048CC1A-5574-4F72-829A-CCCEAA565538}" showPageBreaks="1" fitToPage="1" printArea="1" view="pageBreakPreview" topLeftCell="A22">
      <selection activeCell="A39" sqref="A39"/>
      <pageMargins left="0.78740157480314965" right="0.78740157480314965" top="0.98425196850393704" bottom="0.59055118110236227" header="0.51181102362204722" footer="0.51181102362204722"/>
      <printOptions horizontalCentered="1"/>
      <headerFooter alignWithMargins="0"/>
    </customSheetView>
    <customSheetView guid="{26B164F3-B659-4B9F-AB6F-C19AF25BA7B7}" showPageBreaks="1" fitToPage="1" printArea="1" view="pageBreakPreview" topLeftCell="A25">
      <selection activeCell="D33" sqref="D33:D34"/>
      <pageMargins left="0.78740157480314965" right="0.78740157480314965" top="0.98425196850393704" bottom="0.59055118110236227" header="0.51181102362204722" footer="0.51181102362204722"/>
      <printOptions horizontalCentered="1"/>
      <headerFooter alignWithMargins="0"/>
    </customSheetView>
  </customSheetViews>
  <mergeCells count="7">
    <mergeCell ref="A1:D1"/>
    <mergeCell ref="A2:D2"/>
    <mergeCell ref="D40:D41"/>
    <mergeCell ref="D32:D33"/>
    <mergeCell ref="D12:D16"/>
    <mergeCell ref="D10:D11"/>
    <mergeCell ref="D6:D9"/>
  </mergeCells>
  <phoneticPr fontId="7"/>
  <printOptions horizontalCentered="1"/>
  <pageMargins left="0.78740157480314965" right="0.78740157480314965" top="0.98425196850393704" bottom="0.59055118110236227" header="0.51181102362204722" footer="0.51181102362204722"/>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Z48"/>
  <sheetViews>
    <sheetView view="pageBreakPreview" topLeftCell="A13" zoomScaleNormal="100" zoomScaleSheetLayoutView="100" workbookViewId="0">
      <selection activeCell="M11" sqref="M11"/>
    </sheetView>
  </sheetViews>
  <sheetFormatPr defaultColWidth="9" defaultRowHeight="13"/>
  <cols>
    <col min="1" max="1" width="30" style="169" customWidth="1"/>
    <col min="2" max="2" width="17.58203125" style="169" customWidth="1"/>
    <col min="3" max="3" width="22.58203125" style="169" customWidth="1"/>
    <col min="4" max="4" width="20.58203125" style="169" customWidth="1"/>
    <col min="5" max="5" width="5.25" style="169" customWidth="1"/>
    <col min="6" max="10" width="10.58203125" style="169" hidden="1" customWidth="1"/>
    <col min="11" max="13" width="10.58203125" style="169" customWidth="1"/>
    <col min="14" max="16384" width="9" style="169"/>
  </cols>
  <sheetData>
    <row r="1" spans="1:26" s="183" customFormat="1" ht="20.149999999999999" customHeight="1">
      <c r="A1" s="2979"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c r="Z1" s="1182"/>
    </row>
    <row r="2" spans="1:26"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c r="Z2" s="1182"/>
    </row>
    <row r="3" spans="1:26" s="456" customFormat="1" ht="19.5" customHeight="1">
      <c r="A3" s="457" t="s">
        <v>896</v>
      </c>
      <c r="B3" s="457"/>
      <c r="C3" s="457"/>
      <c r="D3" s="19" t="str">
        <f>I3</f>
        <v>（令和8年4月1日現在）</v>
      </c>
      <c r="F3" s="1188" t="s">
        <v>5236</v>
      </c>
      <c r="G3" s="1437"/>
      <c r="H3" s="1189" t="s">
        <v>4618</v>
      </c>
      <c r="I3" s="1525" t="str">
        <f>設定!$B$14</f>
        <v>（令和8年4月1日現在）</v>
      </c>
    </row>
    <row r="4" spans="1:26" ht="19.5" customHeight="1">
      <c r="A4" s="474" t="s">
        <v>399</v>
      </c>
      <c r="B4" s="474" t="s">
        <v>398</v>
      </c>
      <c r="C4" s="474" t="s">
        <v>868</v>
      </c>
      <c r="D4" s="20" t="s">
        <v>867</v>
      </c>
      <c r="F4" s="1405"/>
      <c r="G4" s="1192"/>
      <c r="H4" s="1189" t="s">
        <v>4619</v>
      </c>
      <c r="I4" s="1460" t="s">
        <v>5235</v>
      </c>
      <c r="J4" s="1755" t="str">
        <f>HYPERLINK("#", "統計表リンク")</f>
        <v>統計表リンク</v>
      </c>
    </row>
    <row r="5" spans="1:26" ht="15.75" customHeight="1">
      <c r="A5" s="454" t="s">
        <v>8769</v>
      </c>
      <c r="B5" s="453" t="s">
        <v>952</v>
      </c>
      <c r="C5" s="1335" t="s">
        <v>8770</v>
      </c>
      <c r="D5" s="3589" t="s">
        <v>7724</v>
      </c>
    </row>
    <row r="6" spans="1:26" ht="25" customHeight="1">
      <c r="A6" s="455" t="s">
        <v>8771</v>
      </c>
      <c r="B6" s="453" t="s">
        <v>8772</v>
      </c>
      <c r="C6" s="1335" t="s">
        <v>8770</v>
      </c>
      <c r="D6" s="3590"/>
    </row>
    <row r="7" spans="1:26" ht="15.75" customHeight="1">
      <c r="A7" s="454" t="s">
        <v>8773</v>
      </c>
      <c r="B7" s="453" t="s">
        <v>7158</v>
      </c>
      <c r="C7" s="452" t="s">
        <v>8774</v>
      </c>
      <c r="D7" s="451" t="s">
        <v>894</v>
      </c>
    </row>
    <row r="8" spans="1:26" ht="15.75" customHeight="1">
      <c r="A8" s="454" t="s">
        <v>8775</v>
      </c>
      <c r="B8" s="453" t="s">
        <v>8776</v>
      </c>
      <c r="C8" s="452" t="s">
        <v>8774</v>
      </c>
      <c r="D8" s="451" t="s">
        <v>893</v>
      </c>
    </row>
    <row r="9" spans="1:26" ht="25" customHeight="1">
      <c r="A9" s="454" t="s">
        <v>8777</v>
      </c>
      <c r="B9" s="453" t="s">
        <v>8778</v>
      </c>
      <c r="C9" s="452" t="s">
        <v>8774</v>
      </c>
      <c r="D9" s="451" t="s">
        <v>935</v>
      </c>
    </row>
    <row r="10" spans="1:26" ht="36.75" customHeight="1">
      <c r="A10" s="47" t="s">
        <v>8779</v>
      </c>
      <c r="B10" s="463" t="s">
        <v>8780</v>
      </c>
      <c r="C10" s="465" t="s">
        <v>8774</v>
      </c>
      <c r="D10" s="478" t="s">
        <v>909</v>
      </c>
    </row>
    <row r="11" spans="1:26" ht="23.25" customHeight="1">
      <c r="A11" s="47" t="s">
        <v>8781</v>
      </c>
      <c r="B11" s="463" t="s">
        <v>8782</v>
      </c>
      <c r="C11" s="1334" t="s">
        <v>8770</v>
      </c>
      <c r="D11" s="3592" t="s">
        <v>8768</v>
      </c>
    </row>
    <row r="12" spans="1:26" ht="23.25" customHeight="1">
      <c r="A12" s="30" t="s">
        <v>8783</v>
      </c>
      <c r="B12" s="463" t="s">
        <v>8784</v>
      </c>
      <c r="C12" s="466" t="s">
        <v>8785</v>
      </c>
      <c r="D12" s="3594"/>
    </row>
    <row r="13" spans="1:26" ht="16" customHeight="1">
      <c r="A13" s="39" t="s">
        <v>8786</v>
      </c>
      <c r="B13" s="463" t="s">
        <v>8787</v>
      </c>
      <c r="C13" s="1334" t="s">
        <v>8770</v>
      </c>
      <c r="D13" s="3592" t="s">
        <v>934</v>
      </c>
    </row>
    <row r="14" spans="1:26" ht="16" customHeight="1">
      <c r="A14" s="477" t="s">
        <v>8788</v>
      </c>
      <c r="B14" s="409" t="s">
        <v>8789</v>
      </c>
      <c r="C14" s="1334" t="s">
        <v>8770</v>
      </c>
      <c r="D14" s="3594"/>
    </row>
    <row r="15" spans="1:26" ht="16" customHeight="1">
      <c r="A15" s="39" t="s">
        <v>8790</v>
      </c>
      <c r="B15" s="463" t="s">
        <v>8791</v>
      </c>
      <c r="C15" s="1334" t="s">
        <v>8770</v>
      </c>
      <c r="D15" s="3591" t="s">
        <v>7725</v>
      </c>
    </row>
    <row r="16" spans="1:26" ht="16" customHeight="1">
      <c r="A16" s="477" t="s">
        <v>7160</v>
      </c>
      <c r="B16" s="409" t="s">
        <v>8792</v>
      </c>
      <c r="C16" s="1334" t="s">
        <v>8770</v>
      </c>
      <c r="D16" s="3588"/>
    </row>
    <row r="17" spans="1:4" ht="16" customHeight="1">
      <c r="A17" s="39" t="s">
        <v>7161</v>
      </c>
      <c r="B17" s="463" t="s">
        <v>7162</v>
      </c>
      <c r="C17" s="465" t="s">
        <v>7163</v>
      </c>
      <c r="D17" s="3592" t="s">
        <v>933</v>
      </c>
    </row>
    <row r="18" spans="1:4" ht="16" customHeight="1">
      <c r="A18" s="39" t="s">
        <v>8793</v>
      </c>
      <c r="B18" s="463" t="s">
        <v>8794</v>
      </c>
      <c r="C18" s="465" t="s">
        <v>8785</v>
      </c>
      <c r="D18" s="3594"/>
    </row>
    <row r="19" spans="1:4" ht="16" customHeight="1">
      <c r="A19" s="39" t="s">
        <v>7164</v>
      </c>
      <c r="B19" s="463" t="s">
        <v>7695</v>
      </c>
      <c r="C19" s="465" t="s">
        <v>8785</v>
      </c>
      <c r="D19" s="412" t="s">
        <v>932</v>
      </c>
    </row>
    <row r="20" spans="1:4" ht="16" customHeight="1">
      <c r="A20" s="39" t="s">
        <v>8795</v>
      </c>
      <c r="B20" s="463" t="s">
        <v>7158</v>
      </c>
      <c r="C20" s="465" t="s">
        <v>8785</v>
      </c>
      <c r="D20" s="412" t="s">
        <v>894</v>
      </c>
    </row>
    <row r="21" spans="1:4" ht="16" customHeight="1">
      <c r="A21" s="39" t="s">
        <v>8796</v>
      </c>
      <c r="B21" s="463" t="s">
        <v>7696</v>
      </c>
      <c r="C21" s="465" t="s">
        <v>8785</v>
      </c>
      <c r="D21" s="3592" t="s">
        <v>931</v>
      </c>
    </row>
    <row r="22" spans="1:4" ht="16" customHeight="1">
      <c r="A22" s="39" t="s">
        <v>8797</v>
      </c>
      <c r="B22" s="463" t="s">
        <v>7697</v>
      </c>
      <c r="C22" s="465" t="s">
        <v>8785</v>
      </c>
      <c r="D22" s="3594"/>
    </row>
    <row r="23" spans="1:4" ht="16" customHeight="1">
      <c r="A23" s="39" t="s">
        <v>8798</v>
      </c>
      <c r="B23" s="463" t="s">
        <v>7698</v>
      </c>
      <c r="C23" s="465" t="s">
        <v>8785</v>
      </c>
      <c r="D23" s="412" t="s">
        <v>930</v>
      </c>
    </row>
    <row r="24" spans="1:4" ht="16" customHeight="1">
      <c r="A24" s="39" t="s">
        <v>8799</v>
      </c>
      <c r="B24" s="463" t="s">
        <v>7699</v>
      </c>
      <c r="C24" s="465" t="s">
        <v>8785</v>
      </c>
      <c r="D24" s="3591" t="s">
        <v>929</v>
      </c>
    </row>
    <row r="25" spans="1:4" ht="16" customHeight="1">
      <c r="A25" s="39" t="s">
        <v>8800</v>
      </c>
      <c r="B25" s="463" t="s">
        <v>7700</v>
      </c>
      <c r="C25" s="465" t="s">
        <v>8785</v>
      </c>
      <c r="D25" s="3587"/>
    </row>
    <row r="26" spans="1:4" ht="16" customHeight="1">
      <c r="A26" s="39" t="s">
        <v>8801</v>
      </c>
      <c r="B26" s="463" t="s">
        <v>7701</v>
      </c>
      <c r="C26" s="465" t="s">
        <v>8785</v>
      </c>
      <c r="D26" s="3587"/>
    </row>
    <row r="27" spans="1:4" ht="16" customHeight="1">
      <c r="A27" s="39" t="s">
        <v>8802</v>
      </c>
      <c r="B27" s="463" t="s">
        <v>7702</v>
      </c>
      <c r="C27" s="465" t="s">
        <v>8785</v>
      </c>
      <c r="D27" s="3587"/>
    </row>
    <row r="28" spans="1:4" ht="16" customHeight="1">
      <c r="A28" s="39" t="s">
        <v>8803</v>
      </c>
      <c r="B28" s="463" t="s">
        <v>7703</v>
      </c>
      <c r="C28" s="465" t="s">
        <v>8785</v>
      </c>
      <c r="D28" s="3588"/>
    </row>
    <row r="29" spans="1:4" ht="16" customHeight="1">
      <c r="A29" s="39" t="s">
        <v>8804</v>
      </c>
      <c r="B29" s="463" t="s">
        <v>7704</v>
      </c>
      <c r="C29" s="465" t="s">
        <v>8785</v>
      </c>
      <c r="D29" s="3591" t="s">
        <v>928</v>
      </c>
    </row>
    <row r="30" spans="1:4" ht="16" customHeight="1">
      <c r="A30" s="39" t="s">
        <v>7165</v>
      </c>
      <c r="B30" s="463" t="s">
        <v>8805</v>
      </c>
      <c r="C30" s="1334" t="s">
        <v>8770</v>
      </c>
      <c r="D30" s="3588"/>
    </row>
    <row r="31" spans="1:4" ht="15.75" customHeight="1">
      <c r="A31" s="39" t="s">
        <v>7166</v>
      </c>
      <c r="B31" s="463" t="s">
        <v>7705</v>
      </c>
      <c r="C31" s="465" t="s">
        <v>8785</v>
      </c>
      <c r="D31" s="3592" t="s">
        <v>927</v>
      </c>
    </row>
    <row r="32" spans="1:4" ht="16" customHeight="1">
      <c r="A32" s="39" t="s">
        <v>8806</v>
      </c>
      <c r="B32" s="463" t="s">
        <v>7706</v>
      </c>
      <c r="C32" s="465" t="s">
        <v>8785</v>
      </c>
      <c r="D32" s="3593"/>
    </row>
    <row r="33" spans="1:4" ht="16" customHeight="1">
      <c r="A33" s="39" t="s">
        <v>8807</v>
      </c>
      <c r="B33" s="463" t="s">
        <v>7707</v>
      </c>
      <c r="C33" s="465" t="s">
        <v>8785</v>
      </c>
      <c r="D33" s="3594"/>
    </row>
    <row r="34" spans="1:4" ht="16" customHeight="1">
      <c r="A34" s="39" t="s">
        <v>8808</v>
      </c>
      <c r="B34" s="432" t="s">
        <v>7708</v>
      </c>
      <c r="C34" s="437" t="s">
        <v>8785</v>
      </c>
      <c r="D34" s="412" t="s">
        <v>926</v>
      </c>
    </row>
    <row r="35" spans="1:4" ht="16" customHeight="1">
      <c r="A35" s="39" t="s">
        <v>8809</v>
      </c>
      <c r="B35" s="432" t="s">
        <v>7709</v>
      </c>
      <c r="C35" s="437" t="s">
        <v>8785</v>
      </c>
      <c r="D35" s="412" t="s">
        <v>925</v>
      </c>
    </row>
    <row r="36" spans="1:4" ht="16" customHeight="1">
      <c r="A36" s="47" t="s">
        <v>7167</v>
      </c>
      <c r="B36" s="432" t="s">
        <v>7710</v>
      </c>
      <c r="C36" s="437" t="s">
        <v>7163</v>
      </c>
      <c r="D36" s="412" t="s">
        <v>924</v>
      </c>
    </row>
    <row r="37" spans="1:4" ht="16" customHeight="1">
      <c r="A37" s="30" t="s">
        <v>8810</v>
      </c>
      <c r="B37" s="432" t="s">
        <v>7168</v>
      </c>
      <c r="C37" s="437" t="s">
        <v>7163</v>
      </c>
      <c r="D37" s="3591" t="s">
        <v>923</v>
      </c>
    </row>
    <row r="38" spans="1:4" ht="16" customHeight="1">
      <c r="A38" s="30" t="s">
        <v>8811</v>
      </c>
      <c r="B38" s="432" t="s">
        <v>7711</v>
      </c>
      <c r="C38" s="437" t="s">
        <v>8774</v>
      </c>
      <c r="D38" s="3588"/>
    </row>
    <row r="39" spans="1:4" ht="16" customHeight="1">
      <c r="A39" s="39" t="s">
        <v>8812</v>
      </c>
      <c r="B39" s="432" t="s">
        <v>8813</v>
      </c>
      <c r="C39" s="437" t="s">
        <v>7163</v>
      </c>
      <c r="D39" s="412" t="s">
        <v>7726</v>
      </c>
    </row>
    <row r="40" spans="1:4" ht="16" customHeight="1">
      <c r="A40" s="39" t="s">
        <v>7169</v>
      </c>
      <c r="B40" s="432" t="s">
        <v>7170</v>
      </c>
      <c r="C40" s="1334" t="s">
        <v>7171</v>
      </c>
      <c r="D40" s="3591" t="s">
        <v>922</v>
      </c>
    </row>
    <row r="41" spans="1:4" ht="15.75" customHeight="1">
      <c r="A41" s="39" t="s">
        <v>4259</v>
      </c>
      <c r="B41" s="432" t="s">
        <v>8814</v>
      </c>
      <c r="C41" s="1334" t="s">
        <v>7171</v>
      </c>
      <c r="D41" s="3588"/>
    </row>
    <row r="42" spans="1:4" ht="16" customHeight="1">
      <c r="A42" s="39" t="s">
        <v>7172</v>
      </c>
      <c r="B42" s="432" t="s">
        <v>8815</v>
      </c>
      <c r="C42" s="1334" t="s">
        <v>7171</v>
      </c>
      <c r="D42" s="3591" t="s">
        <v>921</v>
      </c>
    </row>
    <row r="43" spans="1:4" ht="15.75" customHeight="1">
      <c r="A43" s="39" t="s">
        <v>8816</v>
      </c>
      <c r="B43" s="432" t="s">
        <v>8817</v>
      </c>
      <c r="C43" s="437" t="s">
        <v>8785</v>
      </c>
      <c r="D43" s="3588"/>
    </row>
    <row r="44" spans="1:4" ht="15.75" customHeight="1">
      <c r="A44" s="39" t="s">
        <v>8818</v>
      </c>
      <c r="B44" s="432" t="s">
        <v>8819</v>
      </c>
      <c r="C44" s="437" t="s">
        <v>4260</v>
      </c>
      <c r="D44" s="3581" t="s">
        <v>4261</v>
      </c>
    </row>
    <row r="45" spans="1:4" ht="15.75" customHeight="1">
      <c r="A45" s="39" t="s">
        <v>8820</v>
      </c>
      <c r="B45" s="432" t="s">
        <v>8821</v>
      </c>
      <c r="C45" s="437" t="s">
        <v>4260</v>
      </c>
      <c r="D45" s="3587"/>
    </row>
    <row r="46" spans="1:4" ht="15.75" customHeight="1">
      <c r="A46" s="39" t="s">
        <v>8822</v>
      </c>
      <c r="B46" s="432" t="s">
        <v>8823</v>
      </c>
      <c r="C46" s="437" t="s">
        <v>4260</v>
      </c>
      <c r="D46" s="3588"/>
    </row>
    <row r="47" spans="1:4" ht="25" customHeight="1">
      <c r="A47" s="39" t="s">
        <v>8824</v>
      </c>
      <c r="B47" s="432" t="s">
        <v>8825</v>
      </c>
      <c r="C47" s="1334" t="s">
        <v>8770</v>
      </c>
      <c r="D47" s="412" t="s">
        <v>8826</v>
      </c>
    </row>
    <row r="48" spans="1:4">
      <c r="C48" s="4"/>
      <c r="D48" s="4" t="s">
        <v>7327</v>
      </c>
    </row>
  </sheetData>
  <sheetProtection algorithmName="SHA-512" hashValue="suCh4Vwf9v70A+Aju9E05DpG44Ljk+d0lYuyGqoOvxYUknnqwoBdmBeGJHqJ9EXsDt87YutxmTEPcSgVZn3ZhQ==" saltValue="JrAcVjfckdtIrSwb0bKTsg==" spinCount="100000" sheet="1" objects="1" scenarios="1"/>
  <customSheetViews>
    <customSheetView guid="{0048CC1A-5574-4F72-829A-CCCEAA565538}" showPageBreaks="1" fitToPage="1" printArea="1" view="pageBreakPreview" topLeftCell="A27">
      <selection activeCell="C43" sqref="C43"/>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10">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s>
  <mergeCells count="15">
    <mergeCell ref="D44:D46"/>
    <mergeCell ref="D5:D6"/>
    <mergeCell ref="D42:D43"/>
    <mergeCell ref="A1:D1"/>
    <mergeCell ref="A2:D2"/>
    <mergeCell ref="D37:D38"/>
    <mergeCell ref="D29:D30"/>
    <mergeCell ref="D31:D33"/>
    <mergeCell ref="D21:D22"/>
    <mergeCell ref="D24:D28"/>
    <mergeCell ref="D40:D41"/>
    <mergeCell ref="D17:D18"/>
    <mergeCell ref="D11:D12"/>
    <mergeCell ref="D13:D14"/>
    <mergeCell ref="D15:D16"/>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U58"/>
  <sheetViews>
    <sheetView view="pageBreakPreview" topLeftCell="A20" zoomScaleNormal="100" zoomScaleSheetLayoutView="100" workbookViewId="0">
      <selection activeCell="R31" sqref="R31"/>
    </sheetView>
  </sheetViews>
  <sheetFormatPr defaultColWidth="9" defaultRowHeight="13"/>
  <cols>
    <col min="1" max="1" width="25.58203125" style="2" customWidth="1"/>
    <col min="2" max="5" width="12.58203125" style="2" customWidth="1"/>
    <col min="6" max="6" width="13.25" style="2" customWidth="1"/>
    <col min="7" max="7" width="6.25" style="2" customWidth="1"/>
    <col min="8" max="14" width="10.58203125" style="2" hidden="1" customWidth="1"/>
    <col min="15" max="17" width="10.58203125" style="2" customWidth="1"/>
    <col min="18" max="16384" width="9" style="2"/>
  </cols>
  <sheetData>
    <row r="1" spans="1:21" s="18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row>
    <row r="2" spans="1:21"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row>
    <row r="3" spans="1:21" s="183" customFormat="1" ht="20.149999999999999" customHeight="1">
      <c r="A3" s="457" t="s">
        <v>936</v>
      </c>
      <c r="B3" s="1182"/>
      <c r="C3" s="1182"/>
      <c r="D3" s="1182"/>
      <c r="E3" s="1182"/>
      <c r="F3" s="19" t="str">
        <f>K4</f>
        <v>（令和8年4月1日現在）</v>
      </c>
      <c r="G3" s="1182"/>
      <c r="H3" s="1182"/>
      <c r="I3" s="1182"/>
      <c r="J3" s="1182"/>
      <c r="K3" s="1182"/>
      <c r="L3" s="1182"/>
      <c r="M3" s="1182"/>
      <c r="N3" s="1182"/>
      <c r="O3" s="1182"/>
      <c r="P3" s="1182"/>
      <c r="Q3" s="1182"/>
      <c r="R3" s="1182"/>
      <c r="S3" s="1182"/>
      <c r="T3" s="1182"/>
      <c r="U3" s="1182"/>
    </row>
    <row r="4" spans="1:21" s="183" customFormat="1" ht="20.149999999999999" customHeight="1">
      <c r="A4" s="474" t="s">
        <v>399</v>
      </c>
      <c r="B4" s="474" t="s">
        <v>398</v>
      </c>
      <c r="C4" s="3606" t="s">
        <v>868</v>
      </c>
      <c r="D4" s="3611"/>
      <c r="E4" s="3495" t="s">
        <v>867</v>
      </c>
      <c r="F4" s="3495"/>
      <c r="G4" s="19"/>
      <c r="H4" s="1188" t="s">
        <v>5236</v>
      </c>
      <c r="I4" s="1437"/>
      <c r="J4" s="1189" t="s">
        <v>4618</v>
      </c>
      <c r="K4" s="1525" t="str">
        <f>設定!$B$14</f>
        <v>（令和8年4月1日現在）</v>
      </c>
      <c r="L4" s="456"/>
      <c r="M4" s="1182"/>
      <c r="N4" s="1182"/>
      <c r="O4" s="1182"/>
      <c r="P4" s="1182"/>
      <c r="Q4" s="1182"/>
      <c r="R4" s="1182"/>
      <c r="S4" s="1182"/>
      <c r="T4" s="1182"/>
      <c r="U4" s="1182"/>
    </row>
    <row r="5" spans="1:21" s="183" customFormat="1" ht="24.75" customHeight="1">
      <c r="A5" s="39" t="s">
        <v>8827</v>
      </c>
      <c r="B5" s="2068" t="s">
        <v>8828</v>
      </c>
      <c r="C5" s="3612" t="s">
        <v>7159</v>
      </c>
      <c r="D5" s="3613"/>
      <c r="E5" s="3616" t="s">
        <v>7178</v>
      </c>
      <c r="F5" s="3617"/>
      <c r="G5" s="1182"/>
      <c r="H5" s="1405"/>
      <c r="I5" s="1192"/>
      <c r="J5" s="1189" t="s">
        <v>4619</v>
      </c>
      <c r="K5" s="1460" t="s">
        <v>5237</v>
      </c>
      <c r="L5" s="1755" t="str">
        <f>HYPERLINK("#", "統計表リンク")</f>
        <v>統計表リンク</v>
      </c>
      <c r="M5" s="1182"/>
      <c r="N5" s="1182"/>
      <c r="O5" s="1182"/>
      <c r="P5" s="1182"/>
      <c r="Q5" s="1182"/>
      <c r="R5" s="1182"/>
      <c r="S5" s="1182"/>
      <c r="T5" s="1182"/>
      <c r="U5" s="1182"/>
    </row>
    <row r="6" spans="1:21" s="183" customFormat="1" ht="25" customHeight="1">
      <c r="A6" s="433" t="s">
        <v>9199</v>
      </c>
      <c r="B6" s="432" t="s">
        <v>8829</v>
      </c>
      <c r="C6" s="3614" t="s">
        <v>7177</v>
      </c>
      <c r="D6" s="3615"/>
      <c r="E6" s="3595" t="s">
        <v>7179</v>
      </c>
      <c r="F6" s="3596"/>
      <c r="G6" s="1182"/>
      <c r="H6" s="1182"/>
      <c r="I6" s="1182"/>
      <c r="J6" s="1182"/>
      <c r="K6" s="1182"/>
      <c r="L6" s="1182"/>
      <c r="M6" s="1182"/>
      <c r="N6" s="1182"/>
      <c r="O6" s="1182"/>
      <c r="P6" s="1182"/>
      <c r="Q6" s="1182"/>
      <c r="R6" s="1182"/>
      <c r="S6" s="1182"/>
      <c r="T6" s="1182"/>
      <c r="U6" s="1182"/>
    </row>
    <row r="7" spans="1:21" s="183" customFormat="1" ht="25" customHeight="1">
      <c r="A7" s="433" t="s">
        <v>9200</v>
      </c>
      <c r="B7" s="2395" t="s">
        <v>9061</v>
      </c>
      <c r="C7" s="3614" t="s">
        <v>7177</v>
      </c>
      <c r="D7" s="3615"/>
      <c r="E7" s="3597"/>
      <c r="F7" s="3598"/>
      <c r="G7" s="1182"/>
      <c r="H7" s="1182"/>
      <c r="I7" s="1182"/>
      <c r="J7" s="1182"/>
      <c r="K7" s="1182"/>
      <c r="L7" s="1182"/>
      <c r="M7" s="1182"/>
      <c r="N7" s="1182"/>
      <c r="O7" s="1182"/>
      <c r="P7" s="1182"/>
      <c r="Q7" s="1182"/>
      <c r="R7" s="1182"/>
      <c r="S7" s="1182"/>
      <c r="T7" s="1182"/>
      <c r="U7" s="1182"/>
    </row>
    <row r="8" spans="1:21" s="183" customFormat="1" ht="25" customHeight="1">
      <c r="A8" s="170" t="s">
        <v>7173</v>
      </c>
      <c r="B8" s="412" t="s">
        <v>7174</v>
      </c>
      <c r="C8" s="3614" t="s">
        <v>7177</v>
      </c>
      <c r="D8" s="3615"/>
      <c r="E8" s="3603" t="s">
        <v>7176</v>
      </c>
      <c r="F8" s="3604"/>
      <c r="G8" s="1182"/>
      <c r="H8" s="1182"/>
      <c r="I8" s="1182"/>
      <c r="J8" s="1182"/>
      <c r="K8" s="1182"/>
      <c r="L8" s="1182"/>
      <c r="M8" s="1182"/>
      <c r="N8" s="1182"/>
      <c r="O8" s="1182"/>
      <c r="P8" s="1182"/>
      <c r="Q8" s="1182"/>
      <c r="R8" s="1182"/>
      <c r="S8" s="1182"/>
      <c r="T8" s="1182"/>
      <c r="U8" s="1182"/>
    </row>
    <row r="9" spans="1:21" s="183" customFormat="1" ht="24.65" customHeight="1">
      <c r="A9" s="170" t="s">
        <v>8830</v>
      </c>
      <c r="B9" s="2386" t="s">
        <v>9179</v>
      </c>
      <c r="C9" s="3612" t="s">
        <v>4260</v>
      </c>
      <c r="D9" s="3613"/>
      <c r="E9" s="3603" t="s">
        <v>6636</v>
      </c>
      <c r="F9" s="3604"/>
      <c r="G9" s="1182"/>
      <c r="H9" s="1182"/>
      <c r="I9" s="1182"/>
      <c r="J9" s="1182"/>
      <c r="K9" s="1182"/>
      <c r="L9" s="1182"/>
      <c r="M9" s="1182"/>
      <c r="N9" s="1182"/>
      <c r="O9" s="1182"/>
      <c r="P9" s="1182"/>
      <c r="Q9" s="1182"/>
      <c r="R9" s="1182"/>
      <c r="S9" s="1182"/>
      <c r="T9" s="1182"/>
      <c r="U9" s="1182"/>
    </row>
    <row r="10" spans="1:21" s="183" customFormat="1" ht="15.65" customHeight="1">
      <c r="A10" s="170" t="s">
        <v>7175</v>
      </c>
      <c r="B10" s="2386" t="s">
        <v>9178</v>
      </c>
      <c r="C10" s="3612" t="s">
        <v>4260</v>
      </c>
      <c r="D10" s="3613"/>
      <c r="E10" s="3603" t="s">
        <v>7744</v>
      </c>
      <c r="F10" s="3604"/>
      <c r="G10" s="1182"/>
      <c r="H10" s="1182"/>
      <c r="I10" s="1182"/>
      <c r="J10" s="1182"/>
      <c r="K10" s="1182"/>
      <c r="L10" s="1182"/>
      <c r="M10" s="1182"/>
      <c r="N10" s="1182"/>
      <c r="O10" s="1182"/>
      <c r="P10" s="1182"/>
      <c r="Q10" s="1182"/>
      <c r="R10" s="1182"/>
      <c r="S10" s="1182"/>
      <c r="T10" s="1182"/>
      <c r="U10" s="1182"/>
    </row>
    <row r="11" spans="1:21" s="183" customFormat="1" ht="24.75" customHeight="1">
      <c r="A11" s="170" t="s">
        <v>8831</v>
      </c>
      <c r="B11" s="2386" t="s">
        <v>8832</v>
      </c>
      <c r="C11" s="3609" t="s">
        <v>7163</v>
      </c>
      <c r="D11" s="3609"/>
      <c r="E11" s="3610" t="s">
        <v>8833</v>
      </c>
      <c r="F11" s="3610"/>
      <c r="G11" s="1182"/>
      <c r="H11" s="1182"/>
      <c r="I11" s="1182"/>
      <c r="J11" s="1182"/>
      <c r="K11" s="1182"/>
      <c r="L11" s="1182"/>
      <c r="M11" s="1182"/>
      <c r="N11" s="1182"/>
      <c r="O11" s="1182"/>
      <c r="P11" s="1182"/>
      <c r="Q11" s="1182"/>
      <c r="R11" s="1182"/>
      <c r="S11" s="1182"/>
      <c r="T11" s="1182"/>
      <c r="U11" s="1182"/>
    </row>
    <row r="12" spans="1:21" ht="15.75" customHeight="1">
      <c r="A12" s="1182"/>
      <c r="B12" s="1182"/>
      <c r="C12" s="2186"/>
      <c r="D12" s="2186"/>
      <c r="E12" s="7"/>
      <c r="F12" s="4" t="s">
        <v>833</v>
      </c>
      <c r="H12" s="1188" t="s">
        <v>5238</v>
      </c>
      <c r="I12" s="1437"/>
      <c r="J12" s="1189" t="s">
        <v>4618</v>
      </c>
      <c r="K12" s="1525" t="str">
        <f>設定!$B$14</f>
        <v>（令和8年4月1日現在）</v>
      </c>
    </row>
    <row r="13" spans="1:21" ht="15.75" customHeight="1">
      <c r="A13" s="1182"/>
      <c r="B13" s="1182"/>
      <c r="C13" s="2186"/>
      <c r="D13" s="2186"/>
      <c r="E13" s="7"/>
      <c r="F13" s="63"/>
      <c r="H13" s="1405"/>
      <c r="I13" s="1192"/>
      <c r="J13" s="1189" t="s">
        <v>4619</v>
      </c>
      <c r="K13" s="1460" t="s">
        <v>5235</v>
      </c>
      <c r="L13" s="1755" t="str">
        <f>HYPERLINK("#", "統計表リンク")</f>
        <v>統計表リンク</v>
      </c>
    </row>
    <row r="14" spans="1:21" s="63" customFormat="1" ht="15.75" customHeight="1">
      <c r="A14" s="29" t="s">
        <v>954</v>
      </c>
      <c r="B14" s="7"/>
      <c r="C14" s="2"/>
      <c r="D14" s="2"/>
      <c r="E14" s="2182"/>
      <c r="F14" s="19" t="str">
        <f>K12</f>
        <v>（令和8年4月1日現在）</v>
      </c>
    </row>
    <row r="15" spans="1:21" s="63" customFormat="1" ht="15.75" customHeight="1">
      <c r="A15" s="20" t="s">
        <v>399</v>
      </c>
      <c r="B15" s="3495" t="s">
        <v>398</v>
      </c>
      <c r="C15" s="3495"/>
      <c r="D15" s="3606" t="s">
        <v>867</v>
      </c>
      <c r="E15" s="3607"/>
      <c r="F15" s="3608"/>
      <c r="G15" s="27"/>
    </row>
    <row r="16" spans="1:21" s="63" customFormat="1" ht="15.75" customHeight="1">
      <c r="A16" s="28" t="s">
        <v>953</v>
      </c>
      <c r="B16" s="3599" t="s">
        <v>7745</v>
      </c>
      <c r="C16" s="3599"/>
      <c r="D16" s="2178" t="s">
        <v>895</v>
      </c>
      <c r="E16" s="2179"/>
      <c r="F16" s="2183"/>
    </row>
    <row r="17" spans="1:16" s="63" customFormat="1" ht="15.75" customHeight="1">
      <c r="A17" s="485"/>
      <c r="B17" s="7"/>
      <c r="C17" s="7"/>
      <c r="D17" s="7"/>
      <c r="E17" s="7"/>
      <c r="F17" s="4" t="s">
        <v>833</v>
      </c>
    </row>
    <row r="18" spans="1:16" s="63" customFormat="1" ht="15.75" customHeight="1">
      <c r="A18" s="7"/>
      <c r="B18" s="7"/>
      <c r="D18" s="7"/>
      <c r="E18" s="2"/>
      <c r="F18" s="19"/>
    </row>
    <row r="19" spans="1:16" s="63" customFormat="1" ht="15.75" customHeight="1">
      <c r="A19" s="29" t="s">
        <v>951</v>
      </c>
      <c r="B19" s="7"/>
      <c r="E19" s="2"/>
      <c r="F19" s="19" t="str">
        <f>K12</f>
        <v>（令和8年4月1日現在）</v>
      </c>
    </row>
    <row r="20" spans="1:16" s="63" customFormat="1" ht="15.75" customHeight="1">
      <c r="A20" s="474" t="s">
        <v>399</v>
      </c>
      <c r="B20" s="3495" t="s">
        <v>398</v>
      </c>
      <c r="C20" s="3495"/>
      <c r="D20" s="3606" t="s">
        <v>867</v>
      </c>
      <c r="E20" s="3607"/>
      <c r="F20" s="3608"/>
      <c r="G20" s="27"/>
    </row>
    <row r="21" spans="1:16" s="63" customFormat="1" ht="15.75" customHeight="1">
      <c r="A21" s="486" t="s">
        <v>919</v>
      </c>
      <c r="B21" s="3599" t="s">
        <v>918</v>
      </c>
      <c r="C21" s="3599"/>
      <c r="D21" s="2178" t="s">
        <v>7727</v>
      </c>
      <c r="E21" s="2180"/>
      <c r="F21" s="2181"/>
    </row>
    <row r="22" spans="1:16" s="110" customFormat="1" ht="15.75" customHeight="1">
      <c r="A22" s="485"/>
      <c r="B22" s="7"/>
      <c r="C22" s="7"/>
      <c r="D22" s="7"/>
      <c r="E22" s="483"/>
      <c r="F22" s="4" t="s">
        <v>833</v>
      </c>
    </row>
    <row r="23" spans="1:16" s="110" customFormat="1" ht="15.75" customHeight="1">
      <c r="A23" s="485"/>
      <c r="B23" s="7"/>
      <c r="C23" s="7"/>
      <c r="D23" s="7"/>
      <c r="E23" s="483"/>
      <c r="F23" s="4"/>
    </row>
    <row r="24" spans="1:16" s="63" customFormat="1" ht="15.75" customHeight="1">
      <c r="A24" s="482" t="s">
        <v>950</v>
      </c>
      <c r="B24" s="192"/>
      <c r="C24" s="192"/>
      <c r="D24" s="192"/>
      <c r="E24" s="189"/>
      <c r="G24" s="27"/>
      <c r="H24" s="1188" t="s">
        <v>5239</v>
      </c>
      <c r="I24" s="1437"/>
      <c r="J24" s="1189" t="s">
        <v>4618</v>
      </c>
      <c r="K24" s="1525" t="s">
        <v>4262</v>
      </c>
      <c r="L24" s="110"/>
    </row>
    <row r="25" spans="1:16" s="63" customFormat="1" ht="15.75" customHeight="1">
      <c r="A25" s="235" t="s">
        <v>3</v>
      </c>
      <c r="B25" s="110"/>
      <c r="C25" s="110"/>
      <c r="D25" s="110"/>
      <c r="F25" s="2287" t="str">
        <f>K24</f>
        <v>（各年度末現在）</v>
      </c>
      <c r="H25" s="1405"/>
      <c r="I25" s="1192"/>
      <c r="J25" s="1189" t="s">
        <v>4619</v>
      </c>
      <c r="K25" s="1460" t="s">
        <v>5516</v>
      </c>
      <c r="L25" s="1755" t="str">
        <f>HYPERLINK("#", "統計表リンク")</f>
        <v>統計表リンク</v>
      </c>
    </row>
    <row r="26" spans="1:16" s="110" customFormat="1" ht="15.75" customHeight="1">
      <c r="A26" s="2091" t="s">
        <v>5776</v>
      </c>
      <c r="B26" s="309" t="str">
        <f>H28</f>
        <v>令和3年度</v>
      </c>
      <c r="C26" s="309" t="str">
        <f>H29</f>
        <v>令和4年度</v>
      </c>
      <c r="D26" s="309" t="str">
        <f>H30</f>
        <v>令和5年度</v>
      </c>
      <c r="E26" s="309" t="str">
        <f>H31</f>
        <v>令和6年度</v>
      </c>
      <c r="F26" s="309" t="str">
        <f>H32</f>
        <v>令和7年度</v>
      </c>
      <c r="H26" s="199" t="s">
        <v>5766</v>
      </c>
      <c r="I26" s="63"/>
      <c r="J26" s="63"/>
      <c r="K26" s="1460" t="s">
        <v>5517</v>
      </c>
      <c r="L26" s="1755" t="str">
        <f>HYPERLINK("#", "統計表リンク")</f>
        <v>統計表リンク</v>
      </c>
    </row>
    <row r="27" spans="1:16" s="110" customFormat="1" ht="15.75" customHeight="1">
      <c r="A27" s="1714" t="s">
        <v>949</v>
      </c>
      <c r="B27" s="581">
        <f>I28</f>
        <v>13870</v>
      </c>
      <c r="C27" s="581">
        <f>I29</f>
        <v>13688</v>
      </c>
      <c r="D27" s="581">
        <f>I30</f>
        <v>13491</v>
      </c>
      <c r="E27" s="581">
        <f>I31</f>
        <v>13427</v>
      </c>
      <c r="F27" s="581">
        <f>I32</f>
        <v>13470</v>
      </c>
      <c r="G27" s="63"/>
      <c r="H27" s="276" t="s">
        <v>507</v>
      </c>
      <c r="I27" s="276" t="s">
        <v>814</v>
      </c>
      <c r="J27" s="276" t="s">
        <v>5767</v>
      </c>
      <c r="K27" s="276" t="s">
        <v>5768</v>
      </c>
      <c r="L27" s="276" t="s">
        <v>5769</v>
      </c>
      <c r="M27" s="276" t="s">
        <v>5770</v>
      </c>
      <c r="N27" s="276" t="s">
        <v>5771</v>
      </c>
      <c r="O27" s="63"/>
      <c r="P27" s="63"/>
    </row>
    <row r="28" spans="1:16" s="63" customFormat="1" ht="15.75" customHeight="1">
      <c r="A28" s="481" t="s">
        <v>948</v>
      </c>
      <c r="B28" s="581">
        <f>I36</f>
        <v>3377</v>
      </c>
      <c r="C28" s="581">
        <f>I37</f>
        <v>3466</v>
      </c>
      <c r="D28" s="581">
        <f>I38</f>
        <v>3575</v>
      </c>
      <c r="E28" s="581">
        <f>I39</f>
        <v>3692</v>
      </c>
      <c r="F28" s="581">
        <f>I40</f>
        <v>3772</v>
      </c>
      <c r="H28" s="1491" t="s">
        <v>8834</v>
      </c>
      <c r="I28" s="1856">
        <v>13870</v>
      </c>
      <c r="J28" s="489">
        <v>6308</v>
      </c>
      <c r="K28" s="489">
        <v>1001</v>
      </c>
      <c r="L28" s="489">
        <v>1336</v>
      </c>
      <c r="M28" s="489">
        <v>179</v>
      </c>
      <c r="N28" s="489">
        <v>5046</v>
      </c>
    </row>
    <row r="29" spans="1:16" s="63" customFormat="1" ht="15.75" customHeight="1">
      <c r="A29" s="189"/>
      <c r="E29" s="2177"/>
      <c r="F29" s="2176" t="s">
        <v>937</v>
      </c>
      <c r="H29" s="1491" t="s">
        <v>8835</v>
      </c>
      <c r="I29" s="1856">
        <v>13688</v>
      </c>
      <c r="J29" s="489">
        <v>6129</v>
      </c>
      <c r="K29" s="489">
        <v>1005</v>
      </c>
      <c r="L29" s="489">
        <v>1318</v>
      </c>
      <c r="M29" s="489">
        <v>181</v>
      </c>
      <c r="N29" s="489">
        <v>5055</v>
      </c>
    </row>
    <row r="30" spans="1:16" s="63" customFormat="1" ht="15.75" customHeight="1">
      <c r="A30" s="189"/>
      <c r="E30" s="2177"/>
      <c r="F30" s="2176"/>
      <c r="H30" s="1491" t="s">
        <v>8836</v>
      </c>
      <c r="I30" s="1856">
        <v>13491</v>
      </c>
      <c r="J30" s="489">
        <v>5985</v>
      </c>
      <c r="K30" s="489">
        <v>997</v>
      </c>
      <c r="L30" s="489">
        <v>1315</v>
      </c>
      <c r="M30" s="489">
        <v>174</v>
      </c>
      <c r="N30" s="489">
        <v>5020</v>
      </c>
    </row>
    <row r="31" spans="1:16" s="63" customFormat="1" ht="15.75" customHeight="1">
      <c r="A31" s="192" t="s">
        <v>947</v>
      </c>
      <c r="B31" s="192"/>
      <c r="C31" s="110"/>
      <c r="D31" s="192" t="s">
        <v>944</v>
      </c>
      <c r="F31" s="397"/>
      <c r="H31" s="1491" t="s">
        <v>8837</v>
      </c>
      <c r="I31" s="1856">
        <v>13427</v>
      </c>
      <c r="J31" s="489">
        <v>5868</v>
      </c>
      <c r="K31" s="489">
        <v>1008</v>
      </c>
      <c r="L31" s="489">
        <v>1317</v>
      </c>
      <c r="M31" s="489">
        <v>172</v>
      </c>
      <c r="N31" s="489">
        <v>5062</v>
      </c>
    </row>
    <row r="32" spans="1:16" s="63" customFormat="1" ht="15.75" customHeight="1">
      <c r="A32" s="189" t="s">
        <v>946</v>
      </c>
      <c r="B32" s="235" t="str">
        <f>K42</f>
        <v>（令和7年度）</v>
      </c>
      <c r="D32" s="892" t="s">
        <v>943</v>
      </c>
      <c r="E32" s="235" t="str">
        <f>K42</f>
        <v>（令和7年度）</v>
      </c>
      <c r="F32" s="397"/>
      <c r="H32" s="1491" t="s">
        <v>8838</v>
      </c>
      <c r="I32" s="1856">
        <v>13470</v>
      </c>
      <c r="J32" s="489">
        <v>5771</v>
      </c>
      <c r="K32" s="489">
        <v>1021</v>
      </c>
      <c r="L32" s="489">
        <v>1320</v>
      </c>
      <c r="M32" s="489">
        <v>176</v>
      </c>
      <c r="N32" s="489">
        <v>5182</v>
      </c>
      <c r="O32" s="110"/>
      <c r="P32" s="110"/>
    </row>
    <row r="33" spans="1:16" s="110" customFormat="1" ht="15.75" customHeight="1">
      <c r="A33" s="249" t="s">
        <v>498</v>
      </c>
      <c r="B33" s="241">
        <f>I46</f>
        <v>53</v>
      </c>
      <c r="C33" s="479"/>
      <c r="D33" s="249" t="s">
        <v>942</v>
      </c>
      <c r="E33" s="103">
        <f>K46</f>
        <v>60</v>
      </c>
      <c r="F33" s="397"/>
      <c r="P33" s="63"/>
    </row>
    <row r="34" spans="1:16" s="110" customFormat="1" ht="15.75" customHeight="1">
      <c r="A34" s="249" t="s">
        <v>945</v>
      </c>
      <c r="B34" s="396">
        <f>J46</f>
        <v>2717</v>
      </c>
      <c r="C34" s="63"/>
      <c r="D34" s="249" t="s">
        <v>941</v>
      </c>
      <c r="E34" s="103">
        <f>L46</f>
        <v>171</v>
      </c>
      <c r="F34" s="235" t="s">
        <v>833</v>
      </c>
      <c r="P34" s="63"/>
    </row>
    <row r="35" spans="1:16" s="63" customFormat="1" ht="25.5" customHeight="1">
      <c r="A35" s="189"/>
      <c r="B35" s="235" t="s">
        <v>833</v>
      </c>
      <c r="C35" s="69"/>
      <c r="D35" s="3605" t="s">
        <v>8839</v>
      </c>
      <c r="E35" s="3605"/>
      <c r="F35" s="3605"/>
      <c r="I35" s="342" t="s">
        <v>814</v>
      </c>
      <c r="J35" s="342" t="s">
        <v>5772</v>
      </c>
      <c r="K35" s="342" t="s">
        <v>5773</v>
      </c>
      <c r="L35" s="342" t="s">
        <v>5774</v>
      </c>
      <c r="M35" s="342" t="s">
        <v>5775</v>
      </c>
    </row>
    <row r="36" spans="1:16" s="63" customFormat="1" ht="15.75" customHeight="1">
      <c r="E36" s="1118"/>
      <c r="F36" s="1118"/>
      <c r="H36" s="63" t="s">
        <v>8834</v>
      </c>
      <c r="I36" s="1856">
        <v>3377</v>
      </c>
      <c r="J36" s="489">
        <v>99</v>
      </c>
      <c r="K36" s="489">
        <v>788</v>
      </c>
      <c r="L36" s="489">
        <v>769</v>
      </c>
      <c r="M36" s="489">
        <v>1721</v>
      </c>
    </row>
    <row r="37" spans="1:16" s="63" customFormat="1" ht="15.75" customHeight="1">
      <c r="A37" s="192" t="s">
        <v>940</v>
      </c>
      <c r="B37" s="1712"/>
      <c r="C37" s="192"/>
      <c r="E37" s="1148"/>
      <c r="F37" s="1148"/>
      <c r="H37" s="111">
        <v>4</v>
      </c>
      <c r="I37" s="1856">
        <v>3466</v>
      </c>
      <c r="J37" s="489">
        <v>100</v>
      </c>
      <c r="K37" s="489">
        <v>802</v>
      </c>
      <c r="L37" s="489">
        <v>768</v>
      </c>
      <c r="M37" s="489">
        <v>1796</v>
      </c>
    </row>
    <row r="38" spans="1:16" s="63" customFormat="1" ht="15" customHeight="1">
      <c r="A38" s="189" t="s">
        <v>508</v>
      </c>
      <c r="B38" s="1713" t="str">
        <f>K42</f>
        <v>（令和7年度）</v>
      </c>
      <c r="E38" s="1154"/>
      <c r="F38" s="1154"/>
      <c r="H38" s="111">
        <v>5</v>
      </c>
      <c r="I38" s="1856">
        <v>3575</v>
      </c>
      <c r="J38" s="489">
        <v>106</v>
      </c>
      <c r="K38" s="489">
        <v>828</v>
      </c>
      <c r="L38" s="489">
        <v>784</v>
      </c>
      <c r="M38" s="489">
        <v>1857</v>
      </c>
    </row>
    <row r="39" spans="1:16" s="63" customFormat="1" ht="15" customHeight="1">
      <c r="A39" s="480" t="s">
        <v>939</v>
      </c>
      <c r="B39" s="241">
        <f>M46</f>
        <v>1839</v>
      </c>
      <c r="C39" s="479"/>
      <c r="E39" s="1154"/>
      <c r="F39" s="1154"/>
      <c r="H39" s="276">
        <v>6</v>
      </c>
      <c r="I39" s="1856">
        <v>3692</v>
      </c>
      <c r="J39" s="489">
        <v>114</v>
      </c>
      <c r="K39" s="489">
        <v>860</v>
      </c>
      <c r="L39" s="489">
        <v>797</v>
      </c>
      <c r="M39" s="489">
        <v>1921</v>
      </c>
    </row>
    <row r="40" spans="1:16" s="63" customFormat="1" ht="15.75" customHeight="1">
      <c r="A40" s="249" t="s">
        <v>938</v>
      </c>
      <c r="B40" s="396">
        <f>N46</f>
        <v>43</v>
      </c>
      <c r="C40" s="235" t="s">
        <v>937</v>
      </c>
      <c r="H40" s="276">
        <v>7</v>
      </c>
      <c r="I40" s="1856">
        <v>3772</v>
      </c>
      <c r="J40" s="489">
        <v>119</v>
      </c>
      <c r="K40" s="489">
        <v>862</v>
      </c>
      <c r="L40" s="489">
        <v>811</v>
      </c>
      <c r="M40" s="489">
        <v>1980</v>
      </c>
      <c r="O40" s="110"/>
    </row>
    <row r="41" spans="1:16" s="63" customFormat="1" ht="15.75" customHeight="1">
      <c r="A41" s="189"/>
      <c r="B41" s="1711"/>
      <c r="C41" s="69"/>
      <c r="D41" s="189"/>
      <c r="O41" s="110"/>
    </row>
    <row r="42" spans="1:16" s="63" customFormat="1" ht="15.75" customHeight="1">
      <c r="A42" s="189"/>
      <c r="B42" s="1711"/>
      <c r="C42" s="69"/>
      <c r="D42" s="189"/>
      <c r="G42" s="110"/>
      <c r="H42" s="1188" t="s">
        <v>5241</v>
      </c>
      <c r="I42" s="1437"/>
      <c r="J42" s="1189" t="s">
        <v>4618</v>
      </c>
      <c r="K42" s="1525" t="str">
        <f>設定!$B$11</f>
        <v>（令和7年度）</v>
      </c>
      <c r="L42" s="110"/>
      <c r="M42" s="110"/>
      <c r="N42" s="110"/>
    </row>
    <row r="43" spans="1:16" s="63" customFormat="1" ht="15.75" customHeight="1">
      <c r="A43" s="2160" t="s">
        <v>3893</v>
      </c>
      <c r="B43" s="2159"/>
      <c r="C43" s="2159"/>
      <c r="D43" s="2184"/>
      <c r="E43" s="2185"/>
      <c r="F43" s="2185"/>
      <c r="H43" s="1405"/>
      <c r="I43" s="1192"/>
      <c r="J43" s="1189" t="s">
        <v>4619</v>
      </c>
      <c r="K43" s="1460" t="s">
        <v>5240</v>
      </c>
      <c r="L43" s="1755" t="str">
        <f>HYPERLINK("#", "統計表リンク")</f>
        <v>統計表リンク</v>
      </c>
    </row>
    <row r="44" spans="1:16" s="63" customFormat="1" ht="15.75" customHeight="1">
      <c r="A44" s="3522" t="s">
        <v>3894</v>
      </c>
      <c r="B44" s="3522"/>
      <c r="C44" s="3522"/>
      <c r="D44" s="3522"/>
      <c r="E44" s="3522"/>
      <c r="F44" s="3522"/>
      <c r="H44" s="3601" t="s">
        <v>5777</v>
      </c>
      <c r="I44" s="3600" t="s">
        <v>5778</v>
      </c>
      <c r="J44" s="3600"/>
      <c r="K44" s="3600" t="s">
        <v>5779</v>
      </c>
      <c r="L44" s="3600"/>
      <c r="M44" s="3600" t="s">
        <v>5780</v>
      </c>
      <c r="N44" s="3600"/>
    </row>
    <row r="45" spans="1:16" s="63" customFormat="1" ht="15.75" customHeight="1">
      <c r="A45" s="2158" t="s">
        <v>3895</v>
      </c>
      <c r="B45" s="1246"/>
      <c r="C45" s="1246"/>
      <c r="D45" s="2184"/>
      <c r="E45" s="2185"/>
      <c r="F45" s="2185"/>
      <c r="H45" s="3602"/>
      <c r="I45" s="685" t="s">
        <v>5781</v>
      </c>
      <c r="J45" s="1457" t="s">
        <v>5782</v>
      </c>
      <c r="K45" s="685" t="s">
        <v>5783</v>
      </c>
      <c r="L45" s="1457" t="s">
        <v>5784</v>
      </c>
      <c r="M45" s="1457" t="s">
        <v>5785</v>
      </c>
      <c r="N45" s="1457" t="s">
        <v>5786</v>
      </c>
    </row>
    <row r="46" spans="1:16" s="63" customFormat="1" ht="18" customHeight="1">
      <c r="A46" s="2158" t="s">
        <v>4154</v>
      </c>
      <c r="B46" s="1246"/>
      <c r="C46" s="1246"/>
      <c r="D46" s="2184"/>
      <c r="E46" s="2185"/>
      <c r="F46" s="2185"/>
      <c r="H46" s="104" t="s">
        <v>5787</v>
      </c>
      <c r="I46" s="1497">
        <v>53</v>
      </c>
      <c r="J46" s="1497">
        <v>2717</v>
      </c>
      <c r="K46" s="1497">
        <v>60</v>
      </c>
      <c r="L46" s="1497">
        <v>171</v>
      </c>
      <c r="M46" s="1497">
        <v>1839</v>
      </c>
      <c r="N46" s="1497">
        <v>43</v>
      </c>
    </row>
    <row r="47" spans="1:16" s="63" customFormat="1" ht="18" customHeight="1">
      <c r="H47" s="1188"/>
      <c r="I47" s="1437"/>
      <c r="J47" s="1189"/>
      <c r="K47" s="1525"/>
    </row>
    <row r="48" spans="1:16" s="63" customFormat="1" ht="18" customHeight="1"/>
    <row r="49" spans="1:15" s="63" customFormat="1" ht="18" customHeight="1">
      <c r="H49" s="1188"/>
      <c r="I49" s="1437"/>
      <c r="J49" s="1189"/>
      <c r="K49" s="1525"/>
    </row>
    <row r="50" spans="1:15" s="63" customFormat="1" ht="18" customHeight="1">
      <c r="H50" s="1405"/>
      <c r="I50" s="1192"/>
      <c r="J50" s="1189"/>
      <c r="K50" s="1460"/>
    </row>
    <row r="51" spans="1:15">
      <c r="A51" s="63"/>
      <c r="B51" s="63"/>
      <c r="C51" s="63"/>
      <c r="D51" s="63"/>
      <c r="G51" s="63"/>
      <c r="H51" s="63"/>
      <c r="I51" s="63"/>
      <c r="J51" s="63"/>
      <c r="K51" s="63"/>
      <c r="L51" s="63"/>
      <c r="M51" s="63"/>
      <c r="N51" s="63"/>
      <c r="O51" s="63"/>
    </row>
    <row r="52" spans="1:15">
      <c r="A52" s="63"/>
      <c r="B52" s="63"/>
      <c r="C52" s="63"/>
      <c r="D52" s="63"/>
      <c r="G52" s="63"/>
      <c r="H52" s="63"/>
      <c r="I52" s="63"/>
      <c r="J52" s="63"/>
      <c r="K52" s="63"/>
      <c r="L52" s="63"/>
      <c r="M52" s="63"/>
      <c r="N52" s="63"/>
      <c r="O52" s="63"/>
    </row>
    <row r="53" spans="1:15">
      <c r="G53" s="63"/>
      <c r="H53" s="63"/>
      <c r="I53" s="63"/>
      <c r="J53" s="63"/>
      <c r="K53" s="63"/>
      <c r="L53" s="63"/>
      <c r="M53" s="63"/>
      <c r="N53" s="63"/>
      <c r="O53" s="63"/>
    </row>
    <row r="54" spans="1:15">
      <c r="G54" s="63"/>
      <c r="H54" s="63"/>
      <c r="I54" s="63"/>
      <c r="J54" s="63"/>
      <c r="K54" s="63"/>
      <c r="L54" s="63"/>
      <c r="M54" s="63"/>
      <c r="N54" s="63"/>
      <c r="O54" s="63"/>
    </row>
    <row r="55" spans="1:15">
      <c r="G55" s="63"/>
      <c r="H55" s="63"/>
      <c r="I55" s="63"/>
      <c r="J55" s="63"/>
      <c r="K55" s="63"/>
      <c r="L55" s="63"/>
      <c r="M55" s="63"/>
      <c r="N55" s="63"/>
      <c r="O55" s="63"/>
    </row>
    <row r="56" spans="1:15">
      <c r="G56" s="63"/>
      <c r="H56" s="63"/>
      <c r="I56" s="63"/>
      <c r="J56" s="63"/>
      <c r="K56" s="63"/>
      <c r="L56" s="63"/>
      <c r="M56" s="63"/>
      <c r="N56" s="63"/>
      <c r="O56" s="63"/>
    </row>
    <row r="57" spans="1:15">
      <c r="G57" s="63"/>
      <c r="H57" s="63"/>
      <c r="I57" s="63"/>
      <c r="J57" s="63"/>
      <c r="K57" s="63"/>
      <c r="L57" s="63"/>
      <c r="M57" s="63"/>
      <c r="N57" s="63"/>
    </row>
    <row r="58" spans="1:15">
      <c r="G58" s="63"/>
      <c r="H58" s="63"/>
      <c r="I58" s="63"/>
      <c r="J58" s="63"/>
      <c r="K58" s="63"/>
      <c r="L58" s="63"/>
      <c r="M58" s="63"/>
      <c r="N58" s="63"/>
    </row>
  </sheetData>
  <sheetProtection algorithmName="SHA-512" hashValue="NMvDvApjYgBFaiDf0gk803vs5/LjYdcFmEZTMzMQYuaf60YBp6gY7LnVKqiVd2ROMLbwlbkQF8+pYyYaCFVcbA==" saltValue="6BXAnS44LBdScg1tzSgDyw==" spinCount="100000" sheet="1" objects="1" scenarios="1"/>
  <customSheetViews>
    <customSheetView guid="{0048CC1A-5574-4F72-829A-CCCEAA565538}" showPageBreaks="1" fitToPage="1" printArea="1" view="pageBreakPreview" topLeftCell="A17">
      <selection activeCell="B41" sqref="B41"/>
      <pageMargins left="0.78740157480314965" right="0.78740157480314965" top="0.98425196850393704" bottom="0.78740157480314965" header="0.51181102362204722" footer="0.23622047244094491"/>
      <printOptions horizontalCentered="1"/>
      <headerFooter alignWithMargins="0"/>
    </customSheetView>
    <customSheetView guid="{26B164F3-B659-4B9F-AB6F-C19AF25BA7B7}" showPageBreaks="1" fitToPage="1" printArea="1" view="pageBreakPreview" topLeftCell="A16">
      <selection activeCell="D26" sqref="D26:F26"/>
      <pageMargins left="0.78740157480314965" right="0.78740157480314965" top="0.98425196850393704" bottom="0.78740157480314965" header="0.51181102362204722" footer="0.23622047244094491"/>
      <printOptions horizontalCentered="1"/>
      <headerFooter alignWithMargins="0"/>
    </customSheetView>
  </customSheetViews>
  <mergeCells count="29">
    <mergeCell ref="A1:D1"/>
    <mergeCell ref="A2:D2"/>
    <mergeCell ref="B15:C15"/>
    <mergeCell ref="B16:C16"/>
    <mergeCell ref="E4:F4"/>
    <mergeCell ref="C4:D4"/>
    <mergeCell ref="C5:D5"/>
    <mergeCell ref="C6:D6"/>
    <mergeCell ref="C7:D7"/>
    <mergeCell ref="C8:D8"/>
    <mergeCell ref="C9:D9"/>
    <mergeCell ref="C10:D10"/>
    <mergeCell ref="D15:F15"/>
    <mergeCell ref="E5:F5"/>
    <mergeCell ref="E8:F8"/>
    <mergeCell ref="E9:F9"/>
    <mergeCell ref="E6:F7"/>
    <mergeCell ref="B20:C20"/>
    <mergeCell ref="B21:C21"/>
    <mergeCell ref="M44:N44"/>
    <mergeCell ref="K44:L44"/>
    <mergeCell ref="I44:J44"/>
    <mergeCell ref="H44:H45"/>
    <mergeCell ref="E10:F10"/>
    <mergeCell ref="D35:F35"/>
    <mergeCell ref="A44:F44"/>
    <mergeCell ref="D20:F20"/>
    <mergeCell ref="C11:D11"/>
    <mergeCell ref="E11:F11"/>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A70"/>
  <sheetViews>
    <sheetView view="pageBreakPreview" topLeftCell="A34" zoomScaleNormal="100" zoomScaleSheetLayoutView="100" workbookViewId="0">
      <selection activeCell="R18" sqref="R18"/>
    </sheetView>
  </sheetViews>
  <sheetFormatPr defaultColWidth="9" defaultRowHeight="18" customHeight="1"/>
  <cols>
    <col min="1" max="9" width="10.08203125" style="63" customWidth="1"/>
    <col min="10" max="10" width="5.08203125" style="63" customWidth="1"/>
    <col min="11" max="19" width="10.58203125" style="63" hidden="1" customWidth="1"/>
    <col min="20" max="23" width="9" style="63" hidden="1" customWidth="1"/>
    <col min="24"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6.5">
      <c r="A3" s="269" t="s">
        <v>3485</v>
      </c>
      <c r="B3" s="189"/>
      <c r="C3" s="189"/>
      <c r="D3" s="189"/>
      <c r="E3" s="189"/>
      <c r="F3" s="189"/>
      <c r="G3" s="189"/>
      <c r="H3" s="189"/>
    </row>
    <row r="4" spans="1:26" s="110" customFormat="1" ht="15" customHeight="1">
      <c r="A4" s="192" t="s">
        <v>3486</v>
      </c>
      <c r="B4" s="192"/>
      <c r="C4" s="192"/>
      <c r="D4" s="196" t="str">
        <f>N4</f>
        <v>（各年度末現在）</v>
      </c>
      <c r="F4" s="192" t="s">
        <v>3487</v>
      </c>
      <c r="G4" s="192"/>
      <c r="H4" s="192"/>
      <c r="I4" s="540"/>
      <c r="K4" s="1188" t="s">
        <v>5242</v>
      </c>
      <c r="L4" s="1437"/>
      <c r="M4" s="1189" t="s">
        <v>4618</v>
      </c>
      <c r="N4" s="1526" t="s">
        <v>1316</v>
      </c>
    </row>
    <row r="5" spans="1:26" s="110" customFormat="1" ht="15" customHeight="1">
      <c r="A5" s="670" t="s">
        <v>507</v>
      </c>
      <c r="B5" s="670" t="s">
        <v>552</v>
      </c>
      <c r="C5" s="669" t="s">
        <v>4157</v>
      </c>
      <c r="D5" s="668" t="s">
        <v>4156</v>
      </c>
      <c r="E5" s="63"/>
      <c r="F5" s="670" t="s">
        <v>4612</v>
      </c>
      <c r="G5" s="669" t="s">
        <v>7766</v>
      </c>
      <c r="H5" s="63"/>
      <c r="I5" s="196" t="str">
        <f>N13</f>
        <v>（各年12月31日現在）</v>
      </c>
      <c r="K5" s="1405"/>
      <c r="L5" s="1192"/>
      <c r="M5" s="1189" t="s">
        <v>4619</v>
      </c>
      <c r="N5" s="1460" t="s">
        <v>5243</v>
      </c>
      <c r="O5" s="1755" t="str">
        <f>HYPERLINK("#", "統計表リンク")</f>
        <v>統計表リンク</v>
      </c>
    </row>
    <row r="6" spans="1:26" ht="15" customHeight="1">
      <c r="A6" s="331" t="str">
        <f>K7</f>
        <v>令和3年度</v>
      </c>
      <c r="B6" s="1866">
        <f t="shared" ref="B6:D6" si="0">L7</f>
        <v>10704</v>
      </c>
      <c r="C6" s="1866">
        <f t="shared" si="0"/>
        <v>13306</v>
      </c>
      <c r="D6" s="1867">
        <f t="shared" si="0"/>
        <v>29.5</v>
      </c>
      <c r="E6" s="199"/>
      <c r="F6" s="331" t="str">
        <f>K16</f>
        <v>令和3年</v>
      </c>
      <c r="G6" s="667">
        <f>L16</f>
        <v>730</v>
      </c>
      <c r="H6" s="199"/>
      <c r="J6" s="110"/>
      <c r="K6" s="1863" t="s">
        <v>5442</v>
      </c>
      <c r="L6" s="1422" t="s">
        <v>5788</v>
      </c>
      <c r="M6" s="1422" t="s">
        <v>5789</v>
      </c>
      <c r="N6" s="1864" t="s">
        <v>5790</v>
      </c>
      <c r="O6" s="1755"/>
      <c r="P6" s="110"/>
      <c r="Q6" s="110"/>
    </row>
    <row r="7" spans="1:26" s="199" customFormat="1" ht="15" customHeight="1">
      <c r="A7" s="331">
        <f t="shared" ref="A7:A10" si="1">K8</f>
        <v>4</v>
      </c>
      <c r="B7" s="1866">
        <f t="shared" ref="B7:B10" si="2">L8</f>
        <v>10767</v>
      </c>
      <c r="C7" s="1866">
        <f t="shared" ref="C7:C10" si="3">M8</f>
        <v>13304</v>
      </c>
      <c r="D7" s="1867">
        <f t="shared" ref="D7:D10" si="4">N8</f>
        <v>29.4</v>
      </c>
      <c r="F7" s="331">
        <f t="shared" ref="F7:G7" si="5">K17</f>
        <v>4</v>
      </c>
      <c r="G7" s="667">
        <f t="shared" si="5"/>
        <v>785</v>
      </c>
      <c r="J7" s="110"/>
      <c r="K7" s="1546" t="s">
        <v>8834</v>
      </c>
      <c r="L7" s="1524">
        <v>10704</v>
      </c>
      <c r="M7" s="1524">
        <v>13306</v>
      </c>
      <c r="N7" s="1879">
        <v>29.5</v>
      </c>
      <c r="O7" s="1755"/>
      <c r="P7" s="110"/>
      <c r="Q7" s="110"/>
    </row>
    <row r="8" spans="1:26" s="199" customFormat="1" ht="15" customHeight="1">
      <c r="A8" s="331">
        <f t="shared" si="1"/>
        <v>5</v>
      </c>
      <c r="B8" s="1866">
        <f t="shared" si="2"/>
        <v>10890</v>
      </c>
      <c r="C8" s="1866">
        <f t="shared" si="3"/>
        <v>13393</v>
      </c>
      <c r="D8" s="1867">
        <f t="shared" si="4"/>
        <v>29.4</v>
      </c>
      <c r="F8" s="331">
        <f t="shared" ref="F8:G8" si="6">K18</f>
        <v>5</v>
      </c>
      <c r="G8" s="667">
        <f t="shared" si="6"/>
        <v>803</v>
      </c>
      <c r="J8" s="110"/>
      <c r="K8" s="1546">
        <v>4</v>
      </c>
      <c r="L8" s="1524">
        <v>10767</v>
      </c>
      <c r="M8" s="1524">
        <v>13304</v>
      </c>
      <c r="N8" s="1879">
        <v>29.4</v>
      </c>
      <c r="O8" s="1755"/>
      <c r="P8" s="110"/>
      <c r="Q8" s="110"/>
    </row>
    <row r="9" spans="1:26" s="199" customFormat="1" ht="15" customHeight="1">
      <c r="A9" s="331">
        <f t="shared" si="1"/>
        <v>6</v>
      </c>
      <c r="B9" s="1866">
        <f t="shared" si="2"/>
        <v>10902</v>
      </c>
      <c r="C9" s="1866">
        <f t="shared" si="3"/>
        <v>13335</v>
      </c>
      <c r="D9" s="1867">
        <f t="shared" si="4"/>
        <v>29.1</v>
      </c>
      <c r="F9" s="331">
        <f t="shared" ref="F9:G9" si="7">K19</f>
        <v>6</v>
      </c>
      <c r="G9" s="667">
        <f t="shared" si="7"/>
        <v>812</v>
      </c>
      <c r="J9" s="63"/>
      <c r="K9" s="1491">
        <v>5</v>
      </c>
      <c r="L9" s="1492">
        <v>10890</v>
      </c>
      <c r="M9" s="1492">
        <v>13393</v>
      </c>
      <c r="N9" s="1880">
        <v>29.4</v>
      </c>
      <c r="O9" s="63"/>
      <c r="P9" s="63"/>
      <c r="Q9" s="63"/>
    </row>
    <row r="10" spans="1:26" s="199" customFormat="1" ht="15" customHeight="1">
      <c r="A10" s="331">
        <f t="shared" si="1"/>
        <v>7</v>
      </c>
      <c r="B10" s="1866">
        <f t="shared" si="2"/>
        <v>10816</v>
      </c>
      <c r="C10" s="1866">
        <f t="shared" si="3"/>
        <v>13107</v>
      </c>
      <c r="D10" s="1867">
        <f t="shared" si="4"/>
        <v>28.4</v>
      </c>
      <c r="F10" s="331">
        <f t="shared" ref="F10:G10" si="8">K20</f>
        <v>7</v>
      </c>
      <c r="G10" s="667">
        <f t="shared" si="8"/>
        <v>837</v>
      </c>
      <c r="K10" s="1491">
        <v>6</v>
      </c>
      <c r="L10" s="1492">
        <v>10902</v>
      </c>
      <c r="M10" s="1492">
        <v>13335</v>
      </c>
      <c r="N10" s="1880">
        <v>29.1</v>
      </c>
    </row>
    <row r="11" spans="1:26" s="199" customFormat="1" ht="15" customHeight="1">
      <c r="A11" s="189" t="s">
        <v>7299</v>
      </c>
      <c r="B11" s="189"/>
      <c r="C11" s="189"/>
      <c r="E11" s="63"/>
      <c r="F11" s="189" t="s">
        <v>6482</v>
      </c>
      <c r="K11" s="1491">
        <v>7</v>
      </c>
      <c r="L11" s="1492">
        <v>10816</v>
      </c>
      <c r="M11" s="1492">
        <v>13107</v>
      </c>
      <c r="N11" s="1880">
        <v>28.4</v>
      </c>
    </row>
    <row r="12" spans="1:26" s="199" customFormat="1" ht="15" customHeight="1">
      <c r="A12" s="592" t="s">
        <v>7319</v>
      </c>
      <c r="B12" s="189"/>
      <c r="C12" s="189"/>
      <c r="I12" s="196" t="s">
        <v>3488</v>
      </c>
    </row>
    <row r="13" spans="1:26" ht="15" customHeight="1">
      <c r="D13" s="196" t="s">
        <v>1314</v>
      </c>
      <c r="E13" s="592"/>
      <c r="F13" s="189"/>
      <c r="G13" s="189"/>
      <c r="H13" s="189"/>
      <c r="J13" s="199"/>
      <c r="K13" s="1188" t="s">
        <v>5244</v>
      </c>
      <c r="L13" s="1437"/>
      <c r="M13" s="1189" t="s">
        <v>4618</v>
      </c>
      <c r="N13" s="1526" t="s">
        <v>4263</v>
      </c>
      <c r="O13" s="199"/>
      <c r="P13" s="199"/>
      <c r="Q13" s="199"/>
    </row>
    <row r="14" spans="1:26" ht="9" customHeight="1">
      <c r="D14" s="196"/>
      <c r="E14" s="592"/>
      <c r="F14" s="189"/>
      <c r="G14" s="189"/>
      <c r="H14" s="189"/>
      <c r="J14" s="199"/>
      <c r="K14" s="1405"/>
      <c r="L14" s="1192"/>
      <c r="M14" s="1189" t="s">
        <v>4619</v>
      </c>
      <c r="N14" s="1460" t="s">
        <v>5245</v>
      </c>
      <c r="O14" s="1755" t="str">
        <f>HYPERLINK("#", "統計表リンク")</f>
        <v>統計表リンク</v>
      </c>
      <c r="P14" s="199"/>
      <c r="Q14" s="199"/>
    </row>
    <row r="15" spans="1:26" s="110" customFormat="1" ht="15" customHeight="1">
      <c r="A15" s="192" t="s">
        <v>3489</v>
      </c>
      <c r="B15" s="192"/>
      <c r="C15" s="192"/>
      <c r="D15" s="192"/>
      <c r="E15" s="192"/>
      <c r="F15" s="192"/>
      <c r="G15" s="196"/>
      <c r="H15" s="192"/>
      <c r="I15" s="192"/>
      <c r="J15" s="63"/>
      <c r="K15" s="276" t="s">
        <v>4981</v>
      </c>
      <c r="L15" s="276" t="s">
        <v>4910</v>
      </c>
      <c r="M15" s="63"/>
      <c r="N15" s="63"/>
      <c r="O15" s="63"/>
      <c r="P15" s="63"/>
      <c r="Q15" s="199"/>
    </row>
    <row r="16" spans="1:26" ht="15" customHeight="1">
      <c r="A16" s="204" t="s">
        <v>1313</v>
      </c>
      <c r="B16" s="189"/>
      <c r="C16" s="189"/>
      <c r="E16" s="196" t="str">
        <f>N22</f>
        <v>（令和8年4月1日現在）</v>
      </c>
      <c r="G16" s="204" t="s">
        <v>1312</v>
      </c>
      <c r="H16" s="189"/>
      <c r="I16" s="196" t="str">
        <f>N25</f>
        <v>（令和7年度）</v>
      </c>
      <c r="K16" s="1491" t="s">
        <v>8840</v>
      </c>
      <c r="L16" s="1856">
        <v>730</v>
      </c>
    </row>
    <row r="17" spans="1:17" ht="25" customHeight="1">
      <c r="A17" s="3622" t="s">
        <v>398</v>
      </c>
      <c r="B17" s="3623"/>
      <c r="C17" s="560" t="s">
        <v>802</v>
      </c>
      <c r="D17" s="313" t="s">
        <v>1311</v>
      </c>
      <c r="E17" s="560" t="s">
        <v>753</v>
      </c>
      <c r="G17" s="665" t="s">
        <v>101</v>
      </c>
      <c r="H17" s="580" t="s">
        <v>1310</v>
      </c>
      <c r="I17" s="580" t="s">
        <v>1309</v>
      </c>
      <c r="K17" s="1491">
        <v>4</v>
      </c>
      <c r="L17" s="1856">
        <v>785</v>
      </c>
    </row>
    <row r="18" spans="1:17" ht="25" customHeight="1">
      <c r="A18" s="3624" t="s">
        <v>1308</v>
      </c>
      <c r="B18" s="3625"/>
      <c r="C18" s="1365" t="s">
        <v>4490</v>
      </c>
      <c r="D18" s="309" t="s">
        <v>888</v>
      </c>
      <c r="E18" s="664">
        <v>518.53</v>
      </c>
      <c r="G18" s="1282" t="s">
        <v>1307</v>
      </c>
      <c r="H18" s="658">
        <f>L29</f>
        <v>430</v>
      </c>
      <c r="I18" s="658">
        <f>N29</f>
        <v>12</v>
      </c>
      <c r="K18" s="1491">
        <v>5</v>
      </c>
      <c r="L18" s="1856">
        <v>803</v>
      </c>
      <c r="Q18" s="110"/>
    </row>
    <row r="19" spans="1:17" ht="25" customHeight="1">
      <c r="A19" s="397"/>
      <c r="B19" s="7"/>
      <c r="C19" s="7"/>
      <c r="D19" s="397"/>
      <c r="E19" s="663" t="s">
        <v>6527</v>
      </c>
      <c r="F19" s="397"/>
      <c r="G19" s="1282" t="s">
        <v>6813</v>
      </c>
      <c r="H19" s="658">
        <f>M29</f>
        <v>8146</v>
      </c>
      <c r="I19" s="658">
        <f>O29</f>
        <v>12</v>
      </c>
      <c r="K19" s="1491">
        <v>6</v>
      </c>
      <c r="L19" s="1856">
        <v>812</v>
      </c>
    </row>
    <row r="20" spans="1:17" ht="12" customHeight="1">
      <c r="G20" s="189"/>
      <c r="I20" s="196" t="s">
        <v>1269</v>
      </c>
      <c r="K20" s="1491">
        <v>7</v>
      </c>
      <c r="L20" s="1856">
        <v>837</v>
      </c>
    </row>
    <row r="21" spans="1:17" s="110" customFormat="1" ht="15" customHeight="1">
      <c r="A21" s="192" t="s">
        <v>3490</v>
      </c>
      <c r="B21" s="192"/>
      <c r="C21" s="192"/>
      <c r="D21" s="192"/>
      <c r="E21" s="192"/>
      <c r="F21" s="192"/>
      <c r="G21" s="192"/>
      <c r="H21" s="192"/>
      <c r="I21" s="402"/>
      <c r="J21" s="63"/>
      <c r="K21" s="63"/>
      <c r="L21" s="63"/>
      <c r="M21" s="63"/>
      <c r="N21" s="63"/>
      <c r="O21" s="63"/>
      <c r="P21" s="63"/>
      <c r="Q21" s="63"/>
    </row>
    <row r="22" spans="1:17" ht="15" customHeight="1">
      <c r="A22" s="204" t="s">
        <v>1306</v>
      </c>
      <c r="B22" s="189"/>
      <c r="C22" s="189"/>
      <c r="D22" s="204"/>
      <c r="E22" s="204" t="s">
        <v>3</v>
      </c>
      <c r="F22" s="189"/>
      <c r="G22" s="189"/>
      <c r="H22" s="196" t="str">
        <f>N31</f>
        <v>（令和7年度末現在）</v>
      </c>
      <c r="J22" s="110"/>
      <c r="K22" s="1188" t="s">
        <v>5247</v>
      </c>
      <c r="L22" s="1437"/>
      <c r="M22" s="1189" t="s">
        <v>4618</v>
      </c>
      <c r="N22" s="1525" t="str">
        <f>設定!$B$14</f>
        <v>（令和8年4月1日現在）</v>
      </c>
      <c r="O22" s="110"/>
      <c r="P22" s="110"/>
    </row>
    <row r="23" spans="1:17" s="199" customFormat="1" ht="15" customHeight="1">
      <c r="A23" s="3628" t="s">
        <v>1305</v>
      </c>
      <c r="B23" s="3629"/>
      <c r="C23" s="3630"/>
      <c r="D23" s="3631" t="s">
        <v>4264</v>
      </c>
      <c r="E23" s="3632"/>
      <c r="F23" s="3638" t="s">
        <v>1304</v>
      </c>
      <c r="G23" s="3626"/>
      <c r="H23" s="3627"/>
      <c r="J23" s="189"/>
      <c r="K23" s="1405"/>
      <c r="L23" s="1192"/>
      <c r="M23" s="1189" t="s">
        <v>4619</v>
      </c>
      <c r="N23" s="1460" t="s">
        <v>5249</v>
      </c>
      <c r="O23" s="1755" t="str">
        <f>HYPERLINK("#", "統計表リンク")</f>
        <v>統計表リンク</v>
      </c>
      <c r="P23" s="63"/>
      <c r="Q23" s="63"/>
    </row>
    <row r="24" spans="1:17" s="199" customFormat="1" ht="15" customHeight="1">
      <c r="A24" s="660" t="s">
        <v>262</v>
      </c>
      <c r="B24" s="662" t="s">
        <v>2</v>
      </c>
      <c r="C24" s="661" t="s">
        <v>1</v>
      </c>
      <c r="D24" s="3633"/>
      <c r="E24" s="3634"/>
      <c r="F24" s="660" t="s">
        <v>262</v>
      </c>
      <c r="G24" s="550" t="s">
        <v>2</v>
      </c>
      <c r="H24" s="550" t="s">
        <v>1</v>
      </c>
      <c r="J24" s="118"/>
      <c r="K24" s="63"/>
      <c r="L24" s="63"/>
      <c r="M24" s="63"/>
      <c r="N24" s="63"/>
      <c r="O24" s="63"/>
      <c r="P24" s="63"/>
      <c r="Q24" s="110"/>
    </row>
    <row r="25" spans="1:17" s="199" customFormat="1" ht="15" customHeight="1">
      <c r="A25" s="659">
        <f>L36</f>
        <v>152</v>
      </c>
      <c r="B25" s="659">
        <f t="shared" ref="B25:C28" si="9">M36</f>
        <v>26</v>
      </c>
      <c r="C25" s="659">
        <f t="shared" si="9"/>
        <v>126</v>
      </c>
      <c r="D25" s="3626" t="s">
        <v>468</v>
      </c>
      <c r="E25" s="3627"/>
      <c r="F25" s="659">
        <f>O36</f>
        <v>200</v>
      </c>
      <c r="G25" s="659">
        <f t="shared" ref="G25:H27" si="10">P36</f>
        <v>57</v>
      </c>
      <c r="H25" s="659">
        <f t="shared" si="10"/>
        <v>143</v>
      </c>
      <c r="J25" s="118"/>
      <c r="K25" s="1188" t="s">
        <v>5248</v>
      </c>
      <c r="L25" s="1437"/>
      <c r="M25" s="1189" t="s">
        <v>4618</v>
      </c>
      <c r="N25" s="1525" t="str">
        <f>設定!$B$11</f>
        <v>（令和7年度）</v>
      </c>
      <c r="O25" s="63"/>
      <c r="P25" s="63"/>
      <c r="Q25" s="63"/>
    </row>
    <row r="26" spans="1:17" s="199" customFormat="1" ht="15" customHeight="1">
      <c r="A26" s="659" t="str">
        <f>L37</f>
        <v>-</v>
      </c>
      <c r="B26" s="659" t="str">
        <f t="shared" si="9"/>
        <v>-</v>
      </c>
      <c r="C26" s="659" t="str">
        <f t="shared" si="9"/>
        <v>-</v>
      </c>
      <c r="D26" s="3620" t="s">
        <v>1303</v>
      </c>
      <c r="E26" s="3621"/>
      <c r="F26" s="659" t="str">
        <f>O37</f>
        <v>-</v>
      </c>
      <c r="G26" s="659" t="str">
        <f t="shared" si="10"/>
        <v>-</v>
      </c>
      <c r="H26" s="659" t="str">
        <f t="shared" si="10"/>
        <v>-</v>
      </c>
      <c r="J26" s="63"/>
      <c r="K26" s="1405"/>
      <c r="L26" s="1192"/>
      <c r="M26" s="1189" t="s">
        <v>4619</v>
      </c>
      <c r="N26" s="1460" t="s">
        <v>5246</v>
      </c>
      <c r="O26" s="1755" t="str">
        <f>HYPERLINK("#", "統計表リンク")</f>
        <v>統計表リンク</v>
      </c>
      <c r="P26" s="63"/>
    </row>
    <row r="27" spans="1:17" s="199" customFormat="1" ht="15" customHeight="1">
      <c r="A27" s="659">
        <f t="shared" ref="A27:A34" si="11">L38</f>
        <v>2</v>
      </c>
      <c r="B27" s="659" t="str">
        <f t="shared" si="9"/>
        <v>-</v>
      </c>
      <c r="C27" s="659">
        <f t="shared" ref="C27:C34" si="12">N38</f>
        <v>2</v>
      </c>
      <c r="D27" s="3620" t="s">
        <v>1302</v>
      </c>
      <c r="E27" s="3621"/>
      <c r="F27" s="659">
        <f t="shared" ref="F27:F34" si="13">O38</f>
        <v>6</v>
      </c>
      <c r="G27" s="659">
        <f t="shared" si="10"/>
        <v>1</v>
      </c>
      <c r="H27" s="659">
        <f t="shared" si="10"/>
        <v>5</v>
      </c>
      <c r="J27" s="63"/>
      <c r="K27" s="3651" t="s">
        <v>5442</v>
      </c>
      <c r="L27" s="3650" t="s">
        <v>5791</v>
      </c>
      <c r="M27" s="2831"/>
      <c r="N27" s="3648" t="s">
        <v>5792</v>
      </c>
      <c r="O27" s="3649"/>
      <c r="P27" s="63"/>
    </row>
    <row r="28" spans="1:17" s="199" customFormat="1" ht="15" customHeight="1">
      <c r="A28" s="659">
        <f t="shared" si="11"/>
        <v>6</v>
      </c>
      <c r="B28" s="659">
        <f t="shared" si="9"/>
        <v>4</v>
      </c>
      <c r="C28" s="659">
        <f t="shared" si="12"/>
        <v>2</v>
      </c>
      <c r="D28" s="3620" t="s">
        <v>1301</v>
      </c>
      <c r="E28" s="3621"/>
      <c r="F28" s="659">
        <f t="shared" si="13"/>
        <v>11</v>
      </c>
      <c r="G28" s="659">
        <f t="shared" ref="G28:G34" si="14">P39</f>
        <v>2</v>
      </c>
      <c r="H28" s="659">
        <f t="shared" ref="H28:H34" si="15">Q39</f>
        <v>9</v>
      </c>
      <c r="J28" s="63"/>
      <c r="K28" s="3652"/>
      <c r="L28" s="1422" t="s">
        <v>5793</v>
      </c>
      <c r="M28" s="1422" t="s">
        <v>5794</v>
      </c>
      <c r="N28" s="1864" t="s">
        <v>5793</v>
      </c>
      <c r="O28" s="1870" t="s">
        <v>5794</v>
      </c>
      <c r="P28" s="63"/>
    </row>
    <row r="29" spans="1:17" s="199" customFormat="1" ht="15" customHeight="1">
      <c r="A29" s="659">
        <f t="shared" si="11"/>
        <v>13</v>
      </c>
      <c r="B29" s="659">
        <f t="shared" ref="B29:B34" si="16">M40</f>
        <v>2</v>
      </c>
      <c r="C29" s="659">
        <f t="shared" si="12"/>
        <v>11</v>
      </c>
      <c r="D29" s="3620" t="s">
        <v>1300</v>
      </c>
      <c r="E29" s="3621"/>
      <c r="F29" s="659">
        <f t="shared" si="13"/>
        <v>14</v>
      </c>
      <c r="G29" s="659">
        <f t="shared" si="14"/>
        <v>3</v>
      </c>
      <c r="H29" s="659">
        <f t="shared" si="15"/>
        <v>11</v>
      </c>
      <c r="J29" s="63"/>
      <c r="K29" s="1871" t="s">
        <v>5795</v>
      </c>
      <c r="L29" s="1524">
        <v>430</v>
      </c>
      <c r="M29" s="1524">
        <v>8146</v>
      </c>
      <c r="N29" s="1881">
        <v>12</v>
      </c>
      <c r="O29" s="1882">
        <v>12</v>
      </c>
      <c r="P29" s="63"/>
    </row>
    <row r="30" spans="1:17" s="199" customFormat="1" ht="15" customHeight="1">
      <c r="A30" s="659">
        <f t="shared" si="11"/>
        <v>27</v>
      </c>
      <c r="B30" s="659">
        <f t="shared" si="16"/>
        <v>6</v>
      </c>
      <c r="C30" s="659">
        <f t="shared" si="12"/>
        <v>21</v>
      </c>
      <c r="D30" s="3620" t="s">
        <v>1299</v>
      </c>
      <c r="E30" s="3621"/>
      <c r="F30" s="659">
        <f t="shared" si="13"/>
        <v>18</v>
      </c>
      <c r="G30" s="659">
        <f t="shared" si="14"/>
        <v>9</v>
      </c>
      <c r="H30" s="659">
        <f t="shared" si="15"/>
        <v>9</v>
      </c>
      <c r="J30" s="63"/>
      <c r="K30" s="63"/>
      <c r="L30" s="63"/>
      <c r="M30" s="63"/>
      <c r="N30" s="63" t="s">
        <v>6900</v>
      </c>
      <c r="O30" s="63"/>
      <c r="P30" s="63"/>
      <c r="Q30" s="199" t="s">
        <v>6901</v>
      </c>
    </row>
    <row r="31" spans="1:17" s="199" customFormat="1" ht="15" customHeight="1">
      <c r="A31" s="659">
        <f t="shared" si="11"/>
        <v>45</v>
      </c>
      <c r="B31" s="659">
        <f t="shared" si="16"/>
        <v>6</v>
      </c>
      <c r="C31" s="659">
        <f t="shared" si="12"/>
        <v>39</v>
      </c>
      <c r="D31" s="3620" t="s">
        <v>1298</v>
      </c>
      <c r="E31" s="3621"/>
      <c r="F31" s="659">
        <f t="shared" si="13"/>
        <v>20</v>
      </c>
      <c r="G31" s="659">
        <f t="shared" si="14"/>
        <v>7</v>
      </c>
      <c r="H31" s="659">
        <f t="shared" si="15"/>
        <v>13</v>
      </c>
      <c r="J31" s="110"/>
      <c r="K31" s="1188" t="s">
        <v>5250</v>
      </c>
      <c r="L31" s="1437"/>
      <c r="M31" s="1189" t="s">
        <v>4618</v>
      </c>
      <c r="N31" s="1525" t="str">
        <f>設定!$B9</f>
        <v>（令和7年度末現在）</v>
      </c>
      <c r="O31" s="604"/>
      <c r="P31" s="1189" t="s">
        <v>4618</v>
      </c>
      <c r="Q31" s="1525" t="str">
        <f>設定!$B$11</f>
        <v>（令和7年度）</v>
      </c>
    </row>
    <row r="32" spans="1:17" s="199" customFormat="1" ht="15" customHeight="1">
      <c r="A32" s="659">
        <f t="shared" si="11"/>
        <v>47</v>
      </c>
      <c r="B32" s="659">
        <f t="shared" si="16"/>
        <v>6</v>
      </c>
      <c r="C32" s="659">
        <f t="shared" si="12"/>
        <v>41</v>
      </c>
      <c r="D32" s="3620" t="s">
        <v>1297</v>
      </c>
      <c r="E32" s="3621"/>
      <c r="F32" s="659">
        <f t="shared" si="13"/>
        <v>35</v>
      </c>
      <c r="G32" s="659">
        <f t="shared" si="14"/>
        <v>9</v>
      </c>
      <c r="H32" s="659">
        <f t="shared" si="15"/>
        <v>26</v>
      </c>
      <c r="J32" s="63"/>
      <c r="L32" s="1192"/>
      <c r="M32" s="1189" t="s">
        <v>4619</v>
      </c>
      <c r="N32" s="1460" t="s">
        <v>8841</v>
      </c>
      <c r="O32" s="1755" t="str">
        <f>HYPERLINK("#", "統計表リンク")</f>
        <v>統計表リンク</v>
      </c>
      <c r="P32" s="63"/>
    </row>
    <row r="33" spans="1:27" s="199" customFormat="1" ht="15" customHeight="1">
      <c r="A33" s="659">
        <f t="shared" si="11"/>
        <v>12</v>
      </c>
      <c r="B33" s="659">
        <f t="shared" si="16"/>
        <v>2</v>
      </c>
      <c r="C33" s="659">
        <f t="shared" si="12"/>
        <v>10</v>
      </c>
      <c r="D33" s="3620" t="s">
        <v>1296</v>
      </c>
      <c r="E33" s="3621"/>
      <c r="F33" s="659">
        <f t="shared" si="13"/>
        <v>63</v>
      </c>
      <c r="G33" s="659">
        <f t="shared" si="14"/>
        <v>18</v>
      </c>
      <c r="H33" s="659">
        <f t="shared" si="15"/>
        <v>45</v>
      </c>
      <c r="J33" s="63"/>
      <c r="K33" s="1877" t="s">
        <v>5822</v>
      </c>
      <c r="L33" s="1861"/>
      <c r="M33" s="1861"/>
      <c r="N33" s="1862"/>
      <c r="O33" s="1874"/>
      <c r="P33" s="1861"/>
      <c r="Q33" s="1861"/>
      <c r="R33" s="1861"/>
      <c r="S33" s="1861"/>
      <c r="T33" s="1861"/>
      <c r="U33" s="1861"/>
      <c r="V33" s="1861"/>
      <c r="W33" s="1861"/>
      <c r="X33" s="1861"/>
      <c r="Y33" s="1861"/>
      <c r="Z33" s="1861"/>
      <c r="AA33" s="1861"/>
    </row>
    <row r="34" spans="1:27" s="199" customFormat="1" ht="15" customHeight="1">
      <c r="A34" s="659" t="str">
        <f t="shared" si="11"/>
        <v>-</v>
      </c>
      <c r="B34" s="659" t="str">
        <f t="shared" si="16"/>
        <v>-</v>
      </c>
      <c r="C34" s="659" t="str">
        <f t="shared" si="12"/>
        <v>-</v>
      </c>
      <c r="D34" s="3620" t="s">
        <v>1295</v>
      </c>
      <c r="E34" s="3621"/>
      <c r="F34" s="659">
        <f t="shared" si="13"/>
        <v>33</v>
      </c>
      <c r="G34" s="659">
        <f t="shared" si="14"/>
        <v>8</v>
      </c>
      <c r="H34" s="659">
        <f t="shared" si="15"/>
        <v>25</v>
      </c>
      <c r="I34" s="68"/>
      <c r="K34" s="3653" t="s">
        <v>5796</v>
      </c>
      <c r="L34" s="3650" t="s">
        <v>5797</v>
      </c>
      <c r="M34" s="2830"/>
      <c r="N34" s="2831"/>
      <c r="O34" s="3650" t="s">
        <v>5798</v>
      </c>
      <c r="P34" s="2830"/>
      <c r="Q34" s="2831"/>
      <c r="R34" s="1861"/>
      <c r="S34" s="1861"/>
      <c r="T34" s="1861"/>
      <c r="U34" s="1861"/>
      <c r="V34" s="1861"/>
      <c r="W34" s="1861"/>
      <c r="X34" s="1861"/>
      <c r="Y34" s="1861"/>
      <c r="Z34" s="1861"/>
      <c r="AA34" s="1861"/>
    </row>
    <row r="35" spans="1:27" ht="12" customHeight="1">
      <c r="A35" s="189"/>
      <c r="B35" s="189"/>
      <c r="C35" s="255"/>
      <c r="D35" s="189"/>
      <c r="E35" s="189"/>
      <c r="F35" s="196"/>
      <c r="H35" s="68" t="s">
        <v>6527</v>
      </c>
      <c r="J35" s="199"/>
      <c r="K35" s="3654"/>
      <c r="L35" s="1422" t="s">
        <v>814</v>
      </c>
      <c r="M35" s="1422" t="s">
        <v>5799</v>
      </c>
      <c r="N35" s="1422" t="s">
        <v>5800</v>
      </c>
      <c r="O35" s="1422" t="s">
        <v>814</v>
      </c>
      <c r="P35" s="1422" t="s">
        <v>5799</v>
      </c>
      <c r="Q35" s="1422" t="s">
        <v>5800</v>
      </c>
      <c r="R35" s="1861"/>
      <c r="S35" s="1861"/>
      <c r="T35" s="1861"/>
      <c r="U35" s="1861"/>
      <c r="V35" s="1861"/>
      <c r="W35" s="1861"/>
      <c r="X35" s="1861"/>
      <c r="Y35" s="1861"/>
      <c r="Z35" s="1861"/>
      <c r="AA35" s="1861"/>
    </row>
    <row r="36" spans="1:27" ht="9" customHeight="1">
      <c r="A36" s="189"/>
      <c r="B36" s="189"/>
      <c r="C36" s="255"/>
      <c r="D36" s="189"/>
      <c r="E36" s="189"/>
      <c r="F36" s="196"/>
      <c r="H36" s="68"/>
      <c r="J36" s="199"/>
      <c r="K36" s="1422" t="s">
        <v>4910</v>
      </c>
      <c r="L36" s="1883">
        <v>152</v>
      </c>
      <c r="M36" s="1883">
        <v>26</v>
      </c>
      <c r="N36" s="1883">
        <v>126</v>
      </c>
      <c r="O36" s="1883">
        <v>200</v>
      </c>
      <c r="P36" s="1883">
        <v>57</v>
      </c>
      <c r="Q36" s="1883">
        <v>143</v>
      </c>
      <c r="R36" s="1861"/>
      <c r="S36" s="1861"/>
      <c r="T36" s="1861"/>
      <c r="U36" s="1861"/>
      <c r="V36" s="1861"/>
      <c r="W36" s="1861"/>
      <c r="X36" s="1861"/>
      <c r="Y36" s="1861"/>
      <c r="Z36" s="1861"/>
      <c r="AA36" s="1861"/>
    </row>
    <row r="37" spans="1:27" ht="15" customHeight="1">
      <c r="A37" s="204" t="s">
        <v>1294</v>
      </c>
      <c r="B37" s="189"/>
      <c r="C37" s="189"/>
      <c r="F37" s="204" t="s">
        <v>1293</v>
      </c>
      <c r="G37" s="189"/>
      <c r="I37" s="189"/>
      <c r="J37" s="199"/>
      <c r="K37" s="1422" t="s">
        <v>4977</v>
      </c>
      <c r="L37" s="1883" t="s">
        <v>4191</v>
      </c>
      <c r="M37" s="1883" t="s">
        <v>4191</v>
      </c>
      <c r="N37" s="1883" t="s">
        <v>4191</v>
      </c>
      <c r="O37" s="1883" t="s">
        <v>4191</v>
      </c>
      <c r="P37" s="1883" t="s">
        <v>4191</v>
      </c>
      <c r="Q37" s="1883" t="s">
        <v>4191</v>
      </c>
      <c r="R37" s="1861"/>
      <c r="S37" s="1861"/>
      <c r="T37" s="1861"/>
      <c r="U37" s="1861"/>
      <c r="V37" s="1861"/>
      <c r="W37" s="1861"/>
      <c r="X37" s="1861"/>
      <c r="Y37" s="1861"/>
      <c r="Z37" s="1861"/>
      <c r="AA37" s="1861"/>
    </row>
    <row r="38" spans="1:27" ht="15" customHeight="1">
      <c r="A38" s="189" t="s">
        <v>3</v>
      </c>
      <c r="B38" s="189"/>
      <c r="D38" s="196" t="str">
        <f>N31</f>
        <v>（令和7年度末現在）</v>
      </c>
      <c r="F38" s="189" t="s">
        <v>508</v>
      </c>
      <c r="H38" s="540"/>
      <c r="I38" s="68" t="str">
        <f>Q31</f>
        <v>（令和7年度）</v>
      </c>
      <c r="J38" s="199"/>
      <c r="K38" s="1422" t="s">
        <v>5801</v>
      </c>
      <c r="L38" s="1883">
        <v>2</v>
      </c>
      <c r="M38" s="1883" t="s">
        <v>4191</v>
      </c>
      <c r="N38" s="1883">
        <v>2</v>
      </c>
      <c r="O38" s="1883">
        <v>6</v>
      </c>
      <c r="P38" s="1883">
        <v>1</v>
      </c>
      <c r="Q38" s="1883">
        <v>5</v>
      </c>
      <c r="R38" s="1861"/>
      <c r="S38" s="1861"/>
      <c r="T38" s="1861"/>
      <c r="U38" s="1861"/>
      <c r="V38" s="1861"/>
      <c r="W38" s="1861"/>
      <c r="X38" s="1861"/>
      <c r="Y38" s="1861"/>
      <c r="Z38" s="1861"/>
      <c r="AA38" s="1861"/>
    </row>
    <row r="39" spans="1:27" ht="15" customHeight="1">
      <c r="A39" s="287" t="s">
        <v>1292</v>
      </c>
      <c r="B39" s="3238" t="s">
        <v>1291</v>
      </c>
      <c r="C39" s="3238"/>
      <c r="D39" s="187" t="s">
        <v>1290</v>
      </c>
      <c r="F39" s="2039" t="s">
        <v>1289</v>
      </c>
      <c r="G39" s="2040" t="s">
        <v>1288</v>
      </c>
      <c r="H39" s="2039" t="s">
        <v>1289</v>
      </c>
      <c r="I39" s="2040" t="s">
        <v>1288</v>
      </c>
      <c r="J39" s="199"/>
      <c r="K39" s="1422" t="s">
        <v>5802</v>
      </c>
      <c r="L39" s="1883">
        <v>6</v>
      </c>
      <c r="M39" s="1883">
        <v>4</v>
      </c>
      <c r="N39" s="1883">
        <v>2</v>
      </c>
      <c r="O39" s="1883">
        <v>11</v>
      </c>
      <c r="P39" s="1883">
        <v>2</v>
      </c>
      <c r="Q39" s="1883">
        <v>9</v>
      </c>
      <c r="R39" s="1861"/>
      <c r="S39" s="1861"/>
      <c r="T39" s="1861"/>
      <c r="U39" s="1861"/>
      <c r="V39" s="1861"/>
      <c r="W39" s="1861"/>
      <c r="X39" s="1861"/>
      <c r="Y39" s="1861"/>
      <c r="Z39" s="1861"/>
      <c r="AA39" s="1861"/>
    </row>
    <row r="40" spans="1:27" ht="15" customHeight="1">
      <c r="A40" s="3230" t="s">
        <v>468</v>
      </c>
      <c r="B40" s="2891"/>
      <c r="C40" s="3231"/>
      <c r="D40" s="658">
        <f>L50</f>
        <v>200</v>
      </c>
      <c r="F40" s="3640" t="s">
        <v>262</v>
      </c>
      <c r="G40" s="3641"/>
      <c r="H40" s="3642"/>
      <c r="I40" s="240">
        <f>L53</f>
        <v>4905</v>
      </c>
      <c r="J40" s="199"/>
      <c r="K40" s="1422" t="s">
        <v>5803</v>
      </c>
      <c r="L40" s="1883">
        <v>13</v>
      </c>
      <c r="M40" s="1883">
        <v>2</v>
      </c>
      <c r="N40" s="1883">
        <v>11</v>
      </c>
      <c r="O40" s="1883">
        <v>14</v>
      </c>
      <c r="P40" s="1883">
        <v>3</v>
      </c>
      <c r="Q40" s="1883">
        <v>11</v>
      </c>
      <c r="R40" s="1861"/>
      <c r="S40" s="1861"/>
      <c r="T40" s="1861"/>
      <c r="U40" s="1861"/>
      <c r="V40" s="1861"/>
      <c r="W40" s="1861"/>
      <c r="X40" s="1861"/>
      <c r="Y40" s="1861"/>
      <c r="Z40" s="1861"/>
      <c r="AA40" s="1861"/>
    </row>
    <row r="41" spans="1:27" ht="15" customHeight="1">
      <c r="A41" s="3645" t="s">
        <v>1287</v>
      </c>
      <c r="B41" s="3238" t="s">
        <v>468</v>
      </c>
      <c r="C41" s="3238"/>
      <c r="D41" s="658">
        <f>M50</f>
        <v>148</v>
      </c>
      <c r="F41" s="2041" t="s">
        <v>1285</v>
      </c>
      <c r="G41" s="240">
        <f>M53</f>
        <v>2552</v>
      </c>
      <c r="H41" s="2041" t="s">
        <v>6637</v>
      </c>
      <c r="I41" s="240">
        <f>S53</f>
        <v>213</v>
      </c>
      <c r="J41" s="199"/>
      <c r="K41" s="1422" t="s">
        <v>5804</v>
      </c>
      <c r="L41" s="1883">
        <v>27</v>
      </c>
      <c r="M41" s="1883">
        <v>6</v>
      </c>
      <c r="N41" s="1883">
        <v>21</v>
      </c>
      <c r="O41" s="1883">
        <v>18</v>
      </c>
      <c r="P41" s="1883">
        <v>9</v>
      </c>
      <c r="Q41" s="1883">
        <v>9</v>
      </c>
      <c r="R41" s="1861"/>
      <c r="S41" s="1861"/>
      <c r="T41" s="1861"/>
      <c r="U41" s="1861"/>
      <c r="V41" s="1861"/>
      <c r="W41" s="1861"/>
      <c r="X41" s="1861"/>
      <c r="Y41" s="1861"/>
      <c r="Z41" s="1861"/>
      <c r="AA41" s="1861"/>
    </row>
    <row r="42" spans="1:27" ht="15" customHeight="1">
      <c r="A42" s="3646"/>
      <c r="B42" s="3235" t="s">
        <v>1286</v>
      </c>
      <c r="C42" s="3235"/>
      <c r="D42" s="658" t="str">
        <f>N50</f>
        <v>-</v>
      </c>
      <c r="F42" s="2041" t="s">
        <v>1283</v>
      </c>
      <c r="G42" s="240">
        <f>N53</f>
        <v>343</v>
      </c>
      <c r="H42" s="2041" t="s">
        <v>6638</v>
      </c>
      <c r="I42" s="240">
        <f>T53</f>
        <v>16</v>
      </c>
      <c r="J42" s="199"/>
      <c r="K42" s="1422" t="s">
        <v>5805</v>
      </c>
      <c r="L42" s="1883">
        <v>45</v>
      </c>
      <c r="M42" s="1883">
        <v>6</v>
      </c>
      <c r="N42" s="1883">
        <v>39</v>
      </c>
      <c r="O42" s="1883">
        <v>20</v>
      </c>
      <c r="P42" s="1883">
        <v>7</v>
      </c>
      <c r="Q42" s="1883">
        <v>13</v>
      </c>
      <c r="R42" s="1861"/>
      <c r="S42" s="1861"/>
      <c r="T42" s="1861"/>
      <c r="U42" s="1861"/>
      <c r="V42" s="1861"/>
      <c r="W42" s="1861"/>
      <c r="X42" s="1861"/>
      <c r="Y42" s="1861"/>
      <c r="Z42" s="1861"/>
      <c r="AA42" s="1861"/>
    </row>
    <row r="43" spans="1:27" ht="15" customHeight="1">
      <c r="A43" s="3646"/>
      <c r="B43" s="3235" t="s">
        <v>1284</v>
      </c>
      <c r="C43" s="3235"/>
      <c r="D43" s="658">
        <f>O50</f>
        <v>6</v>
      </c>
      <c r="F43" s="2041" t="s">
        <v>1282</v>
      </c>
      <c r="G43" s="240">
        <f>O53</f>
        <v>759</v>
      </c>
      <c r="H43" s="2041" t="s">
        <v>6639</v>
      </c>
      <c r="I43" s="240">
        <f>U53</f>
        <v>247</v>
      </c>
      <c r="J43" s="199"/>
      <c r="K43" s="1422" t="s">
        <v>5806</v>
      </c>
      <c r="L43" s="1883">
        <v>47</v>
      </c>
      <c r="M43" s="1883">
        <v>6</v>
      </c>
      <c r="N43" s="1883">
        <v>41</v>
      </c>
      <c r="O43" s="1883">
        <v>35</v>
      </c>
      <c r="P43" s="1883">
        <v>9</v>
      </c>
      <c r="Q43" s="1883">
        <v>26</v>
      </c>
      <c r="R43" s="1861"/>
      <c r="S43" s="1861"/>
      <c r="T43" s="1861"/>
      <c r="U43" s="1861"/>
      <c r="V43" s="1861"/>
      <c r="W43" s="1861"/>
      <c r="X43" s="1861"/>
      <c r="Y43" s="1861"/>
      <c r="Z43" s="1861"/>
      <c r="AA43" s="1861"/>
    </row>
    <row r="44" spans="1:27" ht="15" customHeight="1">
      <c r="A44" s="3646"/>
      <c r="B44" s="3235" t="s">
        <v>809</v>
      </c>
      <c r="C44" s="3235"/>
      <c r="D44" s="658">
        <f>P50</f>
        <v>12</v>
      </c>
      <c r="F44" s="2041" t="s">
        <v>1281</v>
      </c>
      <c r="G44" s="240">
        <f>P53</f>
        <v>278</v>
      </c>
      <c r="H44" s="2041" t="s">
        <v>6640</v>
      </c>
      <c r="I44" s="240">
        <f>V53</f>
        <v>165</v>
      </c>
      <c r="J44" s="199"/>
      <c r="K44" s="1422" t="s">
        <v>5807</v>
      </c>
      <c r="L44" s="1883">
        <v>12</v>
      </c>
      <c r="M44" s="1883">
        <v>2</v>
      </c>
      <c r="N44" s="1883">
        <v>10</v>
      </c>
      <c r="O44" s="1883">
        <v>63</v>
      </c>
      <c r="P44" s="1883">
        <v>18</v>
      </c>
      <c r="Q44" s="1883">
        <v>45</v>
      </c>
      <c r="R44" s="1861"/>
      <c r="S44" s="1861"/>
      <c r="T44" s="1861"/>
      <c r="U44" s="1861"/>
      <c r="V44" s="1861"/>
      <c r="W44" s="1861"/>
      <c r="X44" s="1861"/>
      <c r="Y44" s="1861"/>
      <c r="Z44" s="1861"/>
      <c r="AA44" s="1861"/>
    </row>
    <row r="45" spans="1:27" ht="15" customHeight="1">
      <c r="A45" s="3647"/>
      <c r="B45" s="3235" t="s">
        <v>234</v>
      </c>
      <c r="C45" s="3235"/>
      <c r="D45" s="658">
        <f>Q50</f>
        <v>130</v>
      </c>
      <c r="F45" s="2041" t="s">
        <v>1280</v>
      </c>
      <c r="G45" s="240">
        <f>Q53</f>
        <v>39</v>
      </c>
      <c r="H45" s="2041" t="s">
        <v>313</v>
      </c>
      <c r="I45" s="240">
        <f>W53</f>
        <v>186</v>
      </c>
      <c r="J45" s="199"/>
      <c r="K45" s="1422" t="s">
        <v>5808</v>
      </c>
      <c r="L45" s="1883" t="s">
        <v>4191</v>
      </c>
      <c r="M45" s="1883" t="s">
        <v>4191</v>
      </c>
      <c r="N45" s="1883" t="s">
        <v>4191</v>
      </c>
      <c r="O45" s="1883">
        <v>33</v>
      </c>
      <c r="P45" s="1883">
        <v>8</v>
      </c>
      <c r="Q45" s="1883">
        <v>25</v>
      </c>
      <c r="R45" s="1861"/>
      <c r="S45" s="1861"/>
      <c r="T45" s="1861"/>
      <c r="U45" s="1861"/>
      <c r="V45" s="1861"/>
      <c r="W45" s="1861"/>
      <c r="X45" s="1861"/>
      <c r="Y45" s="1861"/>
      <c r="Z45" s="1861"/>
      <c r="AA45" s="1861"/>
    </row>
    <row r="46" spans="1:27" ht="15" customHeight="1">
      <c r="A46" s="3645" t="s">
        <v>1279</v>
      </c>
      <c r="B46" s="3643" t="s">
        <v>468</v>
      </c>
      <c r="C46" s="3644"/>
      <c r="D46" s="658">
        <f>R50</f>
        <v>52</v>
      </c>
      <c r="F46" s="2041" t="s">
        <v>6641</v>
      </c>
      <c r="G46" s="240">
        <f>R53</f>
        <v>107</v>
      </c>
      <c r="H46" s="2042"/>
      <c r="I46" s="2042" t="s">
        <v>6464</v>
      </c>
      <c r="J46" s="199"/>
      <c r="K46" s="1875"/>
      <c r="L46" s="2043"/>
      <c r="M46" s="2043"/>
      <c r="N46" s="2043"/>
      <c r="O46" s="2043"/>
      <c r="P46" s="2043"/>
      <c r="Q46" s="2043"/>
      <c r="R46" s="1861"/>
      <c r="S46" s="1861"/>
      <c r="T46" s="1861"/>
      <c r="U46" s="1861"/>
      <c r="V46" s="1861"/>
      <c r="W46" s="1861"/>
      <c r="X46" s="1861"/>
      <c r="Y46" s="1861"/>
      <c r="Z46" s="1861"/>
      <c r="AA46" s="1861"/>
    </row>
    <row r="47" spans="1:27" ht="15" customHeight="1">
      <c r="A47" s="3646"/>
      <c r="B47" s="3639" t="s">
        <v>1278</v>
      </c>
      <c r="C47" s="3235"/>
      <c r="D47" s="658">
        <f>S50</f>
        <v>23</v>
      </c>
      <c r="F47" s="2044" t="s">
        <v>6652</v>
      </c>
      <c r="G47" s="967"/>
      <c r="H47" s="2042"/>
      <c r="I47" s="2042"/>
      <c r="J47" s="199"/>
      <c r="K47" s="1878" t="s">
        <v>5823</v>
      </c>
      <c r="L47" s="1861"/>
      <c r="M47" s="1189"/>
      <c r="N47" s="1460"/>
      <c r="O47" s="1755"/>
      <c r="P47" s="1861"/>
      <c r="Q47" s="1861"/>
      <c r="R47" s="1861"/>
      <c r="S47" s="1861"/>
      <c r="T47" s="1861"/>
      <c r="U47" s="1861"/>
      <c r="V47" s="1861"/>
      <c r="W47" s="1861"/>
      <c r="X47" s="1861"/>
      <c r="Y47" s="1861"/>
      <c r="Z47" s="1861"/>
      <c r="AA47" s="1861"/>
    </row>
    <row r="48" spans="1:27" ht="15" customHeight="1">
      <c r="A48" s="3646"/>
      <c r="B48" s="3639" t="s">
        <v>1277</v>
      </c>
      <c r="C48" s="3235"/>
      <c r="D48" s="658" t="str">
        <f>T50</f>
        <v>-</v>
      </c>
      <c r="F48" s="2044" t="s">
        <v>6653</v>
      </c>
      <c r="G48" s="967"/>
      <c r="H48" s="2042"/>
      <c r="I48" s="2042"/>
      <c r="J48" s="199"/>
      <c r="K48" s="3655" t="s">
        <v>5442</v>
      </c>
      <c r="L48" s="3653" t="s">
        <v>814</v>
      </c>
      <c r="M48" s="3650" t="s">
        <v>5809</v>
      </c>
      <c r="N48" s="2830"/>
      <c r="O48" s="2830"/>
      <c r="P48" s="2830"/>
      <c r="Q48" s="2831"/>
      <c r="R48" s="3650" t="s">
        <v>5810</v>
      </c>
      <c r="S48" s="2830"/>
      <c r="T48" s="2830"/>
      <c r="U48" s="2830"/>
      <c r="V48" s="2830"/>
      <c r="W48" s="2831"/>
      <c r="X48" s="1861"/>
      <c r="Y48" s="1861"/>
      <c r="Z48" s="1861"/>
      <c r="AA48" s="1861"/>
    </row>
    <row r="49" spans="1:27" ht="15" customHeight="1">
      <c r="A49" s="3646"/>
      <c r="B49" s="3235" t="s">
        <v>1276</v>
      </c>
      <c r="C49" s="3235"/>
      <c r="D49" s="658">
        <f>U50</f>
        <v>8</v>
      </c>
      <c r="F49" s="2044" t="s">
        <v>6654</v>
      </c>
      <c r="G49" s="967"/>
      <c r="H49" s="2042"/>
      <c r="I49" s="2042"/>
      <c r="J49" s="199"/>
      <c r="K49" s="3656"/>
      <c r="L49" s="3654"/>
      <c r="M49" s="1422" t="s">
        <v>4910</v>
      </c>
      <c r="N49" s="1422" t="s">
        <v>1286</v>
      </c>
      <c r="O49" s="1422" t="s">
        <v>5811</v>
      </c>
      <c r="P49" s="1422" t="s">
        <v>5139</v>
      </c>
      <c r="Q49" s="1422" t="s">
        <v>1527</v>
      </c>
      <c r="R49" s="1422" t="s">
        <v>814</v>
      </c>
      <c r="S49" s="1422" t="s">
        <v>5812</v>
      </c>
      <c r="T49" s="1422" t="s">
        <v>5813</v>
      </c>
      <c r="U49" s="1422" t="s">
        <v>5814</v>
      </c>
      <c r="V49" s="1422" t="s">
        <v>5815</v>
      </c>
      <c r="W49" s="1478" t="s">
        <v>5816</v>
      </c>
      <c r="X49" s="1861"/>
      <c r="Y49" s="1861"/>
      <c r="Z49" s="1861"/>
      <c r="AA49" s="1861"/>
    </row>
    <row r="50" spans="1:27" ht="15" customHeight="1">
      <c r="A50" s="3646"/>
      <c r="B50" s="3639" t="s">
        <v>1274</v>
      </c>
      <c r="C50" s="3235"/>
      <c r="D50" s="658" t="str">
        <f>V50</f>
        <v>-</v>
      </c>
      <c r="F50" s="2044" t="s">
        <v>6655</v>
      </c>
      <c r="G50" s="967"/>
      <c r="H50" s="2042"/>
      <c r="I50" s="2042"/>
      <c r="J50" s="199"/>
      <c r="K50" s="1422" t="s">
        <v>5795</v>
      </c>
      <c r="L50" s="1883">
        <v>200</v>
      </c>
      <c r="M50" s="1883">
        <v>148</v>
      </c>
      <c r="N50" s="1883" t="s">
        <v>4191</v>
      </c>
      <c r="O50" s="1883">
        <v>6</v>
      </c>
      <c r="P50" s="1883">
        <v>12</v>
      </c>
      <c r="Q50" s="1883">
        <v>130</v>
      </c>
      <c r="R50" s="1883">
        <v>52</v>
      </c>
      <c r="S50" s="1883">
        <v>23</v>
      </c>
      <c r="T50" s="1883" t="s">
        <v>4191</v>
      </c>
      <c r="U50" s="1883">
        <v>8</v>
      </c>
      <c r="V50" s="1883" t="s">
        <v>4191</v>
      </c>
      <c r="W50" s="1883">
        <v>21</v>
      </c>
      <c r="X50" s="1861"/>
      <c r="Y50" s="1861"/>
      <c r="Z50" s="1861"/>
      <c r="AA50" s="1861"/>
    </row>
    <row r="51" spans="1:27" ht="15" customHeight="1">
      <c r="A51" s="3647"/>
      <c r="B51" s="3618" t="s">
        <v>1272</v>
      </c>
      <c r="C51" s="3619"/>
      <c r="D51" s="658">
        <f>W50</f>
        <v>21</v>
      </c>
      <c r="F51" s="2044"/>
      <c r="G51" s="967"/>
      <c r="H51" s="2042"/>
      <c r="I51" s="2042"/>
      <c r="J51" s="199"/>
      <c r="K51" s="1878" t="s">
        <v>5824</v>
      </c>
      <c r="L51" s="1861"/>
      <c r="M51" s="1861"/>
      <c r="N51" s="1861"/>
      <c r="O51" s="1861"/>
      <c r="P51" s="1861"/>
      <c r="Q51" s="1861"/>
      <c r="R51" s="1861"/>
      <c r="S51" s="1861"/>
      <c r="T51" s="1861"/>
      <c r="U51" s="1861"/>
      <c r="V51" s="1861"/>
      <c r="W51" s="1861"/>
      <c r="X51" s="1861"/>
      <c r="Y51" s="1861"/>
      <c r="Z51" s="1861"/>
      <c r="AA51" s="1861"/>
    </row>
    <row r="52" spans="1:27" ht="15" customHeight="1">
      <c r="A52" s="2083"/>
      <c r="B52" s="2046"/>
      <c r="C52" s="189"/>
      <c r="D52" s="68" t="s">
        <v>6527</v>
      </c>
      <c r="F52" s="2044" t="s">
        <v>6656</v>
      </c>
      <c r="G52" s="967"/>
      <c r="H52" s="2042"/>
      <c r="I52" s="2042"/>
      <c r="K52" s="1422" t="s">
        <v>5442</v>
      </c>
      <c r="L52" s="1422" t="s">
        <v>4910</v>
      </c>
      <c r="M52" s="1478" t="s">
        <v>5817</v>
      </c>
      <c r="N52" s="1422" t="s">
        <v>6642</v>
      </c>
      <c r="O52" s="1422" t="s">
        <v>6643</v>
      </c>
      <c r="P52" s="1422" t="s">
        <v>6644</v>
      </c>
      <c r="Q52" s="1422" t="s">
        <v>6645</v>
      </c>
      <c r="R52" s="1422" t="s">
        <v>6646</v>
      </c>
      <c r="S52" s="1422" t="s">
        <v>6647</v>
      </c>
      <c r="T52" s="1422" t="s">
        <v>6648</v>
      </c>
      <c r="U52" s="1422" t="s">
        <v>6649</v>
      </c>
      <c r="V52" s="1422" t="s">
        <v>6650</v>
      </c>
      <c r="W52" s="1422" t="s">
        <v>6651</v>
      </c>
      <c r="X52" s="1861"/>
      <c r="Y52" s="1861"/>
      <c r="Z52" s="1861"/>
      <c r="AA52" s="1861"/>
    </row>
    <row r="53" spans="1:27" ht="15" customHeight="1">
      <c r="A53" s="2047"/>
      <c r="B53" s="2045"/>
      <c r="C53" s="2045"/>
      <c r="D53" s="2045"/>
      <c r="F53" s="189" t="s">
        <v>1275</v>
      </c>
      <c r="G53" s="189"/>
      <c r="H53" s="196" t="str">
        <f>N31</f>
        <v>（令和7年度末現在）</v>
      </c>
      <c r="J53" s="189"/>
      <c r="K53" s="1422" t="s">
        <v>5795</v>
      </c>
      <c r="L53" s="1883">
        <v>4905</v>
      </c>
      <c r="M53" s="1883">
        <v>2552</v>
      </c>
      <c r="N53" s="1883">
        <v>343</v>
      </c>
      <c r="O53" s="1883">
        <v>759</v>
      </c>
      <c r="P53" s="1883">
        <v>278</v>
      </c>
      <c r="Q53" s="1883">
        <v>39</v>
      </c>
      <c r="R53" s="1883">
        <v>107</v>
      </c>
      <c r="S53" s="1883">
        <v>213</v>
      </c>
      <c r="T53" s="1883">
        <v>16</v>
      </c>
      <c r="U53" s="1883">
        <v>247</v>
      </c>
      <c r="V53" s="1883">
        <v>165</v>
      </c>
      <c r="W53" s="1883">
        <v>186</v>
      </c>
      <c r="X53" s="1861"/>
      <c r="Y53" s="1861"/>
      <c r="Z53" s="1861"/>
      <c r="AA53" s="1861"/>
    </row>
    <row r="54" spans="1:27" ht="15" customHeight="1">
      <c r="A54" s="2047"/>
      <c r="B54" s="161"/>
      <c r="F54" s="3636" t="s">
        <v>1273</v>
      </c>
      <c r="G54" s="3637"/>
      <c r="H54" s="658">
        <f>M56</f>
        <v>58</v>
      </c>
      <c r="J54" s="189"/>
      <c r="K54" s="1878" t="s">
        <v>5825</v>
      </c>
      <c r="L54" s="1861"/>
      <c r="M54" s="1861"/>
      <c r="N54" s="1861"/>
      <c r="O54" s="1861"/>
      <c r="P54" s="1861"/>
      <c r="Q54" s="1861"/>
      <c r="R54" s="1861"/>
      <c r="S54" s="1861"/>
      <c r="T54" s="1861"/>
      <c r="U54" s="1861"/>
      <c r="V54" s="1861"/>
      <c r="W54" s="1861"/>
      <c r="X54" s="1861"/>
      <c r="Y54" s="1861"/>
      <c r="Z54" s="1861"/>
      <c r="AA54" s="1861"/>
    </row>
    <row r="55" spans="1:27" ht="15" customHeight="1">
      <c r="A55" s="2047"/>
      <c r="B55" s="161"/>
      <c r="F55" s="3636" t="s">
        <v>1271</v>
      </c>
      <c r="G55" s="3637"/>
      <c r="H55" s="658">
        <f>N56</f>
        <v>49</v>
      </c>
      <c r="K55" s="1422" t="s">
        <v>5442</v>
      </c>
      <c r="L55" s="1422" t="s">
        <v>4910</v>
      </c>
      <c r="M55" s="1478" t="s">
        <v>5818</v>
      </c>
      <c r="N55" s="1478" t="s">
        <v>5819</v>
      </c>
      <c r="O55" s="1422" t="s">
        <v>5820</v>
      </c>
      <c r="P55" s="1422" t="s">
        <v>5821</v>
      </c>
      <c r="Q55" s="1861"/>
      <c r="R55" s="1861"/>
      <c r="S55" s="1861"/>
      <c r="T55" s="1861"/>
      <c r="U55" s="1861"/>
      <c r="V55" s="1861"/>
      <c r="W55" s="1861"/>
      <c r="X55" s="1861"/>
      <c r="Y55" s="1861"/>
      <c r="Z55" s="1861"/>
      <c r="AA55" s="1861"/>
    </row>
    <row r="56" spans="1:27" ht="15" customHeight="1">
      <c r="A56" s="2047"/>
      <c r="F56" s="3636" t="s">
        <v>1270</v>
      </c>
      <c r="G56" s="3637"/>
      <c r="H56" s="658">
        <f>O56</f>
        <v>35</v>
      </c>
      <c r="K56" s="1422" t="s">
        <v>5795</v>
      </c>
      <c r="L56" s="1876">
        <v>148</v>
      </c>
      <c r="M56" s="1883">
        <v>58</v>
      </c>
      <c r="N56" s="1883">
        <v>49</v>
      </c>
      <c r="O56" s="1883">
        <v>35</v>
      </c>
      <c r="P56" s="1883">
        <v>6</v>
      </c>
      <c r="Q56" s="1875"/>
      <c r="R56" s="1861"/>
      <c r="S56" s="1861"/>
      <c r="T56" s="1861"/>
      <c r="U56" s="1861"/>
      <c r="V56" s="1861"/>
      <c r="W56" s="1861"/>
      <c r="X56" s="1861"/>
      <c r="Y56" s="1861"/>
      <c r="Z56" s="1861"/>
      <c r="AA56" s="1861"/>
    </row>
    <row r="57" spans="1:27" ht="15" customHeight="1">
      <c r="A57" s="2047"/>
      <c r="B57" s="2048"/>
      <c r="C57" s="2048"/>
      <c r="D57" s="2048"/>
      <c r="F57" s="3636" t="s">
        <v>313</v>
      </c>
      <c r="G57" s="3637"/>
      <c r="H57" s="658">
        <f>P56</f>
        <v>6</v>
      </c>
      <c r="I57" s="68"/>
      <c r="K57" s="1861"/>
      <c r="L57" s="1861"/>
      <c r="M57" s="1861"/>
      <c r="N57" s="1861"/>
      <c r="O57" s="1861"/>
      <c r="P57" s="1861"/>
      <c r="Q57" s="1861"/>
      <c r="R57" s="1861"/>
      <c r="S57" s="1861"/>
      <c r="T57" s="1861"/>
      <c r="U57" s="1861"/>
      <c r="V57" s="1861"/>
      <c r="W57" s="1861"/>
      <c r="X57" s="1861"/>
      <c r="Y57" s="1861"/>
      <c r="Z57" s="1861"/>
      <c r="AA57" s="1861"/>
    </row>
    <row r="58" spans="1:27" ht="15" customHeight="1">
      <c r="A58" s="189"/>
      <c r="H58" s="68" t="s">
        <v>6527</v>
      </c>
      <c r="I58" s="196"/>
      <c r="K58" s="1861"/>
      <c r="L58" s="1861"/>
      <c r="M58" s="1861"/>
      <c r="N58" s="1861"/>
      <c r="O58" s="1861"/>
      <c r="P58" s="1861"/>
      <c r="Q58" s="1861"/>
      <c r="R58" s="1861"/>
      <c r="S58" s="1861"/>
      <c r="T58" s="1861"/>
      <c r="U58" s="1861"/>
      <c r="V58" s="1861"/>
      <c r="W58" s="1861"/>
      <c r="X58" s="1861"/>
      <c r="Y58" s="1861"/>
      <c r="Z58" s="1861"/>
      <c r="AA58" s="1861"/>
    </row>
    <row r="59" spans="1:27" ht="10.5" customHeight="1">
      <c r="A59" s="189"/>
      <c r="H59" s="68"/>
      <c r="I59" s="196"/>
      <c r="X59" s="1861"/>
      <c r="Y59" s="1861"/>
      <c r="Z59" s="1861"/>
      <c r="AA59" s="1861"/>
    </row>
    <row r="60" spans="1:27" ht="18" customHeight="1">
      <c r="A60" s="3635" t="s">
        <v>4158</v>
      </c>
      <c r="B60" s="3635"/>
      <c r="C60" s="3635"/>
      <c r="D60" s="3635"/>
      <c r="E60" s="3635"/>
      <c r="F60" s="3635"/>
      <c r="G60" s="3635"/>
      <c r="H60" s="3635"/>
      <c r="I60" s="3635"/>
      <c r="X60" s="1861"/>
      <c r="Y60" s="1861"/>
      <c r="Z60" s="1861"/>
      <c r="AA60" s="1861"/>
    </row>
    <row r="61" spans="1:27" ht="18" customHeight="1">
      <c r="X61" s="1861"/>
      <c r="Y61" s="1861"/>
      <c r="Z61" s="1861"/>
      <c r="AA61" s="1861"/>
    </row>
    <row r="62" spans="1:27" ht="20.149999999999999" customHeight="1">
      <c r="X62" s="1861"/>
      <c r="Y62" s="1861"/>
      <c r="Z62" s="1861"/>
      <c r="AA62" s="1861"/>
    </row>
    <row r="63" spans="1:27" ht="15" customHeight="1">
      <c r="Z63" s="1861"/>
      <c r="AA63" s="1861"/>
    </row>
    <row r="64" spans="1:27" ht="15" customHeight="1">
      <c r="O64" s="162"/>
      <c r="P64" s="162"/>
    </row>
    <row r="65" spans="10:13" ht="15" customHeight="1">
      <c r="K65" s="1247"/>
      <c r="L65" s="1246"/>
      <c r="M65" s="1246"/>
    </row>
    <row r="70" spans="10:13" ht="18" customHeight="1">
      <c r="J70" s="1247"/>
    </row>
  </sheetData>
  <sheetProtection algorithmName="SHA-512" hashValue="j9ZbDtC3Tg5Aurvxdc6Yi3WNuPv+OQOR0fFbDqbuaWkdcSJi47ZvODLcZHayJCt0sCZEqWJT8/306/+/vrMd9Q==" saltValue="GdkNHwKlMLYnrkjVSqja7Q==" spinCount="100000" sheet="1" objects="1" scenarios="1"/>
  <customSheetViews>
    <customSheetView guid="{0048CC1A-5574-4F72-829A-CCCEAA565538}" showPageBreaks="1" printArea="1" view="pageBreakPreview" topLeftCell="A39">
      <selection activeCell="Q60" sqref="Q60"/>
      <pageMargins left="0.78740157480314965" right="0.78740157480314965" top="0.98425196850393704" bottom="0.59055118110236227" header="0.51181102362204722" footer="0.51181102362204722"/>
      <headerFooter alignWithMargins="0"/>
    </customSheetView>
    <customSheetView guid="{26B164F3-B659-4B9F-AB6F-C19AF25BA7B7}" showPageBreaks="1" printArea="1" view="pageBreakPreview" topLeftCell="A25">
      <selection activeCell="N45" sqref="N45"/>
      <pageMargins left="0.78740157480314965" right="0.78740157480314965" top="0.98425196850393704" bottom="0.59055118110236227" header="0.51181102362204722" footer="0.51181102362204722"/>
      <headerFooter alignWithMargins="0"/>
    </customSheetView>
  </customSheetViews>
  <mergeCells count="48">
    <mergeCell ref="A46:A51"/>
    <mergeCell ref="N27:O27"/>
    <mergeCell ref="L27:M27"/>
    <mergeCell ref="K27:K28"/>
    <mergeCell ref="R48:W48"/>
    <mergeCell ref="M48:Q48"/>
    <mergeCell ref="L48:L49"/>
    <mergeCell ref="K48:K49"/>
    <mergeCell ref="O34:Q34"/>
    <mergeCell ref="L34:N34"/>
    <mergeCell ref="K34:K35"/>
    <mergeCell ref="B45:C45"/>
    <mergeCell ref="A40:C40"/>
    <mergeCell ref="A41:A45"/>
    <mergeCell ref="B42:C42"/>
    <mergeCell ref="B43:C43"/>
    <mergeCell ref="D23:E24"/>
    <mergeCell ref="A60:I60"/>
    <mergeCell ref="F54:G54"/>
    <mergeCell ref="F55:G55"/>
    <mergeCell ref="F56:G56"/>
    <mergeCell ref="F57:G57"/>
    <mergeCell ref="F23:H23"/>
    <mergeCell ref="B50:C50"/>
    <mergeCell ref="B48:C48"/>
    <mergeCell ref="B49:C49"/>
    <mergeCell ref="F40:H40"/>
    <mergeCell ref="B47:C47"/>
    <mergeCell ref="B46:C46"/>
    <mergeCell ref="B41:C41"/>
    <mergeCell ref="B39:C39"/>
    <mergeCell ref="B44:C44"/>
    <mergeCell ref="B51:C51"/>
    <mergeCell ref="A1:D1"/>
    <mergeCell ref="A2:D2"/>
    <mergeCell ref="D33:E33"/>
    <mergeCell ref="D34:E34"/>
    <mergeCell ref="D28:E28"/>
    <mergeCell ref="D29:E29"/>
    <mergeCell ref="D30:E30"/>
    <mergeCell ref="D31:E31"/>
    <mergeCell ref="D32:E32"/>
    <mergeCell ref="A17:B17"/>
    <mergeCell ref="A18:B18"/>
    <mergeCell ref="D25:E25"/>
    <mergeCell ref="D26:E26"/>
    <mergeCell ref="D27:E27"/>
    <mergeCell ref="A23:C23"/>
  </mergeCells>
  <phoneticPr fontId="7"/>
  <pageMargins left="0.78740157480314965" right="0.78740157480314965" top="0.98425196850393704" bottom="0.59055118110236227" header="0.51181102362204722" footer="0.51181102362204722"/>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Z49"/>
  <sheetViews>
    <sheetView view="pageBreakPreview" topLeftCell="A31" zoomScaleNormal="100" zoomScaleSheetLayoutView="100" workbookViewId="0">
      <selection activeCell="P15" sqref="P15"/>
    </sheetView>
  </sheetViews>
  <sheetFormatPr defaultColWidth="9" defaultRowHeight="21.75" customHeight="1"/>
  <cols>
    <col min="1" max="1" width="3.08203125" style="2" customWidth="1"/>
    <col min="2" max="2" width="8.58203125" style="2" customWidth="1"/>
    <col min="3" max="3" width="13.58203125" style="2" customWidth="1"/>
    <col min="4" max="5" width="7.58203125" style="6" customWidth="1"/>
    <col min="6" max="6" width="7.58203125" style="2" customWidth="1"/>
    <col min="7" max="11" width="6.08203125" style="2" customWidth="1"/>
    <col min="12" max="12" width="19.58203125" style="2" customWidth="1"/>
    <col min="13" max="13" width="5.58203125" style="2" customWidth="1"/>
    <col min="14" max="18" width="10.58203125" style="2" hidden="1" customWidth="1"/>
    <col min="19" max="23" width="10.58203125" style="2" customWidth="1"/>
    <col min="24" max="16384" width="9" style="2"/>
  </cols>
  <sheetData>
    <row r="1" spans="1:26" s="18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c r="Z1" s="1182"/>
    </row>
    <row r="2" spans="1:26"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c r="Z2" s="1182"/>
    </row>
    <row r="3" spans="1:26" s="84" customFormat="1" ht="15" customHeight="1">
      <c r="A3" s="168" t="s">
        <v>3491</v>
      </c>
    </row>
    <row r="4" spans="1:26" s="36" customFormat="1" ht="19.5" customHeight="1">
      <c r="A4" s="36" t="s">
        <v>3493</v>
      </c>
      <c r="D4" s="516"/>
      <c r="E4" s="516"/>
      <c r="N4" s="1188" t="s">
        <v>5126</v>
      </c>
      <c r="O4" s="1437"/>
      <c r="P4" s="1189" t="s">
        <v>4618</v>
      </c>
      <c r="Q4" s="1525" t="str">
        <f>設定!$B$14</f>
        <v>（令和8年4月1日現在）</v>
      </c>
    </row>
    <row r="5" spans="1:26" ht="17.149999999999999" customHeight="1">
      <c r="A5" s="21" t="s">
        <v>1050</v>
      </c>
      <c r="L5" s="4" t="str">
        <f>Q4</f>
        <v>（令和8年4月1日現在）</v>
      </c>
      <c r="N5" s="1405"/>
      <c r="O5" s="1192"/>
      <c r="P5" s="1189" t="s">
        <v>4619</v>
      </c>
      <c r="Q5" s="1460" t="s">
        <v>5519</v>
      </c>
      <c r="R5" s="1755" t="str">
        <f>HYPERLINK("#", "統計表リンク")</f>
        <v>統計表リンク</v>
      </c>
    </row>
    <row r="6" spans="1:26" ht="16" customHeight="1">
      <c r="A6" s="3659"/>
      <c r="B6" s="3258" t="s">
        <v>958</v>
      </c>
      <c r="C6" s="3258" t="s">
        <v>398</v>
      </c>
      <c r="D6" s="3258" t="s">
        <v>802</v>
      </c>
      <c r="E6" s="3258" t="s">
        <v>754</v>
      </c>
      <c r="F6" s="2980" t="s">
        <v>957</v>
      </c>
      <c r="G6" s="3657" t="s">
        <v>530</v>
      </c>
      <c r="H6" s="3657"/>
      <c r="I6" s="3657"/>
      <c r="J6" s="3657"/>
      <c r="K6" s="3657"/>
      <c r="L6" s="3010" t="s">
        <v>956</v>
      </c>
      <c r="Q6" s="1460" t="s">
        <v>5557</v>
      </c>
      <c r="R6" s="1755" t="str">
        <f>HYPERLINK("#", "統計表リンク")</f>
        <v>統計表リンク</v>
      </c>
    </row>
    <row r="7" spans="1:26" ht="16" customHeight="1">
      <c r="A7" s="3659"/>
      <c r="B7" s="3258"/>
      <c r="C7" s="3258"/>
      <c r="D7" s="3258"/>
      <c r="E7" s="3258"/>
      <c r="F7" s="3258"/>
      <c r="G7" s="3009" t="s">
        <v>955</v>
      </c>
      <c r="H7" s="3009"/>
      <c r="I7" s="3009"/>
      <c r="J7" s="3009"/>
      <c r="K7" s="3009"/>
      <c r="L7" s="3010"/>
    </row>
    <row r="8" spans="1:26" ht="16" customHeight="1">
      <c r="A8" s="3659"/>
      <c r="B8" s="3258"/>
      <c r="C8" s="3258"/>
      <c r="D8" s="3258"/>
      <c r="E8" s="3258"/>
      <c r="F8" s="3258"/>
      <c r="G8" s="371" t="s">
        <v>8842</v>
      </c>
      <c r="H8" s="371">
        <v>4</v>
      </c>
      <c r="I8" s="45">
        <v>5</v>
      </c>
      <c r="J8" s="45">
        <v>6</v>
      </c>
      <c r="K8" s="45">
        <v>7</v>
      </c>
      <c r="L8" s="3010"/>
    </row>
    <row r="9" spans="1:26" ht="17.149999999999999" customHeight="1">
      <c r="A9" s="515">
        <v>1</v>
      </c>
      <c r="B9" s="514" t="s">
        <v>1049</v>
      </c>
      <c r="C9" s="513" t="s">
        <v>1048</v>
      </c>
      <c r="D9" s="512" t="s">
        <v>1047</v>
      </c>
      <c r="E9" s="511" t="s">
        <v>1046</v>
      </c>
      <c r="F9" s="510">
        <v>1370.6</v>
      </c>
      <c r="G9" s="509">
        <v>44</v>
      </c>
      <c r="H9" s="509">
        <v>42</v>
      </c>
      <c r="I9" s="2187" t="s">
        <v>4191</v>
      </c>
      <c r="J9" s="2187" t="s">
        <v>4191</v>
      </c>
      <c r="K9" s="2187" t="s">
        <v>7412</v>
      </c>
      <c r="L9" s="487"/>
    </row>
    <row r="10" spans="1:26" ht="17.149999999999999" customHeight="1">
      <c r="A10" s="492">
        <v>2</v>
      </c>
      <c r="B10" s="491" t="s">
        <v>1045</v>
      </c>
      <c r="C10" s="507" t="s">
        <v>1081</v>
      </c>
      <c r="D10" s="504" t="s">
        <v>1044</v>
      </c>
      <c r="E10" s="508" t="s">
        <v>8845</v>
      </c>
      <c r="F10" s="510">
        <v>854.34</v>
      </c>
      <c r="G10" s="488">
        <v>25</v>
      </c>
      <c r="H10" s="488">
        <v>33</v>
      </c>
      <c r="I10" s="488">
        <v>41</v>
      </c>
      <c r="J10" s="488">
        <v>52</v>
      </c>
      <c r="K10" s="488">
        <v>39.060869565217388</v>
      </c>
      <c r="L10" s="505"/>
    </row>
    <row r="11" spans="1:26" ht="17.149999999999999" customHeight="1">
      <c r="A11" s="515">
        <v>3</v>
      </c>
      <c r="B11" s="491" t="s">
        <v>1041</v>
      </c>
      <c r="C11" s="490" t="s">
        <v>1040</v>
      </c>
      <c r="D11" s="504" t="s">
        <v>1039</v>
      </c>
      <c r="E11" s="503" t="s">
        <v>1038</v>
      </c>
      <c r="F11" s="510">
        <v>326.10000000000002</v>
      </c>
      <c r="G11" s="488">
        <v>13</v>
      </c>
      <c r="H11" s="488">
        <v>16</v>
      </c>
      <c r="I11" s="488">
        <v>13</v>
      </c>
      <c r="J11" s="488">
        <v>18</v>
      </c>
      <c r="K11" s="488">
        <v>22.494880546075084</v>
      </c>
      <c r="L11" s="499" t="s">
        <v>960</v>
      </c>
    </row>
    <row r="12" spans="1:26" ht="17.149999999999999" customHeight="1">
      <c r="A12" s="492">
        <v>4</v>
      </c>
      <c r="B12" s="491" t="s">
        <v>1037</v>
      </c>
      <c r="C12" s="490" t="s">
        <v>8846</v>
      </c>
      <c r="D12" s="504" t="s">
        <v>1036</v>
      </c>
      <c r="E12" s="503" t="s">
        <v>7198</v>
      </c>
      <c r="F12" s="2754">
        <v>1173.42</v>
      </c>
      <c r="G12" s="488">
        <v>19</v>
      </c>
      <c r="H12" s="488">
        <v>22</v>
      </c>
      <c r="I12" s="488">
        <v>32</v>
      </c>
      <c r="J12" s="488">
        <v>41</v>
      </c>
      <c r="K12" s="488">
        <v>39.866666666666667</v>
      </c>
      <c r="L12" s="499"/>
    </row>
    <row r="13" spans="1:26" ht="17.149999999999999" customHeight="1">
      <c r="A13" s="515">
        <v>5</v>
      </c>
      <c r="B13" s="491" t="s">
        <v>1034</v>
      </c>
      <c r="C13" s="490" t="s">
        <v>4529</v>
      </c>
      <c r="D13" s="504" t="s">
        <v>1033</v>
      </c>
      <c r="E13" s="503" t="s">
        <v>4530</v>
      </c>
      <c r="F13" s="510">
        <v>1244.5999999999999</v>
      </c>
      <c r="G13" s="488">
        <v>31</v>
      </c>
      <c r="H13" s="488">
        <v>33</v>
      </c>
      <c r="I13" s="488">
        <v>35</v>
      </c>
      <c r="J13" s="2295" t="s">
        <v>4191</v>
      </c>
      <c r="K13" s="2295" t="s">
        <v>8843</v>
      </c>
      <c r="L13" s="499"/>
    </row>
    <row r="14" spans="1:26" ht="17.149999999999999" customHeight="1">
      <c r="A14" s="492">
        <v>6</v>
      </c>
      <c r="B14" s="491" t="s">
        <v>1031</v>
      </c>
      <c r="C14" s="490" t="s">
        <v>1030</v>
      </c>
      <c r="D14" s="504" t="s">
        <v>1029</v>
      </c>
      <c r="E14" s="503" t="s">
        <v>1028</v>
      </c>
      <c r="F14" s="510">
        <v>365.6</v>
      </c>
      <c r="G14" s="488">
        <v>20</v>
      </c>
      <c r="H14" s="488">
        <v>17</v>
      </c>
      <c r="I14" s="488">
        <v>19</v>
      </c>
      <c r="J14" s="488">
        <v>22</v>
      </c>
      <c r="K14" s="488">
        <v>18.726962457337883</v>
      </c>
      <c r="L14" s="499" t="s">
        <v>8844</v>
      </c>
    </row>
    <row r="15" spans="1:26" ht="17.149999999999999" customHeight="1">
      <c r="A15" s="515">
        <v>7</v>
      </c>
      <c r="B15" s="491" t="s">
        <v>1027</v>
      </c>
      <c r="C15" s="490" t="s">
        <v>1026</v>
      </c>
      <c r="D15" s="504" t="s">
        <v>1021</v>
      </c>
      <c r="E15" s="503" t="s">
        <v>1020</v>
      </c>
      <c r="F15" s="510">
        <v>368.9</v>
      </c>
      <c r="G15" s="488">
        <v>15</v>
      </c>
      <c r="H15" s="488">
        <v>13</v>
      </c>
      <c r="I15" s="488">
        <v>16</v>
      </c>
      <c r="J15" s="488">
        <v>19</v>
      </c>
      <c r="K15" s="488">
        <v>16.197952218430036</v>
      </c>
      <c r="L15" s="499" t="s">
        <v>8844</v>
      </c>
    </row>
    <row r="16" spans="1:26" ht="17.149999999999999" customHeight="1">
      <c r="A16" s="492">
        <v>8</v>
      </c>
      <c r="B16" s="491" t="s">
        <v>1025</v>
      </c>
      <c r="C16" s="490" t="s">
        <v>1024</v>
      </c>
      <c r="D16" s="504" t="s">
        <v>1021</v>
      </c>
      <c r="E16" s="503" t="s">
        <v>1020</v>
      </c>
      <c r="F16" s="510">
        <v>377.8</v>
      </c>
      <c r="G16" s="488">
        <v>16</v>
      </c>
      <c r="H16" s="488">
        <v>12</v>
      </c>
      <c r="I16" s="488">
        <v>19</v>
      </c>
      <c r="J16" s="488">
        <v>23</v>
      </c>
      <c r="K16" s="488">
        <v>24.843003412969285</v>
      </c>
      <c r="L16" s="499" t="s">
        <v>8844</v>
      </c>
    </row>
    <row r="17" spans="1:12" ht="17.149999999999999" customHeight="1">
      <c r="A17" s="515">
        <v>9</v>
      </c>
      <c r="B17" s="491" t="s">
        <v>1023</v>
      </c>
      <c r="C17" s="490" t="s">
        <v>1022</v>
      </c>
      <c r="D17" s="504" t="s">
        <v>1021</v>
      </c>
      <c r="E17" s="503" t="s">
        <v>1020</v>
      </c>
      <c r="F17" s="510">
        <v>418.3</v>
      </c>
      <c r="G17" s="488">
        <v>30</v>
      </c>
      <c r="H17" s="488">
        <v>31</v>
      </c>
      <c r="I17" s="488">
        <v>35</v>
      </c>
      <c r="J17" s="488">
        <v>40</v>
      </c>
      <c r="K17" s="488">
        <v>39.205797101449278</v>
      </c>
      <c r="L17" s="506"/>
    </row>
    <row r="18" spans="1:12" ht="17.149999999999999" customHeight="1">
      <c r="A18" s="492">
        <v>10</v>
      </c>
      <c r="B18" s="491" t="s">
        <v>1019</v>
      </c>
      <c r="C18" s="490" t="s">
        <v>1018</v>
      </c>
      <c r="D18" s="504" t="s">
        <v>1017</v>
      </c>
      <c r="E18" s="503" t="s">
        <v>1016</v>
      </c>
      <c r="F18" s="510">
        <v>469.4</v>
      </c>
      <c r="G18" s="488">
        <v>36</v>
      </c>
      <c r="H18" s="488">
        <v>38</v>
      </c>
      <c r="I18" s="488">
        <v>49</v>
      </c>
      <c r="J18" s="488">
        <v>50</v>
      </c>
      <c r="K18" s="488">
        <v>61.518840579710144</v>
      </c>
      <c r="L18" s="505"/>
    </row>
    <row r="19" spans="1:12" ht="17.149999999999999" customHeight="1">
      <c r="A19" s="515">
        <v>11</v>
      </c>
      <c r="B19" s="491" t="s">
        <v>1015</v>
      </c>
      <c r="C19" s="490" t="s">
        <v>1014</v>
      </c>
      <c r="D19" s="504" t="s">
        <v>1009</v>
      </c>
      <c r="E19" s="503" t="s">
        <v>1008</v>
      </c>
      <c r="F19" s="510">
        <v>341.3</v>
      </c>
      <c r="G19" s="488">
        <v>9</v>
      </c>
      <c r="H19" s="488">
        <v>11</v>
      </c>
      <c r="I19" s="488">
        <v>20</v>
      </c>
      <c r="J19" s="488">
        <v>21</v>
      </c>
      <c r="K19" s="488">
        <v>20.167235494880547</v>
      </c>
      <c r="L19" s="499" t="s">
        <v>8844</v>
      </c>
    </row>
    <row r="20" spans="1:12" ht="17.149999999999999" customHeight="1">
      <c r="A20" s="492">
        <v>12</v>
      </c>
      <c r="B20" s="491" t="s">
        <v>1013</v>
      </c>
      <c r="C20" s="490" t="s">
        <v>1012</v>
      </c>
      <c r="D20" s="504" t="s">
        <v>1009</v>
      </c>
      <c r="E20" s="503" t="s">
        <v>1008</v>
      </c>
      <c r="F20" s="510">
        <v>399</v>
      </c>
      <c r="G20" s="488">
        <v>11</v>
      </c>
      <c r="H20" s="488">
        <v>14</v>
      </c>
      <c r="I20" s="488">
        <v>23</v>
      </c>
      <c r="J20" s="488">
        <v>31</v>
      </c>
      <c r="K20" s="488">
        <v>28.856655290102388</v>
      </c>
      <c r="L20" s="499" t="s">
        <v>8844</v>
      </c>
    </row>
    <row r="21" spans="1:12" ht="17.149999999999999" customHeight="1">
      <c r="A21" s="515">
        <v>13</v>
      </c>
      <c r="B21" s="491" t="s">
        <v>1011</v>
      </c>
      <c r="C21" s="490" t="s">
        <v>1010</v>
      </c>
      <c r="D21" s="504" t="s">
        <v>1009</v>
      </c>
      <c r="E21" s="503" t="s">
        <v>1008</v>
      </c>
      <c r="F21" s="510">
        <v>332.8</v>
      </c>
      <c r="G21" s="488">
        <v>24</v>
      </c>
      <c r="H21" s="488">
        <v>17</v>
      </c>
      <c r="I21" s="488">
        <v>20</v>
      </c>
      <c r="J21" s="488">
        <v>22</v>
      </c>
      <c r="K21" s="488">
        <v>20.651877133105803</v>
      </c>
      <c r="L21" s="499" t="s">
        <v>8844</v>
      </c>
    </row>
    <row r="22" spans="1:12" ht="17.149999999999999" customHeight="1">
      <c r="A22" s="492">
        <v>14</v>
      </c>
      <c r="B22" s="491" t="s">
        <v>1007</v>
      </c>
      <c r="C22" s="490" t="s">
        <v>1006</v>
      </c>
      <c r="D22" s="504" t="s">
        <v>1005</v>
      </c>
      <c r="E22" s="503" t="s">
        <v>1004</v>
      </c>
      <c r="F22" s="510">
        <v>327.39999999999998</v>
      </c>
      <c r="G22" s="488">
        <v>43</v>
      </c>
      <c r="H22" s="488">
        <v>44</v>
      </c>
      <c r="I22" s="488">
        <v>38</v>
      </c>
      <c r="J22" s="488">
        <v>56</v>
      </c>
      <c r="K22" s="488">
        <v>60.69283276450512</v>
      </c>
      <c r="L22" s="499" t="s">
        <v>8844</v>
      </c>
    </row>
    <row r="23" spans="1:12" ht="17.149999999999999" customHeight="1">
      <c r="A23" s="515">
        <v>15</v>
      </c>
      <c r="B23" s="491" t="s">
        <v>1003</v>
      </c>
      <c r="C23" s="490" t="s">
        <v>1002</v>
      </c>
      <c r="D23" s="504" t="s">
        <v>1001</v>
      </c>
      <c r="E23" s="503" t="s">
        <v>1000</v>
      </c>
      <c r="F23" s="510">
        <v>350.3</v>
      </c>
      <c r="G23" s="488">
        <v>14</v>
      </c>
      <c r="H23" s="488">
        <v>17</v>
      </c>
      <c r="I23" s="488">
        <v>26</v>
      </c>
      <c r="J23" s="488">
        <v>18</v>
      </c>
      <c r="K23" s="488">
        <v>18.1740614334471</v>
      </c>
      <c r="L23" s="499" t="s">
        <v>8844</v>
      </c>
    </row>
    <row r="24" spans="1:12" ht="17.149999999999999" customHeight="1">
      <c r="A24" s="492">
        <v>16</v>
      </c>
      <c r="B24" s="491" t="s">
        <v>999</v>
      </c>
      <c r="C24" s="490" t="s">
        <v>998</v>
      </c>
      <c r="D24" s="504" t="s">
        <v>997</v>
      </c>
      <c r="E24" s="503" t="s">
        <v>996</v>
      </c>
      <c r="F24" s="510">
        <v>359.8</v>
      </c>
      <c r="G24" s="488">
        <v>22</v>
      </c>
      <c r="H24" s="488">
        <v>22</v>
      </c>
      <c r="I24" s="488">
        <v>30</v>
      </c>
      <c r="J24" s="488">
        <v>40</v>
      </c>
      <c r="K24" s="488">
        <v>36.767918088737204</v>
      </c>
      <c r="L24" s="499" t="s">
        <v>8844</v>
      </c>
    </row>
    <row r="25" spans="1:12" ht="17.149999999999999" customHeight="1">
      <c r="A25" s="515">
        <v>17</v>
      </c>
      <c r="B25" s="491" t="s">
        <v>995</v>
      </c>
      <c r="C25" s="490" t="s">
        <v>994</v>
      </c>
      <c r="D25" s="504" t="s">
        <v>993</v>
      </c>
      <c r="E25" s="503" t="s">
        <v>992</v>
      </c>
      <c r="F25" s="510">
        <v>589.70000000000005</v>
      </c>
      <c r="G25" s="488">
        <v>10</v>
      </c>
      <c r="H25" s="488">
        <v>19</v>
      </c>
      <c r="I25" s="488">
        <v>23</v>
      </c>
      <c r="J25" s="488">
        <v>32</v>
      </c>
      <c r="K25" s="488">
        <v>27.348122866894197</v>
      </c>
      <c r="L25" s="499" t="s">
        <v>8844</v>
      </c>
    </row>
    <row r="26" spans="1:12" ht="17.149999999999999" customHeight="1">
      <c r="A26" s="492">
        <v>18</v>
      </c>
      <c r="B26" s="498" t="s">
        <v>991</v>
      </c>
      <c r="C26" s="502" t="s">
        <v>990</v>
      </c>
      <c r="D26" s="501" t="s">
        <v>989</v>
      </c>
      <c r="E26" s="500" t="s">
        <v>988</v>
      </c>
      <c r="F26" s="510">
        <v>338.1</v>
      </c>
      <c r="G26" s="496">
        <v>20</v>
      </c>
      <c r="H26" s="496">
        <v>11</v>
      </c>
      <c r="I26" s="496">
        <v>13</v>
      </c>
      <c r="J26" s="496">
        <v>16</v>
      </c>
      <c r="K26" s="496">
        <v>16.689419795221841</v>
      </c>
      <c r="L26" s="495" t="s">
        <v>8844</v>
      </c>
    </row>
    <row r="27" spans="1:12" ht="17.149999999999999" customHeight="1">
      <c r="A27" s="515">
        <v>19</v>
      </c>
      <c r="B27" s="498" t="s">
        <v>987</v>
      </c>
      <c r="C27" s="497" t="s">
        <v>986</v>
      </c>
      <c r="D27" s="408" t="s">
        <v>985</v>
      </c>
      <c r="E27" s="32" t="s">
        <v>984</v>
      </c>
      <c r="F27" s="510">
        <v>365.8</v>
      </c>
      <c r="G27" s="496">
        <v>11</v>
      </c>
      <c r="H27" s="496">
        <v>10</v>
      </c>
      <c r="I27" s="496">
        <v>16</v>
      </c>
      <c r="J27" s="496">
        <v>22</v>
      </c>
      <c r="K27" s="496">
        <v>18.774744027303754</v>
      </c>
      <c r="L27" s="495" t="s">
        <v>8844</v>
      </c>
    </row>
    <row r="28" spans="1:12" ht="17.149999999999999" customHeight="1">
      <c r="A28" s="492">
        <v>20</v>
      </c>
      <c r="B28" s="491" t="s">
        <v>983</v>
      </c>
      <c r="C28" s="494" t="s">
        <v>982</v>
      </c>
      <c r="D28" s="408" t="s">
        <v>981</v>
      </c>
      <c r="E28" s="32" t="s">
        <v>1085</v>
      </c>
      <c r="F28" s="510">
        <v>374.9</v>
      </c>
      <c r="G28" s="488">
        <v>21</v>
      </c>
      <c r="H28" s="488">
        <v>16</v>
      </c>
      <c r="I28" s="488">
        <v>21</v>
      </c>
      <c r="J28" s="488">
        <v>25</v>
      </c>
      <c r="K28" s="488">
        <v>24.457337883959045</v>
      </c>
      <c r="L28" s="499" t="s">
        <v>8844</v>
      </c>
    </row>
    <row r="29" spans="1:12" ht="17.149999999999999" customHeight="1">
      <c r="A29" s="515">
        <v>21</v>
      </c>
      <c r="B29" s="491" t="s">
        <v>980</v>
      </c>
      <c r="C29" s="494" t="s">
        <v>979</v>
      </c>
      <c r="D29" s="408" t="s">
        <v>978</v>
      </c>
      <c r="E29" s="32" t="s">
        <v>8847</v>
      </c>
      <c r="F29" s="510">
        <v>408.6</v>
      </c>
      <c r="G29" s="488">
        <v>17</v>
      </c>
      <c r="H29" s="488">
        <v>18</v>
      </c>
      <c r="I29" s="488">
        <v>21</v>
      </c>
      <c r="J29" s="488">
        <v>26</v>
      </c>
      <c r="K29" s="488">
        <v>24.102389078498295</v>
      </c>
      <c r="L29" s="499" t="s">
        <v>8844</v>
      </c>
    </row>
    <row r="30" spans="1:12" ht="17.149999999999999" customHeight="1">
      <c r="A30" s="492">
        <v>22</v>
      </c>
      <c r="B30" s="491" t="s">
        <v>977</v>
      </c>
      <c r="C30" s="494" t="s">
        <v>976</v>
      </c>
      <c r="D30" s="408" t="s">
        <v>975</v>
      </c>
      <c r="E30" s="32" t="s">
        <v>2532</v>
      </c>
      <c r="F30" s="510">
        <v>367.7</v>
      </c>
      <c r="G30" s="488">
        <v>12</v>
      </c>
      <c r="H30" s="488">
        <v>12</v>
      </c>
      <c r="I30" s="488">
        <v>12</v>
      </c>
      <c r="J30" s="488">
        <v>15</v>
      </c>
      <c r="K30" s="488">
        <v>16.085324232081913</v>
      </c>
      <c r="L30" s="499" t="s">
        <v>8844</v>
      </c>
    </row>
    <row r="31" spans="1:12" ht="17.149999999999999" customHeight="1">
      <c r="A31" s="515">
        <v>23</v>
      </c>
      <c r="B31" s="491" t="s">
        <v>974</v>
      </c>
      <c r="C31" s="494" t="s">
        <v>973</v>
      </c>
      <c r="D31" s="408" t="s">
        <v>972</v>
      </c>
      <c r="E31" s="32" t="s">
        <v>971</v>
      </c>
      <c r="F31" s="510">
        <v>375.6</v>
      </c>
      <c r="G31" s="488">
        <v>26</v>
      </c>
      <c r="H31" s="488">
        <v>23</v>
      </c>
      <c r="I31" s="488">
        <v>26</v>
      </c>
      <c r="J31" s="488">
        <v>24</v>
      </c>
      <c r="K31" s="488">
        <v>25.679180887372013</v>
      </c>
      <c r="L31" s="499" t="s">
        <v>8844</v>
      </c>
    </row>
    <row r="32" spans="1:12" ht="17.149999999999999" customHeight="1">
      <c r="A32" s="492">
        <v>24</v>
      </c>
      <c r="B32" s="491" t="s">
        <v>970</v>
      </c>
      <c r="C32" s="494" t="s">
        <v>969</v>
      </c>
      <c r="D32" s="408" t="s">
        <v>745</v>
      </c>
      <c r="E32" s="32" t="s">
        <v>968</v>
      </c>
      <c r="F32" s="510">
        <v>484.7</v>
      </c>
      <c r="G32" s="488">
        <v>31</v>
      </c>
      <c r="H32" s="488">
        <v>24</v>
      </c>
      <c r="I32" s="488">
        <v>18</v>
      </c>
      <c r="J32" s="488">
        <v>19</v>
      </c>
      <c r="K32" s="488">
        <v>15.610921501706486</v>
      </c>
      <c r="L32" s="499" t="s">
        <v>8844</v>
      </c>
    </row>
    <row r="33" spans="1:18" ht="17.149999999999999" customHeight="1">
      <c r="A33" s="515">
        <v>25</v>
      </c>
      <c r="B33" s="498" t="s">
        <v>967</v>
      </c>
      <c r="C33" s="497" t="s">
        <v>966</v>
      </c>
      <c r="D33" s="408" t="s">
        <v>965</v>
      </c>
      <c r="E33" s="32" t="s">
        <v>964</v>
      </c>
      <c r="F33" s="510">
        <v>420.9</v>
      </c>
      <c r="G33" s="496">
        <v>16</v>
      </c>
      <c r="H33" s="496">
        <v>19</v>
      </c>
      <c r="I33" s="496">
        <v>28</v>
      </c>
      <c r="J33" s="496">
        <v>25</v>
      </c>
      <c r="K33" s="496">
        <v>22.696245733788395</v>
      </c>
      <c r="L33" s="495" t="s">
        <v>8844</v>
      </c>
    </row>
    <row r="34" spans="1:18" ht="17.149999999999999" customHeight="1">
      <c r="A34" s="492">
        <v>26</v>
      </c>
      <c r="B34" s="491" t="s">
        <v>963</v>
      </c>
      <c r="C34" s="494" t="s">
        <v>962</v>
      </c>
      <c r="D34" s="408" t="s">
        <v>961</v>
      </c>
      <c r="E34" s="32" t="s">
        <v>8848</v>
      </c>
      <c r="F34" s="510">
        <v>280.2</v>
      </c>
      <c r="G34" s="488">
        <v>10</v>
      </c>
      <c r="H34" s="488">
        <v>9</v>
      </c>
      <c r="I34" s="488">
        <v>18</v>
      </c>
      <c r="J34" s="488">
        <v>18</v>
      </c>
      <c r="K34" s="488">
        <v>20.320819112627987</v>
      </c>
      <c r="L34" s="493" t="s">
        <v>8844</v>
      </c>
    </row>
    <row r="35" spans="1:18" ht="17.149999999999999" customHeight="1">
      <c r="A35" s="2387" t="s">
        <v>7713</v>
      </c>
      <c r="L35" s="4"/>
    </row>
    <row r="36" spans="1:18" ht="17.149999999999999" customHeight="1">
      <c r="A36" s="2387" t="s">
        <v>7712</v>
      </c>
    </row>
    <row r="37" spans="1:18" ht="17.149999999999999" customHeight="1">
      <c r="A37" s="2387" t="s">
        <v>7714</v>
      </c>
    </row>
    <row r="38" spans="1:18" ht="17.149999999999999" customHeight="1">
      <c r="A38" s="2388" t="s">
        <v>8849</v>
      </c>
    </row>
    <row r="39" spans="1:18" ht="17.149999999999999" customHeight="1">
      <c r="A39" s="2388" t="s">
        <v>8850</v>
      </c>
    </row>
    <row r="40" spans="1:18" ht="17.149999999999999" customHeight="1">
      <c r="A40" s="2188"/>
      <c r="L40" s="4" t="s">
        <v>6483</v>
      </c>
    </row>
    <row r="41" spans="1:18" ht="17.149999999999999" customHeight="1">
      <c r="L41" s="4"/>
      <c r="M41" s="4"/>
    </row>
    <row r="42" spans="1:18" ht="16" customHeight="1">
      <c r="A42" s="21" t="s">
        <v>959</v>
      </c>
      <c r="L42" s="4" t="str">
        <f>Q42</f>
        <v>（令和8年4月1日現在）</v>
      </c>
      <c r="N42" s="1188" t="s">
        <v>5132</v>
      </c>
      <c r="O42" s="1437"/>
      <c r="P42" s="1189" t="s">
        <v>4618</v>
      </c>
      <c r="Q42" s="1525" t="str">
        <f>設定!$B$14</f>
        <v>（令和8年4月1日現在）</v>
      </c>
    </row>
    <row r="43" spans="1:18" ht="16" customHeight="1">
      <c r="A43" s="3658"/>
      <c r="B43" s="3258" t="s">
        <v>958</v>
      </c>
      <c r="C43" s="3258" t="s">
        <v>398</v>
      </c>
      <c r="D43" s="3258" t="s">
        <v>802</v>
      </c>
      <c r="E43" s="3258" t="s">
        <v>754</v>
      </c>
      <c r="F43" s="3258" t="s">
        <v>957</v>
      </c>
      <c r="G43" s="3657" t="s">
        <v>530</v>
      </c>
      <c r="H43" s="3657"/>
      <c r="I43" s="3657"/>
      <c r="J43" s="3657"/>
      <c r="K43" s="3657"/>
      <c r="L43" s="3010" t="s">
        <v>956</v>
      </c>
      <c r="N43" s="1405"/>
      <c r="O43" s="1192"/>
      <c r="P43" s="1189" t="s">
        <v>4619</v>
      </c>
      <c r="Q43" s="1460" t="s">
        <v>5519</v>
      </c>
      <c r="R43" s="1755" t="str">
        <f>HYPERLINK("#", "統計表リンク")</f>
        <v>統計表リンク</v>
      </c>
    </row>
    <row r="44" spans="1:18" ht="16" customHeight="1">
      <c r="A44" s="3658"/>
      <c r="B44" s="3258"/>
      <c r="C44" s="3258"/>
      <c r="D44" s="3258"/>
      <c r="E44" s="3258"/>
      <c r="F44" s="3258"/>
      <c r="G44" s="3009" t="s">
        <v>955</v>
      </c>
      <c r="H44" s="3009"/>
      <c r="I44" s="3009"/>
      <c r="J44" s="3009"/>
      <c r="K44" s="3009"/>
      <c r="L44" s="3010"/>
      <c r="Q44" s="1460" t="s">
        <v>5520</v>
      </c>
      <c r="R44" s="1755" t="str">
        <f>HYPERLINK("#", "統計表リンク")</f>
        <v>統計表リンク</v>
      </c>
    </row>
    <row r="45" spans="1:18" ht="16" customHeight="1">
      <c r="A45" s="3658"/>
      <c r="B45" s="3258"/>
      <c r="C45" s="3258"/>
      <c r="D45" s="3258"/>
      <c r="E45" s="3258"/>
      <c r="F45" s="3258"/>
      <c r="G45" s="371" t="s">
        <v>8842</v>
      </c>
      <c r="H45" s="371">
        <v>4</v>
      </c>
      <c r="I45" s="45">
        <v>5</v>
      </c>
      <c r="J45" s="45">
        <v>6</v>
      </c>
      <c r="K45" s="45">
        <v>7</v>
      </c>
      <c r="L45" s="3010"/>
    </row>
    <row r="46" spans="1:18" ht="17.149999999999999" customHeight="1">
      <c r="A46" s="492">
        <v>1</v>
      </c>
      <c r="B46" s="2189" t="s">
        <v>6657</v>
      </c>
      <c r="C46" s="2190" t="s">
        <v>6658</v>
      </c>
      <c r="D46" s="2191" t="s">
        <v>6661</v>
      </c>
      <c r="E46" s="2191" t="s">
        <v>6662</v>
      </c>
      <c r="F46" s="2192">
        <v>779.48</v>
      </c>
      <c r="G46" s="2193">
        <v>68</v>
      </c>
      <c r="H46" s="2193">
        <v>78</v>
      </c>
      <c r="I46" s="2194">
        <v>95</v>
      </c>
      <c r="J46" s="2194">
        <v>92</v>
      </c>
      <c r="K46" s="2194">
        <v>95</v>
      </c>
      <c r="L46" s="2196"/>
    </row>
    <row r="47" spans="1:18" ht="45.75" customHeight="1">
      <c r="A47" s="2195">
        <v>2</v>
      </c>
      <c r="B47" s="170" t="s">
        <v>6659</v>
      </c>
      <c r="C47" s="412" t="s">
        <v>6660</v>
      </c>
      <c r="D47" s="2197" t="s">
        <v>6635</v>
      </c>
      <c r="E47" s="2197" t="s">
        <v>6619</v>
      </c>
      <c r="F47" s="524">
        <v>118.15</v>
      </c>
      <c r="G47" s="489" t="s">
        <v>4191</v>
      </c>
      <c r="H47" s="489">
        <v>122</v>
      </c>
      <c r="I47" s="489">
        <v>146</v>
      </c>
      <c r="J47" s="488">
        <v>182</v>
      </c>
      <c r="K47" s="488">
        <v>183</v>
      </c>
      <c r="L47" s="2198" t="s">
        <v>6719</v>
      </c>
    </row>
    <row r="48" spans="1:18" ht="16.5" customHeight="1">
      <c r="A48" s="2211">
        <v>3</v>
      </c>
      <c r="B48" s="2214" t="s">
        <v>7180</v>
      </c>
      <c r="C48" s="2215" t="s">
        <v>7181</v>
      </c>
      <c r="D48" s="2216" t="s">
        <v>7182</v>
      </c>
      <c r="E48" s="2216" t="s">
        <v>7786</v>
      </c>
      <c r="F48" s="524">
        <v>1168.02</v>
      </c>
      <c r="G48" s="489" t="s">
        <v>4191</v>
      </c>
      <c r="H48" s="489" t="s">
        <v>4191</v>
      </c>
      <c r="I48" s="489">
        <v>117</v>
      </c>
      <c r="J48" s="489">
        <v>102</v>
      </c>
      <c r="K48" s="2280">
        <v>112</v>
      </c>
      <c r="L48" s="1300"/>
    </row>
    <row r="49" spans="12:12" ht="21.75" customHeight="1">
      <c r="L49" s="4" t="s">
        <v>6484</v>
      </c>
    </row>
  </sheetData>
  <sheetProtection algorithmName="SHA-512" hashValue="ds156iLsrUS5quBEltAvCaenjH7nAOs1jU7H4Iv3Dcz+JYLZe+vrjXch56TE9mUqsrFSBcCtbdbq/Cc0It8Xcg==" saltValue="S1EYohE5F9+qDGZodAun7w==" spinCount="100000" sheet="1" objects="1" scenarios="1"/>
  <customSheetViews>
    <customSheetView guid="{0048CC1A-5574-4F72-829A-CCCEAA565538}" showPageBreaks="1" fitToPage="1" printArea="1" view="pageBreakPreview">
      <selection activeCell="L12" sqref="L12:L13"/>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25">
      <selection activeCell="R5" sqref="R5"/>
      <pageMargins left="0.78740157480314965" right="0.78740157480314965" top="0.98425196850393704" bottom="0.98425196850393704" header="0.51181102362204722" footer="0.51181102362204722"/>
      <printOptions horizontalCentered="1"/>
      <headerFooter alignWithMargins="0"/>
    </customSheetView>
  </customSheetViews>
  <mergeCells count="20">
    <mergeCell ref="A1:D1"/>
    <mergeCell ref="A2:D2"/>
    <mergeCell ref="D6:D8"/>
    <mergeCell ref="E6:E8"/>
    <mergeCell ref="A6:A8"/>
    <mergeCell ref="B6:B8"/>
    <mergeCell ref="C6:C8"/>
    <mergeCell ref="A43:A45"/>
    <mergeCell ref="B43:B45"/>
    <mergeCell ref="C43:C45"/>
    <mergeCell ref="D43:D45"/>
    <mergeCell ref="E43:E45"/>
    <mergeCell ref="L43:L45"/>
    <mergeCell ref="G43:K43"/>
    <mergeCell ref="G6:K6"/>
    <mergeCell ref="G44:K44"/>
    <mergeCell ref="F43:F45"/>
    <mergeCell ref="F6:F8"/>
    <mergeCell ref="G7:K7"/>
    <mergeCell ref="L6:L8"/>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Z51"/>
  <sheetViews>
    <sheetView view="pageBreakPreview" topLeftCell="A26" zoomScaleNormal="75" zoomScaleSheetLayoutView="100" workbookViewId="0">
      <selection activeCell="S25" sqref="S25"/>
    </sheetView>
  </sheetViews>
  <sheetFormatPr defaultColWidth="9" defaultRowHeight="18" customHeight="1"/>
  <cols>
    <col min="1" max="1" width="3.58203125" style="2" customWidth="1"/>
    <col min="2" max="2" width="10.58203125" style="2" customWidth="1"/>
    <col min="3" max="3" width="13.58203125" style="2" customWidth="1"/>
    <col min="4" max="5" width="7.58203125" style="6" customWidth="1"/>
    <col min="6" max="6" width="7.58203125" style="2" customWidth="1"/>
    <col min="7" max="8" width="5.58203125" style="2" customWidth="1"/>
    <col min="9" max="12" width="5.58203125" style="6" customWidth="1"/>
    <col min="13" max="13" width="5.58203125" style="2" customWidth="1"/>
    <col min="14" max="14" width="5.5" style="2" customWidth="1"/>
    <col min="15" max="19" width="10.58203125" style="2" hidden="1" customWidth="1"/>
    <col min="20" max="24" width="10.58203125" style="2" customWidth="1"/>
    <col min="25" max="16384" width="9" style="2"/>
  </cols>
  <sheetData>
    <row r="1" spans="1:26" s="18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c r="Z1" s="1182"/>
    </row>
    <row r="2" spans="1:26"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c r="Z2" s="1182"/>
    </row>
    <row r="3" spans="1:26" s="21" customFormat="1" ht="15" customHeight="1">
      <c r="A3" s="21" t="s">
        <v>1113</v>
      </c>
      <c r="C3" s="415"/>
      <c r="D3" s="415"/>
      <c r="F3" s="4" t="str">
        <f>R3</f>
        <v>（令和8年4月1日現在）</v>
      </c>
      <c r="J3" s="415"/>
      <c r="O3" s="1188" t="s">
        <v>5193</v>
      </c>
      <c r="P3" s="1437"/>
      <c r="Q3" s="1189" t="s">
        <v>4618</v>
      </c>
      <c r="R3" s="1525" t="str">
        <f>設定!$B$14</f>
        <v>（令和8年4月1日現在）</v>
      </c>
    </row>
    <row r="4" spans="1:26" ht="25" customHeight="1">
      <c r="A4" s="3258" t="s">
        <v>958</v>
      </c>
      <c r="B4" s="3258"/>
      <c r="C4" s="45" t="s">
        <v>398</v>
      </c>
      <c r="D4" s="45" t="s">
        <v>1107</v>
      </c>
      <c r="E4" s="45" t="s">
        <v>1106</v>
      </c>
      <c r="F4" s="539" t="s">
        <v>753</v>
      </c>
      <c r="G4" s="538"/>
      <c r="I4" s="538"/>
      <c r="J4" s="2"/>
      <c r="K4" s="484"/>
      <c r="L4" s="2"/>
      <c r="O4" s="1405"/>
      <c r="P4" s="1192"/>
      <c r="Q4" s="1189" t="s">
        <v>4619</v>
      </c>
      <c r="R4" s="1460" t="s">
        <v>5251</v>
      </c>
      <c r="S4" s="1755" t="str">
        <f>HYPERLINK("#", "統計表リンク")</f>
        <v>統計表リンク</v>
      </c>
    </row>
    <row r="5" spans="1:26" ht="15" customHeight="1">
      <c r="A5" s="3661" t="s">
        <v>1112</v>
      </c>
      <c r="B5" s="3661"/>
      <c r="C5" s="536" t="s">
        <v>414</v>
      </c>
      <c r="D5" s="519">
        <v>40743</v>
      </c>
      <c r="E5" s="32" t="s">
        <v>412</v>
      </c>
      <c r="F5" s="411">
        <v>2597.5700000000002</v>
      </c>
      <c r="G5" s="537"/>
      <c r="I5" s="484"/>
      <c r="J5" s="2"/>
      <c r="K5" s="535"/>
      <c r="L5" s="2"/>
    </row>
    <row r="6" spans="1:26" ht="15" customHeight="1">
      <c r="A6" s="3661" t="s">
        <v>1111</v>
      </c>
      <c r="B6" s="3661"/>
      <c r="C6" s="536" t="s">
        <v>1110</v>
      </c>
      <c r="D6" s="519">
        <v>37196</v>
      </c>
      <c r="E6" s="32" t="s">
        <v>1109</v>
      </c>
      <c r="F6" s="411">
        <v>321.77999999999997</v>
      </c>
      <c r="I6" s="484"/>
      <c r="J6" s="2"/>
      <c r="K6" s="535"/>
      <c r="L6" s="2"/>
    </row>
    <row r="7" spans="1:26" ht="15" customHeight="1">
      <c r="A7" s="11"/>
      <c r="B7" s="11"/>
      <c r="C7" s="11"/>
      <c r="D7" s="11"/>
      <c r="E7" s="1" t="s">
        <v>495</v>
      </c>
      <c r="F7" s="11"/>
      <c r="G7" s="11"/>
      <c r="H7" s="11"/>
      <c r="I7" s="11"/>
      <c r="J7" s="11"/>
      <c r="K7" s="11"/>
      <c r="L7" s="534"/>
      <c r="M7" s="11"/>
    </row>
    <row r="8" spans="1:26" ht="15" customHeight="1">
      <c r="B8" s="10"/>
      <c r="C8" s="10"/>
      <c r="D8" s="10"/>
      <c r="E8" s="10"/>
      <c r="G8" s="10"/>
      <c r="H8" s="10"/>
      <c r="I8" s="10"/>
      <c r="J8" s="10"/>
      <c r="K8" s="10"/>
      <c r="L8" s="10"/>
    </row>
    <row r="9" spans="1:26" s="21" customFormat="1" ht="15" customHeight="1">
      <c r="A9" s="21" t="s">
        <v>1108</v>
      </c>
      <c r="D9" s="3662">
        <f>SUM(G12:G48)</f>
        <v>3704</v>
      </c>
      <c r="E9" s="3662"/>
      <c r="F9" s="3662"/>
      <c r="G9" s="3662"/>
      <c r="J9" s="415"/>
      <c r="K9" s="415"/>
      <c r="L9" s="415"/>
      <c r="M9" s="532"/>
      <c r="O9" s="1188" t="s">
        <v>5252</v>
      </c>
      <c r="P9" s="1437"/>
      <c r="Q9" s="1189" t="s">
        <v>4618</v>
      </c>
      <c r="R9" s="1525" t="str">
        <f>設定!$B$14</f>
        <v>（令和8年4月1日現在）</v>
      </c>
    </row>
    <row r="10" spans="1:26" ht="15" customHeight="1">
      <c r="A10" s="98" t="s">
        <v>4081</v>
      </c>
      <c r="D10" s="3660">
        <f>SUM(H12:H48)</f>
        <v>3308</v>
      </c>
      <c r="E10" s="3660"/>
      <c r="F10" s="3660"/>
      <c r="G10" s="3660"/>
      <c r="J10" s="2"/>
      <c r="K10" s="2"/>
      <c r="L10" s="531"/>
      <c r="M10" s="530" t="str">
        <f>R9</f>
        <v>（令和8年4月1日現在）</v>
      </c>
      <c r="O10" s="1405"/>
      <c r="P10" s="1192"/>
      <c r="Q10" s="1189" t="s">
        <v>4619</v>
      </c>
      <c r="R10" s="1460" t="s">
        <v>5521</v>
      </c>
      <c r="S10" s="1755" t="str">
        <f>HYPERLINK("#", "統計表リンク")</f>
        <v>統計表リンク</v>
      </c>
    </row>
    <row r="11" spans="1:26" ht="39.75" customHeight="1">
      <c r="A11" s="529"/>
      <c r="B11" s="45" t="s">
        <v>399</v>
      </c>
      <c r="C11" s="525" t="s">
        <v>398</v>
      </c>
      <c r="D11" s="45" t="s">
        <v>1107</v>
      </c>
      <c r="E11" s="45" t="s">
        <v>1106</v>
      </c>
      <c r="F11" s="528" t="s">
        <v>753</v>
      </c>
      <c r="G11" s="45" t="s">
        <v>6814</v>
      </c>
      <c r="H11" s="527" t="s">
        <v>6815</v>
      </c>
      <c r="I11" s="527" t="s">
        <v>1105</v>
      </c>
      <c r="J11" s="526" t="s">
        <v>1104</v>
      </c>
      <c r="K11" s="45" t="s">
        <v>1103</v>
      </c>
      <c r="L11" s="525" t="s">
        <v>1102</v>
      </c>
      <c r="M11" s="525" t="s">
        <v>6816</v>
      </c>
      <c r="R11" s="1460" t="s">
        <v>5522</v>
      </c>
      <c r="S11" s="1755" t="str">
        <f>HYPERLINK("#", "統計表リンク")</f>
        <v>統計表リンク</v>
      </c>
    </row>
    <row r="12" spans="1:26" ht="15" customHeight="1">
      <c r="A12" s="520">
        <v>1</v>
      </c>
      <c r="B12" s="410" t="s">
        <v>1101</v>
      </c>
      <c r="C12" s="412" t="s">
        <v>7184</v>
      </c>
      <c r="D12" s="408" t="s">
        <v>7185</v>
      </c>
      <c r="E12" s="408" t="s">
        <v>1038</v>
      </c>
      <c r="F12" s="522">
        <v>641</v>
      </c>
      <c r="G12" s="518">
        <v>89</v>
      </c>
      <c r="H12" s="517">
        <v>68</v>
      </c>
      <c r="I12" s="32"/>
      <c r="J12" s="32" t="s">
        <v>3412</v>
      </c>
      <c r="K12" s="32"/>
      <c r="L12" s="412"/>
      <c r="M12" s="376" t="s">
        <v>4191</v>
      </c>
      <c r="N12" s="36"/>
    </row>
    <row r="13" spans="1:26" ht="15" customHeight="1">
      <c r="A13" s="520">
        <v>2</v>
      </c>
      <c r="B13" s="410" t="s">
        <v>1682</v>
      </c>
      <c r="C13" s="412" t="s">
        <v>7186</v>
      </c>
      <c r="D13" s="408" t="s">
        <v>7185</v>
      </c>
      <c r="E13" s="408" t="s">
        <v>1100</v>
      </c>
      <c r="F13" s="412">
        <v>615.79999999999995</v>
      </c>
      <c r="G13" s="518">
        <v>87</v>
      </c>
      <c r="H13" s="517">
        <v>78</v>
      </c>
      <c r="I13" s="32"/>
      <c r="J13" s="32" t="s">
        <v>3412</v>
      </c>
      <c r="K13" s="32" t="s">
        <v>3412</v>
      </c>
      <c r="L13" s="412"/>
      <c r="M13" s="376" t="s">
        <v>4191</v>
      </c>
    </row>
    <row r="14" spans="1:26" ht="15" customHeight="1">
      <c r="A14" s="520">
        <v>3</v>
      </c>
      <c r="B14" s="410" t="s">
        <v>1099</v>
      </c>
      <c r="C14" s="412" t="s">
        <v>7187</v>
      </c>
      <c r="D14" s="408" t="s">
        <v>1098</v>
      </c>
      <c r="E14" s="408" t="s">
        <v>1097</v>
      </c>
      <c r="F14" s="524">
        <v>1070.3</v>
      </c>
      <c r="G14" s="518">
        <v>88</v>
      </c>
      <c r="H14" s="517">
        <v>82</v>
      </c>
      <c r="I14" s="32"/>
      <c r="J14" s="32" t="s">
        <v>3412</v>
      </c>
      <c r="K14" s="32" t="s">
        <v>3412</v>
      </c>
      <c r="L14" s="32" t="s">
        <v>3412</v>
      </c>
      <c r="M14" s="376" t="s">
        <v>4191</v>
      </c>
    </row>
    <row r="15" spans="1:26" ht="15" customHeight="1">
      <c r="A15" s="520">
        <v>4</v>
      </c>
      <c r="B15" s="410" t="s">
        <v>4862</v>
      </c>
      <c r="C15" s="412" t="s">
        <v>7188</v>
      </c>
      <c r="D15" s="408" t="s">
        <v>1096</v>
      </c>
      <c r="E15" s="408" t="s">
        <v>1095</v>
      </c>
      <c r="F15" s="412">
        <v>951.9</v>
      </c>
      <c r="G15" s="518">
        <v>152</v>
      </c>
      <c r="H15" s="517">
        <v>131</v>
      </c>
      <c r="I15" s="32" t="s">
        <v>3412</v>
      </c>
      <c r="J15" s="32" t="s">
        <v>3412</v>
      </c>
      <c r="K15" s="32" t="s">
        <v>3412</v>
      </c>
      <c r="L15" s="32" t="s">
        <v>3412</v>
      </c>
      <c r="M15" s="376" t="s">
        <v>4191</v>
      </c>
    </row>
    <row r="16" spans="1:26" ht="15" customHeight="1">
      <c r="A16" s="520">
        <v>5</v>
      </c>
      <c r="B16" s="410" t="s">
        <v>1657</v>
      </c>
      <c r="C16" s="412" t="s">
        <v>6617</v>
      </c>
      <c r="D16" s="408" t="s">
        <v>1093</v>
      </c>
      <c r="E16" s="408" t="s">
        <v>6619</v>
      </c>
      <c r="F16" s="522">
        <v>1048.55</v>
      </c>
      <c r="G16" s="518">
        <v>146</v>
      </c>
      <c r="H16" s="517">
        <v>136</v>
      </c>
      <c r="I16" s="32"/>
      <c r="J16" s="32" t="s">
        <v>3412</v>
      </c>
      <c r="K16" s="32" t="s">
        <v>3412</v>
      </c>
      <c r="L16" s="32" t="s">
        <v>3412</v>
      </c>
      <c r="M16" s="376">
        <v>3</v>
      </c>
    </row>
    <row r="17" spans="1:13" ht="15" customHeight="1">
      <c r="A17" s="520">
        <v>6</v>
      </c>
      <c r="B17" s="410" t="s">
        <v>1670</v>
      </c>
      <c r="C17" s="412" t="s">
        <v>7189</v>
      </c>
      <c r="D17" s="408" t="s">
        <v>1091</v>
      </c>
      <c r="E17" s="408" t="s">
        <v>711</v>
      </c>
      <c r="F17" s="412">
        <v>938.5</v>
      </c>
      <c r="G17" s="518">
        <v>91</v>
      </c>
      <c r="H17" s="517">
        <v>84</v>
      </c>
      <c r="I17" s="32"/>
      <c r="J17" s="32" t="s">
        <v>3412</v>
      </c>
      <c r="K17" s="32"/>
      <c r="L17" s="32" t="s">
        <v>3412</v>
      </c>
      <c r="M17" s="376" t="s">
        <v>4191</v>
      </c>
    </row>
    <row r="18" spans="1:13" ht="15" customHeight="1">
      <c r="A18" s="520">
        <v>7</v>
      </c>
      <c r="B18" s="410" t="s">
        <v>7190</v>
      </c>
      <c r="C18" s="412" t="s">
        <v>7191</v>
      </c>
      <c r="D18" s="408" t="s">
        <v>1090</v>
      </c>
      <c r="E18" s="408" t="s">
        <v>1089</v>
      </c>
      <c r="F18" s="412">
        <v>789.8</v>
      </c>
      <c r="G18" s="518">
        <v>101</v>
      </c>
      <c r="H18" s="517">
        <v>90</v>
      </c>
      <c r="I18" s="32" t="s">
        <v>3412</v>
      </c>
      <c r="J18" s="32" t="s">
        <v>3412</v>
      </c>
      <c r="K18" s="32" t="s">
        <v>3412</v>
      </c>
      <c r="L18" s="412"/>
      <c r="M18" s="376" t="s">
        <v>4191</v>
      </c>
    </row>
    <row r="19" spans="1:13" ht="15" customHeight="1">
      <c r="A19" s="520">
        <v>8</v>
      </c>
      <c r="B19" s="410" t="s">
        <v>4316</v>
      </c>
      <c r="C19" s="412" t="s">
        <v>7715</v>
      </c>
      <c r="D19" s="408" t="s">
        <v>1088</v>
      </c>
      <c r="E19" s="408" t="s">
        <v>1087</v>
      </c>
      <c r="F19" s="523">
        <v>542</v>
      </c>
      <c r="G19" s="518">
        <v>75</v>
      </c>
      <c r="H19" s="517">
        <v>56</v>
      </c>
      <c r="I19" s="32"/>
      <c r="J19" s="32" t="s">
        <v>3412</v>
      </c>
      <c r="K19" s="32"/>
      <c r="L19" s="412"/>
      <c r="M19" s="376" t="s">
        <v>4191</v>
      </c>
    </row>
    <row r="20" spans="1:13" ht="15" customHeight="1">
      <c r="A20" s="520">
        <v>9</v>
      </c>
      <c r="B20" s="410" t="s">
        <v>2002</v>
      </c>
      <c r="C20" s="412" t="s">
        <v>7192</v>
      </c>
      <c r="D20" s="408" t="s">
        <v>1086</v>
      </c>
      <c r="E20" s="408" t="s">
        <v>1085</v>
      </c>
      <c r="F20" s="412">
        <v>677.4</v>
      </c>
      <c r="G20" s="518">
        <v>103</v>
      </c>
      <c r="H20" s="517">
        <v>95</v>
      </c>
      <c r="I20" s="32"/>
      <c r="J20" s="32" t="s">
        <v>3412</v>
      </c>
      <c r="K20" s="32" t="s">
        <v>3412</v>
      </c>
      <c r="L20" s="32"/>
      <c r="M20" s="376" t="s">
        <v>4191</v>
      </c>
    </row>
    <row r="21" spans="1:13" ht="15" customHeight="1">
      <c r="A21" s="520">
        <v>10</v>
      </c>
      <c r="B21" s="410" t="s">
        <v>4863</v>
      </c>
      <c r="C21" s="412" t="s">
        <v>7193</v>
      </c>
      <c r="D21" s="408" t="s">
        <v>1083</v>
      </c>
      <c r="E21" s="408" t="s">
        <v>1082</v>
      </c>
      <c r="F21" s="522">
        <v>580</v>
      </c>
      <c r="G21" s="518">
        <v>90</v>
      </c>
      <c r="H21" s="517">
        <v>81</v>
      </c>
      <c r="I21" s="32"/>
      <c r="J21" s="32" t="s">
        <v>3412</v>
      </c>
      <c r="K21" s="32" t="s">
        <v>3412</v>
      </c>
      <c r="L21" s="412"/>
      <c r="M21" s="376" t="s">
        <v>4191</v>
      </c>
    </row>
    <row r="22" spans="1:13" ht="15" customHeight="1">
      <c r="A22" s="520">
        <v>11</v>
      </c>
      <c r="B22" s="410" t="s">
        <v>7194</v>
      </c>
      <c r="C22" s="412" t="s">
        <v>7195</v>
      </c>
      <c r="D22" s="408" t="s">
        <v>1083</v>
      </c>
      <c r="E22" s="408" t="s">
        <v>1082</v>
      </c>
      <c r="F22" s="412">
        <v>524.9</v>
      </c>
      <c r="G22" s="518">
        <v>106</v>
      </c>
      <c r="H22" s="517">
        <v>87</v>
      </c>
      <c r="I22" s="32"/>
      <c r="J22" s="32" t="s">
        <v>3412</v>
      </c>
      <c r="K22" s="32"/>
      <c r="L22" s="412"/>
      <c r="M22" s="376" t="s">
        <v>4191</v>
      </c>
    </row>
    <row r="23" spans="1:13" ht="15" customHeight="1">
      <c r="A23" s="520">
        <v>12</v>
      </c>
      <c r="B23" s="410" t="s">
        <v>4861</v>
      </c>
      <c r="C23" s="412" t="s">
        <v>1081</v>
      </c>
      <c r="D23" s="408" t="s">
        <v>1044</v>
      </c>
      <c r="E23" s="408" t="s">
        <v>7716</v>
      </c>
      <c r="F23" s="412">
        <v>631.79999999999995</v>
      </c>
      <c r="G23" s="518">
        <v>102</v>
      </c>
      <c r="H23" s="517">
        <v>92</v>
      </c>
      <c r="I23" s="32"/>
      <c r="J23" s="32" t="s">
        <v>3412</v>
      </c>
      <c r="K23" s="32"/>
      <c r="L23" s="412"/>
      <c r="M23" s="376" t="s">
        <v>4191</v>
      </c>
    </row>
    <row r="24" spans="1:13" ht="15" customHeight="1">
      <c r="A24" s="520">
        <v>13</v>
      </c>
      <c r="B24" s="410" t="s">
        <v>7196</v>
      </c>
      <c r="C24" s="412" t="s">
        <v>7197</v>
      </c>
      <c r="D24" s="408" t="s">
        <v>1044</v>
      </c>
      <c r="E24" s="408" t="s">
        <v>1080</v>
      </c>
      <c r="F24" s="522">
        <v>709</v>
      </c>
      <c r="G24" s="518">
        <v>116</v>
      </c>
      <c r="H24" s="517">
        <v>91</v>
      </c>
      <c r="I24" s="32"/>
      <c r="J24" s="32" t="s">
        <v>3412</v>
      </c>
      <c r="K24" s="32" t="s">
        <v>3412</v>
      </c>
      <c r="L24" s="32" t="s">
        <v>3412</v>
      </c>
      <c r="M24" s="376">
        <v>1</v>
      </c>
    </row>
    <row r="25" spans="1:13" ht="15" customHeight="1">
      <c r="A25" s="520">
        <v>14</v>
      </c>
      <c r="B25" s="410" t="s">
        <v>1650</v>
      </c>
      <c r="C25" s="412" t="s">
        <v>952</v>
      </c>
      <c r="D25" s="408" t="s">
        <v>1079</v>
      </c>
      <c r="E25" s="408" t="s">
        <v>1042</v>
      </c>
      <c r="F25" s="412">
        <v>645.6</v>
      </c>
      <c r="G25" s="518">
        <v>91</v>
      </c>
      <c r="H25" s="517">
        <v>83</v>
      </c>
      <c r="I25" s="32" t="s">
        <v>3412</v>
      </c>
      <c r="J25" s="32" t="s">
        <v>3412</v>
      </c>
      <c r="K25" s="32" t="s">
        <v>3412</v>
      </c>
      <c r="L25" s="412"/>
      <c r="M25" s="376" t="s">
        <v>4191</v>
      </c>
    </row>
    <row r="26" spans="1:13" ht="15" customHeight="1">
      <c r="A26" s="520">
        <v>15</v>
      </c>
      <c r="B26" s="410" t="s">
        <v>1935</v>
      </c>
      <c r="C26" s="412" t="s">
        <v>1040</v>
      </c>
      <c r="D26" s="408" t="s">
        <v>1078</v>
      </c>
      <c r="E26" s="408" t="s">
        <v>1035</v>
      </c>
      <c r="F26" s="412">
        <v>711.3</v>
      </c>
      <c r="G26" s="518">
        <v>115</v>
      </c>
      <c r="H26" s="517">
        <v>104</v>
      </c>
      <c r="I26" s="32"/>
      <c r="J26" s="32" t="s">
        <v>3412</v>
      </c>
      <c r="K26" s="32" t="s">
        <v>3412</v>
      </c>
      <c r="L26" s="32" t="s">
        <v>3412</v>
      </c>
      <c r="M26" s="376" t="s">
        <v>4191</v>
      </c>
    </row>
    <row r="27" spans="1:13" ht="15" customHeight="1">
      <c r="A27" s="520">
        <v>16</v>
      </c>
      <c r="B27" s="410" t="s">
        <v>1684</v>
      </c>
      <c r="C27" s="412" t="s">
        <v>7717</v>
      </c>
      <c r="D27" s="408" t="s">
        <v>1077</v>
      </c>
      <c r="E27" s="408" t="s">
        <v>7198</v>
      </c>
      <c r="F27" s="412">
        <v>836.6</v>
      </c>
      <c r="G27" s="518">
        <v>109</v>
      </c>
      <c r="H27" s="517">
        <v>101</v>
      </c>
      <c r="I27" s="32"/>
      <c r="J27" s="32" t="s">
        <v>3412</v>
      </c>
      <c r="K27" s="32" t="s">
        <v>3412</v>
      </c>
      <c r="L27" s="32" t="s">
        <v>3412</v>
      </c>
      <c r="M27" s="376" t="s">
        <v>4191</v>
      </c>
    </row>
    <row r="28" spans="1:13" ht="15" customHeight="1">
      <c r="A28" s="520">
        <v>17</v>
      </c>
      <c r="B28" s="410" t="s">
        <v>1690</v>
      </c>
      <c r="C28" s="412" t="s">
        <v>7718</v>
      </c>
      <c r="D28" s="408" t="s">
        <v>1076</v>
      </c>
      <c r="E28" s="408" t="s">
        <v>7183</v>
      </c>
      <c r="F28" s="522">
        <v>924</v>
      </c>
      <c r="G28" s="518">
        <v>105</v>
      </c>
      <c r="H28" s="517">
        <v>100</v>
      </c>
      <c r="I28" s="32"/>
      <c r="J28" s="32" t="s">
        <v>3412</v>
      </c>
      <c r="K28" s="32" t="s">
        <v>3412</v>
      </c>
      <c r="L28" s="32" t="s">
        <v>3412</v>
      </c>
      <c r="M28" s="376">
        <v>1</v>
      </c>
    </row>
    <row r="29" spans="1:13" ht="15" customHeight="1">
      <c r="A29" s="520">
        <v>18</v>
      </c>
      <c r="B29" s="410" t="s">
        <v>1701</v>
      </c>
      <c r="C29" s="412" t="s">
        <v>7199</v>
      </c>
      <c r="D29" s="408" t="s">
        <v>1076</v>
      </c>
      <c r="E29" s="408" t="s">
        <v>1075</v>
      </c>
      <c r="F29" s="412">
        <v>659.5</v>
      </c>
      <c r="G29" s="518">
        <v>76</v>
      </c>
      <c r="H29" s="517">
        <v>66</v>
      </c>
      <c r="I29" s="32"/>
      <c r="J29" s="32" t="s">
        <v>3412</v>
      </c>
      <c r="K29" s="32" t="s">
        <v>3412</v>
      </c>
      <c r="L29" s="32" t="s">
        <v>3412</v>
      </c>
      <c r="M29" s="376">
        <v>1</v>
      </c>
    </row>
    <row r="30" spans="1:13" ht="15" customHeight="1">
      <c r="A30" s="520">
        <v>19</v>
      </c>
      <c r="B30" s="410" t="s">
        <v>5890</v>
      </c>
      <c r="C30" s="412" t="s">
        <v>7200</v>
      </c>
      <c r="D30" s="408" t="s">
        <v>1074</v>
      </c>
      <c r="E30" s="408" t="s">
        <v>1073</v>
      </c>
      <c r="F30" s="522">
        <v>733</v>
      </c>
      <c r="G30" s="518">
        <v>115</v>
      </c>
      <c r="H30" s="517">
        <v>105</v>
      </c>
      <c r="I30" s="32"/>
      <c r="J30" s="32" t="s">
        <v>3412</v>
      </c>
      <c r="K30" s="32" t="s">
        <v>3412</v>
      </c>
      <c r="L30" s="32" t="s">
        <v>3412</v>
      </c>
      <c r="M30" s="376" t="s">
        <v>4191</v>
      </c>
    </row>
    <row r="31" spans="1:13" ht="15" customHeight="1">
      <c r="A31" s="520">
        <v>20</v>
      </c>
      <c r="B31" s="410" t="s">
        <v>1673</v>
      </c>
      <c r="C31" s="412" t="s">
        <v>1026</v>
      </c>
      <c r="D31" s="408" t="s">
        <v>1072</v>
      </c>
      <c r="E31" s="408" t="s">
        <v>1020</v>
      </c>
      <c r="F31" s="412">
        <v>683.7</v>
      </c>
      <c r="G31" s="518">
        <v>81</v>
      </c>
      <c r="H31" s="517">
        <v>66</v>
      </c>
      <c r="I31" s="32"/>
      <c r="J31" s="32" t="s">
        <v>3412</v>
      </c>
      <c r="K31" s="32" t="s">
        <v>3412</v>
      </c>
      <c r="L31" s="32" t="s">
        <v>3412</v>
      </c>
      <c r="M31" s="376" t="s">
        <v>4191</v>
      </c>
    </row>
    <row r="32" spans="1:13" ht="15" customHeight="1">
      <c r="A32" s="520">
        <v>21</v>
      </c>
      <c r="B32" s="410" t="s">
        <v>7201</v>
      </c>
      <c r="C32" s="412" t="s">
        <v>1022</v>
      </c>
      <c r="D32" s="408" t="s">
        <v>1072</v>
      </c>
      <c r="E32" s="408" t="s">
        <v>1020</v>
      </c>
      <c r="F32" s="412">
        <v>698.6</v>
      </c>
      <c r="G32" s="518">
        <v>95</v>
      </c>
      <c r="H32" s="517">
        <v>88</v>
      </c>
      <c r="I32" s="32"/>
      <c r="J32" s="32" t="s">
        <v>3412</v>
      </c>
      <c r="K32" s="32" t="s">
        <v>3412</v>
      </c>
      <c r="L32" s="32" t="s">
        <v>3412</v>
      </c>
      <c r="M32" s="376" t="s">
        <v>4191</v>
      </c>
    </row>
    <row r="33" spans="1:13" ht="15" customHeight="1">
      <c r="A33" s="520">
        <v>22</v>
      </c>
      <c r="B33" s="410" t="s">
        <v>7202</v>
      </c>
      <c r="C33" s="412" t="s">
        <v>1018</v>
      </c>
      <c r="D33" s="408" t="s">
        <v>1071</v>
      </c>
      <c r="E33" s="408" t="s">
        <v>1016</v>
      </c>
      <c r="F33" s="412">
        <v>644.1</v>
      </c>
      <c r="G33" s="518">
        <v>113</v>
      </c>
      <c r="H33" s="517">
        <v>103</v>
      </c>
      <c r="I33" s="32"/>
      <c r="J33" s="32" t="s">
        <v>3412</v>
      </c>
      <c r="K33" s="32" t="s">
        <v>3412</v>
      </c>
      <c r="L33" s="32" t="s">
        <v>3412</v>
      </c>
      <c r="M33" s="376">
        <v>2</v>
      </c>
    </row>
    <row r="34" spans="1:13" ht="15" customHeight="1">
      <c r="A34" s="520">
        <v>23</v>
      </c>
      <c r="B34" s="410" t="s">
        <v>7203</v>
      </c>
      <c r="C34" s="412" t="s">
        <v>1070</v>
      </c>
      <c r="D34" s="408" t="s">
        <v>1069</v>
      </c>
      <c r="E34" s="408" t="s">
        <v>7719</v>
      </c>
      <c r="F34" s="412">
        <v>854.5</v>
      </c>
      <c r="G34" s="518">
        <v>107</v>
      </c>
      <c r="H34" s="517">
        <v>98</v>
      </c>
      <c r="I34" s="32"/>
      <c r="J34" s="32" t="s">
        <v>3412</v>
      </c>
      <c r="K34" s="32" t="s">
        <v>3412</v>
      </c>
      <c r="L34" s="32" t="s">
        <v>3412</v>
      </c>
      <c r="M34" s="376">
        <v>1</v>
      </c>
    </row>
    <row r="35" spans="1:13" ht="15" customHeight="1">
      <c r="A35" s="520">
        <v>24</v>
      </c>
      <c r="B35" s="410" t="s">
        <v>5905</v>
      </c>
      <c r="C35" s="412" t="s">
        <v>1012</v>
      </c>
      <c r="D35" s="408" t="s">
        <v>1069</v>
      </c>
      <c r="E35" s="408" t="s">
        <v>1068</v>
      </c>
      <c r="F35" s="412">
        <v>677.9</v>
      </c>
      <c r="G35" s="518">
        <v>98</v>
      </c>
      <c r="H35" s="517">
        <v>87</v>
      </c>
      <c r="I35" s="32"/>
      <c r="J35" s="32" t="s">
        <v>3412</v>
      </c>
      <c r="K35" s="32" t="s">
        <v>3412</v>
      </c>
      <c r="L35" s="32" t="s">
        <v>3412</v>
      </c>
      <c r="M35" s="376" t="s">
        <v>4191</v>
      </c>
    </row>
    <row r="36" spans="1:13" ht="15" customHeight="1">
      <c r="A36" s="520">
        <v>25</v>
      </c>
      <c r="B36" s="410" t="s">
        <v>1687</v>
      </c>
      <c r="C36" s="412" t="s">
        <v>1010</v>
      </c>
      <c r="D36" s="408" t="s">
        <v>1069</v>
      </c>
      <c r="E36" s="408" t="s">
        <v>1068</v>
      </c>
      <c r="F36" s="412">
        <v>736.4</v>
      </c>
      <c r="G36" s="518">
        <v>102</v>
      </c>
      <c r="H36" s="517">
        <v>98</v>
      </c>
      <c r="I36" s="32"/>
      <c r="J36" s="32" t="s">
        <v>3412</v>
      </c>
      <c r="K36" s="32" t="s">
        <v>3412</v>
      </c>
      <c r="L36" s="32" t="s">
        <v>3412</v>
      </c>
      <c r="M36" s="376">
        <v>1</v>
      </c>
    </row>
    <row r="37" spans="1:13" ht="15" customHeight="1">
      <c r="A37" s="520">
        <v>26</v>
      </c>
      <c r="B37" s="410" t="s">
        <v>5892</v>
      </c>
      <c r="C37" s="412" t="s">
        <v>1991</v>
      </c>
      <c r="D37" s="408" t="s">
        <v>1066</v>
      </c>
      <c r="E37" s="408" t="s">
        <v>1067</v>
      </c>
      <c r="F37" s="412">
        <v>603.9</v>
      </c>
      <c r="G37" s="518">
        <v>100</v>
      </c>
      <c r="H37" s="517">
        <v>96</v>
      </c>
      <c r="I37" s="32"/>
      <c r="J37" s="32" t="s">
        <v>3412</v>
      </c>
      <c r="K37" s="32" t="s">
        <v>3412</v>
      </c>
      <c r="L37" s="32" t="s">
        <v>3412</v>
      </c>
      <c r="M37" s="376">
        <v>2</v>
      </c>
    </row>
    <row r="38" spans="1:13" ht="15" customHeight="1">
      <c r="A38" s="520">
        <v>27</v>
      </c>
      <c r="B38" s="410" t="s">
        <v>7204</v>
      </c>
      <c r="C38" s="412" t="s">
        <v>7205</v>
      </c>
      <c r="D38" s="408" t="s">
        <v>1066</v>
      </c>
      <c r="E38" s="408" t="s">
        <v>1065</v>
      </c>
      <c r="F38" s="412">
        <v>704.9</v>
      </c>
      <c r="G38" s="518">
        <v>99</v>
      </c>
      <c r="H38" s="517">
        <v>92</v>
      </c>
      <c r="I38" s="32"/>
      <c r="J38" s="32" t="s">
        <v>3412</v>
      </c>
      <c r="K38" s="32" t="s">
        <v>3412</v>
      </c>
      <c r="L38" s="32" t="s">
        <v>3412</v>
      </c>
      <c r="M38" s="376" t="s">
        <v>4191</v>
      </c>
    </row>
    <row r="39" spans="1:13" ht="15" customHeight="1">
      <c r="A39" s="520">
        <v>28</v>
      </c>
      <c r="B39" s="410" t="s">
        <v>1665</v>
      </c>
      <c r="C39" s="412" t="s">
        <v>7206</v>
      </c>
      <c r="D39" s="408" t="s">
        <v>1064</v>
      </c>
      <c r="E39" s="408" t="s">
        <v>1063</v>
      </c>
      <c r="F39" s="412">
        <v>708.5</v>
      </c>
      <c r="G39" s="518">
        <v>88</v>
      </c>
      <c r="H39" s="517">
        <v>78</v>
      </c>
      <c r="I39" s="32"/>
      <c r="J39" s="32" t="s">
        <v>3412</v>
      </c>
      <c r="K39" s="32" t="s">
        <v>3412</v>
      </c>
      <c r="L39" s="32" t="s">
        <v>3412</v>
      </c>
      <c r="M39" s="376" t="s">
        <v>4191</v>
      </c>
    </row>
    <row r="40" spans="1:13" ht="15" customHeight="1">
      <c r="A40" s="520">
        <v>29</v>
      </c>
      <c r="B40" s="410" t="s">
        <v>4864</v>
      </c>
      <c r="C40" s="412" t="s">
        <v>7207</v>
      </c>
      <c r="D40" s="408" t="s">
        <v>1064</v>
      </c>
      <c r="E40" s="408" t="s">
        <v>1063</v>
      </c>
      <c r="F40" s="412">
        <v>694.1</v>
      </c>
      <c r="G40" s="518">
        <v>71</v>
      </c>
      <c r="H40" s="517">
        <v>59</v>
      </c>
      <c r="I40" s="32"/>
      <c r="J40" s="32" t="s">
        <v>3412</v>
      </c>
      <c r="K40" s="32"/>
      <c r="L40" s="32" t="s">
        <v>3412</v>
      </c>
      <c r="M40" s="376" t="s">
        <v>4191</v>
      </c>
    </row>
    <row r="41" spans="1:13" ht="15" customHeight="1">
      <c r="A41" s="520">
        <v>30</v>
      </c>
      <c r="B41" s="410" t="s">
        <v>4860</v>
      </c>
      <c r="C41" s="412" t="s">
        <v>1002</v>
      </c>
      <c r="D41" s="408" t="s">
        <v>1062</v>
      </c>
      <c r="E41" s="408" t="s">
        <v>1000</v>
      </c>
      <c r="F41" s="412">
        <v>716.7</v>
      </c>
      <c r="G41" s="518">
        <v>111</v>
      </c>
      <c r="H41" s="517">
        <v>98</v>
      </c>
      <c r="I41" s="32"/>
      <c r="J41" s="32" t="s">
        <v>3412</v>
      </c>
      <c r="K41" s="32" t="s">
        <v>3412</v>
      </c>
      <c r="L41" s="32" t="s">
        <v>3412</v>
      </c>
      <c r="M41" s="376" t="s">
        <v>4191</v>
      </c>
    </row>
    <row r="42" spans="1:13" ht="15" customHeight="1">
      <c r="A42" s="520">
        <v>31</v>
      </c>
      <c r="B42" s="410" t="s">
        <v>5904</v>
      </c>
      <c r="C42" s="412" t="s">
        <v>7208</v>
      </c>
      <c r="D42" s="408" t="s">
        <v>997</v>
      </c>
      <c r="E42" s="408" t="s">
        <v>996</v>
      </c>
      <c r="F42" s="412">
        <v>721.7</v>
      </c>
      <c r="G42" s="518">
        <v>105</v>
      </c>
      <c r="H42" s="517">
        <v>99</v>
      </c>
      <c r="I42" s="32"/>
      <c r="J42" s="32" t="s">
        <v>3412</v>
      </c>
      <c r="K42" s="32" t="s">
        <v>3412</v>
      </c>
      <c r="L42" s="32" t="s">
        <v>3412</v>
      </c>
      <c r="M42" s="376" t="s">
        <v>4191</v>
      </c>
    </row>
    <row r="43" spans="1:13" ht="15" customHeight="1">
      <c r="A43" s="520">
        <v>32</v>
      </c>
      <c r="B43" s="410" t="s">
        <v>5900</v>
      </c>
      <c r="C43" s="412" t="s">
        <v>7209</v>
      </c>
      <c r="D43" s="408" t="s">
        <v>1061</v>
      </c>
      <c r="E43" s="408" t="s">
        <v>1060</v>
      </c>
      <c r="F43" s="412">
        <v>764.3</v>
      </c>
      <c r="G43" s="518">
        <v>147</v>
      </c>
      <c r="H43" s="517">
        <v>119</v>
      </c>
      <c r="I43" s="32" t="s">
        <v>3412</v>
      </c>
      <c r="J43" s="32" t="s">
        <v>3412</v>
      </c>
      <c r="K43" s="32" t="s">
        <v>3412</v>
      </c>
      <c r="L43" s="32" t="s">
        <v>3412</v>
      </c>
      <c r="M43" s="376">
        <v>1</v>
      </c>
    </row>
    <row r="44" spans="1:13" ht="15" customHeight="1">
      <c r="A44" s="520">
        <v>33</v>
      </c>
      <c r="B44" s="410" t="s">
        <v>7210</v>
      </c>
      <c r="C44" s="412" t="s">
        <v>7211</v>
      </c>
      <c r="D44" s="408" t="s">
        <v>1059</v>
      </c>
      <c r="E44" s="408" t="s">
        <v>1058</v>
      </c>
      <c r="F44" s="412">
        <v>634.20000000000005</v>
      </c>
      <c r="G44" s="518">
        <v>78</v>
      </c>
      <c r="H44" s="517">
        <v>68</v>
      </c>
      <c r="I44" s="32"/>
      <c r="J44" s="32" t="s">
        <v>3412</v>
      </c>
      <c r="K44" s="32"/>
      <c r="L44" s="32"/>
      <c r="M44" s="376" t="s">
        <v>4191</v>
      </c>
    </row>
    <row r="45" spans="1:13" ht="15" customHeight="1">
      <c r="A45" s="520">
        <v>34</v>
      </c>
      <c r="B45" s="410" t="s">
        <v>7212</v>
      </c>
      <c r="C45" s="412" t="s">
        <v>7213</v>
      </c>
      <c r="D45" s="408" t="s">
        <v>981</v>
      </c>
      <c r="E45" s="408" t="s">
        <v>1056</v>
      </c>
      <c r="F45" s="412">
        <v>745.2</v>
      </c>
      <c r="G45" s="518">
        <v>102</v>
      </c>
      <c r="H45" s="517">
        <v>98</v>
      </c>
      <c r="I45" s="32" t="s">
        <v>3412</v>
      </c>
      <c r="J45" s="32" t="s">
        <v>3412</v>
      </c>
      <c r="K45" s="32" t="s">
        <v>3412</v>
      </c>
      <c r="L45" s="412"/>
      <c r="M45" s="376" t="s">
        <v>4191</v>
      </c>
    </row>
    <row r="46" spans="1:13" ht="15" customHeight="1">
      <c r="A46" s="520">
        <v>35</v>
      </c>
      <c r="B46" s="410" t="s">
        <v>7214</v>
      </c>
      <c r="C46" s="412" t="s">
        <v>7215</v>
      </c>
      <c r="D46" s="408" t="s">
        <v>1055</v>
      </c>
      <c r="E46" s="408" t="s">
        <v>1054</v>
      </c>
      <c r="F46" s="412">
        <v>674.1</v>
      </c>
      <c r="G46" s="518">
        <v>100</v>
      </c>
      <c r="H46" s="517">
        <v>91</v>
      </c>
      <c r="I46" s="32"/>
      <c r="J46" s="32" t="s">
        <v>3412</v>
      </c>
      <c r="K46" s="32" t="s">
        <v>3412</v>
      </c>
      <c r="L46" s="32" t="s">
        <v>3412</v>
      </c>
      <c r="M46" s="376" t="s">
        <v>4191</v>
      </c>
    </row>
    <row r="47" spans="1:13" ht="19">
      <c r="A47" s="520">
        <v>36</v>
      </c>
      <c r="B47" s="521" t="s">
        <v>7217</v>
      </c>
      <c r="C47" s="412" t="s">
        <v>7720</v>
      </c>
      <c r="D47" s="519" t="s">
        <v>632</v>
      </c>
      <c r="E47" s="32" t="s">
        <v>1053</v>
      </c>
      <c r="F47" s="412">
        <v>578.79999999999995</v>
      </c>
      <c r="G47" s="518">
        <v>64</v>
      </c>
      <c r="H47" s="517">
        <v>62</v>
      </c>
      <c r="I47" s="32" t="s">
        <v>3412</v>
      </c>
      <c r="J47" s="32" t="s">
        <v>3412</v>
      </c>
      <c r="K47" s="32" t="s">
        <v>3412</v>
      </c>
      <c r="L47" s="32"/>
      <c r="M47" s="376" t="s">
        <v>4191</v>
      </c>
    </row>
    <row r="48" spans="1:13" ht="15" customHeight="1">
      <c r="A48" s="520">
        <v>37</v>
      </c>
      <c r="B48" s="368" t="s">
        <v>7216</v>
      </c>
      <c r="C48" s="412" t="s">
        <v>7721</v>
      </c>
      <c r="D48" s="519" t="s">
        <v>1052</v>
      </c>
      <c r="E48" s="32" t="s">
        <v>1051</v>
      </c>
      <c r="F48" s="412">
        <v>801.9</v>
      </c>
      <c r="G48" s="518">
        <v>86</v>
      </c>
      <c r="H48" s="517">
        <v>78</v>
      </c>
      <c r="I48" s="32"/>
      <c r="J48" s="32" t="s">
        <v>3412</v>
      </c>
      <c r="K48" s="32"/>
      <c r="L48" s="32"/>
      <c r="M48" s="376" t="s">
        <v>4191</v>
      </c>
    </row>
    <row r="49" spans="1:13" ht="15" customHeight="1">
      <c r="A49" s="2705" t="s">
        <v>9063</v>
      </c>
      <c r="M49" s="4" t="s">
        <v>7825</v>
      </c>
    </row>
    <row r="50" spans="1:13" ht="15" customHeight="1">
      <c r="A50" s="2202" t="s">
        <v>9064</v>
      </c>
    </row>
    <row r="51" spans="1:13" ht="15" customHeight="1">
      <c r="A51" s="2722" t="s">
        <v>9062</v>
      </c>
      <c r="M51" s="4"/>
    </row>
  </sheetData>
  <sheetProtection algorithmName="SHA-512" hashValue="CghkgMR2pTiXD0LMcIgQkt0wrVFLVB0Rw3PmnYWca0nF/vpUIA0pFsyHg/f0A5KaQQEed4ZCHw6EH74l6olLYA==" saltValue="MsTpl6yD1ahSOqTKrB+6Ww==" spinCount="100000" sheet="1" objects="1" scenarios="1"/>
  <customSheetViews>
    <customSheetView guid="{0048CC1A-5574-4F72-829A-CCCEAA565538}" showPageBreaks="1" printArea="1" view="pageBreakPreview">
      <selection activeCell="S13" sqref="S13"/>
      <pageMargins left="0.78740157480314965" right="0.78740157480314965" top="0.98425196850393704" bottom="0.59055118110236227" header="0.51181102362204722" footer="0.51181102362204722"/>
      <headerFooter alignWithMargins="0"/>
    </customSheetView>
    <customSheetView guid="{26B164F3-B659-4B9F-AB6F-C19AF25BA7B7}" showPageBreaks="1" printArea="1" view="pageBreakPreview">
      <selection activeCell="S13" sqref="S13"/>
      <pageMargins left="0.78740157480314965" right="0.78740157480314965" top="0.98425196850393704" bottom="0.59055118110236227" header="0.51181102362204722" footer="0.51181102362204722"/>
      <headerFooter alignWithMargins="0"/>
    </customSheetView>
  </customSheetViews>
  <mergeCells count="7">
    <mergeCell ref="A1:D1"/>
    <mergeCell ref="A2:D2"/>
    <mergeCell ref="D10:G10"/>
    <mergeCell ref="A4:B4"/>
    <mergeCell ref="A5:B5"/>
    <mergeCell ref="A6:B6"/>
    <mergeCell ref="D9:G9"/>
  </mergeCells>
  <phoneticPr fontId="7"/>
  <pageMargins left="0.78740157480314965" right="0.78740157480314965" top="0.98425196850393704" bottom="0.59055118110236227" header="0.51181102362204722" footer="0.51181102362204722"/>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Z50"/>
  <sheetViews>
    <sheetView view="pageBreakPreview" zoomScaleNormal="100" zoomScaleSheetLayoutView="100" workbookViewId="0">
      <pane xSplit="2" ySplit="4" topLeftCell="C26" activePane="bottomRight" state="frozen"/>
      <selection activeCell="O28" sqref="O28"/>
      <selection pane="topRight" activeCell="O28" sqref="O28"/>
      <selection pane="bottomLeft" activeCell="O28" sqref="O28"/>
      <selection pane="bottomRight" activeCell="L51" sqref="L51"/>
    </sheetView>
  </sheetViews>
  <sheetFormatPr defaultColWidth="9" defaultRowHeight="18" customHeight="1"/>
  <cols>
    <col min="1" max="1" width="3.58203125" style="189" customWidth="1"/>
    <col min="2" max="2" width="20.58203125" style="189" customWidth="1"/>
    <col min="3" max="3" width="12.58203125" style="189" customWidth="1"/>
    <col min="4" max="4" width="7.58203125" style="540" customWidth="1"/>
    <col min="5" max="5" width="7.58203125" style="541" customWidth="1"/>
    <col min="6" max="7" width="5.58203125" style="196" customWidth="1"/>
    <col min="8" max="12" width="5.58203125" style="540" customWidth="1"/>
    <col min="13" max="13" width="5.5" style="63" customWidth="1"/>
    <col min="14" max="18" width="10.58203125" style="63" hidden="1" customWidth="1"/>
    <col min="19" max="23" width="10.58203125" style="63" customWidth="1"/>
    <col min="24"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5" customHeight="1">
      <c r="A3" s="204" t="s">
        <v>4082</v>
      </c>
      <c r="C3" s="3663">
        <f>SUM(F5:F43,F46:F47)</f>
        <v>7511</v>
      </c>
      <c r="D3" s="3663"/>
      <c r="E3" s="3664">
        <f>SUM(G5:G43,G46:G47)</f>
        <v>6735</v>
      </c>
      <c r="F3" s="3664"/>
      <c r="G3" s="3664"/>
      <c r="H3" s="3664"/>
      <c r="I3" s="63"/>
      <c r="J3" s="63"/>
      <c r="K3" s="63"/>
      <c r="L3" s="562" t="str">
        <f>Q3</f>
        <v>（令和8年4月1日現在）</v>
      </c>
      <c r="N3" s="1188" t="s">
        <v>5253</v>
      </c>
      <c r="O3" s="1437"/>
      <c r="P3" s="1189" t="s">
        <v>4618</v>
      </c>
      <c r="Q3" s="1525" t="str">
        <f>設定!$B$14</f>
        <v>（令和8年4月1日現在）</v>
      </c>
    </row>
    <row r="4" spans="1:26" s="72" customFormat="1" ht="39.75" customHeight="1">
      <c r="A4" s="559"/>
      <c r="B4" s="559" t="s">
        <v>399</v>
      </c>
      <c r="C4" s="559" t="s">
        <v>398</v>
      </c>
      <c r="D4" s="559" t="s">
        <v>1145</v>
      </c>
      <c r="E4" s="561" t="s">
        <v>1144</v>
      </c>
      <c r="F4" s="560" t="s">
        <v>6818</v>
      </c>
      <c r="G4" s="560" t="s">
        <v>6817</v>
      </c>
      <c r="H4" s="559" t="s">
        <v>1143</v>
      </c>
      <c r="I4" s="559" t="s">
        <v>1142</v>
      </c>
      <c r="J4" s="559" t="s">
        <v>1141</v>
      </c>
      <c r="K4" s="560" t="s">
        <v>1140</v>
      </c>
      <c r="L4" s="560" t="s">
        <v>6816</v>
      </c>
      <c r="N4" s="1405"/>
      <c r="O4" s="1192"/>
      <c r="P4" s="1189" t="s">
        <v>4619</v>
      </c>
      <c r="Q4" s="1460" t="s">
        <v>5523</v>
      </c>
      <c r="R4" s="1755" t="str">
        <f>HYPERLINK("#", "統計表リンク")</f>
        <v>統計表リンク</v>
      </c>
    </row>
    <row r="5" spans="1:26" ht="17.149999999999999" customHeight="1">
      <c r="A5" s="331">
        <v>1</v>
      </c>
      <c r="B5" s="329" t="s">
        <v>1694</v>
      </c>
      <c r="C5" s="328" t="s">
        <v>1139</v>
      </c>
      <c r="D5" s="555">
        <v>36982</v>
      </c>
      <c r="E5" s="554">
        <v>790.98</v>
      </c>
      <c r="F5" s="553">
        <v>89</v>
      </c>
      <c r="G5" s="553">
        <v>88</v>
      </c>
      <c r="H5" s="251" t="s">
        <v>3412</v>
      </c>
      <c r="I5" s="251" t="s">
        <v>3412</v>
      </c>
      <c r="J5" s="251"/>
      <c r="K5" s="251" t="s">
        <v>3412</v>
      </c>
      <c r="L5" s="376">
        <v>1</v>
      </c>
      <c r="Q5" s="1460" t="s">
        <v>5524</v>
      </c>
      <c r="R5" s="1755" t="str">
        <f>HYPERLINK("#", "統計表リンク")</f>
        <v>統計表リンク</v>
      </c>
    </row>
    <row r="6" spans="1:26" ht="17.149999999999999" customHeight="1">
      <c r="A6" s="331">
        <v>2</v>
      </c>
      <c r="B6" s="329" t="s">
        <v>7462</v>
      </c>
      <c r="C6" s="328" t="s">
        <v>1138</v>
      </c>
      <c r="D6" s="555">
        <v>17715</v>
      </c>
      <c r="E6" s="554">
        <v>1540.74</v>
      </c>
      <c r="F6" s="553">
        <v>234</v>
      </c>
      <c r="G6" s="553">
        <v>141</v>
      </c>
      <c r="H6" s="558"/>
      <c r="I6" s="251" t="s">
        <v>3412</v>
      </c>
      <c r="J6" s="251"/>
      <c r="K6" s="342" t="s">
        <v>3412</v>
      </c>
      <c r="L6" s="376" t="s">
        <v>4191</v>
      </c>
    </row>
    <row r="7" spans="1:26" ht="17.149999999999999" customHeight="1">
      <c r="A7" s="331">
        <v>3</v>
      </c>
      <c r="B7" s="329" t="s">
        <v>1696</v>
      </c>
      <c r="C7" s="328" t="s">
        <v>1137</v>
      </c>
      <c r="D7" s="555">
        <v>17715</v>
      </c>
      <c r="E7" s="554">
        <v>1378.7</v>
      </c>
      <c r="F7" s="553">
        <v>205</v>
      </c>
      <c r="G7" s="553">
        <v>204</v>
      </c>
      <c r="H7" s="251" t="s">
        <v>3412</v>
      </c>
      <c r="I7" s="251" t="s">
        <v>3412</v>
      </c>
      <c r="J7" s="251"/>
      <c r="K7" s="342" t="s">
        <v>3412</v>
      </c>
      <c r="L7" s="376">
        <v>1</v>
      </c>
    </row>
    <row r="8" spans="1:26" ht="17.149999999999999" customHeight="1">
      <c r="A8" s="331">
        <v>4</v>
      </c>
      <c r="B8" s="329" t="s">
        <v>4265</v>
      </c>
      <c r="C8" s="328" t="s">
        <v>1136</v>
      </c>
      <c r="D8" s="555">
        <v>27851</v>
      </c>
      <c r="E8" s="554">
        <v>421.6</v>
      </c>
      <c r="F8" s="553">
        <v>100</v>
      </c>
      <c r="G8" s="553">
        <v>93</v>
      </c>
      <c r="H8" s="251" t="s">
        <v>3412</v>
      </c>
      <c r="I8" s="251" t="s">
        <v>3412</v>
      </c>
      <c r="J8" s="251"/>
      <c r="K8" s="342" t="s">
        <v>3412</v>
      </c>
      <c r="L8" s="376" t="s">
        <v>4191</v>
      </c>
    </row>
    <row r="9" spans="1:26" ht="17.149999999999999" customHeight="1">
      <c r="A9" s="331">
        <v>5</v>
      </c>
      <c r="B9" s="329" t="s">
        <v>4266</v>
      </c>
      <c r="C9" s="328" t="s">
        <v>4267</v>
      </c>
      <c r="D9" s="555">
        <v>18363</v>
      </c>
      <c r="E9" s="554">
        <v>723.8</v>
      </c>
      <c r="F9" s="553">
        <v>102</v>
      </c>
      <c r="G9" s="553">
        <v>98</v>
      </c>
      <c r="H9" s="251" t="s">
        <v>3412</v>
      </c>
      <c r="I9" s="251" t="s">
        <v>3412</v>
      </c>
      <c r="J9" s="251"/>
      <c r="K9" s="342" t="s">
        <v>3412</v>
      </c>
      <c r="L9" s="376">
        <v>2</v>
      </c>
    </row>
    <row r="10" spans="1:26" ht="17.149999999999999" customHeight="1">
      <c r="A10" s="331">
        <v>6</v>
      </c>
      <c r="B10" s="329" t="s">
        <v>1689</v>
      </c>
      <c r="C10" s="328" t="s">
        <v>1134</v>
      </c>
      <c r="D10" s="555">
        <v>37895</v>
      </c>
      <c r="E10" s="554">
        <v>883.3</v>
      </c>
      <c r="F10" s="553">
        <v>102</v>
      </c>
      <c r="G10" s="553">
        <v>99</v>
      </c>
      <c r="H10" s="251" t="s">
        <v>3412</v>
      </c>
      <c r="I10" s="251" t="s">
        <v>3412</v>
      </c>
      <c r="J10" s="251" t="s">
        <v>3412</v>
      </c>
      <c r="K10" s="342" t="s">
        <v>3412</v>
      </c>
      <c r="L10" s="376" t="s">
        <v>4191</v>
      </c>
    </row>
    <row r="11" spans="1:26" ht="17.149999999999999" customHeight="1">
      <c r="A11" s="331">
        <v>7</v>
      </c>
      <c r="B11" s="329" t="s">
        <v>4268</v>
      </c>
      <c r="C11" s="328" t="s">
        <v>1133</v>
      </c>
      <c r="D11" s="555">
        <v>18963</v>
      </c>
      <c r="E11" s="554">
        <v>598.29999999999995</v>
      </c>
      <c r="F11" s="553">
        <v>65</v>
      </c>
      <c r="G11" s="553">
        <v>60</v>
      </c>
      <c r="H11" s="558"/>
      <c r="I11" s="251"/>
      <c r="J11" s="251"/>
      <c r="K11" s="342" t="s">
        <v>3412</v>
      </c>
      <c r="L11" s="376" t="s">
        <v>4191</v>
      </c>
    </row>
    <row r="12" spans="1:26" ht="17.149999999999999" customHeight="1">
      <c r="A12" s="331">
        <v>8</v>
      </c>
      <c r="B12" s="329" t="s">
        <v>4269</v>
      </c>
      <c r="C12" s="328" t="s">
        <v>1132</v>
      </c>
      <c r="D12" s="555">
        <v>20815</v>
      </c>
      <c r="E12" s="554">
        <v>592.4</v>
      </c>
      <c r="F12" s="553">
        <v>100</v>
      </c>
      <c r="G12" s="553">
        <v>68</v>
      </c>
      <c r="H12" s="251"/>
      <c r="I12" s="251" t="s">
        <v>3412</v>
      </c>
      <c r="J12" s="251"/>
      <c r="K12" s="342" t="s">
        <v>3412</v>
      </c>
      <c r="L12" s="376">
        <v>1</v>
      </c>
    </row>
    <row r="13" spans="1:26" ht="17.149999999999999" customHeight="1">
      <c r="A13" s="331">
        <v>9</v>
      </c>
      <c r="B13" s="329" t="s">
        <v>4270</v>
      </c>
      <c r="C13" s="328" t="s">
        <v>1131</v>
      </c>
      <c r="D13" s="555">
        <v>20636</v>
      </c>
      <c r="E13" s="554">
        <v>844.7</v>
      </c>
      <c r="F13" s="553">
        <v>105</v>
      </c>
      <c r="G13" s="553">
        <v>105</v>
      </c>
      <c r="H13" s="251" t="s">
        <v>3412</v>
      </c>
      <c r="I13" s="251" t="s">
        <v>3412</v>
      </c>
      <c r="J13" s="251"/>
      <c r="K13" s="342" t="s">
        <v>3412</v>
      </c>
      <c r="L13" s="376">
        <v>1</v>
      </c>
    </row>
    <row r="14" spans="1:26" ht="17.149999999999999" customHeight="1">
      <c r="A14" s="331">
        <v>10</v>
      </c>
      <c r="B14" s="329" t="s">
        <v>4271</v>
      </c>
      <c r="C14" s="328" t="s">
        <v>1234</v>
      </c>
      <c r="D14" s="555">
        <v>33359</v>
      </c>
      <c r="E14" s="554">
        <v>1780.5</v>
      </c>
      <c r="F14" s="553">
        <v>317</v>
      </c>
      <c r="G14" s="553">
        <v>283</v>
      </c>
      <c r="H14" s="251" t="s">
        <v>3412</v>
      </c>
      <c r="I14" s="251" t="s">
        <v>3412</v>
      </c>
      <c r="J14" s="251"/>
      <c r="K14" s="342" t="s">
        <v>3412</v>
      </c>
      <c r="L14" s="552" t="s">
        <v>4191</v>
      </c>
    </row>
    <row r="15" spans="1:26" ht="17.149999999999999" customHeight="1">
      <c r="A15" s="331">
        <v>11</v>
      </c>
      <c r="B15" s="329" t="s">
        <v>1741</v>
      </c>
      <c r="C15" s="328" t="s">
        <v>1130</v>
      </c>
      <c r="D15" s="555">
        <v>34060</v>
      </c>
      <c r="E15" s="554">
        <v>499.8</v>
      </c>
      <c r="F15" s="553">
        <v>84</v>
      </c>
      <c r="G15" s="553">
        <v>81</v>
      </c>
      <c r="H15" s="251" t="s">
        <v>3412</v>
      </c>
      <c r="I15" s="251" t="s">
        <v>3412</v>
      </c>
      <c r="J15" s="251"/>
      <c r="K15" s="342" t="s">
        <v>3412</v>
      </c>
      <c r="L15" s="376">
        <v>1</v>
      </c>
    </row>
    <row r="16" spans="1:26" ht="17.149999999999999" customHeight="1">
      <c r="A16" s="331">
        <v>12</v>
      </c>
      <c r="B16" s="329" t="s">
        <v>4272</v>
      </c>
      <c r="C16" s="328" t="s">
        <v>1129</v>
      </c>
      <c r="D16" s="555">
        <v>36251</v>
      </c>
      <c r="E16" s="554">
        <v>757.6</v>
      </c>
      <c r="F16" s="553">
        <v>104</v>
      </c>
      <c r="G16" s="553">
        <v>90</v>
      </c>
      <c r="H16" s="251" t="s">
        <v>3412</v>
      </c>
      <c r="I16" s="251" t="s">
        <v>3412</v>
      </c>
      <c r="J16" s="251"/>
      <c r="K16" s="342" t="s">
        <v>3412</v>
      </c>
      <c r="L16" s="552" t="s">
        <v>4191</v>
      </c>
    </row>
    <row r="17" spans="1:12" ht="17.149999999999999" customHeight="1">
      <c r="A17" s="331">
        <v>13</v>
      </c>
      <c r="B17" s="329" t="s">
        <v>4273</v>
      </c>
      <c r="C17" s="328" t="s">
        <v>1128</v>
      </c>
      <c r="D17" s="555">
        <v>23833</v>
      </c>
      <c r="E17" s="554">
        <v>738.8</v>
      </c>
      <c r="F17" s="553">
        <v>130</v>
      </c>
      <c r="G17" s="553">
        <v>82</v>
      </c>
      <c r="H17" s="251" t="s">
        <v>3412</v>
      </c>
      <c r="I17" s="251" t="s">
        <v>3412</v>
      </c>
      <c r="J17" s="251"/>
      <c r="K17" s="342" t="s">
        <v>3412</v>
      </c>
      <c r="L17" s="376" t="s">
        <v>4191</v>
      </c>
    </row>
    <row r="18" spans="1:12" ht="17.149999999999999" customHeight="1">
      <c r="A18" s="331">
        <v>14</v>
      </c>
      <c r="B18" s="329" t="s">
        <v>4274</v>
      </c>
      <c r="C18" s="328" t="s">
        <v>1127</v>
      </c>
      <c r="D18" s="555">
        <v>24716</v>
      </c>
      <c r="E18" s="554">
        <v>886.2</v>
      </c>
      <c r="F18" s="553">
        <v>160</v>
      </c>
      <c r="G18" s="553">
        <v>102</v>
      </c>
      <c r="H18" s="558"/>
      <c r="I18" s="251"/>
      <c r="J18" s="251"/>
      <c r="K18" s="342"/>
      <c r="L18" s="552" t="s">
        <v>4191</v>
      </c>
    </row>
    <row r="19" spans="1:12" ht="17.149999999999999" customHeight="1">
      <c r="A19" s="331">
        <v>15</v>
      </c>
      <c r="B19" s="329" t="s">
        <v>1990</v>
      </c>
      <c r="C19" s="328" t="s">
        <v>1126</v>
      </c>
      <c r="D19" s="555">
        <v>28216</v>
      </c>
      <c r="E19" s="554">
        <v>885</v>
      </c>
      <c r="F19" s="553">
        <v>110</v>
      </c>
      <c r="G19" s="553">
        <v>101</v>
      </c>
      <c r="H19" s="251" t="s">
        <v>3412</v>
      </c>
      <c r="I19" s="251" t="s">
        <v>3412</v>
      </c>
      <c r="J19" s="251"/>
      <c r="K19" s="342" t="s">
        <v>3412</v>
      </c>
      <c r="L19" s="552">
        <v>1</v>
      </c>
    </row>
    <row r="20" spans="1:12" ht="17.149999999999999" customHeight="1">
      <c r="A20" s="331">
        <v>16</v>
      </c>
      <c r="B20" s="329" t="s">
        <v>2152</v>
      </c>
      <c r="C20" s="328" t="s">
        <v>1125</v>
      </c>
      <c r="D20" s="555">
        <v>28004</v>
      </c>
      <c r="E20" s="554">
        <v>578.5</v>
      </c>
      <c r="F20" s="553">
        <v>70</v>
      </c>
      <c r="G20" s="553">
        <v>67</v>
      </c>
      <c r="H20" s="251" t="s">
        <v>3412</v>
      </c>
      <c r="I20" s="251" t="s">
        <v>3412</v>
      </c>
      <c r="J20" s="251"/>
      <c r="K20" s="342" t="s">
        <v>3412</v>
      </c>
      <c r="L20" s="376" t="s">
        <v>4191</v>
      </c>
    </row>
    <row r="21" spans="1:12" ht="17.149999999999999" customHeight="1">
      <c r="A21" s="331">
        <v>17</v>
      </c>
      <c r="B21" s="329" t="s">
        <v>4275</v>
      </c>
      <c r="C21" s="328" t="s">
        <v>1124</v>
      </c>
      <c r="D21" s="555">
        <v>26755</v>
      </c>
      <c r="E21" s="554">
        <v>695.6</v>
      </c>
      <c r="F21" s="553">
        <v>105</v>
      </c>
      <c r="G21" s="553">
        <v>86</v>
      </c>
      <c r="H21" s="251" t="s">
        <v>3412</v>
      </c>
      <c r="I21" s="251" t="s">
        <v>3412</v>
      </c>
      <c r="J21" s="251"/>
      <c r="K21" s="342" t="s">
        <v>3412</v>
      </c>
      <c r="L21" s="376" t="s">
        <v>4191</v>
      </c>
    </row>
    <row r="22" spans="1:12" ht="17.149999999999999" customHeight="1">
      <c r="A22" s="331">
        <v>18</v>
      </c>
      <c r="B22" s="329" t="s">
        <v>4276</v>
      </c>
      <c r="C22" s="328" t="s">
        <v>1123</v>
      </c>
      <c r="D22" s="555">
        <v>27150</v>
      </c>
      <c r="E22" s="554">
        <v>752.5</v>
      </c>
      <c r="F22" s="553">
        <v>76</v>
      </c>
      <c r="G22" s="553">
        <v>66</v>
      </c>
      <c r="H22" s="251" t="s">
        <v>3412</v>
      </c>
      <c r="I22" s="251" t="s">
        <v>3412</v>
      </c>
      <c r="J22" s="251"/>
      <c r="K22" s="342" t="s">
        <v>3412</v>
      </c>
      <c r="L22" s="376" t="s">
        <v>4191</v>
      </c>
    </row>
    <row r="23" spans="1:12" ht="17.149999999999999" customHeight="1">
      <c r="A23" s="331">
        <v>19</v>
      </c>
      <c r="B23" s="329" t="s">
        <v>4277</v>
      </c>
      <c r="C23" s="328" t="s">
        <v>1122</v>
      </c>
      <c r="D23" s="555">
        <v>27485</v>
      </c>
      <c r="E23" s="554">
        <v>740.08</v>
      </c>
      <c r="F23" s="553">
        <v>110</v>
      </c>
      <c r="G23" s="553">
        <v>67</v>
      </c>
      <c r="H23" s="251" t="s">
        <v>3412</v>
      </c>
      <c r="I23" s="251" t="s">
        <v>3412</v>
      </c>
      <c r="J23" s="251"/>
      <c r="K23" s="342" t="s">
        <v>3412</v>
      </c>
      <c r="L23" s="376" t="s">
        <v>4191</v>
      </c>
    </row>
    <row r="24" spans="1:12" ht="17.149999999999999" customHeight="1">
      <c r="A24" s="331">
        <v>20</v>
      </c>
      <c r="B24" s="329" t="s">
        <v>4278</v>
      </c>
      <c r="C24" s="328" t="s">
        <v>1121</v>
      </c>
      <c r="D24" s="555">
        <v>28216</v>
      </c>
      <c r="E24" s="554">
        <v>940.5</v>
      </c>
      <c r="F24" s="553">
        <v>86</v>
      </c>
      <c r="G24" s="553">
        <v>76</v>
      </c>
      <c r="H24" s="251" t="s">
        <v>3412</v>
      </c>
      <c r="I24" s="251" t="s">
        <v>3412</v>
      </c>
      <c r="J24" s="251"/>
      <c r="K24" s="342" t="s">
        <v>3412</v>
      </c>
      <c r="L24" s="552" t="s">
        <v>4191</v>
      </c>
    </row>
    <row r="25" spans="1:12" ht="17.149999999999999" customHeight="1">
      <c r="A25" s="331">
        <v>21</v>
      </c>
      <c r="B25" s="329" t="s">
        <v>2004</v>
      </c>
      <c r="C25" s="328" t="s">
        <v>1120</v>
      </c>
      <c r="D25" s="555">
        <v>29495</v>
      </c>
      <c r="E25" s="554">
        <v>245</v>
      </c>
      <c r="F25" s="553">
        <v>36</v>
      </c>
      <c r="G25" s="553">
        <v>34</v>
      </c>
      <c r="H25" s="251" t="s">
        <v>3412</v>
      </c>
      <c r="I25" s="251" t="s">
        <v>3412</v>
      </c>
      <c r="J25" s="251"/>
      <c r="K25" s="342" t="s">
        <v>3412</v>
      </c>
      <c r="L25" s="376" t="s">
        <v>4191</v>
      </c>
    </row>
    <row r="26" spans="1:12" ht="17.149999999999999" customHeight="1">
      <c r="A26" s="331">
        <v>22</v>
      </c>
      <c r="B26" s="329" t="s">
        <v>4279</v>
      </c>
      <c r="C26" s="328" t="s">
        <v>1119</v>
      </c>
      <c r="D26" s="555">
        <v>29952</v>
      </c>
      <c r="E26" s="554">
        <v>442.4</v>
      </c>
      <c r="F26" s="553">
        <v>68</v>
      </c>
      <c r="G26" s="553">
        <v>44</v>
      </c>
      <c r="H26" s="251" t="s">
        <v>3412</v>
      </c>
      <c r="I26" s="251"/>
      <c r="J26" s="251"/>
      <c r="K26" s="342" t="s">
        <v>3412</v>
      </c>
      <c r="L26" s="376">
        <v>1</v>
      </c>
    </row>
    <row r="27" spans="1:12" ht="17.149999999999999" customHeight="1">
      <c r="A27" s="331">
        <v>23</v>
      </c>
      <c r="B27" s="329" t="s">
        <v>4280</v>
      </c>
      <c r="C27" s="328" t="s">
        <v>653</v>
      </c>
      <c r="D27" s="555">
        <v>31868</v>
      </c>
      <c r="E27" s="554">
        <v>563</v>
      </c>
      <c r="F27" s="553">
        <v>69</v>
      </c>
      <c r="G27" s="553">
        <v>64</v>
      </c>
      <c r="H27" s="251" t="s">
        <v>3412</v>
      </c>
      <c r="I27" s="251" t="s">
        <v>3412</v>
      </c>
      <c r="J27" s="251"/>
      <c r="K27" s="342" t="s">
        <v>3412</v>
      </c>
      <c r="L27" s="376" t="s">
        <v>4191</v>
      </c>
    </row>
    <row r="28" spans="1:12" ht="17.149999999999999" customHeight="1">
      <c r="A28" s="331">
        <v>24</v>
      </c>
      <c r="B28" s="329" t="s">
        <v>4281</v>
      </c>
      <c r="C28" s="328" t="s">
        <v>1118</v>
      </c>
      <c r="D28" s="555">
        <v>35886</v>
      </c>
      <c r="E28" s="554">
        <v>349.2</v>
      </c>
      <c r="F28" s="553">
        <v>84</v>
      </c>
      <c r="G28" s="553">
        <v>73</v>
      </c>
      <c r="H28" s="251" t="s">
        <v>3412</v>
      </c>
      <c r="I28" s="251" t="s">
        <v>3412</v>
      </c>
      <c r="J28" s="251"/>
      <c r="K28" s="342" t="s">
        <v>3412</v>
      </c>
      <c r="L28" s="376" t="s">
        <v>4191</v>
      </c>
    </row>
    <row r="29" spans="1:12" ht="17.149999999999999" customHeight="1">
      <c r="A29" s="331">
        <v>25</v>
      </c>
      <c r="B29" s="329" t="s">
        <v>4282</v>
      </c>
      <c r="C29" s="328" t="s">
        <v>7843</v>
      </c>
      <c r="D29" s="555">
        <v>37591</v>
      </c>
      <c r="E29" s="554">
        <v>563.9</v>
      </c>
      <c r="F29" s="553">
        <v>89</v>
      </c>
      <c r="G29" s="553">
        <v>85</v>
      </c>
      <c r="H29" s="251" t="s">
        <v>3412</v>
      </c>
      <c r="I29" s="251" t="s">
        <v>3412</v>
      </c>
      <c r="J29" s="251"/>
      <c r="K29" s="342" t="s">
        <v>3412</v>
      </c>
      <c r="L29" s="552">
        <v>1</v>
      </c>
    </row>
    <row r="30" spans="1:12" ht="17.149999999999999" customHeight="1">
      <c r="A30" s="331">
        <v>26</v>
      </c>
      <c r="B30" s="329" t="s">
        <v>7463</v>
      </c>
      <c r="C30" s="328" t="s">
        <v>7844</v>
      </c>
      <c r="D30" s="555">
        <v>41730</v>
      </c>
      <c r="E30" s="554">
        <v>326.10000000000002</v>
      </c>
      <c r="F30" s="553">
        <v>50</v>
      </c>
      <c r="G30" s="553">
        <v>47</v>
      </c>
      <c r="H30" s="251" t="s">
        <v>3412</v>
      </c>
      <c r="I30" s="251" t="s">
        <v>3412</v>
      </c>
      <c r="J30" s="251"/>
      <c r="K30" s="342" t="s">
        <v>3412</v>
      </c>
      <c r="L30" s="376">
        <v>1</v>
      </c>
    </row>
    <row r="31" spans="1:12" ht="17.149999999999999" customHeight="1">
      <c r="A31" s="331">
        <v>27</v>
      </c>
      <c r="B31" s="329" t="s">
        <v>7464</v>
      </c>
      <c r="C31" s="556" t="s">
        <v>7845</v>
      </c>
      <c r="D31" s="555">
        <v>38443</v>
      </c>
      <c r="E31" s="554">
        <v>305.39999999999998</v>
      </c>
      <c r="F31" s="553">
        <v>60</v>
      </c>
      <c r="G31" s="553">
        <v>60</v>
      </c>
      <c r="H31" s="251" t="s">
        <v>3412</v>
      </c>
      <c r="I31" s="251" t="s">
        <v>3412</v>
      </c>
      <c r="J31" s="251"/>
      <c r="K31" s="342" t="s">
        <v>3412</v>
      </c>
      <c r="L31" s="376" t="s">
        <v>4191</v>
      </c>
    </row>
    <row r="32" spans="1:12" ht="17.149999999999999" customHeight="1">
      <c r="A32" s="331">
        <v>28</v>
      </c>
      <c r="B32" s="329" t="s">
        <v>7465</v>
      </c>
      <c r="C32" s="328" t="s">
        <v>7846</v>
      </c>
      <c r="D32" s="555">
        <v>38991</v>
      </c>
      <c r="E32" s="554">
        <v>465.3</v>
      </c>
      <c r="F32" s="553">
        <v>87</v>
      </c>
      <c r="G32" s="553">
        <v>82</v>
      </c>
      <c r="H32" s="251" t="s">
        <v>3412</v>
      </c>
      <c r="I32" s="251" t="s">
        <v>3412</v>
      </c>
      <c r="J32" s="251"/>
      <c r="K32" s="342" t="s">
        <v>3412</v>
      </c>
      <c r="L32" s="376" t="s">
        <v>4191</v>
      </c>
    </row>
    <row r="33" spans="1:12" ht="17.149999999999999" customHeight="1">
      <c r="A33" s="331">
        <v>29</v>
      </c>
      <c r="B33" s="329" t="s">
        <v>7466</v>
      </c>
      <c r="C33" s="556" t="s">
        <v>7847</v>
      </c>
      <c r="D33" s="555">
        <v>40269</v>
      </c>
      <c r="E33" s="554">
        <v>481.7</v>
      </c>
      <c r="F33" s="553">
        <v>99</v>
      </c>
      <c r="G33" s="553">
        <v>99</v>
      </c>
      <c r="H33" s="251" t="s">
        <v>3412</v>
      </c>
      <c r="I33" s="251" t="s">
        <v>3412</v>
      </c>
      <c r="J33" s="251"/>
      <c r="K33" s="342" t="s">
        <v>3412</v>
      </c>
      <c r="L33" s="552" t="s">
        <v>4191</v>
      </c>
    </row>
    <row r="34" spans="1:12" ht="17.149999999999999" customHeight="1">
      <c r="A34" s="331">
        <v>30</v>
      </c>
      <c r="B34" s="329" t="s">
        <v>7467</v>
      </c>
      <c r="C34" s="556" t="s">
        <v>7848</v>
      </c>
      <c r="D34" s="555">
        <v>41730</v>
      </c>
      <c r="E34" s="554">
        <v>1045.4000000000001</v>
      </c>
      <c r="F34" s="553">
        <v>102</v>
      </c>
      <c r="G34" s="553">
        <v>99</v>
      </c>
      <c r="H34" s="251" t="s">
        <v>3412</v>
      </c>
      <c r="I34" s="251" t="s">
        <v>3412</v>
      </c>
      <c r="J34" s="251"/>
      <c r="K34" s="342" t="s">
        <v>3412</v>
      </c>
      <c r="L34" s="376">
        <v>1</v>
      </c>
    </row>
    <row r="35" spans="1:12" ht="17.149999999999999" customHeight="1">
      <c r="A35" s="331">
        <v>31</v>
      </c>
      <c r="B35" s="329" t="s">
        <v>7468</v>
      </c>
      <c r="C35" s="556" t="s">
        <v>1117</v>
      </c>
      <c r="D35" s="555">
        <v>40634</v>
      </c>
      <c r="E35" s="554">
        <v>1132</v>
      </c>
      <c r="F35" s="553">
        <v>99</v>
      </c>
      <c r="G35" s="553">
        <v>84</v>
      </c>
      <c r="H35" s="251" t="s">
        <v>3412</v>
      </c>
      <c r="I35" s="251" t="s">
        <v>3412</v>
      </c>
      <c r="J35" s="251"/>
      <c r="K35" s="342" t="s">
        <v>3412</v>
      </c>
      <c r="L35" s="376" t="s">
        <v>4191</v>
      </c>
    </row>
    <row r="36" spans="1:12" ht="17.149999999999999" customHeight="1">
      <c r="A36" s="331">
        <v>32</v>
      </c>
      <c r="B36" s="329" t="s">
        <v>7469</v>
      </c>
      <c r="C36" s="556" t="s">
        <v>7849</v>
      </c>
      <c r="D36" s="555">
        <v>40817</v>
      </c>
      <c r="E36" s="554">
        <v>775</v>
      </c>
      <c r="F36" s="553">
        <v>72</v>
      </c>
      <c r="G36" s="553">
        <v>69</v>
      </c>
      <c r="H36" s="251" t="s">
        <v>3412</v>
      </c>
      <c r="I36" s="251" t="s">
        <v>3412</v>
      </c>
      <c r="J36" s="251"/>
      <c r="K36" s="342" t="s">
        <v>3412</v>
      </c>
      <c r="L36" s="552" t="s">
        <v>4191</v>
      </c>
    </row>
    <row r="37" spans="1:12" ht="17.149999999999999" customHeight="1">
      <c r="A37" s="331">
        <v>33</v>
      </c>
      <c r="B37" s="329" t="s">
        <v>7470</v>
      </c>
      <c r="C37" s="556" t="s">
        <v>7850</v>
      </c>
      <c r="D37" s="555">
        <v>41000</v>
      </c>
      <c r="E37" s="554">
        <v>264.5</v>
      </c>
      <c r="F37" s="553">
        <v>36</v>
      </c>
      <c r="G37" s="553">
        <v>36</v>
      </c>
      <c r="H37" s="251" t="s">
        <v>3412</v>
      </c>
      <c r="I37" s="251" t="s">
        <v>3412</v>
      </c>
      <c r="J37" s="251"/>
      <c r="K37" s="342" t="s">
        <v>3412</v>
      </c>
      <c r="L37" s="376">
        <v>1</v>
      </c>
    </row>
    <row r="38" spans="1:12" ht="17.149999999999999" customHeight="1">
      <c r="A38" s="331">
        <v>34</v>
      </c>
      <c r="B38" s="329" t="s">
        <v>7471</v>
      </c>
      <c r="C38" s="556" t="s">
        <v>7851</v>
      </c>
      <c r="D38" s="555">
        <v>41275</v>
      </c>
      <c r="E38" s="554">
        <v>461.3</v>
      </c>
      <c r="F38" s="553">
        <v>72</v>
      </c>
      <c r="G38" s="553">
        <v>68</v>
      </c>
      <c r="H38" s="251" t="s">
        <v>3412</v>
      </c>
      <c r="I38" s="251" t="s">
        <v>3412</v>
      </c>
      <c r="J38" s="251"/>
      <c r="K38" s="342" t="s">
        <v>3412</v>
      </c>
      <c r="L38" s="376" t="s">
        <v>4191</v>
      </c>
    </row>
    <row r="39" spans="1:12" ht="17.149999999999999" customHeight="1">
      <c r="A39" s="331">
        <v>35</v>
      </c>
      <c r="B39" s="557" t="s">
        <v>7472</v>
      </c>
      <c r="C39" s="328" t="s">
        <v>7852</v>
      </c>
      <c r="D39" s="555">
        <v>41365</v>
      </c>
      <c r="E39" s="554">
        <v>969.27</v>
      </c>
      <c r="F39" s="553">
        <v>130</v>
      </c>
      <c r="G39" s="553">
        <v>128</v>
      </c>
      <c r="H39" s="251" t="s">
        <v>3412</v>
      </c>
      <c r="I39" s="251" t="s">
        <v>3412</v>
      </c>
      <c r="J39" s="251"/>
      <c r="K39" s="342" t="s">
        <v>3412</v>
      </c>
      <c r="L39" s="376">
        <v>1</v>
      </c>
    </row>
    <row r="40" spans="1:12" ht="17.149999999999999" customHeight="1">
      <c r="A40" s="331">
        <v>36</v>
      </c>
      <c r="B40" s="329" t="s">
        <v>7473</v>
      </c>
      <c r="C40" s="556" t="s">
        <v>7853</v>
      </c>
      <c r="D40" s="555">
        <v>41730</v>
      </c>
      <c r="E40" s="554">
        <v>926.3</v>
      </c>
      <c r="F40" s="553">
        <v>109</v>
      </c>
      <c r="G40" s="553">
        <v>107</v>
      </c>
      <c r="H40" s="251" t="s">
        <v>3412</v>
      </c>
      <c r="I40" s="251" t="s">
        <v>3412</v>
      </c>
      <c r="J40" s="251"/>
      <c r="K40" s="342" t="s">
        <v>3412</v>
      </c>
      <c r="L40" s="376">
        <v>1</v>
      </c>
    </row>
    <row r="41" spans="1:12" ht="17.149999999999999" customHeight="1">
      <c r="A41" s="331">
        <v>37</v>
      </c>
      <c r="B41" s="329" t="s">
        <v>7474</v>
      </c>
      <c r="C41" s="556" t="s">
        <v>7854</v>
      </c>
      <c r="D41" s="555">
        <v>42095</v>
      </c>
      <c r="E41" s="554">
        <v>1214.4000000000001</v>
      </c>
      <c r="F41" s="553">
        <v>101</v>
      </c>
      <c r="G41" s="553">
        <v>96</v>
      </c>
      <c r="H41" s="251" t="s">
        <v>3412</v>
      </c>
      <c r="I41" s="251" t="s">
        <v>3412</v>
      </c>
      <c r="J41" s="251"/>
      <c r="K41" s="342" t="s">
        <v>3412</v>
      </c>
      <c r="L41" s="552">
        <v>1</v>
      </c>
    </row>
    <row r="42" spans="1:12" ht="17.149999999999999" customHeight="1">
      <c r="A42" s="331">
        <v>38</v>
      </c>
      <c r="B42" s="329" t="s">
        <v>7475</v>
      </c>
      <c r="C42" s="556" t="s">
        <v>1116</v>
      </c>
      <c r="D42" s="555">
        <v>42095</v>
      </c>
      <c r="E42" s="554">
        <v>999.3</v>
      </c>
      <c r="F42" s="553">
        <v>67</v>
      </c>
      <c r="G42" s="553">
        <v>64</v>
      </c>
      <c r="H42" s="251" t="s">
        <v>3412</v>
      </c>
      <c r="I42" s="251" t="s">
        <v>3412</v>
      </c>
      <c r="J42" s="251"/>
      <c r="K42" s="342" t="s">
        <v>3412</v>
      </c>
      <c r="L42" s="552">
        <v>1</v>
      </c>
    </row>
    <row r="43" spans="1:12" ht="17.149999999999999" customHeight="1">
      <c r="A43" s="331">
        <v>39</v>
      </c>
      <c r="B43" s="549" t="s">
        <v>7476</v>
      </c>
      <c r="C43" s="548" t="s">
        <v>7855</v>
      </c>
      <c r="D43" s="547">
        <v>42186</v>
      </c>
      <c r="E43" s="546">
        <v>781.33</v>
      </c>
      <c r="F43" s="545">
        <v>147</v>
      </c>
      <c r="G43" s="545">
        <v>127</v>
      </c>
      <c r="H43" s="544"/>
      <c r="I43" s="543" t="s">
        <v>3412</v>
      </c>
      <c r="J43" s="543"/>
      <c r="K43" s="542" t="s">
        <v>3412</v>
      </c>
      <c r="L43" s="376">
        <v>1</v>
      </c>
    </row>
    <row r="44" spans="1:12" ht="18" customHeight="1">
      <c r="L44" s="196" t="s">
        <v>235</v>
      </c>
    </row>
    <row r="45" spans="1:12" ht="18" customHeight="1">
      <c r="L45" s="68" t="s">
        <v>6485</v>
      </c>
    </row>
    <row r="46" spans="1:12" ht="1" customHeight="1">
      <c r="E46" s="196" t="s">
        <v>1115</v>
      </c>
      <c r="F46" s="196">
        <f>SUM('43'!F5:F44)</f>
        <v>2838</v>
      </c>
      <c r="G46" s="196">
        <f>SUM('43'!G5:G44)</f>
        <v>2621</v>
      </c>
    </row>
    <row r="47" spans="1:12" ht="1" customHeight="1">
      <c r="E47" s="196" t="s">
        <v>1114</v>
      </c>
      <c r="F47" s="196">
        <f>SUM('44'!F5:F12)</f>
        <v>642</v>
      </c>
      <c r="G47" s="196">
        <f>SUM('44'!G5:G12)</f>
        <v>591</v>
      </c>
    </row>
    <row r="48" spans="1:12" ht="13"/>
    <row r="49" ht="13"/>
    <row r="50" ht="13"/>
  </sheetData>
  <sheetProtection algorithmName="SHA-512" hashValue="HYR3mS9q2MtKElnH+yqEbAMUikRmX/ed7lsT7E7u56E1FcoVngh9zpDa61VDNKUDWq/kcwwNh65kBhB0O3nYeQ==" saltValue="g/CeD8biXkddv3O+rLTYQQ==" spinCount="100000" sheet="1" objects="1" scenarios="1"/>
  <customSheetViews>
    <customSheetView guid="{0048CC1A-5574-4F72-829A-CCCEAA565538}" showPageBreaks="1" fitToPage="1" printArea="1" view="pageBreakPreview">
      <pane xSplit="2" ySplit="4" topLeftCell="C38" activePane="bottomRight" state="frozen"/>
      <selection pane="bottomRight" sqref="A1:D1"/>
      <pageMargins left="0.78740157480314965" right="0.78740157480314965" top="0.98425196850393704" bottom="0.64" header="0.51181102362204722" footer="0.51181102362204722"/>
      <headerFooter scaleWithDoc="0" alignWithMargins="0"/>
    </customSheetView>
    <customSheetView guid="{26B164F3-B659-4B9F-AB6F-C19AF25BA7B7}" showPageBreaks="1" fitToPage="1" printArea="1" view="pageBreakPreview">
      <pane xSplit="2" ySplit="4" topLeftCell="C5" activePane="bottomRight" state="frozen"/>
      <selection pane="bottomRight" activeCell="C3" sqref="C3:D3"/>
      <pageMargins left="0.78740157480314965" right="0.78740157480314965" top="0.98425196850393704" bottom="0.64" header="0.51181102362204722" footer="0.51181102362204722"/>
      <headerFooter scaleWithDoc="0" alignWithMargins="0"/>
    </customSheetView>
  </customSheetViews>
  <mergeCells count="4">
    <mergeCell ref="C3:D3"/>
    <mergeCell ref="E3:H3"/>
    <mergeCell ref="A1:D1"/>
    <mergeCell ref="A2:D2"/>
  </mergeCells>
  <phoneticPr fontId="7"/>
  <pageMargins left="0.78740157480314965" right="0.78740157480314965" top="0.98425196850393704" bottom="0.64" header="0.51181102362204722" footer="0.51181102362204722"/>
  <headerFooter scaleWithDoc="0"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Z51"/>
  <sheetViews>
    <sheetView view="pageBreakPreview" zoomScaleNormal="100" zoomScaleSheetLayoutView="100" workbookViewId="0">
      <pane xSplit="1" ySplit="4" topLeftCell="B5" activePane="bottomRight" state="frozen"/>
      <selection activeCell="O28" sqref="O28"/>
      <selection pane="topRight" activeCell="O28" sqref="O28"/>
      <selection pane="bottomLeft" activeCell="O28" sqref="O28"/>
      <selection pane="bottomRight" activeCell="O16" sqref="O16"/>
    </sheetView>
  </sheetViews>
  <sheetFormatPr defaultColWidth="9" defaultRowHeight="18" customHeight="1"/>
  <cols>
    <col min="1" max="1" width="3.58203125" style="189" customWidth="1"/>
    <col min="2" max="2" width="20.58203125" style="189" customWidth="1"/>
    <col min="3" max="3" width="12.58203125" style="189" customWidth="1"/>
    <col min="4" max="4" width="7.58203125" style="540" customWidth="1"/>
    <col min="5" max="5" width="7.58203125" style="541" customWidth="1"/>
    <col min="6" max="7" width="5.58203125" style="196" customWidth="1"/>
    <col min="8" max="12" width="5.58203125" style="540" customWidth="1"/>
    <col min="13" max="13" width="5.25" style="63" customWidth="1"/>
    <col min="14" max="18" width="10.58203125" style="63" hidden="1" customWidth="1"/>
    <col min="19" max="22" width="10.58203125" style="63" customWidth="1"/>
    <col min="23"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8" customHeight="1">
      <c r="A3" s="204" t="s">
        <v>4083</v>
      </c>
      <c r="L3" s="562" t="str">
        <f>Q3</f>
        <v>（令和8年4月1日現在）</v>
      </c>
      <c r="N3" s="1188" t="s">
        <v>5253</v>
      </c>
      <c r="O3" s="1437"/>
      <c r="P3" s="1189" t="s">
        <v>4618</v>
      </c>
      <c r="Q3" s="1525" t="str">
        <f>設定!$B$14</f>
        <v>（令和8年4月1日現在）</v>
      </c>
    </row>
    <row r="4" spans="1:26" s="72" customFormat="1" ht="39.75" customHeight="1">
      <c r="A4" s="559"/>
      <c r="B4" s="559" t="s">
        <v>399</v>
      </c>
      <c r="C4" s="559" t="s">
        <v>398</v>
      </c>
      <c r="D4" s="559" t="s">
        <v>1145</v>
      </c>
      <c r="E4" s="561" t="s">
        <v>1144</v>
      </c>
      <c r="F4" s="560" t="s">
        <v>6818</v>
      </c>
      <c r="G4" s="560" t="s">
        <v>6817</v>
      </c>
      <c r="H4" s="559" t="s">
        <v>1143</v>
      </c>
      <c r="I4" s="559" t="s">
        <v>1142</v>
      </c>
      <c r="J4" s="559" t="s">
        <v>1141</v>
      </c>
      <c r="K4" s="560" t="s">
        <v>1140</v>
      </c>
      <c r="L4" s="560" t="s">
        <v>6816</v>
      </c>
      <c r="N4" s="1405"/>
      <c r="O4" s="1192"/>
      <c r="P4" s="1189" t="s">
        <v>4619</v>
      </c>
      <c r="Q4" s="1460" t="s">
        <v>5523</v>
      </c>
      <c r="R4" s="1755" t="str">
        <f>HYPERLINK("#", "統計表リンク")</f>
        <v>統計表リンク</v>
      </c>
    </row>
    <row r="5" spans="1:26" s="72" customFormat="1" ht="17.149999999999999" customHeight="1">
      <c r="A5" s="331">
        <v>40</v>
      </c>
      <c r="B5" s="551" t="s">
        <v>7477</v>
      </c>
      <c r="C5" s="548" t="s">
        <v>7856</v>
      </c>
      <c r="D5" s="547">
        <v>42461</v>
      </c>
      <c r="E5" s="546">
        <v>567.29999999999995</v>
      </c>
      <c r="F5" s="2445">
        <v>60</v>
      </c>
      <c r="G5" s="2445">
        <v>63</v>
      </c>
      <c r="H5" s="544" t="s">
        <v>3412</v>
      </c>
      <c r="I5" s="543" t="s">
        <v>3412</v>
      </c>
      <c r="J5" s="543"/>
      <c r="K5" s="542" t="s">
        <v>3412</v>
      </c>
      <c r="L5" s="1012">
        <v>2</v>
      </c>
      <c r="Q5" s="1460" t="s">
        <v>5524</v>
      </c>
      <c r="R5" s="1755" t="str">
        <f>HYPERLINK("#", "統計表リンク")</f>
        <v>統計表リンク</v>
      </c>
    </row>
    <row r="6" spans="1:26" ht="19">
      <c r="A6" s="331">
        <v>41</v>
      </c>
      <c r="B6" s="2156" t="s">
        <v>7478</v>
      </c>
      <c r="C6" s="548" t="s">
        <v>7857</v>
      </c>
      <c r="D6" s="547">
        <v>42461</v>
      </c>
      <c r="E6" s="546">
        <v>248.15</v>
      </c>
      <c r="F6" s="2445">
        <v>40</v>
      </c>
      <c r="G6" s="2445">
        <v>43</v>
      </c>
      <c r="H6" s="544" t="s">
        <v>3412</v>
      </c>
      <c r="I6" s="543" t="s">
        <v>3412</v>
      </c>
      <c r="J6" s="543"/>
      <c r="K6" s="542" t="s">
        <v>3412</v>
      </c>
      <c r="L6" s="1012" t="s">
        <v>4191</v>
      </c>
    </row>
    <row r="7" spans="1:26" s="72" customFormat="1" ht="16.5" customHeight="1">
      <c r="A7" s="331">
        <v>42</v>
      </c>
      <c r="B7" s="551" t="s">
        <v>7479</v>
      </c>
      <c r="C7" s="548" t="s">
        <v>7858</v>
      </c>
      <c r="D7" s="547">
        <v>42461</v>
      </c>
      <c r="E7" s="546">
        <v>371.5</v>
      </c>
      <c r="F7" s="2445">
        <v>60</v>
      </c>
      <c r="G7" s="2445">
        <v>70</v>
      </c>
      <c r="H7" s="544" t="s">
        <v>3412</v>
      </c>
      <c r="I7" s="543" t="s">
        <v>3412</v>
      </c>
      <c r="J7" s="543"/>
      <c r="K7" s="542" t="s">
        <v>3412</v>
      </c>
      <c r="L7" s="1012" t="s">
        <v>4191</v>
      </c>
    </row>
    <row r="8" spans="1:26" ht="16.5" customHeight="1">
      <c r="A8" s="331">
        <v>43</v>
      </c>
      <c r="B8" s="549" t="s">
        <v>7480</v>
      </c>
      <c r="C8" s="548" t="s">
        <v>7859</v>
      </c>
      <c r="D8" s="547">
        <v>42461</v>
      </c>
      <c r="E8" s="546">
        <v>382.5</v>
      </c>
      <c r="F8" s="2445">
        <v>60</v>
      </c>
      <c r="G8" s="2445">
        <v>60</v>
      </c>
      <c r="H8" s="544" t="s">
        <v>3412</v>
      </c>
      <c r="I8" s="543" t="s">
        <v>3412</v>
      </c>
      <c r="J8" s="543"/>
      <c r="K8" s="542" t="s">
        <v>3412</v>
      </c>
      <c r="L8" s="2443">
        <v>1</v>
      </c>
    </row>
    <row r="9" spans="1:26" s="72" customFormat="1" ht="16.5" customHeight="1">
      <c r="A9" s="331">
        <v>44</v>
      </c>
      <c r="B9" s="551" t="s">
        <v>7481</v>
      </c>
      <c r="C9" s="548" t="s">
        <v>7860</v>
      </c>
      <c r="D9" s="547">
        <v>42461</v>
      </c>
      <c r="E9" s="546">
        <v>396.3</v>
      </c>
      <c r="F9" s="2445">
        <v>64</v>
      </c>
      <c r="G9" s="2445">
        <v>59</v>
      </c>
      <c r="H9" s="544" t="s">
        <v>3412</v>
      </c>
      <c r="I9" s="543" t="s">
        <v>3412</v>
      </c>
      <c r="J9" s="543"/>
      <c r="K9" s="542" t="s">
        <v>3412</v>
      </c>
      <c r="L9" s="1012">
        <v>1</v>
      </c>
    </row>
    <row r="10" spans="1:26" ht="16.5" customHeight="1">
      <c r="A10" s="331">
        <v>45</v>
      </c>
      <c r="B10" s="549" t="s">
        <v>7482</v>
      </c>
      <c r="C10" s="548" t="s">
        <v>1155</v>
      </c>
      <c r="D10" s="547">
        <v>42461</v>
      </c>
      <c r="E10" s="546">
        <v>642.20000000000005</v>
      </c>
      <c r="F10" s="2445">
        <v>96</v>
      </c>
      <c r="G10" s="2446">
        <v>77</v>
      </c>
      <c r="H10" s="544" t="s">
        <v>3412</v>
      </c>
      <c r="I10" s="543" t="s">
        <v>3412</v>
      </c>
      <c r="J10" s="543"/>
      <c r="K10" s="542" t="s">
        <v>3412</v>
      </c>
      <c r="L10" s="1012" t="s">
        <v>4191</v>
      </c>
    </row>
    <row r="11" spans="1:26" ht="16.5" customHeight="1">
      <c r="A11" s="331">
        <v>46</v>
      </c>
      <c r="B11" s="575" t="s">
        <v>7483</v>
      </c>
      <c r="C11" s="574" t="s">
        <v>1154</v>
      </c>
      <c r="D11" s="573">
        <v>42461</v>
      </c>
      <c r="E11" s="572">
        <v>393.2</v>
      </c>
      <c r="F11" s="2445">
        <v>60</v>
      </c>
      <c r="G11" s="2447">
        <v>63</v>
      </c>
      <c r="H11" s="571" t="s">
        <v>3412</v>
      </c>
      <c r="I11" s="570" t="s">
        <v>3412</v>
      </c>
      <c r="J11" s="570"/>
      <c r="K11" s="569" t="s">
        <v>3412</v>
      </c>
      <c r="L11" s="1012" t="s">
        <v>4191</v>
      </c>
    </row>
    <row r="12" spans="1:26" s="72" customFormat="1" ht="16.5" customHeight="1">
      <c r="A12" s="331">
        <v>47</v>
      </c>
      <c r="B12" s="566" t="s">
        <v>7484</v>
      </c>
      <c r="C12" s="556" t="s">
        <v>7861</v>
      </c>
      <c r="D12" s="555">
        <v>42826</v>
      </c>
      <c r="E12" s="554">
        <v>450.58</v>
      </c>
      <c r="F12" s="2446">
        <v>64</v>
      </c>
      <c r="G12" s="2447">
        <v>54</v>
      </c>
      <c r="H12" s="251" t="s">
        <v>3412</v>
      </c>
      <c r="I12" s="251" t="s">
        <v>3412</v>
      </c>
      <c r="J12" s="251"/>
      <c r="K12" s="342" t="s">
        <v>3412</v>
      </c>
      <c r="L12" s="1012">
        <v>1</v>
      </c>
    </row>
    <row r="13" spans="1:26" ht="16.5" customHeight="1">
      <c r="A13" s="331">
        <v>48</v>
      </c>
      <c r="B13" s="39" t="s">
        <v>7485</v>
      </c>
      <c r="C13" s="568" t="s">
        <v>1153</v>
      </c>
      <c r="D13" s="555">
        <v>42826</v>
      </c>
      <c r="E13" s="554">
        <v>104.9</v>
      </c>
      <c r="F13" s="2447">
        <v>20</v>
      </c>
      <c r="G13" s="2447">
        <v>12</v>
      </c>
      <c r="H13" s="251" t="s">
        <v>3412</v>
      </c>
      <c r="I13" s="251" t="s">
        <v>3412</v>
      </c>
      <c r="J13" s="251"/>
      <c r="K13" s="342" t="s">
        <v>3412</v>
      </c>
      <c r="L13" s="1012" t="s">
        <v>4191</v>
      </c>
    </row>
    <row r="14" spans="1:26" ht="16.5" customHeight="1">
      <c r="A14" s="331">
        <v>49</v>
      </c>
      <c r="B14" s="329" t="s">
        <v>7486</v>
      </c>
      <c r="C14" s="328" t="s">
        <v>7862</v>
      </c>
      <c r="D14" s="555">
        <v>42826</v>
      </c>
      <c r="E14" s="554">
        <v>324.39999999999998</v>
      </c>
      <c r="F14" s="2444">
        <v>59</v>
      </c>
      <c r="G14" s="2444">
        <v>56</v>
      </c>
      <c r="H14" s="251" t="s">
        <v>3412</v>
      </c>
      <c r="I14" s="251" t="s">
        <v>3412</v>
      </c>
      <c r="J14" s="251"/>
      <c r="K14" s="342" t="s">
        <v>3412</v>
      </c>
      <c r="L14" s="1012" t="s">
        <v>4191</v>
      </c>
    </row>
    <row r="15" spans="1:26" ht="16.5" customHeight="1">
      <c r="A15" s="331">
        <v>50</v>
      </c>
      <c r="B15" s="329" t="s">
        <v>7487</v>
      </c>
      <c r="C15" s="328" t="s">
        <v>7863</v>
      </c>
      <c r="D15" s="555">
        <v>42826</v>
      </c>
      <c r="E15" s="554">
        <v>562.67999999999995</v>
      </c>
      <c r="F15" s="2444">
        <v>90</v>
      </c>
      <c r="G15" s="2444">
        <v>69</v>
      </c>
      <c r="H15" s="251" t="s">
        <v>3412</v>
      </c>
      <c r="I15" s="251" t="s">
        <v>3412</v>
      </c>
      <c r="J15" s="251"/>
      <c r="K15" s="342" t="s">
        <v>3412</v>
      </c>
      <c r="L15" s="1012">
        <v>1</v>
      </c>
    </row>
    <row r="16" spans="1:26" ht="16.5" customHeight="1">
      <c r="A16" s="331">
        <v>51</v>
      </c>
      <c r="B16" s="329" t="s">
        <v>4283</v>
      </c>
      <c r="C16" s="328" t="s">
        <v>6978</v>
      </c>
      <c r="D16" s="555">
        <v>42826</v>
      </c>
      <c r="E16" s="554">
        <v>285.77999999999997</v>
      </c>
      <c r="F16" s="2444">
        <v>60</v>
      </c>
      <c r="G16" s="2444">
        <v>55</v>
      </c>
      <c r="H16" s="251"/>
      <c r="I16" s="251" t="s">
        <v>3412</v>
      </c>
      <c r="J16" s="251"/>
      <c r="K16" s="342" t="s">
        <v>3412</v>
      </c>
      <c r="L16" s="1012">
        <v>1</v>
      </c>
    </row>
    <row r="17" spans="1:22" ht="16.5" customHeight="1">
      <c r="A17" s="331">
        <v>52</v>
      </c>
      <c r="B17" s="1117" t="s">
        <v>7488</v>
      </c>
      <c r="C17" s="328" t="s">
        <v>1152</v>
      </c>
      <c r="D17" s="555">
        <v>42826</v>
      </c>
      <c r="E17" s="554">
        <v>328.91</v>
      </c>
      <c r="F17" s="2444">
        <v>57</v>
      </c>
      <c r="G17" s="2444">
        <v>55</v>
      </c>
      <c r="H17" s="251" t="s">
        <v>3412</v>
      </c>
      <c r="I17" s="251" t="s">
        <v>3412</v>
      </c>
      <c r="J17" s="251"/>
      <c r="K17" s="342" t="s">
        <v>3412</v>
      </c>
      <c r="L17" s="1012" t="s">
        <v>4191</v>
      </c>
    </row>
    <row r="18" spans="1:22" ht="16.5" customHeight="1">
      <c r="A18" s="331">
        <v>53</v>
      </c>
      <c r="B18" s="557" t="s">
        <v>7489</v>
      </c>
      <c r="C18" s="328" t="s">
        <v>1151</v>
      </c>
      <c r="D18" s="555">
        <v>42826</v>
      </c>
      <c r="E18" s="554">
        <v>562.67999999999995</v>
      </c>
      <c r="F18" s="2444">
        <v>90</v>
      </c>
      <c r="G18" s="2444">
        <v>80</v>
      </c>
      <c r="H18" s="251" t="s">
        <v>3412</v>
      </c>
      <c r="I18" s="251" t="s">
        <v>3412</v>
      </c>
      <c r="J18" s="251"/>
      <c r="K18" s="342" t="s">
        <v>3412</v>
      </c>
      <c r="L18" s="1012" t="s">
        <v>4191</v>
      </c>
    </row>
    <row r="19" spans="1:22" ht="16.5" customHeight="1">
      <c r="A19" s="331">
        <v>54</v>
      </c>
      <c r="B19" s="329" t="s">
        <v>7490</v>
      </c>
      <c r="C19" s="328" t="s">
        <v>4284</v>
      </c>
      <c r="D19" s="555">
        <v>43191</v>
      </c>
      <c r="E19" s="554">
        <v>1120</v>
      </c>
      <c r="F19" s="2444">
        <v>131</v>
      </c>
      <c r="G19" s="2444">
        <v>127</v>
      </c>
      <c r="H19" s="251" t="s">
        <v>3412</v>
      </c>
      <c r="I19" s="251" t="s">
        <v>3412</v>
      </c>
      <c r="J19" s="251"/>
      <c r="K19" s="342" t="s">
        <v>3412</v>
      </c>
      <c r="L19" s="1012">
        <v>1</v>
      </c>
    </row>
    <row r="20" spans="1:22" ht="16.5" customHeight="1">
      <c r="A20" s="331">
        <v>55</v>
      </c>
      <c r="B20" s="329" t="s">
        <v>7491</v>
      </c>
      <c r="C20" s="328" t="s">
        <v>7864</v>
      </c>
      <c r="D20" s="555">
        <v>43191</v>
      </c>
      <c r="E20" s="554">
        <v>845.4</v>
      </c>
      <c r="F20" s="2444">
        <v>102</v>
      </c>
      <c r="G20" s="2444">
        <v>88</v>
      </c>
      <c r="H20" s="251" t="s">
        <v>3412</v>
      </c>
      <c r="I20" s="251" t="s">
        <v>3412</v>
      </c>
      <c r="J20" s="251"/>
      <c r="K20" s="342" t="s">
        <v>3412</v>
      </c>
      <c r="L20" s="1012" t="s">
        <v>4191</v>
      </c>
    </row>
    <row r="21" spans="1:22" ht="16.5" customHeight="1">
      <c r="A21" s="331">
        <v>56</v>
      </c>
      <c r="B21" s="329" t="s">
        <v>7492</v>
      </c>
      <c r="C21" s="328" t="s">
        <v>7865</v>
      </c>
      <c r="D21" s="555">
        <v>43191</v>
      </c>
      <c r="E21" s="554">
        <v>447.9</v>
      </c>
      <c r="F21" s="2444">
        <v>63</v>
      </c>
      <c r="G21" s="2444">
        <v>59</v>
      </c>
      <c r="H21" s="251" t="s">
        <v>3412</v>
      </c>
      <c r="I21" s="251" t="s">
        <v>3412</v>
      </c>
      <c r="J21" s="251"/>
      <c r="K21" s="342" t="s">
        <v>3412</v>
      </c>
      <c r="L21" s="1012" t="s">
        <v>4191</v>
      </c>
    </row>
    <row r="22" spans="1:22" ht="16.5" customHeight="1">
      <c r="A22" s="331">
        <v>57</v>
      </c>
      <c r="B22" s="1117" t="s">
        <v>4285</v>
      </c>
      <c r="C22" s="328" t="s">
        <v>7866</v>
      </c>
      <c r="D22" s="555">
        <v>43191</v>
      </c>
      <c r="E22" s="554">
        <v>494.1</v>
      </c>
      <c r="F22" s="2444">
        <v>80</v>
      </c>
      <c r="G22" s="2444">
        <v>76</v>
      </c>
      <c r="H22" s="251" t="s">
        <v>3412</v>
      </c>
      <c r="I22" s="251" t="s">
        <v>3412</v>
      </c>
      <c r="J22" s="251"/>
      <c r="K22" s="342" t="s">
        <v>3412</v>
      </c>
      <c r="L22" s="1012">
        <v>1</v>
      </c>
    </row>
    <row r="23" spans="1:22" ht="16.5" customHeight="1">
      <c r="A23" s="331">
        <v>58</v>
      </c>
      <c r="B23" s="1117" t="s">
        <v>7493</v>
      </c>
      <c r="C23" s="328" t="s">
        <v>4286</v>
      </c>
      <c r="D23" s="555">
        <v>43191</v>
      </c>
      <c r="E23" s="554">
        <v>377.8</v>
      </c>
      <c r="F23" s="2444">
        <v>60</v>
      </c>
      <c r="G23" s="2444">
        <v>60</v>
      </c>
      <c r="H23" s="251"/>
      <c r="I23" s="251" t="s">
        <v>3412</v>
      </c>
      <c r="J23" s="251"/>
      <c r="K23" s="342" t="s">
        <v>3412</v>
      </c>
      <c r="L23" s="1012" t="s">
        <v>4191</v>
      </c>
    </row>
    <row r="24" spans="1:22" ht="16.5" customHeight="1">
      <c r="A24" s="331">
        <v>59</v>
      </c>
      <c r="B24" s="329" t="s">
        <v>7494</v>
      </c>
      <c r="C24" s="328" t="s">
        <v>7867</v>
      </c>
      <c r="D24" s="555">
        <v>43191</v>
      </c>
      <c r="E24" s="554">
        <v>267.8</v>
      </c>
      <c r="F24" s="2444">
        <v>40</v>
      </c>
      <c r="G24" s="2444">
        <v>47</v>
      </c>
      <c r="H24" s="251" t="s">
        <v>3412</v>
      </c>
      <c r="I24" s="251" t="s">
        <v>3412</v>
      </c>
      <c r="J24" s="251"/>
      <c r="K24" s="342" t="s">
        <v>3412</v>
      </c>
      <c r="L24" s="1012" t="s">
        <v>4191</v>
      </c>
    </row>
    <row r="25" spans="1:22" ht="16.5" customHeight="1">
      <c r="A25" s="331">
        <v>60</v>
      </c>
      <c r="B25" s="2157" t="s">
        <v>6979</v>
      </c>
      <c r="C25" s="328" t="s">
        <v>1150</v>
      </c>
      <c r="D25" s="555">
        <v>43313</v>
      </c>
      <c r="E25" s="554">
        <v>328.23</v>
      </c>
      <c r="F25" s="2444">
        <v>50</v>
      </c>
      <c r="G25" s="2444">
        <v>47</v>
      </c>
      <c r="H25" s="251"/>
      <c r="I25" s="251" t="s">
        <v>3412</v>
      </c>
      <c r="J25" s="251"/>
      <c r="K25" s="342" t="s">
        <v>3412</v>
      </c>
      <c r="L25" s="1012" t="s">
        <v>4191</v>
      </c>
      <c r="N25" s="161"/>
      <c r="O25" s="161"/>
      <c r="P25" s="161"/>
      <c r="Q25" s="161"/>
      <c r="R25" s="161"/>
      <c r="S25" s="161"/>
      <c r="T25" s="161"/>
      <c r="U25" s="161"/>
      <c r="V25" s="161"/>
    </row>
    <row r="26" spans="1:22" ht="16.5" customHeight="1">
      <c r="A26" s="331">
        <v>61</v>
      </c>
      <c r="B26" s="329" t="s">
        <v>4287</v>
      </c>
      <c r="C26" s="328" t="s">
        <v>1149</v>
      </c>
      <c r="D26" s="555">
        <v>43556</v>
      </c>
      <c r="E26" s="554">
        <v>914.53</v>
      </c>
      <c r="F26" s="2444">
        <v>102</v>
      </c>
      <c r="G26" s="2444">
        <v>98</v>
      </c>
      <c r="H26" s="251" t="s">
        <v>3412</v>
      </c>
      <c r="I26" s="251" t="s">
        <v>3412</v>
      </c>
      <c r="J26" s="251"/>
      <c r="K26" s="342" t="s">
        <v>3412</v>
      </c>
      <c r="L26" s="1012" t="s">
        <v>4191</v>
      </c>
      <c r="N26" s="161"/>
      <c r="O26" s="161"/>
      <c r="P26" s="161"/>
      <c r="Q26" s="161"/>
      <c r="R26" s="161"/>
      <c r="S26" s="161"/>
      <c r="T26" s="161"/>
      <c r="U26" s="161"/>
      <c r="V26" s="161"/>
    </row>
    <row r="27" spans="1:22" ht="16.5" customHeight="1">
      <c r="A27" s="331">
        <v>62</v>
      </c>
      <c r="B27" s="329" t="s">
        <v>4288</v>
      </c>
      <c r="C27" s="328" t="s">
        <v>1148</v>
      </c>
      <c r="D27" s="555">
        <v>43556</v>
      </c>
      <c r="E27" s="554">
        <v>1046.8800000000001</v>
      </c>
      <c r="F27" s="2444">
        <v>119</v>
      </c>
      <c r="G27" s="2444">
        <v>121</v>
      </c>
      <c r="H27" s="251" t="s">
        <v>3412</v>
      </c>
      <c r="I27" s="251" t="s">
        <v>3412</v>
      </c>
      <c r="J27" s="251"/>
      <c r="K27" s="342" t="s">
        <v>3412</v>
      </c>
      <c r="L27" s="1012" t="s">
        <v>4191</v>
      </c>
      <c r="N27" s="161"/>
      <c r="O27" s="161"/>
      <c r="P27" s="161"/>
      <c r="Q27" s="161"/>
      <c r="R27" s="161"/>
      <c r="S27" s="161"/>
      <c r="T27" s="161"/>
      <c r="U27" s="161"/>
      <c r="V27" s="161"/>
    </row>
    <row r="28" spans="1:22" ht="16.5" customHeight="1">
      <c r="A28" s="331">
        <v>63</v>
      </c>
      <c r="B28" s="329" t="s">
        <v>4289</v>
      </c>
      <c r="C28" s="328" t="s">
        <v>1147</v>
      </c>
      <c r="D28" s="555">
        <v>43556</v>
      </c>
      <c r="E28" s="554">
        <v>519</v>
      </c>
      <c r="F28" s="2444">
        <v>69</v>
      </c>
      <c r="G28" s="2444">
        <v>56</v>
      </c>
      <c r="H28" s="251" t="s">
        <v>3412</v>
      </c>
      <c r="I28" s="251" t="s">
        <v>3412</v>
      </c>
      <c r="J28" s="251"/>
      <c r="K28" s="342" t="s">
        <v>3412</v>
      </c>
      <c r="L28" s="2444" t="s">
        <v>4191</v>
      </c>
      <c r="N28" s="161"/>
      <c r="O28" s="161"/>
      <c r="P28" s="161"/>
      <c r="Q28" s="161"/>
      <c r="R28" s="161"/>
      <c r="S28" s="161"/>
      <c r="T28" s="161"/>
      <c r="U28" s="161"/>
      <c r="V28" s="161"/>
    </row>
    <row r="29" spans="1:22" ht="16.5" customHeight="1">
      <c r="A29" s="331">
        <v>64</v>
      </c>
      <c r="B29" s="329" t="s">
        <v>7495</v>
      </c>
      <c r="C29" s="328" t="s">
        <v>7868</v>
      </c>
      <c r="D29" s="555">
        <v>43556</v>
      </c>
      <c r="E29" s="554">
        <v>549.09</v>
      </c>
      <c r="F29" s="2444">
        <v>72</v>
      </c>
      <c r="G29" s="2444">
        <v>68</v>
      </c>
      <c r="H29" s="251" t="s">
        <v>3412</v>
      </c>
      <c r="I29" s="251" t="s">
        <v>3412</v>
      </c>
      <c r="J29" s="251"/>
      <c r="K29" s="342" t="s">
        <v>3412</v>
      </c>
      <c r="L29" s="1012" t="s">
        <v>4191</v>
      </c>
      <c r="N29" s="161"/>
      <c r="O29" s="161"/>
      <c r="P29" s="161"/>
      <c r="Q29" s="161"/>
      <c r="R29" s="161"/>
      <c r="S29" s="161"/>
      <c r="T29" s="161"/>
      <c r="U29" s="161"/>
      <c r="V29" s="161"/>
    </row>
    <row r="30" spans="1:22" ht="16.5" customHeight="1">
      <c r="A30" s="331">
        <v>65</v>
      </c>
      <c r="B30" s="566" t="s">
        <v>4290</v>
      </c>
      <c r="C30" s="328" t="s">
        <v>1146</v>
      </c>
      <c r="D30" s="555">
        <v>43556</v>
      </c>
      <c r="E30" s="554">
        <v>458.9</v>
      </c>
      <c r="F30" s="2444">
        <v>78</v>
      </c>
      <c r="G30" s="2444">
        <v>65</v>
      </c>
      <c r="H30" s="251" t="s">
        <v>3412</v>
      </c>
      <c r="I30" s="251" t="s">
        <v>3412</v>
      </c>
      <c r="J30" s="251"/>
      <c r="K30" s="342" t="s">
        <v>3412</v>
      </c>
      <c r="L30" s="1012" t="s">
        <v>4191</v>
      </c>
      <c r="N30" s="161"/>
      <c r="O30" s="161"/>
      <c r="P30" s="161"/>
      <c r="Q30" s="161"/>
      <c r="R30" s="161"/>
      <c r="S30" s="161"/>
      <c r="T30" s="161"/>
      <c r="U30" s="161"/>
      <c r="V30" s="161"/>
    </row>
    <row r="31" spans="1:22" ht="16.5" customHeight="1">
      <c r="A31" s="331">
        <v>66</v>
      </c>
      <c r="B31" s="1117" t="s">
        <v>7496</v>
      </c>
      <c r="C31" s="328" t="s">
        <v>7869</v>
      </c>
      <c r="D31" s="555">
        <v>43922</v>
      </c>
      <c r="E31" s="554">
        <v>488.5</v>
      </c>
      <c r="F31" s="2444">
        <v>73</v>
      </c>
      <c r="G31" s="2444">
        <v>64</v>
      </c>
      <c r="H31" s="251" t="s">
        <v>3412</v>
      </c>
      <c r="I31" s="251" t="s">
        <v>3412</v>
      </c>
      <c r="J31" s="251"/>
      <c r="K31" s="342" t="s">
        <v>3412</v>
      </c>
      <c r="L31" s="1012">
        <v>1</v>
      </c>
      <c r="U31" s="161"/>
      <c r="V31" s="161"/>
    </row>
    <row r="32" spans="1:22" ht="16.5" customHeight="1">
      <c r="A32" s="331">
        <v>67</v>
      </c>
      <c r="B32" s="1318" t="s">
        <v>7497</v>
      </c>
      <c r="C32" s="274" t="s">
        <v>7870</v>
      </c>
      <c r="D32" s="565">
        <v>43922</v>
      </c>
      <c r="E32" s="564">
        <v>613.70000000000005</v>
      </c>
      <c r="F32" s="2444">
        <v>81</v>
      </c>
      <c r="G32" s="2444">
        <v>78</v>
      </c>
      <c r="H32" s="342" t="s">
        <v>3412</v>
      </c>
      <c r="I32" s="342" t="s">
        <v>3412</v>
      </c>
      <c r="J32" s="342"/>
      <c r="K32" s="342" t="s">
        <v>3412</v>
      </c>
      <c r="L32" s="1012">
        <v>1</v>
      </c>
    </row>
    <row r="33" spans="1:22" ht="16.5" customHeight="1">
      <c r="A33" s="331">
        <v>68</v>
      </c>
      <c r="B33" s="325" t="s">
        <v>7498</v>
      </c>
      <c r="C33" s="274" t="s">
        <v>4291</v>
      </c>
      <c r="D33" s="565">
        <v>43922</v>
      </c>
      <c r="E33" s="564">
        <v>397.6</v>
      </c>
      <c r="F33" s="2444">
        <v>60</v>
      </c>
      <c r="G33" s="2444">
        <v>70</v>
      </c>
      <c r="H33" s="342" t="s">
        <v>3412</v>
      </c>
      <c r="I33" s="342" t="s">
        <v>3412</v>
      </c>
      <c r="J33" s="342"/>
      <c r="K33" s="342" t="s">
        <v>3412</v>
      </c>
      <c r="L33" s="1012" t="s">
        <v>4191</v>
      </c>
    </row>
    <row r="34" spans="1:22" ht="16.5" customHeight="1">
      <c r="A34" s="331">
        <v>69</v>
      </c>
      <c r="B34" s="1322" t="s">
        <v>4292</v>
      </c>
      <c r="C34" s="274" t="s">
        <v>7871</v>
      </c>
      <c r="D34" s="565">
        <v>43922</v>
      </c>
      <c r="E34" s="564">
        <v>133.9</v>
      </c>
      <c r="F34" s="2444">
        <v>32</v>
      </c>
      <c r="G34" s="2444">
        <v>29</v>
      </c>
      <c r="H34" s="342" t="s">
        <v>3412</v>
      </c>
      <c r="I34" s="342" t="s">
        <v>3412</v>
      </c>
      <c r="J34" s="342"/>
      <c r="K34" s="342" t="s">
        <v>3412</v>
      </c>
      <c r="L34" s="1012" t="s">
        <v>4191</v>
      </c>
    </row>
    <row r="35" spans="1:22" ht="16.5" customHeight="1">
      <c r="A35" s="331">
        <v>70</v>
      </c>
      <c r="B35" s="1318" t="s">
        <v>7499</v>
      </c>
      <c r="C35" s="277" t="s">
        <v>7872</v>
      </c>
      <c r="D35" s="565">
        <v>43922</v>
      </c>
      <c r="E35" s="564">
        <v>428.4</v>
      </c>
      <c r="F35" s="2444">
        <v>60</v>
      </c>
      <c r="G35" s="2444">
        <v>52</v>
      </c>
      <c r="H35" s="342" t="s">
        <v>3412</v>
      </c>
      <c r="I35" s="342" t="s">
        <v>3412</v>
      </c>
      <c r="J35" s="342"/>
      <c r="K35" s="342" t="s">
        <v>3412</v>
      </c>
      <c r="L35" s="1012">
        <v>1</v>
      </c>
      <c r="N35" s="161"/>
      <c r="O35" s="161"/>
      <c r="P35" s="161"/>
      <c r="Q35" s="161"/>
      <c r="R35" s="161"/>
      <c r="S35" s="161"/>
    </row>
    <row r="36" spans="1:22" ht="16.5" customHeight="1">
      <c r="A36" s="331">
        <v>71</v>
      </c>
      <c r="B36" s="1386" t="s">
        <v>7500</v>
      </c>
      <c r="C36" s="274" t="s">
        <v>7873</v>
      </c>
      <c r="D36" s="565">
        <v>43922</v>
      </c>
      <c r="E36" s="564">
        <v>630</v>
      </c>
      <c r="F36" s="2444">
        <v>66</v>
      </c>
      <c r="G36" s="2444">
        <v>64</v>
      </c>
      <c r="H36" s="342" t="s">
        <v>3412</v>
      </c>
      <c r="I36" s="342" t="s">
        <v>3412</v>
      </c>
      <c r="J36" s="342"/>
      <c r="K36" s="342" t="s">
        <v>3412</v>
      </c>
      <c r="L36" s="1012" t="s">
        <v>4191</v>
      </c>
    </row>
    <row r="37" spans="1:22" ht="16.5" customHeight="1">
      <c r="A37" s="331">
        <v>72</v>
      </c>
      <c r="B37" s="401" t="s">
        <v>7501</v>
      </c>
      <c r="C37" s="274" t="s">
        <v>7874</v>
      </c>
      <c r="D37" s="565">
        <v>43922</v>
      </c>
      <c r="E37" s="564">
        <v>461.8</v>
      </c>
      <c r="F37" s="2444">
        <v>60</v>
      </c>
      <c r="G37" s="2444">
        <v>58</v>
      </c>
      <c r="H37" s="342" t="s">
        <v>3412</v>
      </c>
      <c r="I37" s="342" t="s">
        <v>3412</v>
      </c>
      <c r="J37" s="342"/>
      <c r="K37" s="342" t="s">
        <v>3412</v>
      </c>
      <c r="L37" s="1012">
        <v>1</v>
      </c>
      <c r="N37" s="161"/>
      <c r="O37" s="161"/>
      <c r="P37" s="161"/>
      <c r="Q37" s="161"/>
      <c r="R37" s="161"/>
      <c r="S37" s="161"/>
    </row>
    <row r="38" spans="1:22" ht="16.5" customHeight="1">
      <c r="A38" s="331">
        <v>73</v>
      </c>
      <c r="B38" s="401" t="s">
        <v>7502</v>
      </c>
      <c r="C38" s="274" t="s">
        <v>7875</v>
      </c>
      <c r="D38" s="565">
        <v>43922</v>
      </c>
      <c r="E38" s="564">
        <v>657</v>
      </c>
      <c r="F38" s="2444">
        <v>73</v>
      </c>
      <c r="G38" s="2444">
        <v>71</v>
      </c>
      <c r="H38" s="342" t="s">
        <v>3412</v>
      </c>
      <c r="I38" s="342" t="s">
        <v>3412</v>
      </c>
      <c r="J38" s="342"/>
      <c r="K38" s="342" t="s">
        <v>3412</v>
      </c>
      <c r="L38" s="1012">
        <v>1</v>
      </c>
      <c r="N38" s="161"/>
      <c r="O38" s="161"/>
      <c r="P38" s="161"/>
      <c r="Q38" s="161"/>
      <c r="R38" s="161"/>
      <c r="S38" s="161"/>
    </row>
    <row r="39" spans="1:22" ht="16.5" customHeight="1">
      <c r="A39" s="331">
        <v>74</v>
      </c>
      <c r="B39" s="325" t="s">
        <v>7503</v>
      </c>
      <c r="C39" s="274" t="s">
        <v>4293</v>
      </c>
      <c r="D39" s="565">
        <v>43922</v>
      </c>
      <c r="E39" s="564">
        <v>405.6</v>
      </c>
      <c r="F39" s="2444">
        <v>60</v>
      </c>
      <c r="G39" s="2444">
        <v>51</v>
      </c>
      <c r="H39" s="342" t="s">
        <v>3412</v>
      </c>
      <c r="I39" s="342" t="s">
        <v>3412</v>
      </c>
      <c r="J39" s="342"/>
      <c r="K39" s="342" t="s">
        <v>3412</v>
      </c>
      <c r="L39" s="1012" t="s">
        <v>4191</v>
      </c>
    </row>
    <row r="40" spans="1:22" ht="16.5" customHeight="1">
      <c r="A40" s="331">
        <v>75</v>
      </c>
      <c r="B40" s="1386" t="s">
        <v>7504</v>
      </c>
      <c r="C40" s="274" t="s">
        <v>4294</v>
      </c>
      <c r="D40" s="565">
        <v>43922</v>
      </c>
      <c r="E40" s="564">
        <v>464.5</v>
      </c>
      <c r="F40" s="2444">
        <v>68</v>
      </c>
      <c r="G40" s="2444">
        <v>64</v>
      </c>
      <c r="H40" s="342" t="s">
        <v>3412</v>
      </c>
      <c r="I40" s="342" t="s">
        <v>3412</v>
      </c>
      <c r="J40" s="342"/>
      <c r="K40" s="342" t="s">
        <v>3412</v>
      </c>
      <c r="L40" s="1012">
        <v>1</v>
      </c>
    </row>
    <row r="41" spans="1:22" ht="16.5" customHeight="1">
      <c r="A41" s="331">
        <v>76</v>
      </c>
      <c r="B41" s="325" t="s">
        <v>4295</v>
      </c>
      <c r="C41" s="274" t="s">
        <v>7876</v>
      </c>
      <c r="D41" s="565">
        <v>43922</v>
      </c>
      <c r="E41" s="564">
        <v>1227.8</v>
      </c>
      <c r="F41" s="2444">
        <v>166</v>
      </c>
      <c r="G41" s="2444">
        <v>126</v>
      </c>
      <c r="H41" s="342" t="s">
        <v>3412</v>
      </c>
      <c r="I41" s="342" t="s">
        <v>3412</v>
      </c>
      <c r="J41" s="342"/>
      <c r="K41" s="342" t="s">
        <v>3412</v>
      </c>
      <c r="L41" s="1012" t="s">
        <v>4191</v>
      </c>
    </row>
    <row r="42" spans="1:22" ht="16.5" customHeight="1">
      <c r="A42" s="331">
        <v>77</v>
      </c>
      <c r="B42" s="325" t="s">
        <v>7505</v>
      </c>
      <c r="C42" s="274" t="s">
        <v>7877</v>
      </c>
      <c r="D42" s="565">
        <v>44287</v>
      </c>
      <c r="E42" s="564">
        <v>577.5</v>
      </c>
      <c r="F42" s="2444">
        <v>60</v>
      </c>
      <c r="G42" s="2444">
        <v>60</v>
      </c>
      <c r="H42" s="251" t="s">
        <v>3412</v>
      </c>
      <c r="I42" s="342" t="s">
        <v>3412</v>
      </c>
      <c r="J42" s="342"/>
      <c r="K42" s="342" t="s">
        <v>3412</v>
      </c>
      <c r="L42" s="1012" t="s">
        <v>4191</v>
      </c>
    </row>
    <row r="43" spans="1:22" ht="16.5" customHeight="1">
      <c r="A43" s="331">
        <v>78</v>
      </c>
      <c r="B43" s="325" t="s">
        <v>4296</v>
      </c>
      <c r="C43" s="274" t="s">
        <v>7878</v>
      </c>
      <c r="D43" s="565">
        <v>44287</v>
      </c>
      <c r="E43" s="564">
        <v>509.3</v>
      </c>
      <c r="F43" s="2444">
        <v>60</v>
      </c>
      <c r="G43" s="2444">
        <v>58</v>
      </c>
      <c r="H43" s="342" t="s">
        <v>3412</v>
      </c>
      <c r="I43" s="342" t="s">
        <v>3412</v>
      </c>
      <c r="J43" s="342"/>
      <c r="K43" s="342" t="s">
        <v>3412</v>
      </c>
      <c r="L43" s="1012">
        <v>1</v>
      </c>
    </row>
    <row r="44" spans="1:22" ht="16.5" customHeight="1">
      <c r="A44" s="331">
        <v>79</v>
      </c>
      <c r="B44" s="1322" t="s">
        <v>7506</v>
      </c>
      <c r="C44" s="274" t="s">
        <v>7879</v>
      </c>
      <c r="D44" s="565">
        <v>44287</v>
      </c>
      <c r="E44" s="564">
        <v>499.7</v>
      </c>
      <c r="F44" s="2444">
        <v>73</v>
      </c>
      <c r="G44" s="2444">
        <v>48</v>
      </c>
      <c r="H44" s="342" t="s">
        <v>3412</v>
      </c>
      <c r="I44" s="342" t="s">
        <v>3412</v>
      </c>
      <c r="J44" s="342"/>
      <c r="K44" s="342" t="s">
        <v>3412</v>
      </c>
      <c r="L44" s="1012" t="s">
        <v>4191</v>
      </c>
    </row>
    <row r="45" spans="1:22" s="541" customFormat="1" ht="15" customHeight="1">
      <c r="A45" s="189"/>
      <c r="B45" s="189"/>
      <c r="C45" s="189"/>
      <c r="D45" s="540"/>
      <c r="F45" s="196"/>
      <c r="G45" s="196"/>
      <c r="H45" s="540"/>
      <c r="I45" s="540"/>
      <c r="J45" s="540"/>
      <c r="K45" s="540"/>
      <c r="L45" s="196" t="s">
        <v>235</v>
      </c>
      <c r="M45" s="63"/>
      <c r="N45" s="63"/>
      <c r="O45" s="63"/>
      <c r="P45" s="63"/>
      <c r="Q45" s="63"/>
      <c r="R45" s="63"/>
      <c r="S45" s="63"/>
      <c r="T45" s="63"/>
      <c r="U45" s="63"/>
      <c r="V45" s="63"/>
    </row>
    <row r="46" spans="1:22" s="541" customFormat="1" ht="13">
      <c r="A46" s="189"/>
      <c r="B46" s="189"/>
      <c r="C46" s="189"/>
      <c r="D46" s="563"/>
      <c r="F46" s="196"/>
      <c r="G46" s="196"/>
      <c r="H46" s="540"/>
      <c r="I46" s="540"/>
      <c r="J46" s="540"/>
      <c r="K46" s="540"/>
      <c r="L46" s="68" t="s">
        <v>6486</v>
      </c>
      <c r="M46" s="63"/>
      <c r="N46" s="63"/>
      <c r="O46" s="63"/>
      <c r="P46" s="63"/>
      <c r="Q46" s="63"/>
      <c r="R46" s="63"/>
      <c r="S46" s="63"/>
      <c r="T46" s="63"/>
      <c r="U46" s="63"/>
      <c r="V46" s="63"/>
    </row>
    <row r="47" spans="1:22" s="541" customFormat="1" ht="13">
      <c r="A47" s="189"/>
      <c r="B47" s="189"/>
      <c r="C47" s="189"/>
      <c r="D47" s="540"/>
      <c r="F47" s="196"/>
      <c r="G47" s="196"/>
      <c r="H47" s="540"/>
      <c r="I47" s="540"/>
      <c r="J47" s="540"/>
      <c r="K47" s="540"/>
      <c r="L47" s="540"/>
      <c r="M47" s="63"/>
      <c r="N47" s="63"/>
      <c r="O47" s="63"/>
      <c r="P47" s="63"/>
      <c r="Q47" s="63"/>
      <c r="R47" s="63"/>
      <c r="S47" s="63"/>
      <c r="T47" s="63"/>
      <c r="U47" s="63"/>
      <c r="V47" s="63"/>
    </row>
    <row r="48" spans="1:22" s="541" customFormat="1" ht="13">
      <c r="A48" s="189"/>
      <c r="B48" s="189"/>
      <c r="C48" s="189"/>
      <c r="D48" s="540"/>
      <c r="F48" s="196"/>
      <c r="G48" s="196"/>
      <c r="H48" s="540"/>
      <c r="I48" s="540"/>
      <c r="J48" s="540"/>
      <c r="K48" s="540"/>
      <c r="L48" s="540"/>
      <c r="M48" s="63"/>
      <c r="N48" s="63"/>
      <c r="O48" s="63"/>
      <c r="P48" s="63"/>
      <c r="Q48" s="63"/>
      <c r="R48" s="63"/>
      <c r="S48" s="63"/>
      <c r="T48" s="63"/>
      <c r="U48" s="63"/>
      <c r="V48" s="63"/>
    </row>
    <row r="49" spans="1:22" s="541" customFormat="1" ht="13">
      <c r="A49" s="189"/>
      <c r="B49" s="189"/>
      <c r="C49" s="189"/>
      <c r="D49" s="540"/>
      <c r="F49" s="196"/>
      <c r="G49" s="196"/>
      <c r="H49" s="540"/>
      <c r="I49" s="540"/>
      <c r="J49" s="540"/>
      <c r="K49" s="540"/>
      <c r="L49" s="540"/>
      <c r="M49" s="63"/>
      <c r="N49" s="63"/>
      <c r="O49" s="63"/>
      <c r="P49" s="63"/>
      <c r="Q49" s="63"/>
      <c r="R49" s="63"/>
      <c r="S49" s="63"/>
      <c r="T49" s="63"/>
      <c r="U49" s="63"/>
      <c r="V49" s="63"/>
    </row>
    <row r="50" spans="1:22" s="541" customFormat="1" ht="13">
      <c r="A50" s="189"/>
      <c r="B50" s="189"/>
      <c r="C50" s="189"/>
      <c r="D50" s="540"/>
      <c r="F50" s="196"/>
      <c r="G50" s="196"/>
      <c r="H50" s="540"/>
      <c r="I50" s="540"/>
      <c r="J50" s="540"/>
      <c r="K50" s="540"/>
      <c r="L50" s="540"/>
      <c r="M50" s="63"/>
      <c r="N50" s="63"/>
      <c r="O50" s="63"/>
      <c r="P50" s="63"/>
      <c r="Q50" s="63"/>
      <c r="R50" s="63"/>
      <c r="S50" s="63"/>
      <c r="T50" s="63"/>
      <c r="U50" s="63"/>
      <c r="V50" s="63"/>
    </row>
    <row r="51" spans="1:22" s="541" customFormat="1" ht="13">
      <c r="A51" s="189"/>
      <c r="B51" s="189"/>
      <c r="C51" s="189"/>
      <c r="D51" s="540"/>
      <c r="F51" s="196"/>
      <c r="G51" s="196"/>
      <c r="H51" s="540"/>
      <c r="I51" s="540"/>
      <c r="J51" s="540"/>
      <c r="K51" s="540"/>
      <c r="L51" s="540"/>
      <c r="M51" s="63"/>
      <c r="N51" s="63"/>
      <c r="O51" s="63"/>
      <c r="P51" s="63"/>
      <c r="Q51" s="63"/>
      <c r="R51" s="63"/>
      <c r="S51" s="63"/>
      <c r="T51" s="63"/>
      <c r="U51" s="63"/>
      <c r="V51" s="63"/>
    </row>
  </sheetData>
  <sheetProtection algorithmName="SHA-512" hashValue="F4b/Uqn+Pfrk4i626M6HF+4bzRn0H0JTYipl0lDd6q9BGeywzl+T16RK8p4C4GL7hZO8f8zvpnk84SMBeMIe1g==" saltValue="02VRiDQFEtRorbD7gPZLYg==" spinCount="100000" sheet="1" objects="1" scenarios="1"/>
  <customSheetViews>
    <customSheetView guid="{0048CC1A-5574-4F72-829A-CCCEAA565538}" showPageBreaks="1" fitToPage="1" printArea="1" view="pageBreakPreview">
      <pane xSplit="1" ySplit="4" topLeftCell="B5" activePane="bottomRight" state="frozen"/>
      <selection pane="bottomRight" activeCell="N47" sqref="N47"/>
      <pageMargins left="0.78740157480314965" right="0.78740157480314965" top="0.98425196850393704" bottom="0.62992125984251968" header="0.51181102362204722" footer="0.51181102362204722"/>
      <headerFooter scaleWithDoc="0" alignWithMargins="0"/>
    </customSheetView>
    <customSheetView guid="{26B164F3-B659-4B9F-AB6F-C19AF25BA7B7}" showPageBreaks="1" fitToPage="1" printArea="1" view="pageBreakPreview">
      <pane xSplit="1" ySplit="4" topLeftCell="B5" activePane="bottomRight" state="frozen"/>
      <selection pane="bottomRight" activeCell="L45" sqref="L45"/>
      <pageMargins left="0.78740157480314965" right="0.78740157480314965" top="0.98425196850393704" bottom="0.62992125984251968" header="0.51181102362204722" footer="0.51181102362204722"/>
      <headerFooter scaleWithDoc="0" alignWithMargins="0"/>
    </customSheetView>
  </customSheetViews>
  <mergeCells count="2">
    <mergeCell ref="A1:D1"/>
    <mergeCell ref="A2:D2"/>
  </mergeCells>
  <phoneticPr fontId="7"/>
  <pageMargins left="0.78740157480314965" right="0.78740157480314965" top="0.98425196850393704" bottom="0.62992125984251968" header="0.51181102362204722" footer="0.51181102362204722"/>
  <headerFooter scaleWithDoc="0"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A57"/>
  <sheetViews>
    <sheetView view="pageBreakPreview" topLeftCell="B1" zoomScaleNormal="100" zoomScaleSheetLayoutView="100" workbookViewId="0">
      <selection activeCell="U12" sqref="U12"/>
    </sheetView>
  </sheetViews>
  <sheetFormatPr defaultColWidth="9" defaultRowHeight="18" customHeight="1"/>
  <cols>
    <col min="1" max="1" width="3.08203125" style="189" customWidth="1"/>
    <col min="2" max="2" width="20.58203125" style="189" customWidth="1"/>
    <col min="3" max="3" width="9.58203125" style="189" customWidth="1"/>
    <col min="4" max="4" width="8.58203125" style="540" customWidth="1"/>
    <col min="5" max="5" width="7.58203125" style="541" customWidth="1"/>
    <col min="6" max="7" width="6.58203125" style="196" customWidth="1"/>
    <col min="8" max="9" width="6.58203125" style="540" customWidth="1"/>
    <col min="10" max="12" width="5.08203125" style="540" customWidth="1"/>
    <col min="13" max="13" width="5.4140625" style="63" customWidth="1"/>
    <col min="14" max="18" width="10.58203125" style="1432" hidden="1" customWidth="1"/>
    <col min="19" max="19" width="18.75" style="1432" hidden="1" customWidth="1"/>
    <col min="20" max="23" width="10.58203125" style="1432" hidden="1" customWidth="1"/>
    <col min="24" max="26" width="9" style="1432" hidden="1" customWidth="1"/>
    <col min="27" max="27" width="9" style="1432"/>
    <col min="28" max="16384" width="9" style="63"/>
  </cols>
  <sheetData>
    <row r="1" spans="1:27" s="109" customFormat="1" ht="20.149999999999999" customHeight="1">
      <c r="A1" s="2850" t="str">
        <f>HYPERLINK("#", "【目次に戻る】")</f>
        <v>【目次に戻る】</v>
      </c>
      <c r="B1" s="2850"/>
      <c r="C1" s="2850"/>
      <c r="D1" s="2850"/>
      <c r="E1" s="1181"/>
      <c r="F1" s="1181"/>
      <c r="G1" s="1181"/>
      <c r="H1" s="1181"/>
      <c r="I1" s="1181"/>
      <c r="J1" s="1181"/>
      <c r="K1" s="1181"/>
      <c r="L1" s="1181"/>
      <c r="M1" s="1181"/>
      <c r="N1" s="1884"/>
      <c r="O1" s="1884"/>
      <c r="P1" s="1884"/>
      <c r="Q1" s="1884"/>
      <c r="R1" s="1884"/>
      <c r="S1" s="1884"/>
      <c r="T1" s="1884"/>
      <c r="U1" s="1884"/>
      <c r="V1" s="1884"/>
      <c r="W1" s="1884"/>
      <c r="X1" s="1884"/>
      <c r="Y1" s="1884"/>
      <c r="Z1" s="1884"/>
      <c r="AA1" s="1885"/>
    </row>
    <row r="2" spans="1:27"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884"/>
      <c r="O2" s="1884"/>
      <c r="P2" s="1884"/>
      <c r="Q2" s="1884"/>
      <c r="R2" s="1884"/>
      <c r="S2" s="1884"/>
      <c r="T2" s="1884"/>
      <c r="U2" s="1884"/>
      <c r="V2" s="1884"/>
      <c r="W2" s="1884"/>
      <c r="X2" s="1884"/>
      <c r="Y2" s="1884"/>
      <c r="Z2" s="1884"/>
      <c r="AA2" s="1885"/>
    </row>
    <row r="3" spans="1:27" ht="18" customHeight="1">
      <c r="A3" s="204" t="s">
        <v>4083</v>
      </c>
      <c r="L3" s="562" t="str">
        <f>Q3</f>
        <v>（令和8年4月1日現在）</v>
      </c>
      <c r="N3" s="1188" t="s">
        <v>5253</v>
      </c>
      <c r="O3" s="1437"/>
      <c r="P3" s="1189" t="s">
        <v>4618</v>
      </c>
      <c r="Q3" s="1525" t="str">
        <f>設定!$B$14</f>
        <v>（令和8年4月1日現在）</v>
      </c>
    </row>
    <row r="4" spans="1:27" s="72" customFormat="1" ht="39.75" customHeight="1">
      <c r="A4" s="559"/>
      <c r="B4" s="559" t="s">
        <v>399</v>
      </c>
      <c r="C4" s="559" t="s">
        <v>398</v>
      </c>
      <c r="D4" s="559" t="s">
        <v>1145</v>
      </c>
      <c r="E4" s="561" t="s">
        <v>1144</v>
      </c>
      <c r="F4" s="560" t="s">
        <v>6818</v>
      </c>
      <c r="G4" s="560" t="s">
        <v>6817</v>
      </c>
      <c r="H4" s="559" t="s">
        <v>1143</v>
      </c>
      <c r="I4" s="559" t="s">
        <v>1142</v>
      </c>
      <c r="J4" s="559" t="s">
        <v>1141</v>
      </c>
      <c r="K4" s="560" t="s">
        <v>1140</v>
      </c>
      <c r="L4" s="560" t="s">
        <v>6816</v>
      </c>
      <c r="N4" s="1405"/>
      <c r="O4" s="1192"/>
      <c r="P4" s="1189" t="s">
        <v>4619</v>
      </c>
      <c r="Q4" s="1460" t="s">
        <v>5523</v>
      </c>
      <c r="R4" s="1874" t="str">
        <f>HYPERLINK("#", "統計表リンク")</f>
        <v>統計表リンク</v>
      </c>
      <c r="S4" s="1886"/>
      <c r="T4" s="1886"/>
      <c r="U4" s="1886"/>
      <c r="V4" s="1886"/>
      <c r="W4" s="1886"/>
      <c r="X4" s="1886"/>
      <c r="Y4" s="1886"/>
      <c r="Z4" s="1886"/>
      <c r="AA4" s="1886"/>
    </row>
    <row r="5" spans="1:27" ht="16.5" customHeight="1">
      <c r="A5" s="276">
        <v>80</v>
      </c>
      <c r="B5" s="1318" t="s">
        <v>7507</v>
      </c>
      <c r="C5" s="274" t="s">
        <v>7880</v>
      </c>
      <c r="D5" s="565">
        <v>44287</v>
      </c>
      <c r="E5" s="564">
        <v>519.29999999999995</v>
      </c>
      <c r="F5" s="2444">
        <v>60</v>
      </c>
      <c r="G5" s="2444">
        <v>52</v>
      </c>
      <c r="H5" s="342" t="s">
        <v>3412</v>
      </c>
      <c r="I5" s="342" t="s">
        <v>3412</v>
      </c>
      <c r="J5" s="342"/>
      <c r="K5" s="342" t="s">
        <v>3412</v>
      </c>
      <c r="L5" s="1012">
        <v>1</v>
      </c>
      <c r="Q5" s="1460" t="s">
        <v>5524</v>
      </c>
      <c r="R5" s="1874" t="str">
        <f>HYPERLINK("#", "統計表リンク")</f>
        <v>統計表リンク</v>
      </c>
    </row>
    <row r="6" spans="1:27" ht="16.5" customHeight="1">
      <c r="A6" s="276">
        <v>81</v>
      </c>
      <c r="B6" s="325" t="s">
        <v>7508</v>
      </c>
      <c r="C6" s="274" t="s">
        <v>7881</v>
      </c>
      <c r="D6" s="565">
        <v>44287</v>
      </c>
      <c r="E6" s="564">
        <v>409.9</v>
      </c>
      <c r="F6" s="2444">
        <v>60</v>
      </c>
      <c r="G6" s="2444">
        <v>56</v>
      </c>
      <c r="H6" s="342" t="s">
        <v>3412</v>
      </c>
      <c r="I6" s="342" t="s">
        <v>3412</v>
      </c>
      <c r="J6" s="342"/>
      <c r="K6" s="342" t="s">
        <v>3412</v>
      </c>
      <c r="L6" s="1012">
        <v>2</v>
      </c>
    </row>
    <row r="7" spans="1:27" ht="16.5" customHeight="1">
      <c r="A7" s="276">
        <v>82</v>
      </c>
      <c r="B7" s="325" t="s">
        <v>7509</v>
      </c>
      <c r="C7" s="274" t="s">
        <v>7882</v>
      </c>
      <c r="D7" s="565">
        <v>44287</v>
      </c>
      <c r="E7" s="564">
        <v>1380.6</v>
      </c>
      <c r="F7" s="2444">
        <v>165</v>
      </c>
      <c r="G7" s="2444">
        <v>152</v>
      </c>
      <c r="H7" s="342" t="s">
        <v>3412</v>
      </c>
      <c r="I7" s="342" t="s">
        <v>3412</v>
      </c>
      <c r="J7" s="342"/>
      <c r="K7" s="342" t="s">
        <v>3412</v>
      </c>
      <c r="L7" s="1012">
        <v>2</v>
      </c>
    </row>
    <row r="8" spans="1:27" ht="16.5" customHeight="1">
      <c r="A8" s="276">
        <v>83</v>
      </c>
      <c r="B8" s="325" t="s">
        <v>7510</v>
      </c>
      <c r="C8" s="274" t="s">
        <v>7883</v>
      </c>
      <c r="D8" s="565">
        <v>44287</v>
      </c>
      <c r="E8" s="564">
        <v>493.9</v>
      </c>
      <c r="F8" s="2444">
        <v>60</v>
      </c>
      <c r="G8" s="2444">
        <v>44</v>
      </c>
      <c r="H8" s="342" t="s">
        <v>3412</v>
      </c>
      <c r="I8" s="342" t="s">
        <v>3412</v>
      </c>
      <c r="J8" s="342"/>
      <c r="K8" s="342" t="s">
        <v>3412</v>
      </c>
      <c r="L8" s="2444" t="s">
        <v>4191</v>
      </c>
    </row>
    <row r="9" spans="1:27" ht="16.5" customHeight="1">
      <c r="A9" s="276">
        <v>84</v>
      </c>
      <c r="B9" s="1318" t="s">
        <v>7511</v>
      </c>
      <c r="C9" s="274" t="s">
        <v>7884</v>
      </c>
      <c r="D9" s="565">
        <v>44409</v>
      </c>
      <c r="E9" s="564">
        <v>281.8</v>
      </c>
      <c r="F9" s="2444">
        <v>46</v>
      </c>
      <c r="G9" s="2444">
        <v>45</v>
      </c>
      <c r="H9" s="342" t="s">
        <v>3412</v>
      </c>
      <c r="I9" s="342" t="s">
        <v>3412</v>
      </c>
      <c r="J9" s="342"/>
      <c r="K9" s="342" t="s">
        <v>3412</v>
      </c>
      <c r="L9" s="1012" t="s">
        <v>4191</v>
      </c>
    </row>
    <row r="10" spans="1:27" ht="16.5" customHeight="1">
      <c r="A10" s="276">
        <v>85</v>
      </c>
      <c r="B10" s="1318" t="s">
        <v>7512</v>
      </c>
      <c r="C10" s="274" t="s">
        <v>7885</v>
      </c>
      <c r="D10" s="565">
        <v>44652</v>
      </c>
      <c r="E10" s="564">
        <v>806.1</v>
      </c>
      <c r="F10" s="2444">
        <v>60</v>
      </c>
      <c r="G10" s="2444">
        <v>60</v>
      </c>
      <c r="H10" s="342" t="s">
        <v>3412</v>
      </c>
      <c r="I10" s="342" t="s">
        <v>3412</v>
      </c>
      <c r="J10" s="342"/>
      <c r="K10" s="342" t="s">
        <v>3412</v>
      </c>
      <c r="L10" s="1012" t="s">
        <v>4191</v>
      </c>
    </row>
    <row r="11" spans="1:27" ht="16.5" customHeight="1">
      <c r="A11" s="276">
        <v>86</v>
      </c>
      <c r="B11" s="2154" t="s">
        <v>7746</v>
      </c>
      <c r="C11" s="274" t="s">
        <v>7886</v>
      </c>
      <c r="D11" s="565">
        <v>45017</v>
      </c>
      <c r="E11" s="564">
        <v>251.9</v>
      </c>
      <c r="F11" s="2444">
        <v>59</v>
      </c>
      <c r="G11" s="2444">
        <v>59</v>
      </c>
      <c r="H11" s="342" t="s">
        <v>3412</v>
      </c>
      <c r="I11" s="342" t="s">
        <v>3412</v>
      </c>
      <c r="J11" s="342"/>
      <c r="K11" s="342" t="s">
        <v>3412</v>
      </c>
      <c r="L11" s="1012">
        <v>1</v>
      </c>
    </row>
    <row r="12" spans="1:27" ht="16.5" customHeight="1">
      <c r="A12" s="276">
        <v>87</v>
      </c>
      <c r="B12" s="1318" t="s">
        <v>7513</v>
      </c>
      <c r="C12" s="274" t="s">
        <v>7887</v>
      </c>
      <c r="D12" s="565">
        <v>45017</v>
      </c>
      <c r="E12" s="564">
        <v>892.7</v>
      </c>
      <c r="F12" s="2444">
        <v>132</v>
      </c>
      <c r="G12" s="2444">
        <v>123</v>
      </c>
      <c r="H12" s="342" t="s">
        <v>3412</v>
      </c>
      <c r="I12" s="342" t="s">
        <v>3412</v>
      </c>
      <c r="J12" s="342"/>
      <c r="K12" s="342" t="s">
        <v>3412</v>
      </c>
      <c r="L12" s="1012">
        <v>1</v>
      </c>
    </row>
    <row r="13" spans="1:27" ht="16.5" customHeight="1">
      <c r="A13" s="255"/>
      <c r="B13" s="26"/>
      <c r="C13" s="594"/>
      <c r="D13" s="593"/>
      <c r="E13" s="592"/>
      <c r="F13" s="161"/>
      <c r="G13" s="2"/>
      <c r="H13" s="255"/>
      <c r="I13" s="255"/>
      <c r="J13" s="189"/>
      <c r="K13" s="111"/>
      <c r="L13" s="68" t="s">
        <v>6486</v>
      </c>
    </row>
    <row r="14" spans="1:27" ht="18" customHeight="1">
      <c r="A14" s="204"/>
      <c r="C14" s="63"/>
      <c r="D14" s="63"/>
      <c r="E14" s="63"/>
      <c r="F14" s="63"/>
      <c r="G14" s="63"/>
      <c r="H14" s="63"/>
      <c r="I14" s="63"/>
      <c r="J14" s="63"/>
      <c r="K14" s="63"/>
      <c r="L14" s="63"/>
    </row>
    <row r="15" spans="1:27" ht="18" customHeight="1">
      <c r="A15" s="204" t="s">
        <v>1175</v>
      </c>
      <c r="C15" s="3669">
        <f>SUM(F18:F28)</f>
        <v>2027</v>
      </c>
      <c r="D15" s="3669"/>
      <c r="E15" s="3680">
        <f>SUM(G18:I28)</f>
        <v>1322</v>
      </c>
      <c r="F15" s="3680"/>
      <c r="G15" s="3680"/>
      <c r="H15" s="591"/>
      <c r="I15" s="63"/>
      <c r="J15" s="63"/>
      <c r="K15" s="63"/>
      <c r="L15" s="562" t="str">
        <f>S15</f>
        <v>（令和8年4月1日現在）</v>
      </c>
      <c r="R15" s="1189" t="s">
        <v>4618</v>
      </c>
      <c r="S15" s="1525" t="str">
        <f>設定!$B$14</f>
        <v>（令和8年4月1日現在）</v>
      </c>
    </row>
    <row r="16" spans="1:27" ht="18.75" customHeight="1">
      <c r="A16" s="3685"/>
      <c r="B16" s="3687" t="s">
        <v>399</v>
      </c>
      <c r="C16" s="3687" t="s">
        <v>398</v>
      </c>
      <c r="D16" s="3676" t="s">
        <v>1145</v>
      </c>
      <c r="E16" s="3678" t="s">
        <v>1144</v>
      </c>
      <c r="F16" s="3676" t="s">
        <v>6818</v>
      </c>
      <c r="G16" s="3628" t="s">
        <v>6819</v>
      </c>
      <c r="H16" s="3629"/>
      <c r="I16" s="3630"/>
      <c r="J16" s="3676" t="s">
        <v>1143</v>
      </c>
      <c r="K16" s="3687" t="s">
        <v>1142</v>
      </c>
      <c r="L16" s="3676" t="s">
        <v>6816</v>
      </c>
      <c r="N16" s="1188" t="s">
        <v>5254</v>
      </c>
      <c r="O16" s="1437"/>
      <c r="P16" s="1189" t="s">
        <v>4618</v>
      </c>
      <c r="Q16" s="1673" t="s">
        <v>5255</v>
      </c>
      <c r="R16" s="1887" t="s">
        <v>5256</v>
      </c>
      <c r="S16" s="1525" t="str">
        <f>設定!$B$4&amp;設定!$C$4&amp;"年4月1日現在"</f>
        <v>令和8年4月1日現在</v>
      </c>
      <c r="T16" s="1887" t="s">
        <v>5257</v>
      </c>
      <c r="U16" s="1525" t="str">
        <f>設定!$B$4&amp;設定!$C$4&amp;"年5月1日現在"</f>
        <v>令和8年5月1日現在</v>
      </c>
    </row>
    <row r="17" spans="1:19" ht="18.75" customHeight="1">
      <c r="A17" s="3686"/>
      <c r="B17" s="3677"/>
      <c r="C17" s="3677"/>
      <c r="D17" s="3677"/>
      <c r="E17" s="3679"/>
      <c r="F17" s="3677"/>
      <c r="G17" s="187" t="s">
        <v>1172</v>
      </c>
      <c r="H17" s="187" t="s">
        <v>1173</v>
      </c>
      <c r="I17" s="187" t="s">
        <v>1174</v>
      </c>
      <c r="J17" s="3681"/>
      <c r="K17" s="3677"/>
      <c r="L17" s="3681"/>
      <c r="N17" s="1405"/>
      <c r="O17" s="1192"/>
      <c r="P17" s="1189" t="s">
        <v>4619</v>
      </c>
      <c r="Q17" s="1460" t="s">
        <v>5525</v>
      </c>
      <c r="R17" s="1874" t="str">
        <f>HYPERLINK("#", "統計表リンク")</f>
        <v>統計表リンク</v>
      </c>
    </row>
    <row r="18" spans="1:19" ht="25" customHeight="1">
      <c r="A18" s="331">
        <v>1</v>
      </c>
      <c r="B18" s="590" t="s">
        <v>7514</v>
      </c>
      <c r="C18" s="556" t="s">
        <v>6976</v>
      </c>
      <c r="D18" s="1385">
        <v>42095</v>
      </c>
      <c r="E18" s="589">
        <v>1173.79</v>
      </c>
      <c r="F18" s="1012">
        <v>134</v>
      </c>
      <c r="G18" s="2440">
        <v>39</v>
      </c>
      <c r="H18" s="2448">
        <v>37</v>
      </c>
      <c r="I18" s="2440">
        <v>23</v>
      </c>
      <c r="J18" s="331" t="s">
        <v>3412</v>
      </c>
      <c r="K18" s="331" t="s">
        <v>3412</v>
      </c>
      <c r="L18" s="1012">
        <v>1</v>
      </c>
      <c r="N18" s="1433"/>
      <c r="Q18" s="1460" t="s">
        <v>5526</v>
      </c>
      <c r="R18" s="1874" t="str">
        <f>HYPERLINK("#", "統計表リンク")</f>
        <v>統計表リンク</v>
      </c>
    </row>
    <row r="19" spans="1:19" ht="25" customHeight="1">
      <c r="A19" s="331">
        <v>2</v>
      </c>
      <c r="B19" s="590" t="s">
        <v>7515</v>
      </c>
      <c r="C19" s="556" t="s">
        <v>7516</v>
      </c>
      <c r="D19" s="1385">
        <v>42095</v>
      </c>
      <c r="E19" s="589">
        <v>2790.17</v>
      </c>
      <c r="F19" s="1012">
        <v>423</v>
      </c>
      <c r="G19" s="2440">
        <v>63</v>
      </c>
      <c r="H19" s="2448">
        <v>90</v>
      </c>
      <c r="I19" s="2440">
        <v>224</v>
      </c>
      <c r="J19" s="331" t="s">
        <v>3412</v>
      </c>
      <c r="K19" s="331" t="s">
        <v>3412</v>
      </c>
      <c r="L19" s="1012" t="s">
        <v>4191</v>
      </c>
      <c r="N19" s="1433"/>
    </row>
    <row r="20" spans="1:19" ht="25" customHeight="1">
      <c r="A20" s="331">
        <v>3</v>
      </c>
      <c r="B20" s="590" t="s">
        <v>7517</v>
      </c>
      <c r="C20" s="556" t="s">
        <v>7518</v>
      </c>
      <c r="D20" s="1385">
        <v>42095</v>
      </c>
      <c r="E20" s="589">
        <v>2062.29</v>
      </c>
      <c r="F20" s="1012">
        <v>381</v>
      </c>
      <c r="G20" s="2440">
        <v>21</v>
      </c>
      <c r="H20" s="2448">
        <v>35</v>
      </c>
      <c r="I20" s="2440">
        <v>75</v>
      </c>
      <c r="J20" s="331" t="s">
        <v>3412</v>
      </c>
      <c r="K20" s="331" t="s">
        <v>3412</v>
      </c>
      <c r="L20" s="1012">
        <v>2</v>
      </c>
      <c r="N20" s="1433"/>
    </row>
    <row r="21" spans="1:19" ht="25" customHeight="1">
      <c r="A21" s="331">
        <v>4</v>
      </c>
      <c r="B21" s="590" t="s">
        <v>7519</v>
      </c>
      <c r="C21" s="556" t="s">
        <v>7520</v>
      </c>
      <c r="D21" s="555">
        <v>42461</v>
      </c>
      <c r="E21" s="589">
        <v>740</v>
      </c>
      <c r="F21" s="1012">
        <v>126</v>
      </c>
      <c r="G21" s="2440">
        <v>14</v>
      </c>
      <c r="H21" s="2448">
        <v>39</v>
      </c>
      <c r="I21" s="2440">
        <v>18</v>
      </c>
      <c r="J21" s="331"/>
      <c r="K21" s="331" t="s">
        <v>3412</v>
      </c>
      <c r="L21" s="1012" t="s">
        <v>4191</v>
      </c>
      <c r="N21" s="1433"/>
    </row>
    <row r="22" spans="1:19" ht="25" customHeight="1">
      <c r="A22" s="331">
        <v>5</v>
      </c>
      <c r="B22" s="588" t="s">
        <v>7521</v>
      </c>
      <c r="C22" s="587" t="s">
        <v>7522</v>
      </c>
      <c r="D22" s="565">
        <v>43922</v>
      </c>
      <c r="E22" s="586">
        <v>545.80999999999995</v>
      </c>
      <c r="F22" s="1012">
        <v>100</v>
      </c>
      <c r="G22" s="1012" t="s">
        <v>4191</v>
      </c>
      <c r="H22" s="2440">
        <v>9</v>
      </c>
      <c r="I22" s="2440">
        <v>41</v>
      </c>
      <c r="J22" s="276"/>
      <c r="K22" s="276"/>
      <c r="L22" s="1012" t="s">
        <v>4191</v>
      </c>
      <c r="N22" s="1433"/>
    </row>
    <row r="23" spans="1:19" ht="24.75" customHeight="1">
      <c r="A23" s="331">
        <v>6</v>
      </c>
      <c r="B23" s="588" t="s">
        <v>7523</v>
      </c>
      <c r="C23" s="587" t="s">
        <v>1135</v>
      </c>
      <c r="D23" s="565">
        <v>44652</v>
      </c>
      <c r="E23" s="586">
        <v>1184.2</v>
      </c>
      <c r="F23" s="1012">
        <v>96</v>
      </c>
      <c r="G23" s="1012">
        <v>30</v>
      </c>
      <c r="H23" s="2440">
        <v>40</v>
      </c>
      <c r="I23" s="2440">
        <v>10</v>
      </c>
      <c r="J23" s="276"/>
      <c r="K23" s="276" t="s">
        <v>3412</v>
      </c>
      <c r="L23" s="1012">
        <v>1</v>
      </c>
      <c r="N23" s="1433"/>
    </row>
    <row r="24" spans="1:19" ht="25" customHeight="1">
      <c r="A24" s="331">
        <v>7</v>
      </c>
      <c r="B24" s="588" t="s">
        <v>6663</v>
      </c>
      <c r="C24" s="587" t="s">
        <v>7524</v>
      </c>
      <c r="D24" s="565">
        <v>45017</v>
      </c>
      <c r="E24" s="586">
        <v>974.6</v>
      </c>
      <c r="F24" s="1012">
        <v>96</v>
      </c>
      <c r="G24" s="1012">
        <v>33</v>
      </c>
      <c r="H24" s="2440">
        <v>45</v>
      </c>
      <c r="I24" s="2440">
        <v>8</v>
      </c>
      <c r="J24" s="276"/>
      <c r="K24" s="276" t="s">
        <v>3412</v>
      </c>
      <c r="L24" s="1012">
        <v>1</v>
      </c>
      <c r="N24" s="1433"/>
    </row>
    <row r="25" spans="1:19" ht="24.75" customHeight="1">
      <c r="A25" s="331">
        <v>8</v>
      </c>
      <c r="B25" s="588" t="s">
        <v>7525</v>
      </c>
      <c r="C25" s="587" t="s">
        <v>7526</v>
      </c>
      <c r="D25" s="565">
        <v>45017</v>
      </c>
      <c r="E25" s="586">
        <v>1411.2</v>
      </c>
      <c r="F25" s="1012">
        <v>165</v>
      </c>
      <c r="G25" s="1012">
        <v>17</v>
      </c>
      <c r="H25" s="2440">
        <v>16</v>
      </c>
      <c r="I25" s="2440">
        <v>58</v>
      </c>
      <c r="J25" s="276" t="s">
        <v>3412</v>
      </c>
      <c r="K25" s="276" t="s">
        <v>3412</v>
      </c>
      <c r="L25" s="1012" t="s">
        <v>4191</v>
      </c>
      <c r="N25" s="1433"/>
    </row>
    <row r="26" spans="1:19" ht="24.75" customHeight="1">
      <c r="A26" s="331">
        <v>9</v>
      </c>
      <c r="B26" s="588" t="s">
        <v>7338</v>
      </c>
      <c r="C26" s="587" t="s">
        <v>6977</v>
      </c>
      <c r="D26" s="565">
        <v>45383</v>
      </c>
      <c r="E26" s="586">
        <v>1041.2</v>
      </c>
      <c r="F26" s="1012">
        <v>96</v>
      </c>
      <c r="G26" s="1012">
        <v>36</v>
      </c>
      <c r="H26" s="2440">
        <v>46</v>
      </c>
      <c r="I26" s="2440">
        <v>8</v>
      </c>
      <c r="J26" s="276" t="s">
        <v>3412</v>
      </c>
      <c r="K26" s="276" t="s">
        <v>3412</v>
      </c>
      <c r="L26" s="1012">
        <v>1</v>
      </c>
      <c r="N26" s="1433"/>
    </row>
    <row r="27" spans="1:19" ht="24.75" customHeight="1">
      <c r="A27" s="331">
        <v>10</v>
      </c>
      <c r="B27" s="588" t="s">
        <v>7527</v>
      </c>
      <c r="C27" s="587" t="s">
        <v>7528</v>
      </c>
      <c r="D27" s="565">
        <v>45748</v>
      </c>
      <c r="E27" s="586">
        <v>1728.24</v>
      </c>
      <c r="F27" s="1012">
        <v>305</v>
      </c>
      <c r="G27" s="1012" t="s">
        <v>7337</v>
      </c>
      <c r="H27" s="2440">
        <v>18</v>
      </c>
      <c r="I27" s="2440">
        <v>176</v>
      </c>
      <c r="J27" s="276"/>
      <c r="K27" s="276"/>
      <c r="L27" s="1012" t="s">
        <v>4191</v>
      </c>
      <c r="N27" s="1433"/>
    </row>
    <row r="28" spans="1:19" ht="24.75" customHeight="1">
      <c r="A28" s="331">
        <v>11</v>
      </c>
      <c r="B28" s="588" t="s">
        <v>7889</v>
      </c>
      <c r="C28" s="587" t="s">
        <v>7888</v>
      </c>
      <c r="D28" s="565">
        <v>46113</v>
      </c>
      <c r="E28" s="586">
        <v>964.2</v>
      </c>
      <c r="F28" s="1012">
        <v>105</v>
      </c>
      <c r="G28" s="1012" t="s">
        <v>3386</v>
      </c>
      <c r="H28" s="2440">
        <v>5</v>
      </c>
      <c r="I28" s="2440">
        <v>48</v>
      </c>
      <c r="J28" s="276"/>
      <c r="K28" s="276"/>
      <c r="L28" s="1012" t="s">
        <v>4191</v>
      </c>
      <c r="N28" s="1433"/>
    </row>
    <row r="29" spans="1:19" ht="15" customHeight="1">
      <c r="A29" s="197" t="str">
        <f>"注：3号児童及び2号児童の児童数は"&amp;S16&amp;"、1号児童の児童数は"&amp;U16</f>
        <v>注：3号児童及び2号児童の児童数は令和8年4月1日現在、1号児童の児童数は令和8年5月1日現在</v>
      </c>
      <c r="F29" s="189"/>
      <c r="G29" s="189"/>
      <c r="I29" s="189"/>
      <c r="J29" s="189"/>
      <c r="L29" s="63"/>
      <c r="Q29" s="1433"/>
      <c r="R29" s="1433"/>
      <c r="S29" s="1433"/>
    </row>
    <row r="30" spans="1:19" ht="15" customHeight="1">
      <c r="F30" s="189"/>
      <c r="G30" s="189"/>
      <c r="I30" s="189"/>
      <c r="J30" s="189"/>
      <c r="L30" s="68" t="s">
        <v>6486</v>
      </c>
      <c r="Q30" s="1433"/>
      <c r="R30" s="1433"/>
      <c r="S30" s="1433"/>
    </row>
    <row r="31" spans="1:19" ht="15" customHeight="1">
      <c r="A31" s="3688" t="s">
        <v>3679</v>
      </c>
      <c r="B31" s="3688"/>
      <c r="C31" s="3688"/>
      <c r="D31" s="3688"/>
      <c r="E31" s="3688"/>
      <c r="F31" s="3688"/>
      <c r="G31" s="3688"/>
      <c r="H31" s="3688"/>
      <c r="I31" s="3688"/>
      <c r="J31" s="3688"/>
      <c r="K31" s="3688"/>
      <c r="L31" s="3688"/>
      <c r="R31" s="1433"/>
      <c r="S31" s="1433"/>
    </row>
    <row r="32" spans="1:19" ht="15" customHeight="1">
      <c r="F32" s="189"/>
      <c r="G32" s="189"/>
      <c r="I32" s="189"/>
      <c r="J32" s="189"/>
      <c r="L32" s="196"/>
      <c r="R32" s="1433"/>
      <c r="S32" s="1433"/>
    </row>
    <row r="33" spans="1:27" ht="18" customHeight="1">
      <c r="A33" s="204" t="s">
        <v>1171</v>
      </c>
      <c r="H33" s="63"/>
      <c r="N33" s="1188" t="s">
        <v>5258</v>
      </c>
      <c r="O33" s="1437"/>
      <c r="P33" s="1189" t="s">
        <v>4618</v>
      </c>
      <c r="Q33" s="1525" t="str">
        <f>設定!$B$14</f>
        <v>（令和8年4月1日現在）</v>
      </c>
      <c r="R33" s="1433"/>
      <c r="S33" s="1433"/>
    </row>
    <row r="34" spans="1:27" ht="18" customHeight="1">
      <c r="A34" s="235" t="s">
        <v>449</v>
      </c>
      <c r="H34" s="584" t="s">
        <v>7832</v>
      </c>
      <c r="N34" s="1405"/>
      <c r="O34" s="1192"/>
      <c r="P34" s="1189" t="s">
        <v>4619</v>
      </c>
      <c r="Q34" s="1460" t="s">
        <v>5259</v>
      </c>
      <c r="R34" s="1874" t="str">
        <f>HYPERLINK("#", "統計表リンク")</f>
        <v>統計表リンク</v>
      </c>
      <c r="S34" s="1433"/>
    </row>
    <row r="35" spans="1:27" ht="18" customHeight="1">
      <c r="A35" s="3671" t="s">
        <v>444</v>
      </c>
      <c r="B35" s="3672"/>
      <c r="C35" s="3622" t="s">
        <v>1170</v>
      </c>
      <c r="D35" s="3623"/>
      <c r="E35" s="3675"/>
      <c r="F35" s="3622" t="s">
        <v>1169</v>
      </c>
      <c r="G35" s="3623"/>
      <c r="H35" s="3675"/>
      <c r="N35" s="3653" t="s">
        <v>5618</v>
      </c>
      <c r="O35" s="3650" t="s">
        <v>1170</v>
      </c>
      <c r="P35" s="2830"/>
      <c r="Q35" s="2831"/>
      <c r="R35" s="3650" t="s">
        <v>1169</v>
      </c>
      <c r="S35" s="2830"/>
      <c r="T35" s="2831"/>
    </row>
    <row r="36" spans="1:27" ht="25" customHeight="1">
      <c r="A36" s="3673"/>
      <c r="B36" s="3674"/>
      <c r="C36" s="579" t="s">
        <v>262</v>
      </c>
      <c r="D36" s="579" t="s">
        <v>1157</v>
      </c>
      <c r="E36" s="579" t="s">
        <v>1156</v>
      </c>
      <c r="F36" s="579" t="s">
        <v>1168</v>
      </c>
      <c r="G36" s="579" t="s">
        <v>1167</v>
      </c>
      <c r="H36" s="583" t="s">
        <v>1166</v>
      </c>
      <c r="L36" s="189"/>
      <c r="N36" s="3654"/>
      <c r="O36" s="1422" t="s">
        <v>4989</v>
      </c>
      <c r="P36" s="1422" t="s">
        <v>1157</v>
      </c>
      <c r="Q36" s="1422" t="s">
        <v>1156</v>
      </c>
      <c r="R36" s="1422" t="s">
        <v>5826</v>
      </c>
      <c r="S36" s="1422" t="s">
        <v>5827</v>
      </c>
      <c r="T36" s="1422" t="s">
        <v>5828</v>
      </c>
    </row>
    <row r="37" spans="1:27" ht="16.5" customHeight="1">
      <c r="A37" s="3667" t="str">
        <f>N37</f>
        <v>令和4年</v>
      </c>
      <c r="B37" s="3668"/>
      <c r="C37" s="489">
        <f>O37</f>
        <v>10177</v>
      </c>
      <c r="D37" s="489">
        <f t="shared" ref="D37:G37" si="0">P37</f>
        <v>3711</v>
      </c>
      <c r="E37" s="489">
        <f t="shared" si="0"/>
        <v>6466</v>
      </c>
      <c r="F37" s="489">
        <f t="shared" si="0"/>
        <v>2623</v>
      </c>
      <c r="G37" s="489">
        <f t="shared" si="0"/>
        <v>2334</v>
      </c>
      <c r="H37" s="582">
        <f>T37</f>
        <v>89</v>
      </c>
      <c r="L37" s="189"/>
      <c r="N37" s="1511" t="s">
        <v>7835</v>
      </c>
      <c r="O37" s="1524">
        <v>10177</v>
      </c>
      <c r="P37" s="1524">
        <v>3711</v>
      </c>
      <c r="Q37" s="1524">
        <v>6466</v>
      </c>
      <c r="R37" s="1524">
        <v>2623</v>
      </c>
      <c r="S37" s="1524">
        <v>2334</v>
      </c>
      <c r="T37" s="1889">
        <v>89</v>
      </c>
    </row>
    <row r="38" spans="1:27" ht="16.5" customHeight="1">
      <c r="A38" s="3667">
        <f>N38</f>
        <v>5</v>
      </c>
      <c r="B38" s="3668"/>
      <c r="C38" s="489">
        <f t="shared" ref="C38:C41" si="1">O38</f>
        <v>10035</v>
      </c>
      <c r="D38" s="489">
        <f t="shared" ref="D38:D41" si="2">P38</f>
        <v>3448</v>
      </c>
      <c r="E38" s="489">
        <f t="shared" ref="E38:E41" si="3">Q38</f>
        <v>6587</v>
      </c>
      <c r="F38" s="489">
        <f t="shared" ref="F38:F41" si="4">R38</f>
        <v>2649</v>
      </c>
      <c r="G38" s="489">
        <f t="shared" ref="G38:G41" si="5">S38</f>
        <v>2321</v>
      </c>
      <c r="H38" s="582">
        <f t="shared" ref="H38:H41" si="6">T38</f>
        <v>87.6</v>
      </c>
      <c r="L38" s="189"/>
      <c r="N38" s="1511">
        <v>5</v>
      </c>
      <c r="O38" s="1524">
        <v>10035</v>
      </c>
      <c r="P38" s="1524">
        <v>3448</v>
      </c>
      <c r="Q38" s="1524">
        <v>6587</v>
      </c>
      <c r="R38" s="1524">
        <v>2649</v>
      </c>
      <c r="S38" s="1524">
        <v>2321</v>
      </c>
      <c r="T38" s="1889">
        <v>87.6</v>
      </c>
    </row>
    <row r="39" spans="1:27" ht="16.5" customHeight="1">
      <c r="A39" s="3667">
        <f>N39</f>
        <v>6</v>
      </c>
      <c r="B39" s="3668"/>
      <c r="C39" s="489">
        <f t="shared" si="1"/>
        <v>10008</v>
      </c>
      <c r="D39" s="489">
        <f t="shared" si="2"/>
        <v>3373</v>
      </c>
      <c r="E39" s="489">
        <f t="shared" si="3"/>
        <v>6635</v>
      </c>
      <c r="F39" s="489">
        <f t="shared" si="4"/>
        <v>2756</v>
      </c>
      <c r="G39" s="489">
        <f t="shared" si="5"/>
        <v>2222</v>
      </c>
      <c r="H39" s="582">
        <f t="shared" si="6"/>
        <v>80.599999999999994</v>
      </c>
      <c r="L39" s="189"/>
      <c r="N39" s="1511">
        <v>6</v>
      </c>
      <c r="O39" s="1524">
        <v>10008</v>
      </c>
      <c r="P39" s="1524">
        <v>3373</v>
      </c>
      <c r="Q39" s="1524">
        <v>6635</v>
      </c>
      <c r="R39" s="1524">
        <v>2756</v>
      </c>
      <c r="S39" s="1524">
        <v>2222</v>
      </c>
      <c r="T39" s="1889">
        <v>80.599999999999994</v>
      </c>
    </row>
    <row r="40" spans="1:27" ht="16.5" customHeight="1">
      <c r="A40" s="3667">
        <f>N40</f>
        <v>7</v>
      </c>
      <c r="B40" s="3668"/>
      <c r="C40" s="489">
        <f t="shared" si="1"/>
        <v>10028</v>
      </c>
      <c r="D40" s="489">
        <f t="shared" si="2"/>
        <v>3313</v>
      </c>
      <c r="E40" s="489">
        <f t="shared" si="3"/>
        <v>6715</v>
      </c>
      <c r="F40" s="489">
        <f t="shared" si="4"/>
        <v>2653</v>
      </c>
      <c r="G40" s="489">
        <f t="shared" si="5"/>
        <v>2266</v>
      </c>
      <c r="H40" s="582">
        <f t="shared" si="6"/>
        <v>85.4</v>
      </c>
      <c r="L40" s="189"/>
      <c r="N40" s="1511">
        <v>7</v>
      </c>
      <c r="O40" s="1524">
        <v>10028</v>
      </c>
      <c r="P40" s="1524">
        <v>3313</v>
      </c>
      <c r="Q40" s="1524">
        <v>6715</v>
      </c>
      <c r="R40" s="1524">
        <v>2653</v>
      </c>
      <c r="S40" s="1524">
        <v>2266</v>
      </c>
      <c r="T40" s="1889">
        <v>85.4</v>
      </c>
    </row>
    <row r="41" spans="1:27" ht="16.5" customHeight="1">
      <c r="A41" s="3670">
        <f>N41</f>
        <v>8</v>
      </c>
      <c r="B41" s="3670"/>
      <c r="C41" s="489">
        <f t="shared" si="1"/>
        <v>10043</v>
      </c>
      <c r="D41" s="489">
        <f t="shared" si="2"/>
        <v>3308</v>
      </c>
      <c r="E41" s="489">
        <f t="shared" si="3"/>
        <v>6735</v>
      </c>
      <c r="F41" s="489">
        <f t="shared" si="4"/>
        <v>2830</v>
      </c>
      <c r="G41" s="489">
        <f t="shared" si="5"/>
        <v>2373</v>
      </c>
      <c r="H41" s="582">
        <f t="shared" si="6"/>
        <v>83.9</v>
      </c>
      <c r="I41" s="235"/>
      <c r="L41" s="189"/>
      <c r="N41" s="1511">
        <v>8</v>
      </c>
      <c r="O41" s="1524">
        <v>10043</v>
      </c>
      <c r="P41" s="1524">
        <v>3308</v>
      </c>
      <c r="Q41" s="1524">
        <v>6735</v>
      </c>
      <c r="R41" s="1524">
        <v>2830</v>
      </c>
      <c r="S41" s="1524">
        <v>2373</v>
      </c>
      <c r="T41" s="1889">
        <v>83.9</v>
      </c>
      <c r="U41" s="1888"/>
    </row>
    <row r="42" spans="1:27" s="541" customFormat="1" ht="16.5" customHeight="1">
      <c r="A42" s="189"/>
      <c r="B42" s="189"/>
      <c r="C42" s="189"/>
      <c r="D42" s="189"/>
      <c r="F42" s="540"/>
      <c r="G42" s="196"/>
      <c r="H42" s="584" t="s">
        <v>6487</v>
      </c>
      <c r="I42" s="540"/>
      <c r="J42" s="540"/>
      <c r="K42" s="540"/>
      <c r="L42" s="189"/>
      <c r="M42" s="161"/>
      <c r="N42" s="1875"/>
      <c r="O42" s="1875"/>
      <c r="P42" s="1875"/>
      <c r="Q42" s="1875"/>
      <c r="R42" s="1875"/>
      <c r="S42" s="1875"/>
      <c r="T42" s="1875"/>
      <c r="U42" s="1433"/>
      <c r="V42" s="1888"/>
      <c r="W42" s="1888"/>
      <c r="X42" s="1888"/>
      <c r="Y42" s="1888"/>
      <c r="Z42" s="1888"/>
      <c r="AA42" s="1888"/>
    </row>
    <row r="43" spans="1:27" ht="18" customHeight="1">
      <c r="A43" s="192" t="s">
        <v>1165</v>
      </c>
      <c r="D43" s="189"/>
      <c r="E43" s="189"/>
      <c r="F43" s="540"/>
      <c r="G43" s="541"/>
      <c r="H43" s="63"/>
      <c r="I43" s="63"/>
      <c r="J43" s="63"/>
      <c r="K43" s="63"/>
      <c r="L43" s="63"/>
      <c r="N43" s="1188" t="s">
        <v>5513</v>
      </c>
      <c r="O43" s="1437"/>
      <c r="P43" s="1189" t="s">
        <v>4618</v>
      </c>
      <c r="Q43" s="1525" t="str">
        <f>設定!$B$14</f>
        <v>（令和8年4月1日現在）</v>
      </c>
    </row>
    <row r="44" spans="1:27" ht="18" customHeight="1">
      <c r="A44" s="235" t="s">
        <v>1164</v>
      </c>
      <c r="D44" s="189"/>
      <c r="E44" s="189"/>
      <c r="F44" s="540"/>
      <c r="G44" s="541"/>
      <c r="H44" s="562" t="str">
        <f>Q43</f>
        <v>（令和8年4月1日現在）</v>
      </c>
      <c r="I44" s="63"/>
      <c r="J44" s="63"/>
      <c r="K44" s="63"/>
      <c r="L44" s="63"/>
      <c r="N44" s="1405"/>
      <c r="O44" s="1192"/>
      <c r="P44" s="1189" t="s">
        <v>4619</v>
      </c>
      <c r="Q44" s="1460" t="s">
        <v>5260</v>
      </c>
      <c r="R44" s="1874" t="str">
        <f>HYPERLINK("#", "統計表リンク")</f>
        <v>統計表リンク</v>
      </c>
    </row>
    <row r="45" spans="1:27" ht="22.5" customHeight="1">
      <c r="A45" s="3682"/>
      <c r="B45" s="3683"/>
      <c r="C45" s="287" t="s">
        <v>1163</v>
      </c>
      <c r="D45" s="580" t="s">
        <v>1103</v>
      </c>
      <c r="E45" s="580" t="s">
        <v>1162</v>
      </c>
      <c r="F45" s="579" t="s">
        <v>1140</v>
      </c>
      <c r="G45" s="578" t="s">
        <v>1161</v>
      </c>
      <c r="H45" s="577" t="s">
        <v>1160</v>
      </c>
      <c r="I45" s="63"/>
      <c r="J45" s="63"/>
      <c r="K45" s="63"/>
      <c r="L45" s="63"/>
      <c r="N45" s="3653" t="s">
        <v>4673</v>
      </c>
      <c r="O45" s="3650" t="s">
        <v>5829</v>
      </c>
      <c r="P45" s="2830"/>
      <c r="Q45" s="2830"/>
      <c r="R45" s="2830"/>
      <c r="S45" s="2830"/>
      <c r="T45" s="2831"/>
      <c r="U45" s="3650" t="s">
        <v>5830</v>
      </c>
      <c r="V45" s="2830"/>
      <c r="W45" s="2830"/>
      <c r="X45" s="2830"/>
      <c r="Y45" s="2830"/>
      <c r="Z45" s="2831"/>
    </row>
    <row r="46" spans="1:27" ht="16.5" customHeight="1">
      <c r="A46" s="3636" t="s">
        <v>1159</v>
      </c>
      <c r="B46" s="3684"/>
      <c r="C46" s="2399">
        <f>SUM(C47:C48)</f>
        <v>85</v>
      </c>
      <c r="D46" s="2399">
        <f t="shared" ref="D46:G46" si="7">SUM(D47:D48)</f>
        <v>113</v>
      </c>
      <c r="E46" s="2399">
        <f>SUM(E47:E48)</f>
        <v>6</v>
      </c>
      <c r="F46" s="2399">
        <f t="shared" si="7"/>
        <v>123</v>
      </c>
      <c r="G46" s="2399">
        <f t="shared" si="7"/>
        <v>37</v>
      </c>
      <c r="H46" s="2399">
        <f>SUM(H47:H48)</f>
        <v>124</v>
      </c>
      <c r="I46" s="63"/>
      <c r="J46" s="63"/>
      <c r="K46" s="63"/>
      <c r="L46" s="63"/>
      <c r="N46" s="3654"/>
      <c r="O46" s="1478" t="s">
        <v>5831</v>
      </c>
      <c r="P46" s="1478" t="s">
        <v>1103</v>
      </c>
      <c r="Q46" s="1478" t="s">
        <v>5832</v>
      </c>
      <c r="R46" s="1478" t="s">
        <v>5833</v>
      </c>
      <c r="S46" s="1478" t="s">
        <v>5834</v>
      </c>
      <c r="T46" s="1478" t="s">
        <v>5835</v>
      </c>
      <c r="U46" s="1478" t="s">
        <v>5831</v>
      </c>
      <c r="V46" s="1478" t="s">
        <v>1103</v>
      </c>
      <c r="W46" s="1478" t="s">
        <v>5832</v>
      </c>
      <c r="X46" s="1478" t="s">
        <v>5833</v>
      </c>
      <c r="Y46" s="1478" t="s">
        <v>5834</v>
      </c>
      <c r="Z46" s="1478" t="s">
        <v>5835</v>
      </c>
    </row>
    <row r="47" spans="1:27" ht="16.5" customHeight="1">
      <c r="A47" s="3665" t="s">
        <v>1158</v>
      </c>
      <c r="B47" s="249" t="s">
        <v>1157</v>
      </c>
      <c r="C47" s="2399">
        <f t="shared" ref="C47:G47" si="8">O47</f>
        <v>6</v>
      </c>
      <c r="D47" s="2399">
        <f t="shared" si="8"/>
        <v>29</v>
      </c>
      <c r="E47" s="2399">
        <f t="shared" si="8"/>
        <v>5</v>
      </c>
      <c r="F47" s="2399">
        <f t="shared" si="8"/>
        <v>37</v>
      </c>
      <c r="G47" s="2399">
        <f t="shared" si="8"/>
        <v>37</v>
      </c>
      <c r="H47" s="2438">
        <f>T47</f>
        <v>37</v>
      </c>
      <c r="I47" s="63"/>
      <c r="J47" s="63"/>
      <c r="K47" s="63"/>
      <c r="L47" s="63"/>
      <c r="N47" s="1422" t="s">
        <v>5795</v>
      </c>
      <c r="O47" s="1663">
        <v>6</v>
      </c>
      <c r="P47" s="1663">
        <v>29</v>
      </c>
      <c r="Q47" s="1663">
        <v>5</v>
      </c>
      <c r="R47" s="1663">
        <v>37</v>
      </c>
      <c r="S47" s="1663">
        <v>37</v>
      </c>
      <c r="T47" s="1663">
        <v>37</v>
      </c>
      <c r="U47" s="1663">
        <v>79</v>
      </c>
      <c r="V47" s="1663">
        <v>84</v>
      </c>
      <c r="W47" s="1663">
        <v>1</v>
      </c>
      <c r="X47" s="1663">
        <v>86</v>
      </c>
      <c r="Y47" s="1663" t="s">
        <v>4191</v>
      </c>
      <c r="Z47" s="1663">
        <v>87</v>
      </c>
      <c r="AA47" s="1888"/>
    </row>
    <row r="48" spans="1:27" ht="16.5" customHeight="1">
      <c r="A48" s="3666"/>
      <c r="B48" s="249" t="s">
        <v>1156</v>
      </c>
      <c r="C48" s="1155">
        <f t="shared" ref="C48:H48" si="9">U47</f>
        <v>79</v>
      </c>
      <c r="D48" s="1155">
        <f t="shared" si="9"/>
        <v>84</v>
      </c>
      <c r="E48" s="1155">
        <f t="shared" si="9"/>
        <v>1</v>
      </c>
      <c r="F48" s="1155">
        <f t="shared" si="9"/>
        <v>86</v>
      </c>
      <c r="G48" s="1012" t="str">
        <f>Y47</f>
        <v>-</v>
      </c>
      <c r="H48" s="2438">
        <f t="shared" si="9"/>
        <v>87</v>
      </c>
      <c r="I48" s="69"/>
      <c r="J48" s="63"/>
      <c r="K48" s="63"/>
      <c r="L48" s="63"/>
      <c r="T48" s="1888"/>
      <c r="U48" s="1888"/>
      <c r="V48" s="1888"/>
      <c r="W48" s="1888"/>
      <c r="X48" s="1888"/>
      <c r="Y48" s="1888"/>
      <c r="Z48" s="1888"/>
      <c r="AA48" s="1888"/>
    </row>
    <row r="49" spans="1:27" ht="16.5" customHeight="1">
      <c r="D49" s="189"/>
      <c r="E49" s="189"/>
      <c r="F49" s="540"/>
      <c r="G49" s="189"/>
      <c r="H49" s="68" t="s">
        <v>6488</v>
      </c>
      <c r="I49" s="63"/>
      <c r="K49" s="63"/>
      <c r="L49" s="63"/>
      <c r="T49" s="1888"/>
      <c r="U49" s="1888"/>
      <c r="V49" s="1888"/>
      <c r="W49" s="1888"/>
      <c r="X49" s="1888"/>
      <c r="Y49" s="1888"/>
      <c r="Z49" s="1888"/>
      <c r="AA49" s="1888"/>
    </row>
    <row r="50" spans="1:27" ht="15" customHeight="1">
      <c r="D50" s="189"/>
      <c r="E50" s="189"/>
      <c r="F50" s="540"/>
      <c r="G50" s="189"/>
      <c r="K50" s="63"/>
      <c r="L50" s="63"/>
      <c r="T50" s="1888"/>
      <c r="U50" s="1888"/>
      <c r="V50" s="1888"/>
      <c r="W50" s="1888"/>
      <c r="X50" s="1888"/>
      <c r="Y50" s="1888"/>
      <c r="Z50" s="1888"/>
      <c r="AA50" s="1888"/>
    </row>
    <row r="51" spans="1:27" s="541" customFormat="1" ht="15" customHeight="1">
      <c r="A51" s="189"/>
      <c r="B51" s="189"/>
      <c r="C51" s="189"/>
      <c r="D51" s="540"/>
      <c r="F51" s="196"/>
      <c r="G51" s="196"/>
      <c r="H51" s="540"/>
      <c r="I51" s="540"/>
      <c r="J51" s="540"/>
      <c r="K51" s="540"/>
      <c r="L51" s="540"/>
      <c r="M51" s="63"/>
      <c r="N51" s="1432"/>
      <c r="O51" s="1432"/>
      <c r="P51" s="1432"/>
      <c r="Q51" s="1432"/>
      <c r="R51" s="1432"/>
      <c r="S51" s="1432"/>
      <c r="T51" s="1888"/>
      <c r="U51" s="1888"/>
      <c r="V51" s="1888"/>
      <c r="W51" s="1888"/>
      <c r="X51" s="1888"/>
      <c r="Y51" s="1888"/>
      <c r="Z51" s="1888"/>
      <c r="AA51" s="1888"/>
    </row>
    <row r="52" spans="1:27" s="541" customFormat="1" ht="13">
      <c r="A52" s="189"/>
      <c r="B52" s="189"/>
      <c r="C52" s="189"/>
      <c r="D52" s="563"/>
      <c r="F52" s="196"/>
      <c r="G52" s="196"/>
      <c r="H52" s="540"/>
      <c r="I52" s="540"/>
      <c r="J52" s="540"/>
      <c r="K52" s="540"/>
      <c r="L52" s="540"/>
      <c r="M52" s="63"/>
      <c r="N52" s="1432"/>
      <c r="O52" s="1432"/>
      <c r="P52" s="1432"/>
      <c r="Q52" s="1432"/>
      <c r="R52" s="1432"/>
      <c r="S52" s="1432"/>
      <c r="T52" s="1888"/>
      <c r="U52" s="1888"/>
      <c r="V52" s="1888"/>
      <c r="W52" s="1888"/>
      <c r="X52" s="1888"/>
      <c r="Y52" s="1888"/>
      <c r="Z52" s="1888"/>
      <c r="AA52" s="1888"/>
    </row>
    <row r="53" spans="1:27" s="541" customFormat="1" ht="13">
      <c r="A53" s="189"/>
      <c r="B53" s="189"/>
      <c r="C53" s="189"/>
      <c r="D53" s="540"/>
      <c r="F53" s="196"/>
      <c r="G53" s="196"/>
      <c r="H53" s="540"/>
      <c r="I53" s="540"/>
      <c r="J53" s="540"/>
      <c r="K53" s="540"/>
      <c r="L53" s="540"/>
      <c r="M53" s="63"/>
      <c r="N53" s="1432"/>
      <c r="O53" s="1432"/>
      <c r="P53" s="1432"/>
      <c r="Q53" s="1432"/>
      <c r="R53" s="1432"/>
      <c r="S53" s="1432"/>
      <c r="T53" s="1888"/>
      <c r="U53" s="1888"/>
      <c r="V53" s="1888"/>
      <c r="W53" s="1888"/>
      <c r="X53" s="1888"/>
      <c r="Y53" s="1888"/>
      <c r="Z53" s="1888"/>
      <c r="AA53" s="1888"/>
    </row>
    <row r="54" spans="1:27" s="541" customFormat="1" ht="13">
      <c r="A54" s="189"/>
      <c r="B54" s="189"/>
      <c r="C54" s="189"/>
      <c r="D54" s="540"/>
      <c r="F54" s="196"/>
      <c r="G54" s="196"/>
      <c r="H54" s="540"/>
      <c r="I54" s="540"/>
      <c r="J54" s="540"/>
      <c r="K54" s="540"/>
      <c r="L54" s="540"/>
      <c r="M54" s="63"/>
      <c r="N54" s="1432"/>
      <c r="O54" s="1432"/>
      <c r="P54" s="1432"/>
      <c r="Q54" s="1432"/>
      <c r="R54" s="1432"/>
      <c r="S54" s="1432"/>
      <c r="T54" s="1432"/>
      <c r="U54" s="1432"/>
      <c r="V54" s="1432"/>
      <c r="W54" s="1432"/>
      <c r="X54" s="1432"/>
      <c r="Y54" s="1432"/>
      <c r="Z54" s="1432"/>
      <c r="AA54" s="1432"/>
    </row>
    <row r="55" spans="1:27" s="541" customFormat="1" ht="13">
      <c r="A55" s="189"/>
      <c r="B55" s="189"/>
      <c r="C55" s="189"/>
      <c r="D55" s="540"/>
      <c r="F55" s="196"/>
      <c r="G55" s="196"/>
      <c r="H55" s="540"/>
      <c r="I55" s="540"/>
      <c r="J55" s="540"/>
      <c r="K55" s="540"/>
      <c r="L55" s="540"/>
      <c r="M55" s="63"/>
      <c r="N55" s="1432"/>
      <c r="O55" s="1432"/>
      <c r="P55" s="1432"/>
      <c r="Q55" s="1432"/>
      <c r="R55" s="1432"/>
      <c r="S55" s="1432"/>
      <c r="T55" s="1432"/>
      <c r="U55" s="1432"/>
      <c r="V55" s="1432"/>
      <c r="W55" s="1432"/>
      <c r="X55" s="1432"/>
      <c r="Y55" s="1432"/>
      <c r="Z55" s="1432"/>
      <c r="AA55" s="1432"/>
    </row>
    <row r="56" spans="1:27" s="541" customFormat="1" ht="13">
      <c r="A56" s="189"/>
      <c r="B56" s="189"/>
      <c r="C56" s="189"/>
      <c r="D56" s="540"/>
      <c r="F56" s="196"/>
      <c r="G56" s="196"/>
      <c r="H56" s="540"/>
      <c r="I56" s="540"/>
      <c r="J56" s="540"/>
      <c r="K56" s="540"/>
      <c r="L56" s="540"/>
      <c r="M56" s="63"/>
      <c r="N56" s="1432"/>
      <c r="O56" s="1432"/>
      <c r="P56" s="1432"/>
      <c r="Q56" s="1432"/>
      <c r="R56" s="1432"/>
      <c r="S56" s="1432"/>
      <c r="T56" s="1432"/>
      <c r="U56" s="1432"/>
      <c r="V56" s="1432"/>
      <c r="W56" s="1432"/>
      <c r="X56" s="1432"/>
      <c r="Y56" s="1432"/>
      <c r="Z56" s="1432"/>
      <c r="AA56" s="1432"/>
    </row>
    <row r="57" spans="1:27" s="541" customFormat="1" ht="13">
      <c r="A57" s="189"/>
      <c r="B57" s="189"/>
      <c r="C57" s="189"/>
      <c r="D57" s="540"/>
      <c r="F57" s="196"/>
      <c r="G57" s="196"/>
      <c r="H57" s="540"/>
      <c r="I57" s="540"/>
      <c r="J57" s="540"/>
      <c r="K57" s="540"/>
      <c r="L57" s="540"/>
      <c r="M57" s="63"/>
      <c r="N57" s="1432"/>
      <c r="O57" s="1432"/>
      <c r="P57" s="1432"/>
      <c r="Q57" s="1432"/>
      <c r="R57" s="1432"/>
      <c r="S57" s="1432"/>
      <c r="T57" s="1432"/>
      <c r="U57" s="1432"/>
      <c r="V57" s="1432"/>
      <c r="W57" s="1432"/>
      <c r="X57" s="1432"/>
      <c r="Y57" s="1432"/>
      <c r="Z57" s="1432"/>
      <c r="AA57" s="1432"/>
    </row>
  </sheetData>
  <sheetProtection algorithmName="SHA-512" hashValue="ocLaVKQA+KsAv3lsIUnTmJZaaXwtKgc0VxLVVEtuLNqvblQjwpMq7yQulEpR7zMtIh4sqKlANLYgMhfn8JVklw==" saltValue="ARzlhSBQoE4VFHnrtby+1w==" spinCount="100000" sheet="1" objects="1" scenarios="1"/>
  <customSheetViews>
    <customSheetView guid="{0048CC1A-5574-4F72-829A-CCCEAA565538}" showPageBreaks="1" fitToPage="1" printArea="1" view="pageBreakPreview">
      <selection activeCell="A2" sqref="A2:D2"/>
      <pageMargins left="0.78740157480314965" right="0.78740157480314965" top="0.98425196850393704" bottom="0.64" header="0.51181102362204722" footer="0.51181102362204722"/>
      <headerFooter scaleWithDoc="0" alignWithMargins="0"/>
    </customSheetView>
    <customSheetView guid="{26B164F3-B659-4B9F-AB6F-C19AF25BA7B7}" showPageBreaks="1" fitToPage="1" printArea="1" view="pageBreakPreview" topLeftCell="A28">
      <selection activeCell="R43" sqref="R43"/>
      <pageMargins left="0.78740157480314965" right="0.78740157480314965" top="0.98425196850393704" bottom="0.64" header="0.51181102362204722" footer="0.51181102362204722"/>
      <headerFooter scaleWithDoc="0" alignWithMargins="0"/>
    </customSheetView>
  </customSheetViews>
  <mergeCells count="32">
    <mergeCell ref="R35:T35"/>
    <mergeCell ref="O35:Q35"/>
    <mergeCell ref="N35:N36"/>
    <mergeCell ref="U45:Z45"/>
    <mergeCell ref="O45:T45"/>
    <mergeCell ref="N45:N46"/>
    <mergeCell ref="A1:D1"/>
    <mergeCell ref="A2:D2"/>
    <mergeCell ref="L16:L17"/>
    <mergeCell ref="A45:B45"/>
    <mergeCell ref="A46:B46"/>
    <mergeCell ref="A16:A17"/>
    <mergeCell ref="B16:B17"/>
    <mergeCell ref="C16:C17"/>
    <mergeCell ref="J16:J17"/>
    <mergeCell ref="K16:K17"/>
    <mergeCell ref="F35:H35"/>
    <mergeCell ref="G16:I16"/>
    <mergeCell ref="F16:F17"/>
    <mergeCell ref="A31:L31"/>
    <mergeCell ref="A47:A48"/>
    <mergeCell ref="A38:B38"/>
    <mergeCell ref="C15:D15"/>
    <mergeCell ref="A39:B39"/>
    <mergeCell ref="A40:B40"/>
    <mergeCell ref="A41:B41"/>
    <mergeCell ref="A37:B37"/>
    <mergeCell ref="A35:B36"/>
    <mergeCell ref="C35:E35"/>
    <mergeCell ref="D16:D17"/>
    <mergeCell ref="E16:E17"/>
    <mergeCell ref="E15:G15"/>
  </mergeCells>
  <phoneticPr fontId="7"/>
  <pageMargins left="0.78740157480314965" right="0.78740157480314965" top="0.98425196850393704" bottom="0.64" header="0.51181102362204722" footer="0.51181102362204722"/>
  <headerFooter scaleWithDoc="0"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Z50"/>
  <sheetViews>
    <sheetView view="pageBreakPreview" zoomScaleNormal="100" zoomScaleSheetLayoutView="100" workbookViewId="0">
      <selection activeCell="T35" sqref="T35"/>
    </sheetView>
  </sheetViews>
  <sheetFormatPr defaultColWidth="9" defaultRowHeight="18" customHeight="1"/>
  <cols>
    <col min="1" max="1" width="3.58203125" style="2" customWidth="1"/>
    <col min="2" max="3" width="12.58203125" style="2" customWidth="1"/>
    <col min="4" max="10" width="8.58203125" style="2" customWidth="1"/>
    <col min="11" max="11" width="5.25" style="2" customWidth="1"/>
    <col min="12" max="19" width="10.58203125" style="1187" hidden="1" customWidth="1"/>
    <col min="20" max="21" width="10.58203125" style="2" hidden="1" customWidth="1"/>
    <col min="22" max="16384" width="9" style="2"/>
  </cols>
  <sheetData>
    <row r="1" spans="1:26" s="183" customFormat="1" ht="20.149999999999999" customHeight="1">
      <c r="A1" s="2777" t="str">
        <f>HYPERLINK("#", "【目次に戻る】")</f>
        <v>【目次に戻る】</v>
      </c>
      <c r="B1" s="2777"/>
      <c r="C1" s="2777"/>
      <c r="D1" s="2777"/>
      <c r="E1" s="1182"/>
      <c r="F1" s="1182"/>
      <c r="G1" s="1182"/>
      <c r="H1" s="1182"/>
      <c r="I1" s="1182"/>
      <c r="J1" s="1182"/>
      <c r="K1" s="1182"/>
      <c r="L1" s="1185"/>
      <c r="M1" s="1185"/>
      <c r="N1" s="1185"/>
      <c r="O1" s="1185"/>
      <c r="P1" s="1185"/>
      <c r="Q1" s="1185"/>
      <c r="R1" s="1185"/>
      <c r="S1" s="1185"/>
      <c r="T1" s="1182"/>
      <c r="U1" s="1182"/>
      <c r="V1" s="1182"/>
      <c r="W1" s="1182"/>
      <c r="X1" s="1182"/>
      <c r="Y1" s="1182"/>
      <c r="Z1" s="1182"/>
    </row>
    <row r="2" spans="1:26"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5"/>
      <c r="M2" s="1185"/>
      <c r="N2" s="1185"/>
      <c r="O2" s="1185"/>
      <c r="P2" s="1185"/>
      <c r="Q2" s="1185"/>
      <c r="R2" s="1185"/>
      <c r="S2" s="1185"/>
      <c r="T2" s="1182"/>
      <c r="U2" s="1182"/>
      <c r="V2" s="1182"/>
      <c r="W2" s="1182"/>
      <c r="X2" s="1182"/>
      <c r="Y2" s="1182"/>
      <c r="Z2" s="1182"/>
    </row>
    <row r="3" spans="1:26" ht="15" customHeight="1">
      <c r="A3" s="22" t="s">
        <v>1218</v>
      </c>
      <c r="G3" s="562" t="str">
        <f>O3</f>
        <v>（令和8年4月1日現在）</v>
      </c>
      <c r="H3" s="6"/>
      <c r="I3" s="6"/>
      <c r="L3" s="1188" t="s">
        <v>5270</v>
      </c>
      <c r="M3" s="1437"/>
      <c r="N3" s="1189" t="s">
        <v>4618</v>
      </c>
      <c r="O3" s="1525" t="str">
        <f>設定!$B$14</f>
        <v>（令和8年4月1日現在）</v>
      </c>
    </row>
    <row r="4" spans="1:26" ht="15" customHeight="1">
      <c r="A4" s="3441" t="s">
        <v>1176</v>
      </c>
      <c r="B4" s="3442"/>
      <c r="C4" s="3689" t="s">
        <v>6820</v>
      </c>
      <c r="D4" s="2894" t="s">
        <v>1216</v>
      </c>
      <c r="E4" s="2894"/>
      <c r="F4" s="2894"/>
      <c r="G4" s="2894"/>
      <c r="H4" s="6"/>
      <c r="I4" s="6"/>
      <c r="M4" s="1192"/>
      <c r="N4" s="1189" t="s">
        <v>4619</v>
      </c>
      <c r="O4" s="1460" t="s">
        <v>5261</v>
      </c>
      <c r="P4" s="1874" t="str">
        <f>HYPERLINK("#", "統計表リンク")</f>
        <v>統計表リンク</v>
      </c>
    </row>
    <row r="5" spans="1:26" ht="15" customHeight="1">
      <c r="A5" s="3443"/>
      <c r="B5" s="3444"/>
      <c r="C5" s="3690"/>
      <c r="D5" s="371" t="s">
        <v>262</v>
      </c>
      <c r="E5" s="54" t="s">
        <v>1213</v>
      </c>
      <c r="F5" s="54" t="s">
        <v>1212</v>
      </c>
      <c r="G5" s="54" t="s">
        <v>1211</v>
      </c>
      <c r="H5" s="6"/>
      <c r="I5" s="6"/>
      <c r="L5" s="1405" t="s">
        <v>5840</v>
      </c>
    </row>
    <row r="6" spans="1:26" ht="15" customHeight="1">
      <c r="A6" s="1319"/>
      <c r="B6" s="2449">
        <f t="shared" ref="B6:G6" si="0">M8</f>
        <v>11</v>
      </c>
      <c r="C6" s="2450">
        <f t="shared" si="0"/>
        <v>49</v>
      </c>
      <c r="D6" s="1155">
        <f t="shared" si="0"/>
        <v>46</v>
      </c>
      <c r="E6" s="1155">
        <f t="shared" si="0"/>
        <v>4</v>
      </c>
      <c r="F6" s="1155">
        <f t="shared" si="0"/>
        <v>22</v>
      </c>
      <c r="G6" s="1155">
        <f t="shared" si="0"/>
        <v>20</v>
      </c>
      <c r="I6" s="6"/>
      <c r="L6" s="3234" t="s">
        <v>4673</v>
      </c>
      <c r="M6" s="3234" t="s">
        <v>1176</v>
      </c>
      <c r="N6" s="3234" t="s">
        <v>419</v>
      </c>
      <c r="O6" s="3234" t="s">
        <v>5836</v>
      </c>
      <c r="P6" s="3234"/>
      <c r="Q6" s="3234"/>
      <c r="R6" s="3234"/>
    </row>
    <row r="7" spans="1:26" ht="15" customHeight="1">
      <c r="A7" s="6"/>
      <c r="B7" s="6"/>
      <c r="C7" s="6"/>
      <c r="D7" s="6"/>
      <c r="E7" s="6"/>
      <c r="F7" s="6"/>
      <c r="G7" s="68" t="s">
        <v>6486</v>
      </c>
      <c r="H7" s="603"/>
      <c r="I7" s="6"/>
      <c r="L7" s="3234"/>
      <c r="M7" s="3234"/>
      <c r="N7" s="3234"/>
      <c r="O7" s="1479" t="s">
        <v>4989</v>
      </c>
      <c r="P7" s="1479" t="s">
        <v>5837</v>
      </c>
      <c r="Q7" s="1479" t="s">
        <v>5838</v>
      </c>
      <c r="R7" s="1479" t="s">
        <v>5839</v>
      </c>
    </row>
    <row r="8" spans="1:26" ht="15" customHeight="1">
      <c r="G8" s="69"/>
      <c r="H8" s="369"/>
      <c r="I8" s="6"/>
      <c r="L8" s="1891" t="s">
        <v>5795</v>
      </c>
      <c r="M8" s="2049">
        <v>11</v>
      </c>
      <c r="N8" s="2049">
        <v>49</v>
      </c>
      <c r="O8" s="2049">
        <v>46</v>
      </c>
      <c r="P8" s="2049">
        <v>4</v>
      </c>
      <c r="Q8" s="2049">
        <v>22</v>
      </c>
      <c r="R8" s="2049">
        <v>20</v>
      </c>
    </row>
    <row r="9" spans="1:26" ht="15" customHeight="1">
      <c r="A9" s="21" t="s">
        <v>1217</v>
      </c>
      <c r="G9" s="562" t="str">
        <f>O3</f>
        <v>（令和8年4月1日現在）</v>
      </c>
      <c r="H9" s="369"/>
      <c r="I9" s="6"/>
      <c r="L9" s="1405" t="s">
        <v>5841</v>
      </c>
    </row>
    <row r="10" spans="1:26" ht="15" customHeight="1">
      <c r="A10" s="3441" t="s">
        <v>1176</v>
      </c>
      <c r="B10" s="3442"/>
      <c r="C10" s="3697" t="s">
        <v>6820</v>
      </c>
      <c r="D10" s="2894" t="s">
        <v>1216</v>
      </c>
      <c r="E10" s="2894"/>
      <c r="F10" s="2894"/>
      <c r="G10" s="2894"/>
      <c r="H10" s="369"/>
      <c r="I10" s="6"/>
      <c r="L10" s="3234" t="s">
        <v>4673</v>
      </c>
      <c r="M10" s="3234" t="s">
        <v>1176</v>
      </c>
      <c r="N10" s="3234" t="s">
        <v>419</v>
      </c>
      <c r="O10" s="3234" t="s">
        <v>5836</v>
      </c>
      <c r="P10" s="3234"/>
      <c r="Q10" s="3234"/>
      <c r="R10" s="3234"/>
    </row>
    <row r="11" spans="1:26" ht="15" customHeight="1">
      <c r="A11" s="3443"/>
      <c r="B11" s="3444"/>
      <c r="C11" s="3698"/>
      <c r="D11" s="371" t="s">
        <v>262</v>
      </c>
      <c r="E11" s="54" t="s">
        <v>1213</v>
      </c>
      <c r="F11" s="54" t="s">
        <v>1212</v>
      </c>
      <c r="G11" s="54" t="s">
        <v>1211</v>
      </c>
      <c r="H11" s="369"/>
      <c r="I11" s="6"/>
      <c r="L11" s="3234"/>
      <c r="M11" s="3234"/>
      <c r="N11" s="3234"/>
      <c r="O11" s="1479" t="s">
        <v>4989</v>
      </c>
      <c r="P11" s="1479" t="s">
        <v>5837</v>
      </c>
      <c r="Q11" s="1479" t="s">
        <v>5838</v>
      </c>
      <c r="R11" s="1479" t="s">
        <v>5839</v>
      </c>
    </row>
    <row r="12" spans="1:26" ht="15" customHeight="1">
      <c r="A12" s="1319"/>
      <c r="B12" s="2449">
        <f>M12</f>
        <v>15</v>
      </c>
      <c r="C12" s="2449">
        <f t="shared" ref="C12:G12" si="1">N12</f>
        <v>266</v>
      </c>
      <c r="D12" s="2449">
        <f t="shared" si="1"/>
        <v>234</v>
      </c>
      <c r="E12" s="2449">
        <f t="shared" si="1"/>
        <v>28</v>
      </c>
      <c r="F12" s="2449">
        <f t="shared" si="1"/>
        <v>110</v>
      </c>
      <c r="G12" s="2449">
        <f t="shared" si="1"/>
        <v>96</v>
      </c>
      <c r="I12" s="6"/>
      <c r="L12" s="1891" t="s">
        <v>5795</v>
      </c>
      <c r="M12" s="2049">
        <v>15</v>
      </c>
      <c r="N12" s="2049">
        <v>266</v>
      </c>
      <c r="O12" s="2049">
        <v>234</v>
      </c>
      <c r="P12" s="2049">
        <v>28</v>
      </c>
      <c r="Q12" s="2049">
        <v>110</v>
      </c>
      <c r="R12" s="2049">
        <v>96</v>
      </c>
    </row>
    <row r="13" spans="1:26" ht="15" customHeight="1">
      <c r="A13" s="6"/>
      <c r="B13" s="6"/>
      <c r="C13" s="6"/>
      <c r="D13" s="6"/>
      <c r="E13" s="6"/>
      <c r="F13" s="6"/>
      <c r="G13" s="68" t="s">
        <v>6486</v>
      </c>
      <c r="H13" s="603"/>
      <c r="I13" s="6"/>
    </row>
    <row r="14" spans="1:26" ht="15" customHeight="1">
      <c r="A14" s="6"/>
      <c r="B14" s="6"/>
      <c r="C14" s="6"/>
      <c r="D14" s="6"/>
      <c r="E14" s="6"/>
      <c r="F14" s="6"/>
      <c r="G14" s="69"/>
      <c r="H14" s="6"/>
      <c r="I14" s="6"/>
    </row>
    <row r="15" spans="1:26" ht="15" customHeight="1">
      <c r="A15" s="22" t="s">
        <v>1215</v>
      </c>
      <c r="B15" s="7"/>
      <c r="C15" s="7"/>
      <c r="D15" s="7"/>
      <c r="E15" s="7"/>
      <c r="F15" s="7"/>
      <c r="G15" s="7"/>
      <c r="H15" s="7"/>
      <c r="I15" s="7"/>
      <c r="J15" s="196" t="str">
        <f>O15</f>
        <v>（令和8年4月1日現在）</v>
      </c>
      <c r="L15" s="1188" t="s">
        <v>5201</v>
      </c>
      <c r="M15" s="1437"/>
      <c r="N15" s="1189" t="s">
        <v>4618</v>
      </c>
      <c r="O15" s="1525" t="str">
        <f>設定!$B$14</f>
        <v>（令和8年4月1日現在）</v>
      </c>
    </row>
    <row r="16" spans="1:26" ht="15" customHeight="1">
      <c r="A16" s="3691" t="s">
        <v>1176</v>
      </c>
      <c r="B16" s="3692"/>
      <c r="C16" s="3695" t="s">
        <v>6820</v>
      </c>
      <c r="D16" s="3699" t="s">
        <v>1214</v>
      </c>
      <c r="E16" s="3700"/>
      <c r="F16" s="3700"/>
      <c r="G16" s="3700"/>
      <c r="H16" s="3700"/>
      <c r="I16" s="3700"/>
      <c r="J16" s="3701"/>
      <c r="L16" s="1405"/>
      <c r="M16" s="1192"/>
      <c r="N16" s="1189" t="s">
        <v>4619</v>
      </c>
      <c r="O16" s="1460" t="s">
        <v>5262</v>
      </c>
      <c r="P16" s="1874" t="str">
        <f>HYPERLINK("#", "統計表リンク")</f>
        <v>統計表リンク</v>
      </c>
    </row>
    <row r="17" spans="1:21" ht="15" customHeight="1">
      <c r="A17" s="3693"/>
      <c r="B17" s="3694"/>
      <c r="C17" s="3696"/>
      <c r="D17" s="371" t="s">
        <v>262</v>
      </c>
      <c r="E17" s="54" t="s">
        <v>1213</v>
      </c>
      <c r="F17" s="54" t="s">
        <v>1212</v>
      </c>
      <c r="G17" s="54" t="s">
        <v>1211</v>
      </c>
      <c r="H17" s="20" t="s">
        <v>1210</v>
      </c>
      <c r="I17" s="20" t="s">
        <v>1209</v>
      </c>
      <c r="J17" s="20" t="s">
        <v>1208</v>
      </c>
      <c r="K17" s="1187"/>
      <c r="L17" s="3234" t="s">
        <v>4673</v>
      </c>
      <c r="M17" s="3234" t="s">
        <v>1176</v>
      </c>
      <c r="N17" s="3234" t="s">
        <v>419</v>
      </c>
      <c r="O17" s="3234" t="s">
        <v>5836</v>
      </c>
      <c r="P17" s="3234"/>
      <c r="Q17" s="3234"/>
      <c r="R17" s="3234"/>
      <c r="S17" s="3234"/>
      <c r="T17" s="3234"/>
      <c r="U17" s="3234"/>
    </row>
    <row r="18" spans="1:21" ht="15" customHeight="1">
      <c r="A18" s="1319"/>
      <c r="B18" s="2449">
        <f>M19</f>
        <v>8</v>
      </c>
      <c r="C18" s="2449">
        <f t="shared" ref="C18:J18" si="2">N19</f>
        <v>275</v>
      </c>
      <c r="D18" s="2449">
        <f t="shared" si="2"/>
        <v>291</v>
      </c>
      <c r="E18" s="2449">
        <f t="shared" si="2"/>
        <v>37</v>
      </c>
      <c r="F18" s="2449">
        <f t="shared" si="2"/>
        <v>69</v>
      </c>
      <c r="G18" s="2449">
        <f t="shared" si="2"/>
        <v>65</v>
      </c>
      <c r="H18" s="2449">
        <f t="shared" si="2"/>
        <v>56</v>
      </c>
      <c r="I18" s="2449">
        <f t="shared" si="2"/>
        <v>32</v>
      </c>
      <c r="J18" s="2449">
        <f t="shared" si="2"/>
        <v>32</v>
      </c>
      <c r="L18" s="3234"/>
      <c r="M18" s="3234"/>
      <c r="N18" s="3234"/>
      <c r="O18" s="1479" t="s">
        <v>4989</v>
      </c>
      <c r="P18" s="1479" t="s">
        <v>5837</v>
      </c>
      <c r="Q18" s="1479" t="s">
        <v>5838</v>
      </c>
      <c r="R18" s="1479" t="s">
        <v>5839</v>
      </c>
      <c r="S18" s="1479" t="s">
        <v>5842</v>
      </c>
      <c r="T18" s="1479" t="s">
        <v>5843</v>
      </c>
      <c r="U18" s="1479" t="s">
        <v>5844</v>
      </c>
    </row>
    <row r="19" spans="1:21" ht="15" customHeight="1">
      <c r="A19" s="7"/>
      <c r="B19" s="7"/>
      <c r="C19" s="7"/>
      <c r="D19" s="7"/>
      <c r="E19" s="7"/>
      <c r="F19" s="7"/>
      <c r="G19" s="7"/>
      <c r="H19" s="189"/>
      <c r="I19" s="7"/>
      <c r="J19" s="196" t="s">
        <v>6489</v>
      </c>
      <c r="L19" s="1891" t="s">
        <v>5795</v>
      </c>
      <c r="M19" s="1890">
        <v>8</v>
      </c>
      <c r="N19" s="1890">
        <v>275</v>
      </c>
      <c r="O19" s="1890">
        <v>291</v>
      </c>
      <c r="P19" s="1890">
        <v>37</v>
      </c>
      <c r="Q19" s="1890">
        <v>69</v>
      </c>
      <c r="R19" s="1890">
        <v>65</v>
      </c>
      <c r="S19" s="1892">
        <v>56</v>
      </c>
      <c r="T19" s="1300">
        <v>32</v>
      </c>
      <c r="U19" s="1300">
        <v>32</v>
      </c>
    </row>
    <row r="20" spans="1:21" ht="15" customHeight="1">
      <c r="A20" s="21" t="s">
        <v>1207</v>
      </c>
    </row>
    <row r="21" spans="1:21" ht="15" customHeight="1">
      <c r="A21" s="98" t="s">
        <v>4084</v>
      </c>
      <c r="D21" s="3703">
        <f>SUM(G23:G42)</f>
        <v>1114</v>
      </c>
      <c r="E21" s="3703"/>
      <c r="F21" s="3703"/>
      <c r="G21" s="601"/>
      <c r="H21" s="601"/>
      <c r="I21" s="601"/>
      <c r="J21" s="562" t="str">
        <f>O21</f>
        <v>（令和8年4月1日現在）</v>
      </c>
      <c r="L21" s="1188" t="s">
        <v>5269</v>
      </c>
      <c r="M21" s="1437"/>
      <c r="N21" s="1189" t="s">
        <v>4618</v>
      </c>
      <c r="O21" s="1525" t="str">
        <f>設定!$B$14</f>
        <v>（令和8年4月1日現在）</v>
      </c>
    </row>
    <row r="22" spans="1:21" ht="39.75" customHeight="1">
      <c r="A22" s="371"/>
      <c r="B22" s="371" t="s">
        <v>399</v>
      </c>
      <c r="C22" s="371" t="s">
        <v>398</v>
      </c>
      <c r="D22" s="600" t="s">
        <v>802</v>
      </c>
      <c r="E22" s="371" t="s">
        <v>396</v>
      </c>
      <c r="F22" s="600" t="s">
        <v>869</v>
      </c>
      <c r="G22" s="56" t="s">
        <v>6821</v>
      </c>
      <c r="H22" s="58" t="s">
        <v>6822</v>
      </c>
      <c r="I22" s="3258" t="s">
        <v>364</v>
      </c>
      <c r="J22" s="3258"/>
      <c r="L22" s="1405"/>
      <c r="M22" s="1192"/>
      <c r="N22" s="1189" t="s">
        <v>4619</v>
      </c>
      <c r="O22" s="1460" t="s">
        <v>7890</v>
      </c>
      <c r="P22" s="1874" t="str">
        <f>HYPERLINK("#", "統計表リンク")</f>
        <v>統計表リンク</v>
      </c>
    </row>
    <row r="23" spans="1:21" ht="15" customHeight="1">
      <c r="A23" s="53">
        <v>1</v>
      </c>
      <c r="B23" s="170" t="s">
        <v>2022</v>
      </c>
      <c r="C23" s="412" t="s">
        <v>990</v>
      </c>
      <c r="D23" s="599" t="s">
        <v>1206</v>
      </c>
      <c r="E23" s="598" t="s">
        <v>988</v>
      </c>
      <c r="F23" s="366">
        <v>69.400000000000006</v>
      </c>
      <c r="G23" s="1012">
        <v>72</v>
      </c>
      <c r="H23" s="2451">
        <v>2</v>
      </c>
      <c r="I23" s="3526" t="s">
        <v>1205</v>
      </c>
      <c r="J23" s="3526"/>
      <c r="O23" s="1460" t="s">
        <v>7891</v>
      </c>
      <c r="P23" s="1874" t="str">
        <f>HYPERLINK("#", "統計表リンク")</f>
        <v>統計表リンク</v>
      </c>
    </row>
    <row r="24" spans="1:21" ht="15" customHeight="1">
      <c r="A24" s="53">
        <v>2</v>
      </c>
      <c r="B24" s="170" t="s">
        <v>1935</v>
      </c>
      <c r="C24" s="412" t="s">
        <v>1040</v>
      </c>
      <c r="D24" s="599" t="s">
        <v>1204</v>
      </c>
      <c r="E24" s="598" t="s">
        <v>1038</v>
      </c>
      <c r="F24" s="366">
        <v>96.3</v>
      </c>
      <c r="G24" s="1012">
        <v>65</v>
      </c>
      <c r="H24" s="2451">
        <v>2</v>
      </c>
      <c r="I24" s="3526" t="s">
        <v>1203</v>
      </c>
      <c r="J24" s="3526"/>
    </row>
    <row r="25" spans="1:21" ht="15" customHeight="1">
      <c r="A25" s="53">
        <v>3</v>
      </c>
      <c r="B25" s="170" t="s">
        <v>1733</v>
      </c>
      <c r="C25" s="412" t="s">
        <v>1030</v>
      </c>
      <c r="D25" s="599" t="s">
        <v>1029</v>
      </c>
      <c r="E25" s="598" t="s">
        <v>1028</v>
      </c>
      <c r="F25" s="366">
        <v>81.7</v>
      </c>
      <c r="G25" s="1012">
        <v>63</v>
      </c>
      <c r="H25" s="2451">
        <v>2</v>
      </c>
      <c r="I25" s="3526" t="s">
        <v>1202</v>
      </c>
      <c r="J25" s="3526"/>
    </row>
    <row r="26" spans="1:21" ht="15" customHeight="1">
      <c r="A26" s="53">
        <v>4</v>
      </c>
      <c r="B26" s="170" t="s">
        <v>1673</v>
      </c>
      <c r="C26" s="412" t="s">
        <v>1026</v>
      </c>
      <c r="D26" s="599" t="s">
        <v>1021</v>
      </c>
      <c r="E26" s="598" t="s">
        <v>1020</v>
      </c>
      <c r="F26" s="366">
        <v>64.599999999999994</v>
      </c>
      <c r="G26" s="1012">
        <v>49</v>
      </c>
      <c r="H26" s="2451">
        <v>4</v>
      </c>
      <c r="I26" s="3526" t="s">
        <v>1201</v>
      </c>
      <c r="J26" s="3526"/>
    </row>
    <row r="27" spans="1:21" ht="15" customHeight="1">
      <c r="A27" s="53">
        <v>5</v>
      </c>
      <c r="B27" s="170" t="s">
        <v>1679</v>
      </c>
      <c r="C27" s="412" t="s">
        <v>1024</v>
      </c>
      <c r="D27" s="599" t="s">
        <v>1021</v>
      </c>
      <c r="E27" s="598" t="s">
        <v>1020</v>
      </c>
      <c r="F27" s="366">
        <v>71.099999999999994</v>
      </c>
      <c r="G27" s="1012">
        <v>50</v>
      </c>
      <c r="H27" s="2451">
        <v>3</v>
      </c>
      <c r="I27" s="3526" t="s">
        <v>1200</v>
      </c>
      <c r="J27" s="3526"/>
    </row>
    <row r="28" spans="1:21" ht="15" customHeight="1">
      <c r="A28" s="53">
        <v>6</v>
      </c>
      <c r="B28" s="170" t="s">
        <v>1960</v>
      </c>
      <c r="C28" s="412" t="s">
        <v>1014</v>
      </c>
      <c r="D28" s="599" t="s">
        <v>1009</v>
      </c>
      <c r="E28" s="598" t="s">
        <v>1008</v>
      </c>
      <c r="F28" s="366">
        <v>72.5</v>
      </c>
      <c r="G28" s="1012">
        <v>68</v>
      </c>
      <c r="H28" s="2451">
        <v>6</v>
      </c>
      <c r="I28" s="3526" t="s">
        <v>1199</v>
      </c>
      <c r="J28" s="3526"/>
    </row>
    <row r="29" spans="1:21" ht="15" customHeight="1">
      <c r="A29" s="53">
        <v>7</v>
      </c>
      <c r="B29" s="170" t="s">
        <v>5905</v>
      </c>
      <c r="C29" s="412" t="s">
        <v>1012</v>
      </c>
      <c r="D29" s="599" t="s">
        <v>1009</v>
      </c>
      <c r="E29" s="598" t="s">
        <v>1008</v>
      </c>
      <c r="F29" s="366">
        <v>71.3</v>
      </c>
      <c r="G29" s="1012">
        <v>58</v>
      </c>
      <c r="H29" s="2451">
        <v>3</v>
      </c>
      <c r="I29" s="3526" t="s">
        <v>1198</v>
      </c>
      <c r="J29" s="3526"/>
    </row>
    <row r="30" spans="1:21" ht="15" customHeight="1">
      <c r="A30" s="53">
        <v>8</v>
      </c>
      <c r="B30" s="170" t="s">
        <v>1687</v>
      </c>
      <c r="C30" s="412" t="s">
        <v>1010</v>
      </c>
      <c r="D30" s="599" t="s">
        <v>1009</v>
      </c>
      <c r="E30" s="598" t="s">
        <v>1008</v>
      </c>
      <c r="F30" s="366">
        <v>66.8</v>
      </c>
      <c r="G30" s="1012">
        <v>73</v>
      </c>
      <c r="H30" s="2451">
        <v>5</v>
      </c>
      <c r="I30" s="3526" t="s">
        <v>1197</v>
      </c>
      <c r="J30" s="3526"/>
    </row>
    <row r="31" spans="1:21" ht="15" customHeight="1">
      <c r="A31" s="53">
        <v>9</v>
      </c>
      <c r="B31" s="170" t="s">
        <v>1741</v>
      </c>
      <c r="C31" s="412" t="s">
        <v>1006</v>
      </c>
      <c r="D31" s="599" t="s">
        <v>1196</v>
      </c>
      <c r="E31" s="598" t="s">
        <v>1004</v>
      </c>
      <c r="F31" s="366">
        <v>87.1</v>
      </c>
      <c r="G31" s="1012">
        <v>52</v>
      </c>
      <c r="H31" s="1012">
        <v>2</v>
      </c>
      <c r="I31" s="3526" t="s">
        <v>1195</v>
      </c>
      <c r="J31" s="3526"/>
    </row>
    <row r="32" spans="1:21" ht="15" customHeight="1">
      <c r="A32" s="53">
        <v>10</v>
      </c>
      <c r="B32" s="170" t="s">
        <v>4860</v>
      </c>
      <c r="C32" s="412" t="s">
        <v>1002</v>
      </c>
      <c r="D32" s="599" t="s">
        <v>1001</v>
      </c>
      <c r="E32" s="598" t="s">
        <v>1000</v>
      </c>
      <c r="F32" s="366">
        <v>79.2</v>
      </c>
      <c r="G32" s="1012">
        <v>56</v>
      </c>
      <c r="H32" s="2451">
        <v>2</v>
      </c>
      <c r="I32" s="3526" t="s">
        <v>1194</v>
      </c>
      <c r="J32" s="3526"/>
    </row>
    <row r="33" spans="1:11" ht="15" customHeight="1">
      <c r="A33" s="53">
        <v>11</v>
      </c>
      <c r="B33" s="170" t="s">
        <v>5904</v>
      </c>
      <c r="C33" s="412" t="s">
        <v>998</v>
      </c>
      <c r="D33" s="599" t="s">
        <v>1193</v>
      </c>
      <c r="E33" s="598" t="s">
        <v>996</v>
      </c>
      <c r="F33" s="366">
        <v>83.7</v>
      </c>
      <c r="G33" s="1012">
        <v>59</v>
      </c>
      <c r="H33" s="2451">
        <v>4</v>
      </c>
      <c r="I33" s="3526" t="s">
        <v>1192</v>
      </c>
      <c r="J33" s="3526"/>
    </row>
    <row r="34" spans="1:11" ht="15" customHeight="1">
      <c r="A34" s="53">
        <v>12</v>
      </c>
      <c r="B34" s="170" t="s">
        <v>4862</v>
      </c>
      <c r="C34" s="412" t="s">
        <v>994</v>
      </c>
      <c r="D34" s="599" t="s">
        <v>1191</v>
      </c>
      <c r="E34" s="598" t="s">
        <v>992</v>
      </c>
      <c r="F34" s="366">
        <v>90.9</v>
      </c>
      <c r="G34" s="1012">
        <v>19</v>
      </c>
      <c r="H34" s="1012">
        <v>1</v>
      </c>
      <c r="I34" s="3526" t="s">
        <v>1190</v>
      </c>
      <c r="J34" s="3526"/>
    </row>
    <row r="35" spans="1:11" ht="15" customHeight="1">
      <c r="A35" s="53">
        <v>13</v>
      </c>
      <c r="B35" s="170" t="s">
        <v>6973</v>
      </c>
      <c r="C35" s="412" t="s">
        <v>986</v>
      </c>
      <c r="D35" s="599" t="s">
        <v>1189</v>
      </c>
      <c r="E35" s="598" t="s">
        <v>984</v>
      </c>
      <c r="F35" s="366">
        <v>69.400000000000006</v>
      </c>
      <c r="G35" s="1012">
        <v>25</v>
      </c>
      <c r="H35" s="2451">
        <v>5</v>
      </c>
      <c r="I35" s="3704" t="s">
        <v>1188</v>
      </c>
      <c r="J35" s="3704"/>
    </row>
    <row r="36" spans="1:11" ht="15" customHeight="1">
      <c r="A36" s="53">
        <v>14</v>
      </c>
      <c r="B36" s="170" t="s">
        <v>1694</v>
      </c>
      <c r="C36" s="412" t="s">
        <v>982</v>
      </c>
      <c r="D36" s="599" t="s">
        <v>1187</v>
      </c>
      <c r="E36" s="598" t="s">
        <v>3413</v>
      </c>
      <c r="F36" s="366">
        <v>90.9</v>
      </c>
      <c r="G36" s="1012">
        <v>49</v>
      </c>
      <c r="H36" s="2451">
        <v>4</v>
      </c>
      <c r="I36" s="3526" t="s">
        <v>1186</v>
      </c>
      <c r="J36" s="3526"/>
    </row>
    <row r="37" spans="1:11" ht="15" customHeight="1">
      <c r="A37" s="53">
        <v>15</v>
      </c>
      <c r="B37" s="170" t="s">
        <v>1660</v>
      </c>
      <c r="C37" s="412" t="s">
        <v>979</v>
      </c>
      <c r="D37" s="599" t="s">
        <v>978</v>
      </c>
      <c r="E37" s="598" t="s">
        <v>3413</v>
      </c>
      <c r="F37" s="366">
        <v>84.9</v>
      </c>
      <c r="G37" s="1012">
        <v>60</v>
      </c>
      <c r="H37" s="1012">
        <v>3</v>
      </c>
      <c r="I37" s="3526" t="s">
        <v>1185</v>
      </c>
      <c r="J37" s="3526"/>
    </row>
    <row r="38" spans="1:11" ht="15" customHeight="1">
      <c r="A38" s="53">
        <v>16</v>
      </c>
      <c r="B38" s="170" t="s">
        <v>6974</v>
      </c>
      <c r="C38" s="412" t="s">
        <v>976</v>
      </c>
      <c r="D38" s="599" t="s">
        <v>975</v>
      </c>
      <c r="E38" s="598" t="s">
        <v>3413</v>
      </c>
      <c r="F38" s="366">
        <v>93.1</v>
      </c>
      <c r="G38" s="1012">
        <v>38</v>
      </c>
      <c r="H38" s="2451" t="s">
        <v>4191</v>
      </c>
      <c r="I38" s="3526" t="s">
        <v>1184</v>
      </c>
      <c r="J38" s="3526"/>
    </row>
    <row r="39" spans="1:11" ht="15" customHeight="1">
      <c r="A39" s="53">
        <v>17</v>
      </c>
      <c r="B39" s="170" t="s">
        <v>6975</v>
      </c>
      <c r="C39" s="412" t="s">
        <v>973</v>
      </c>
      <c r="D39" s="599" t="s">
        <v>972</v>
      </c>
      <c r="E39" s="598" t="s">
        <v>971</v>
      </c>
      <c r="F39" s="366">
        <v>85</v>
      </c>
      <c r="G39" s="1012">
        <v>61</v>
      </c>
      <c r="H39" s="2451">
        <v>2</v>
      </c>
      <c r="I39" s="3526" t="s">
        <v>1183</v>
      </c>
      <c r="J39" s="3526"/>
    </row>
    <row r="40" spans="1:11" ht="15" customHeight="1">
      <c r="A40" s="53">
        <v>18</v>
      </c>
      <c r="B40" s="170" t="s">
        <v>2130</v>
      </c>
      <c r="C40" s="412" t="s">
        <v>969</v>
      </c>
      <c r="D40" s="599" t="s">
        <v>1182</v>
      </c>
      <c r="E40" s="598" t="s">
        <v>968</v>
      </c>
      <c r="F40" s="366">
        <v>97.1</v>
      </c>
      <c r="G40" s="1012">
        <v>54</v>
      </c>
      <c r="H40" s="2451">
        <v>5</v>
      </c>
      <c r="I40" s="3526" t="s">
        <v>1180</v>
      </c>
      <c r="J40" s="3526"/>
    </row>
    <row r="41" spans="1:11" ht="15" customHeight="1">
      <c r="A41" s="53">
        <v>19</v>
      </c>
      <c r="B41" s="325" t="s">
        <v>4865</v>
      </c>
      <c r="C41" s="64" t="s">
        <v>966</v>
      </c>
      <c r="D41" s="599" t="s">
        <v>1179</v>
      </c>
      <c r="E41" s="276" t="s">
        <v>964</v>
      </c>
      <c r="F41" s="597">
        <v>129</v>
      </c>
      <c r="G41" s="1012">
        <v>78</v>
      </c>
      <c r="H41" s="2451">
        <v>6</v>
      </c>
      <c r="I41" s="3702" t="s">
        <v>1178</v>
      </c>
      <c r="J41" s="3702"/>
    </row>
    <row r="42" spans="1:11" ht="15" customHeight="1">
      <c r="A42" s="53">
        <v>20</v>
      </c>
      <c r="B42" s="325" t="s">
        <v>1972</v>
      </c>
      <c r="C42" s="64" t="s">
        <v>962</v>
      </c>
      <c r="D42" s="599" t="s">
        <v>961</v>
      </c>
      <c r="E42" s="598" t="s">
        <v>3413</v>
      </c>
      <c r="F42" s="597">
        <v>79.8</v>
      </c>
      <c r="G42" s="1012">
        <v>65</v>
      </c>
      <c r="H42" s="2451">
        <v>2</v>
      </c>
      <c r="I42" s="3702" t="s">
        <v>1177</v>
      </c>
      <c r="J42" s="3702"/>
    </row>
    <row r="43" spans="1:11" ht="15" customHeight="1">
      <c r="A43" s="4"/>
      <c r="B43" s="324"/>
      <c r="C43" s="151"/>
      <c r="D43" s="151"/>
      <c r="E43" s="596"/>
      <c r="G43" s="6"/>
      <c r="H43" s="6"/>
      <c r="J43" s="160" t="s">
        <v>6490</v>
      </c>
    </row>
    <row r="45" spans="1:11" ht="18" customHeight="1">
      <c r="K45" s="63"/>
    </row>
    <row r="46" spans="1:11" ht="18" customHeight="1">
      <c r="K46" s="63"/>
    </row>
    <row r="48" spans="1:11" ht="18" customHeight="1">
      <c r="K48" s="63"/>
    </row>
    <row r="49" spans="11:11" ht="18" customHeight="1">
      <c r="K49" s="63"/>
    </row>
    <row r="50" spans="11:11" ht="18" customHeight="1">
      <c r="K50" s="63"/>
    </row>
  </sheetData>
  <sheetProtection algorithmName="SHA-512" hashValue="D8V9uA/CP6u0p/dHqPREPiDSs11xgGTmeQpIgyxVg5ZJT4mvfy6ANo6NpRwD9A6LeoBrdDBHZ6nzP++zfCIXOw==" saltValue="A0a8N7NKLruC0k4k/RhFCg==" spinCount="100000" sheet="1" objects="1" scenarios="1"/>
  <customSheetViews>
    <customSheetView guid="{0048CC1A-5574-4F72-829A-CCCEAA565538}" showPageBreaks="1" fitToPage="1" printArea="1" view="pageBreakPreview" topLeftCell="A18">
      <selection activeCell="H31" sqref="H31"/>
      <colBreaks count="1" manualBreakCount="1">
        <brk id="10" max="1048575" man="1"/>
      </colBreaks>
      <pageMargins left="0.78740157480314965" right="0.78740157480314965" top="0.98425196850393704" bottom="0.98425196850393704" header="0.51181102362204722" footer="0.51181102362204722"/>
      <headerFooter alignWithMargins="0"/>
    </customSheetView>
    <customSheetView guid="{26B164F3-B659-4B9F-AB6F-C19AF25BA7B7}" showPageBreaks="1" fitToPage="1" printArea="1" view="pageBreakPreview" topLeftCell="A19">
      <selection activeCell="D21" sqref="D21:F21"/>
      <colBreaks count="1" manualBreakCount="1">
        <brk id="10" max="1048575" man="1"/>
      </colBreaks>
      <pageMargins left="0.78740157480314965" right="0.78740157480314965" top="0.98425196850393704" bottom="0.98425196850393704" header="0.51181102362204722" footer="0.51181102362204722"/>
      <headerFooter alignWithMargins="0"/>
    </customSheetView>
  </customSheetViews>
  <mergeCells count="45">
    <mergeCell ref="L17:L18"/>
    <mergeCell ref="M17:M18"/>
    <mergeCell ref="N17:N18"/>
    <mergeCell ref="O17:U17"/>
    <mergeCell ref="O6:R6"/>
    <mergeCell ref="N6:N7"/>
    <mergeCell ref="M6:M7"/>
    <mergeCell ref="L6:L7"/>
    <mergeCell ref="L10:L11"/>
    <mergeCell ref="M10:M11"/>
    <mergeCell ref="N10:N11"/>
    <mergeCell ref="O10:R10"/>
    <mergeCell ref="I33:J33"/>
    <mergeCell ref="I37:J37"/>
    <mergeCell ref="I34:J34"/>
    <mergeCell ref="I35:J35"/>
    <mergeCell ref="I31:J31"/>
    <mergeCell ref="I32:J32"/>
    <mergeCell ref="I23:J23"/>
    <mergeCell ref="I24:J24"/>
    <mergeCell ref="I29:J29"/>
    <mergeCell ref="D21:F21"/>
    <mergeCell ref="I22:J22"/>
    <mergeCell ref="I30:J30"/>
    <mergeCell ref="I27:J27"/>
    <mergeCell ref="I28:J28"/>
    <mergeCell ref="I25:J25"/>
    <mergeCell ref="I26:J26"/>
    <mergeCell ref="I39:J39"/>
    <mergeCell ref="I36:J36"/>
    <mergeCell ref="I38:J38"/>
    <mergeCell ref="I40:J40"/>
    <mergeCell ref="I42:J42"/>
    <mergeCell ref="I41:J41"/>
    <mergeCell ref="A1:D1"/>
    <mergeCell ref="A2:D2"/>
    <mergeCell ref="C4:C5"/>
    <mergeCell ref="A16:B17"/>
    <mergeCell ref="C16:C17"/>
    <mergeCell ref="A10:B11"/>
    <mergeCell ref="C10:C11"/>
    <mergeCell ref="A4:B5"/>
    <mergeCell ref="D4:G4"/>
    <mergeCell ref="D10:G10"/>
    <mergeCell ref="D16:J16"/>
  </mergeCells>
  <phoneticPr fontId="7"/>
  <pageMargins left="0.78740157480314965" right="0.78740157480314965" top="0.98425196850393704" bottom="0.98425196850393704" header="0.51181102362204722" footer="0.51181102362204722"/>
  <headerFooter alignWithMargins="0"/>
  <colBreaks count="1" manualBreakCount="1">
    <brk id="10" max="1048575"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Z42"/>
  <sheetViews>
    <sheetView view="pageBreakPreview" zoomScaleNormal="100" zoomScaleSheetLayoutView="100" workbookViewId="0">
      <selection activeCell="O31" sqref="O31"/>
    </sheetView>
  </sheetViews>
  <sheetFormatPr defaultColWidth="9" defaultRowHeight="17.25" customHeight="1"/>
  <cols>
    <col min="1" max="1" width="3.08203125" style="603" customWidth="1"/>
    <col min="2" max="2" width="20.58203125" style="199" customWidth="1"/>
    <col min="3" max="3" width="12.58203125" style="199" customWidth="1"/>
    <col min="4" max="4" width="6.58203125" style="199" customWidth="1"/>
    <col min="5" max="5" width="6.58203125" style="604" customWidth="1"/>
    <col min="6" max="7" width="6.58203125" style="199" customWidth="1"/>
    <col min="8" max="8" width="28.58203125" style="880" customWidth="1"/>
    <col min="9" max="9" width="5.25" style="199" customWidth="1"/>
    <col min="10" max="14" width="10.58203125" style="199" hidden="1" customWidth="1"/>
    <col min="15" max="20" width="10.58203125" style="199" customWidth="1"/>
    <col min="21" max="16384" width="9" style="199"/>
  </cols>
  <sheetData>
    <row r="1" spans="1:26" s="1162" customFormat="1" ht="20.149999999999999" customHeight="1">
      <c r="A1" s="2850" t="str">
        <f>HYPERLINK("#", "【目次に戻る】")</f>
        <v>【目次に戻る】</v>
      </c>
      <c r="B1" s="2850"/>
      <c r="C1" s="2850"/>
      <c r="D1" s="2850"/>
      <c r="E1" s="1181"/>
      <c r="F1" s="1181"/>
      <c r="G1" s="1181"/>
      <c r="H1" s="1336"/>
      <c r="I1" s="1181"/>
      <c r="J1" s="1181"/>
      <c r="K1" s="1181"/>
      <c r="L1" s="1181"/>
      <c r="M1" s="1181"/>
      <c r="N1" s="1181"/>
      <c r="O1" s="1181"/>
      <c r="P1" s="1181"/>
      <c r="Q1" s="1181"/>
      <c r="R1" s="1181"/>
      <c r="S1" s="1181"/>
      <c r="T1" s="1181"/>
      <c r="U1" s="1181"/>
      <c r="V1" s="1181"/>
      <c r="W1" s="1181"/>
      <c r="X1" s="1181"/>
      <c r="Y1" s="1181"/>
      <c r="Z1" s="1181"/>
    </row>
    <row r="2" spans="1:26" s="1162" customFormat="1" ht="20.149999999999999" customHeight="1">
      <c r="A2" s="2850" t="str">
        <f>HYPERLINK("#", "【業務所管課別目次に戻る】")</f>
        <v>【業務所管課別目次に戻る】</v>
      </c>
      <c r="B2" s="2850"/>
      <c r="C2" s="2850"/>
      <c r="D2" s="2850"/>
      <c r="E2" s="1181"/>
      <c r="F2" s="1181"/>
      <c r="G2" s="1181"/>
      <c r="H2" s="1336"/>
      <c r="I2" s="1181"/>
      <c r="J2" s="1181"/>
      <c r="K2" s="1181"/>
      <c r="L2" s="1181"/>
      <c r="M2" s="1181"/>
      <c r="N2" s="1181"/>
      <c r="O2" s="1181"/>
      <c r="P2" s="1181"/>
      <c r="Q2" s="1181"/>
      <c r="R2" s="1181"/>
      <c r="S2" s="1181"/>
      <c r="T2" s="1181"/>
      <c r="U2" s="1181"/>
      <c r="V2" s="1181"/>
      <c r="W2" s="1181"/>
      <c r="X2" s="1181"/>
      <c r="Y2" s="1181"/>
      <c r="Z2" s="1181"/>
    </row>
    <row r="3" spans="1:26" s="63" customFormat="1" ht="15" customHeight="1">
      <c r="A3" s="163" t="s">
        <v>4085</v>
      </c>
      <c r="H3" s="172"/>
      <c r="J3" s="1188" t="s">
        <v>5271</v>
      </c>
      <c r="K3" s="1437"/>
      <c r="L3" s="1189" t="s">
        <v>4618</v>
      </c>
      <c r="M3" s="1525" t="str">
        <f>設定!$B$14</f>
        <v>（令和8年4月1日現在）</v>
      </c>
    </row>
    <row r="4" spans="1:26" s="63" customFormat="1" ht="15" customHeight="1">
      <c r="A4" s="163"/>
      <c r="D4" s="3705">
        <f>SUM(F6:F40,'47'!F5:'47'!F46)</f>
        <v>3983</v>
      </c>
      <c r="E4" s="3705"/>
      <c r="F4" s="3705"/>
      <c r="G4" s="3705"/>
      <c r="H4" s="1337" t="str">
        <f>M3</f>
        <v>（令和8年4月1日現在）</v>
      </c>
      <c r="J4" s="1405"/>
      <c r="K4" s="1192"/>
      <c r="L4" s="1189" t="s">
        <v>4619</v>
      </c>
      <c r="M4" s="1460" t="s">
        <v>5527</v>
      </c>
      <c r="N4" s="1755" t="str">
        <f>HYPERLINK("#", "統計表リンク")</f>
        <v>統計表リンク</v>
      </c>
    </row>
    <row r="5" spans="1:26" s="63" customFormat="1" ht="39.75" customHeight="1">
      <c r="A5" s="342"/>
      <c r="B5" s="67" t="s">
        <v>399</v>
      </c>
      <c r="C5" s="67" t="s">
        <v>398</v>
      </c>
      <c r="D5" s="377" t="s">
        <v>1236</v>
      </c>
      <c r="E5" s="377" t="s">
        <v>6825</v>
      </c>
      <c r="F5" s="377" t="s">
        <v>6823</v>
      </c>
      <c r="G5" s="377" t="s">
        <v>6824</v>
      </c>
      <c r="H5" s="67" t="s">
        <v>1235</v>
      </c>
      <c r="M5" s="1460" t="s">
        <v>5528</v>
      </c>
      <c r="N5" s="1755" t="str">
        <f>HYPERLINK("#", "統計表リンク")</f>
        <v>統計表リンク</v>
      </c>
    </row>
    <row r="6" spans="1:26" s="63" customFormat="1" ht="20.149999999999999" customHeight="1">
      <c r="A6" s="276">
        <v>1</v>
      </c>
      <c r="B6" s="609" t="s">
        <v>4271</v>
      </c>
      <c r="C6" s="274" t="s">
        <v>1234</v>
      </c>
      <c r="D6" s="276" t="s">
        <v>4297</v>
      </c>
      <c r="E6" s="608">
        <v>176.92</v>
      </c>
      <c r="F6" s="376">
        <v>58</v>
      </c>
      <c r="G6" s="489">
        <v>1</v>
      </c>
      <c r="H6" s="274"/>
    </row>
    <row r="7" spans="1:26" s="63" customFormat="1" ht="20.149999999999999" customHeight="1">
      <c r="A7" s="276">
        <v>2</v>
      </c>
      <c r="B7" s="609" t="s">
        <v>4299</v>
      </c>
      <c r="C7" s="274" t="s">
        <v>1233</v>
      </c>
      <c r="D7" s="276" t="s">
        <v>1232</v>
      </c>
      <c r="E7" s="608">
        <v>199.26</v>
      </c>
      <c r="F7" s="376">
        <v>40</v>
      </c>
      <c r="G7" s="489">
        <v>1</v>
      </c>
      <c r="H7" s="274" t="s">
        <v>7927</v>
      </c>
    </row>
    <row r="8" spans="1:26" s="63" customFormat="1" ht="20.149999999999999" customHeight="1">
      <c r="A8" s="276">
        <v>3</v>
      </c>
      <c r="B8" s="609" t="s">
        <v>4300</v>
      </c>
      <c r="C8" s="274" t="s">
        <v>1231</v>
      </c>
      <c r="D8" s="276" t="s">
        <v>1230</v>
      </c>
      <c r="E8" s="608">
        <v>144.85</v>
      </c>
      <c r="F8" s="376">
        <v>40</v>
      </c>
      <c r="G8" s="376">
        <v>4</v>
      </c>
      <c r="H8" s="274"/>
    </row>
    <row r="9" spans="1:26" s="63" customFormat="1" ht="20.149999999999999" customHeight="1">
      <c r="A9" s="276">
        <v>4</v>
      </c>
      <c r="B9" s="609" t="s">
        <v>4301</v>
      </c>
      <c r="C9" s="274" t="s">
        <v>7892</v>
      </c>
      <c r="D9" s="276" t="s">
        <v>1229</v>
      </c>
      <c r="E9" s="608">
        <v>103.12</v>
      </c>
      <c r="F9" s="376">
        <v>23</v>
      </c>
      <c r="G9" s="376">
        <v>3</v>
      </c>
      <c r="H9" s="274"/>
    </row>
    <row r="10" spans="1:26" s="63" customFormat="1" ht="20.149999999999999" customHeight="1">
      <c r="A10" s="276">
        <v>5</v>
      </c>
      <c r="B10" s="609" t="s">
        <v>4302</v>
      </c>
      <c r="C10" s="274" t="s">
        <v>7893</v>
      </c>
      <c r="D10" s="613" t="s">
        <v>4303</v>
      </c>
      <c r="E10" s="612">
        <v>184.34</v>
      </c>
      <c r="F10" s="376">
        <v>87</v>
      </c>
      <c r="G10" s="489">
        <v>3</v>
      </c>
      <c r="H10" s="1338"/>
    </row>
    <row r="11" spans="1:26" s="63" customFormat="1" ht="20.149999999999999" customHeight="1">
      <c r="A11" s="276">
        <v>6</v>
      </c>
      <c r="B11" s="609" t="s">
        <v>4304</v>
      </c>
      <c r="C11" s="274" t="s">
        <v>1225</v>
      </c>
      <c r="D11" s="276" t="s">
        <v>4305</v>
      </c>
      <c r="E11" s="608">
        <v>87.58</v>
      </c>
      <c r="F11" s="376">
        <v>45</v>
      </c>
      <c r="G11" s="376">
        <v>1</v>
      </c>
      <c r="H11" s="274" t="s">
        <v>7928</v>
      </c>
    </row>
    <row r="12" spans="1:26" s="63" customFormat="1" ht="20.149999999999999" customHeight="1">
      <c r="A12" s="276">
        <v>7</v>
      </c>
      <c r="B12" s="610" t="s">
        <v>4306</v>
      </c>
      <c r="C12" s="274" t="s">
        <v>7894</v>
      </c>
      <c r="D12" s="276" t="s">
        <v>4307</v>
      </c>
      <c r="E12" s="608">
        <v>87.3</v>
      </c>
      <c r="F12" s="376">
        <v>61</v>
      </c>
      <c r="G12" s="489">
        <v>12</v>
      </c>
      <c r="H12" s="274" t="s">
        <v>7929</v>
      </c>
    </row>
    <row r="13" spans="1:26" s="63" customFormat="1" ht="20.149999999999999" customHeight="1">
      <c r="A13" s="276">
        <v>8</v>
      </c>
      <c r="B13" s="610" t="s">
        <v>4308</v>
      </c>
      <c r="C13" s="274" t="s">
        <v>7895</v>
      </c>
      <c r="D13" s="276" t="s">
        <v>4307</v>
      </c>
      <c r="E13" s="608">
        <v>117.59</v>
      </c>
      <c r="F13" s="376">
        <v>60</v>
      </c>
      <c r="G13" s="376">
        <v>1</v>
      </c>
      <c r="H13" s="274"/>
    </row>
    <row r="14" spans="1:26" s="63" customFormat="1" ht="20.149999999999999" customHeight="1">
      <c r="A14" s="276">
        <v>9</v>
      </c>
      <c r="B14" s="610" t="s">
        <v>4309</v>
      </c>
      <c r="C14" s="274" t="s">
        <v>7896</v>
      </c>
      <c r="D14" s="276" t="s">
        <v>4307</v>
      </c>
      <c r="E14" s="608">
        <v>486.56</v>
      </c>
      <c r="F14" s="376">
        <v>70</v>
      </c>
      <c r="G14" s="489">
        <v>1</v>
      </c>
      <c r="H14" s="274" t="s">
        <v>7930</v>
      </c>
    </row>
    <row r="15" spans="1:26" s="63" customFormat="1" ht="20.149999999999999" customHeight="1">
      <c r="A15" s="276">
        <v>10</v>
      </c>
      <c r="B15" s="609" t="s">
        <v>4310</v>
      </c>
      <c r="C15" s="274" t="s">
        <v>7897</v>
      </c>
      <c r="D15" s="276" t="s">
        <v>4305</v>
      </c>
      <c r="E15" s="608">
        <v>205.45</v>
      </c>
      <c r="F15" s="376">
        <v>49</v>
      </c>
      <c r="G15" s="489">
        <v>15</v>
      </c>
      <c r="H15" s="274"/>
    </row>
    <row r="16" spans="1:26" s="63" customFormat="1" ht="20.149999999999999" customHeight="1">
      <c r="A16" s="276">
        <v>11</v>
      </c>
      <c r="B16" s="609" t="s">
        <v>7914</v>
      </c>
      <c r="C16" s="274" t="s">
        <v>7898</v>
      </c>
      <c r="D16" s="276" t="s">
        <v>4305</v>
      </c>
      <c r="E16" s="608">
        <v>476.42</v>
      </c>
      <c r="F16" s="376">
        <v>80</v>
      </c>
      <c r="G16" s="376">
        <v>4</v>
      </c>
      <c r="H16" s="274" t="s">
        <v>7931</v>
      </c>
    </row>
    <row r="17" spans="1:8" s="63" customFormat="1" ht="20.149999999999999" customHeight="1">
      <c r="A17" s="276">
        <v>12</v>
      </c>
      <c r="B17" s="609" t="s">
        <v>4312</v>
      </c>
      <c r="C17" s="274" t="s">
        <v>1224</v>
      </c>
      <c r="D17" s="276" t="s">
        <v>4305</v>
      </c>
      <c r="E17" s="608">
        <v>129.56</v>
      </c>
      <c r="F17" s="376">
        <v>46</v>
      </c>
      <c r="G17" s="376">
        <v>1</v>
      </c>
      <c r="H17" s="274" t="s">
        <v>7932</v>
      </c>
    </row>
    <row r="18" spans="1:8" s="63" customFormat="1" ht="20.149999999999999" customHeight="1">
      <c r="A18" s="276">
        <v>13</v>
      </c>
      <c r="B18" s="609" t="s">
        <v>4313</v>
      </c>
      <c r="C18" s="274" t="s">
        <v>4314</v>
      </c>
      <c r="D18" s="276" t="s">
        <v>4315</v>
      </c>
      <c r="E18" s="608">
        <v>130.94999999999999</v>
      </c>
      <c r="F18" s="376">
        <v>35</v>
      </c>
      <c r="G18" s="376">
        <v>1</v>
      </c>
      <c r="H18" s="274" t="s">
        <v>7932</v>
      </c>
    </row>
    <row r="19" spans="1:8" s="63" customFormat="1" ht="20.149999999999999" customHeight="1">
      <c r="A19" s="276">
        <v>14</v>
      </c>
      <c r="B19" s="609" t="s">
        <v>1651</v>
      </c>
      <c r="C19" s="611" t="s">
        <v>1222</v>
      </c>
      <c r="D19" s="276" t="s">
        <v>4311</v>
      </c>
      <c r="E19" s="612">
        <v>158.22999999999999</v>
      </c>
      <c r="F19" s="376">
        <v>63</v>
      </c>
      <c r="G19" s="489">
        <v>5</v>
      </c>
      <c r="H19" s="274" t="s">
        <v>7933</v>
      </c>
    </row>
    <row r="20" spans="1:8" s="63" customFormat="1" ht="23.15" customHeight="1">
      <c r="A20" s="276">
        <v>15</v>
      </c>
      <c r="B20" s="609" t="s">
        <v>1696</v>
      </c>
      <c r="C20" s="274" t="s">
        <v>7899</v>
      </c>
      <c r="D20" s="276" t="s">
        <v>4305</v>
      </c>
      <c r="E20" s="608">
        <v>258.45999999999998</v>
      </c>
      <c r="F20" s="376">
        <v>81</v>
      </c>
      <c r="G20" s="376">
        <v>6</v>
      </c>
      <c r="H20" s="616"/>
    </row>
    <row r="21" spans="1:8" s="63" customFormat="1" ht="20.149999999999999" customHeight="1">
      <c r="A21" s="276">
        <v>16</v>
      </c>
      <c r="B21" s="609" t="s">
        <v>4317</v>
      </c>
      <c r="C21" s="274" t="s">
        <v>7900</v>
      </c>
      <c r="D21" s="276" t="s">
        <v>4311</v>
      </c>
      <c r="E21" s="608">
        <v>214.84</v>
      </c>
      <c r="F21" s="376">
        <v>84</v>
      </c>
      <c r="G21" s="489">
        <v>2</v>
      </c>
      <c r="H21" s="274" t="s">
        <v>7934</v>
      </c>
    </row>
    <row r="22" spans="1:8" s="63" customFormat="1" ht="20.149999999999999" customHeight="1">
      <c r="A22" s="276">
        <v>17</v>
      </c>
      <c r="B22" s="609" t="s">
        <v>2029</v>
      </c>
      <c r="C22" s="274" t="s">
        <v>1226</v>
      </c>
      <c r="D22" s="276" t="s">
        <v>4305</v>
      </c>
      <c r="E22" s="608">
        <v>149.63999999999999</v>
      </c>
      <c r="F22" s="376">
        <v>51</v>
      </c>
      <c r="G22" s="376">
        <v>3</v>
      </c>
      <c r="H22" s="274"/>
    </row>
    <row r="23" spans="1:8" s="63" customFormat="1" ht="20.149999999999999" customHeight="1">
      <c r="A23" s="276">
        <v>18</v>
      </c>
      <c r="B23" s="609" t="s">
        <v>4318</v>
      </c>
      <c r="C23" s="274" t="s">
        <v>7901</v>
      </c>
      <c r="D23" s="276" t="s">
        <v>4305</v>
      </c>
      <c r="E23" s="608">
        <v>135</v>
      </c>
      <c r="F23" s="376">
        <v>61</v>
      </c>
      <c r="G23" s="376">
        <v>6</v>
      </c>
      <c r="H23" s="274" t="s">
        <v>7935</v>
      </c>
    </row>
    <row r="24" spans="1:8" s="63" customFormat="1" ht="20.149999999999999" customHeight="1">
      <c r="A24" s="276">
        <v>19</v>
      </c>
      <c r="B24" s="609" t="s">
        <v>4319</v>
      </c>
      <c r="C24" s="274" t="s">
        <v>1221</v>
      </c>
      <c r="D24" s="276" t="s">
        <v>4311</v>
      </c>
      <c r="E24" s="608">
        <v>166.11</v>
      </c>
      <c r="F24" s="376">
        <v>39</v>
      </c>
      <c r="G24" s="489">
        <v>2</v>
      </c>
      <c r="H24" s="274"/>
    </row>
    <row r="25" spans="1:8" s="63" customFormat="1" ht="20.149999999999999" customHeight="1">
      <c r="A25" s="276">
        <v>20</v>
      </c>
      <c r="B25" s="609" t="s">
        <v>7915</v>
      </c>
      <c r="C25" s="274" t="s">
        <v>1220</v>
      </c>
      <c r="D25" s="276" t="s">
        <v>4311</v>
      </c>
      <c r="E25" s="608">
        <v>242.88</v>
      </c>
      <c r="F25" s="376">
        <v>70</v>
      </c>
      <c r="G25" s="489" t="s">
        <v>4191</v>
      </c>
      <c r="H25" s="274" t="s">
        <v>7936</v>
      </c>
    </row>
    <row r="26" spans="1:8" s="63" customFormat="1" ht="20.149999999999999" customHeight="1">
      <c r="A26" s="276">
        <v>21</v>
      </c>
      <c r="B26" s="609" t="s">
        <v>4320</v>
      </c>
      <c r="C26" s="274" t="s">
        <v>1219</v>
      </c>
      <c r="D26" s="276" t="s">
        <v>4311</v>
      </c>
      <c r="E26" s="608">
        <v>188.62</v>
      </c>
      <c r="F26" s="376">
        <v>72</v>
      </c>
      <c r="G26" s="489">
        <v>3</v>
      </c>
      <c r="H26" s="274"/>
    </row>
    <row r="27" spans="1:8" s="63" customFormat="1" ht="20.149999999999999" customHeight="1">
      <c r="A27" s="276">
        <v>22</v>
      </c>
      <c r="B27" s="610" t="s">
        <v>4322</v>
      </c>
      <c r="C27" s="274" t="s">
        <v>7902</v>
      </c>
      <c r="D27" s="276" t="s">
        <v>4321</v>
      </c>
      <c r="E27" s="608">
        <v>174.15</v>
      </c>
      <c r="F27" s="376">
        <v>70</v>
      </c>
      <c r="G27" s="489">
        <v>6</v>
      </c>
      <c r="H27" s="274" t="s">
        <v>7937</v>
      </c>
    </row>
    <row r="28" spans="1:8" s="63" customFormat="1" ht="20.149999999999999" customHeight="1">
      <c r="A28" s="276">
        <v>23</v>
      </c>
      <c r="B28" s="609" t="s">
        <v>7916</v>
      </c>
      <c r="C28" s="611" t="s">
        <v>7903</v>
      </c>
      <c r="D28" s="276" t="s">
        <v>4323</v>
      </c>
      <c r="E28" s="608">
        <v>127.8</v>
      </c>
      <c r="F28" s="376">
        <v>45</v>
      </c>
      <c r="G28" s="376">
        <v>4</v>
      </c>
      <c r="H28" s="274" t="s">
        <v>7938</v>
      </c>
    </row>
    <row r="29" spans="1:8" s="63" customFormat="1" ht="20.149999999999999" customHeight="1">
      <c r="A29" s="276">
        <v>24</v>
      </c>
      <c r="B29" s="609" t="s">
        <v>7917</v>
      </c>
      <c r="C29" s="274" t="s">
        <v>7904</v>
      </c>
      <c r="D29" s="276" t="s">
        <v>4324</v>
      </c>
      <c r="E29" s="608">
        <v>476.42</v>
      </c>
      <c r="F29" s="376">
        <v>40</v>
      </c>
      <c r="G29" s="489">
        <v>4</v>
      </c>
      <c r="H29" s="274" t="s">
        <v>7939</v>
      </c>
    </row>
    <row r="30" spans="1:8" s="63" customFormat="1" ht="20.149999999999999" customHeight="1">
      <c r="A30" s="276">
        <v>25</v>
      </c>
      <c r="B30" s="609" t="s">
        <v>7918</v>
      </c>
      <c r="C30" s="274" t="s">
        <v>7905</v>
      </c>
      <c r="D30" s="276" t="s">
        <v>4324</v>
      </c>
      <c r="E30" s="608">
        <v>117.64</v>
      </c>
      <c r="F30" s="376">
        <v>46</v>
      </c>
      <c r="G30" s="489" t="s">
        <v>4191</v>
      </c>
      <c r="H30" s="274" t="s">
        <v>7928</v>
      </c>
    </row>
    <row r="31" spans="1:8" s="63" customFormat="1" ht="20.149999999999999" customHeight="1">
      <c r="A31" s="276">
        <v>26</v>
      </c>
      <c r="B31" s="609" t="s">
        <v>7919</v>
      </c>
      <c r="C31" s="274" t="s">
        <v>7906</v>
      </c>
      <c r="D31" s="276" t="s">
        <v>4325</v>
      </c>
      <c r="E31" s="608">
        <v>245.92</v>
      </c>
      <c r="F31" s="376">
        <v>40</v>
      </c>
      <c r="G31" s="376">
        <v>1</v>
      </c>
      <c r="H31" s="274" t="s">
        <v>7940</v>
      </c>
    </row>
    <row r="32" spans="1:8" s="63" customFormat="1" ht="20.149999999999999" customHeight="1">
      <c r="A32" s="276">
        <v>27</v>
      </c>
      <c r="B32" s="609" t="s">
        <v>7920</v>
      </c>
      <c r="C32" s="274" t="s">
        <v>7906</v>
      </c>
      <c r="D32" s="276" t="s">
        <v>4325</v>
      </c>
      <c r="E32" s="608">
        <v>245.92</v>
      </c>
      <c r="F32" s="376">
        <v>36</v>
      </c>
      <c r="G32" s="489" t="s">
        <v>4191</v>
      </c>
      <c r="H32" s="274" t="s">
        <v>7941</v>
      </c>
    </row>
    <row r="33" spans="1:8" s="63" customFormat="1" ht="20.149999999999999" customHeight="1">
      <c r="A33" s="276">
        <v>28</v>
      </c>
      <c r="B33" s="609" t="s">
        <v>4326</v>
      </c>
      <c r="C33" s="274" t="s">
        <v>7907</v>
      </c>
      <c r="D33" s="276" t="s">
        <v>4325</v>
      </c>
      <c r="E33" s="608">
        <v>199.26</v>
      </c>
      <c r="F33" s="376">
        <v>40</v>
      </c>
      <c r="G33" s="376" t="s">
        <v>4191</v>
      </c>
      <c r="H33" s="274" t="s">
        <v>4327</v>
      </c>
    </row>
    <row r="34" spans="1:8" s="63" customFormat="1" ht="20.149999999999999" customHeight="1">
      <c r="A34" s="276">
        <v>29</v>
      </c>
      <c r="B34" s="609" t="s">
        <v>7921</v>
      </c>
      <c r="C34" s="274" t="s">
        <v>7908</v>
      </c>
      <c r="D34" s="276" t="s">
        <v>4325</v>
      </c>
      <c r="E34" s="608">
        <v>132.96</v>
      </c>
      <c r="F34" s="376">
        <v>50</v>
      </c>
      <c r="G34" s="376">
        <v>3</v>
      </c>
      <c r="H34" s="274" t="s">
        <v>7942</v>
      </c>
    </row>
    <row r="35" spans="1:8" s="63" customFormat="1" ht="20.149999999999999" customHeight="1">
      <c r="A35" s="276">
        <v>30</v>
      </c>
      <c r="B35" s="609" t="s">
        <v>7922</v>
      </c>
      <c r="C35" s="274" t="s">
        <v>7896</v>
      </c>
      <c r="D35" s="276" t="s">
        <v>4325</v>
      </c>
      <c r="E35" s="608">
        <v>486.56</v>
      </c>
      <c r="F35" s="376">
        <v>70</v>
      </c>
      <c r="G35" s="489">
        <v>1</v>
      </c>
      <c r="H35" s="274" t="s">
        <v>7943</v>
      </c>
    </row>
    <row r="36" spans="1:8" s="63" customFormat="1" ht="19.5" customHeight="1">
      <c r="A36" s="276">
        <v>31</v>
      </c>
      <c r="B36" s="609" t="s">
        <v>7923</v>
      </c>
      <c r="C36" s="274" t="s">
        <v>7909</v>
      </c>
      <c r="D36" s="276" t="s">
        <v>4325</v>
      </c>
      <c r="E36" s="608">
        <v>201.72</v>
      </c>
      <c r="F36" s="376">
        <v>75</v>
      </c>
      <c r="G36" s="489">
        <v>7</v>
      </c>
      <c r="H36" s="355" t="s">
        <v>7944</v>
      </c>
    </row>
    <row r="37" spans="1:8" s="63" customFormat="1" ht="20.149999999999999" customHeight="1">
      <c r="A37" s="276">
        <v>32</v>
      </c>
      <c r="B37" s="609" t="s">
        <v>1240</v>
      </c>
      <c r="C37" s="274" t="s">
        <v>7910</v>
      </c>
      <c r="D37" s="276" t="s">
        <v>4325</v>
      </c>
      <c r="E37" s="608">
        <v>171.47</v>
      </c>
      <c r="F37" s="376">
        <v>67</v>
      </c>
      <c r="G37" s="376">
        <v>2</v>
      </c>
      <c r="H37" s="274" t="s">
        <v>7945</v>
      </c>
    </row>
    <row r="38" spans="1:8" s="63" customFormat="1" ht="19.5" customHeight="1">
      <c r="A38" s="276">
        <v>33</v>
      </c>
      <c r="B38" s="609" t="s">
        <v>7924</v>
      </c>
      <c r="C38" s="274" t="s">
        <v>7911</v>
      </c>
      <c r="D38" s="276" t="s">
        <v>715</v>
      </c>
      <c r="E38" s="608">
        <v>188.64</v>
      </c>
      <c r="F38" s="376">
        <v>97</v>
      </c>
      <c r="G38" s="489">
        <v>6</v>
      </c>
      <c r="H38" s="355" t="s">
        <v>7946</v>
      </c>
    </row>
    <row r="39" spans="1:8" s="63" customFormat="1" ht="19.5" customHeight="1">
      <c r="A39" s="276">
        <v>34</v>
      </c>
      <c r="B39" s="610" t="s">
        <v>7925</v>
      </c>
      <c r="C39" s="274" t="s">
        <v>7912</v>
      </c>
      <c r="D39" s="276" t="s">
        <v>4328</v>
      </c>
      <c r="E39" s="608">
        <v>196.36</v>
      </c>
      <c r="F39" s="376">
        <v>70</v>
      </c>
      <c r="G39" s="489">
        <v>3</v>
      </c>
      <c r="H39" s="355" t="s">
        <v>7947</v>
      </c>
    </row>
    <row r="40" spans="1:8" s="63" customFormat="1" ht="20.149999999999999" customHeight="1">
      <c r="A40" s="276">
        <v>35</v>
      </c>
      <c r="B40" s="609" t="s">
        <v>7926</v>
      </c>
      <c r="C40" s="274" t="s">
        <v>7913</v>
      </c>
      <c r="D40" s="276" t="s">
        <v>4329</v>
      </c>
      <c r="E40" s="608">
        <v>196.16</v>
      </c>
      <c r="F40" s="376">
        <v>79</v>
      </c>
      <c r="G40" s="489">
        <v>4</v>
      </c>
      <c r="H40" s="274" t="s">
        <v>7948</v>
      </c>
    </row>
    <row r="41" spans="1:8" s="63" customFormat="1" ht="17.149999999999999" customHeight="1">
      <c r="A41" s="316"/>
      <c r="B41" s="607"/>
      <c r="C41" s="606"/>
      <c r="D41" s="316"/>
      <c r="E41" s="605"/>
      <c r="F41" s="316"/>
      <c r="G41" s="316"/>
      <c r="H41" s="693" t="s">
        <v>1639</v>
      </c>
    </row>
    <row r="42" spans="1:8" s="63" customFormat="1" ht="17.149999999999999" customHeight="1">
      <c r="A42" s="316"/>
      <c r="B42" s="607"/>
      <c r="C42" s="606"/>
      <c r="D42" s="316"/>
      <c r="E42" s="605"/>
      <c r="F42" s="316"/>
      <c r="G42" s="316"/>
      <c r="H42" s="693" t="s">
        <v>6528</v>
      </c>
    </row>
  </sheetData>
  <sheetProtection algorithmName="SHA-512" hashValue="9K8pB51gX81+/BroC6QVEUQCpKn9HE920P0m7Tb+axknGvuoDqiOyetuc2i4OXvncr3i9K3bjwBQKJJLdKA7kQ==" saltValue="9dsMR8YU8nAl1HPa01ZDig==" spinCount="100000" sheet="1" objects="1" scenarios="1"/>
  <customSheetViews>
    <customSheetView guid="{0048CC1A-5574-4F72-829A-CCCEAA565538}" showPageBreaks="1" fitToPage="1" printArea="1" view="pageBreakPreview" topLeftCell="A28">
      <selection sqref="A1:D1"/>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G41" sqref="G41"/>
      <pageMargins left="0.78740157480314965" right="0.78740157480314965" top="0.98425196850393704" bottom="0.98425196850393704" header="0.51181102362204722" footer="0.51181102362204722"/>
      <printOptions horizontalCentered="1"/>
      <headerFooter alignWithMargins="0"/>
    </customSheetView>
  </customSheetViews>
  <mergeCells count="3">
    <mergeCell ref="D4:G4"/>
    <mergeCell ref="A1:D1"/>
    <mergeCell ref="A2:D2"/>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Z47"/>
  <sheetViews>
    <sheetView view="pageBreakPreview" zoomScaleNormal="100" zoomScaleSheetLayoutView="100" workbookViewId="0">
      <selection activeCell="P16" sqref="P16"/>
    </sheetView>
  </sheetViews>
  <sheetFormatPr defaultColWidth="9" defaultRowHeight="17.25" customHeight="1"/>
  <cols>
    <col min="1" max="1" width="3.08203125" style="603" customWidth="1"/>
    <col min="2" max="2" width="20.58203125" style="199" customWidth="1"/>
    <col min="3" max="3" width="12.58203125" style="199" customWidth="1"/>
    <col min="4" max="4" width="6.58203125" style="199" customWidth="1"/>
    <col min="5" max="5" width="6.58203125" style="604" customWidth="1"/>
    <col min="6" max="7" width="6.58203125" style="199" customWidth="1"/>
    <col min="8" max="8" width="28.58203125" style="199" customWidth="1"/>
    <col min="9" max="9" width="5" style="199" customWidth="1"/>
    <col min="10" max="10" width="0.33203125" style="199" hidden="1" customWidth="1"/>
    <col min="11" max="11" width="9" style="199" hidden="1" customWidth="1"/>
    <col min="12" max="12" width="14.58203125" style="199" hidden="1" customWidth="1"/>
    <col min="13" max="14" width="9" style="199" hidden="1" customWidth="1"/>
    <col min="15" max="16384" width="9" style="199"/>
  </cols>
  <sheetData>
    <row r="1" spans="1:26" s="1162"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162"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s="63" customFormat="1" ht="17.149999999999999" customHeight="1">
      <c r="A3" s="163" t="s">
        <v>4086</v>
      </c>
      <c r="H3" s="68" t="str">
        <f>M3</f>
        <v>（令和8年4月1日現在）</v>
      </c>
      <c r="J3" s="1188" t="s">
        <v>5271</v>
      </c>
      <c r="K3" s="1437"/>
      <c r="L3" s="1189" t="s">
        <v>4618</v>
      </c>
      <c r="M3" s="1525" t="str">
        <f>設定!$B$14</f>
        <v>（令和8年4月1日現在）</v>
      </c>
    </row>
    <row r="4" spans="1:26" s="63" customFormat="1" ht="39.75" customHeight="1">
      <c r="A4" s="342"/>
      <c r="B4" s="67" t="s">
        <v>399</v>
      </c>
      <c r="C4" s="67" t="s">
        <v>398</v>
      </c>
      <c r="D4" s="377" t="s">
        <v>1236</v>
      </c>
      <c r="E4" s="377" t="s">
        <v>6825</v>
      </c>
      <c r="F4" s="377" t="s">
        <v>6823</v>
      </c>
      <c r="G4" s="377" t="s">
        <v>6824</v>
      </c>
      <c r="H4" s="67" t="s">
        <v>1235</v>
      </c>
      <c r="J4" s="1405"/>
      <c r="K4" s="1192"/>
      <c r="L4" s="1189" t="s">
        <v>4619</v>
      </c>
      <c r="M4" s="1460" t="s">
        <v>5521</v>
      </c>
      <c r="N4" s="1755" t="str">
        <f>HYPERLINK("#", "統計表リンク")</f>
        <v>統計表リンク</v>
      </c>
    </row>
    <row r="5" spans="1:26" s="63" customFormat="1" ht="18" customHeight="1">
      <c r="A5" s="276">
        <v>36</v>
      </c>
      <c r="B5" s="610" t="s">
        <v>7949</v>
      </c>
      <c r="C5" s="274" t="s">
        <v>7950</v>
      </c>
      <c r="D5" s="276" t="s">
        <v>4329</v>
      </c>
      <c r="E5" s="608">
        <v>193.48</v>
      </c>
      <c r="F5" s="489">
        <v>59</v>
      </c>
      <c r="G5" s="553">
        <v>2</v>
      </c>
      <c r="H5" s="274" t="s">
        <v>8011</v>
      </c>
      <c r="M5" s="1460" t="s">
        <v>5522</v>
      </c>
      <c r="N5" s="1755" t="str">
        <f>HYPERLINK("#", "統計表リンク")</f>
        <v>統計表リンク</v>
      </c>
    </row>
    <row r="6" spans="1:26" s="63" customFormat="1" ht="18" customHeight="1">
      <c r="A6" s="276">
        <v>37</v>
      </c>
      <c r="B6" s="610" t="s">
        <v>7951</v>
      </c>
      <c r="C6" s="274" t="s">
        <v>1239</v>
      </c>
      <c r="D6" s="276" t="s">
        <v>4330</v>
      </c>
      <c r="E6" s="615">
        <v>125.3</v>
      </c>
      <c r="F6" s="489">
        <v>41</v>
      </c>
      <c r="G6" s="553">
        <v>2</v>
      </c>
      <c r="H6" s="274" t="s">
        <v>8012</v>
      </c>
    </row>
    <row r="7" spans="1:26" s="63" customFormat="1" ht="18" customHeight="1">
      <c r="A7" s="276">
        <v>38</v>
      </c>
      <c r="B7" s="617" t="s">
        <v>7952</v>
      </c>
      <c r="C7" s="274" t="s">
        <v>7953</v>
      </c>
      <c r="D7" s="276" t="s">
        <v>4331</v>
      </c>
      <c r="E7" s="615">
        <v>118.61</v>
      </c>
      <c r="F7" s="489">
        <v>74</v>
      </c>
      <c r="G7" s="553" t="s">
        <v>4191</v>
      </c>
      <c r="H7" s="274"/>
    </row>
    <row r="8" spans="1:26" s="63" customFormat="1" ht="18" customHeight="1">
      <c r="A8" s="276">
        <v>39</v>
      </c>
      <c r="B8" s="325" t="s">
        <v>7954</v>
      </c>
      <c r="C8" s="274" t="s">
        <v>7955</v>
      </c>
      <c r="D8" s="276" t="s">
        <v>4331</v>
      </c>
      <c r="E8" s="608">
        <v>154.02000000000001</v>
      </c>
      <c r="F8" s="489">
        <v>60</v>
      </c>
      <c r="G8" s="553" t="s">
        <v>4191</v>
      </c>
      <c r="H8" s="274" t="s">
        <v>8013</v>
      </c>
    </row>
    <row r="9" spans="1:26" s="63" customFormat="1" ht="18" customHeight="1">
      <c r="A9" s="276">
        <v>40</v>
      </c>
      <c r="B9" s="617" t="s">
        <v>7956</v>
      </c>
      <c r="C9" s="274" t="s">
        <v>7957</v>
      </c>
      <c r="D9" s="276" t="s">
        <v>4332</v>
      </c>
      <c r="E9" s="608">
        <v>99.26</v>
      </c>
      <c r="F9" s="489">
        <v>30</v>
      </c>
      <c r="G9" s="553">
        <v>1</v>
      </c>
      <c r="H9" s="274"/>
    </row>
    <row r="10" spans="1:26" s="63" customFormat="1" ht="18" customHeight="1">
      <c r="A10" s="276">
        <v>41</v>
      </c>
      <c r="B10" s="617" t="s">
        <v>7958</v>
      </c>
      <c r="C10" s="274" t="s">
        <v>7959</v>
      </c>
      <c r="D10" s="276" t="s">
        <v>4332</v>
      </c>
      <c r="E10" s="608">
        <v>455.77</v>
      </c>
      <c r="F10" s="489">
        <v>40</v>
      </c>
      <c r="G10" s="553" t="s">
        <v>4191</v>
      </c>
      <c r="H10" s="274" t="s">
        <v>8014</v>
      </c>
    </row>
    <row r="11" spans="1:26" s="63" customFormat="1" ht="18" customHeight="1">
      <c r="A11" s="276">
        <v>42</v>
      </c>
      <c r="B11" s="617" t="s">
        <v>7960</v>
      </c>
      <c r="C11" s="274" t="s">
        <v>7959</v>
      </c>
      <c r="D11" s="276" t="s">
        <v>4332</v>
      </c>
      <c r="E11" s="608">
        <v>455.77</v>
      </c>
      <c r="F11" s="489">
        <v>40</v>
      </c>
      <c r="G11" s="553">
        <v>1</v>
      </c>
      <c r="H11" s="274" t="s">
        <v>8015</v>
      </c>
    </row>
    <row r="12" spans="1:26" s="63" customFormat="1" ht="18" customHeight="1">
      <c r="A12" s="276">
        <v>43</v>
      </c>
      <c r="B12" s="617" t="s">
        <v>7961</v>
      </c>
      <c r="C12" s="274" t="s">
        <v>7962</v>
      </c>
      <c r="D12" s="276" t="s">
        <v>4305</v>
      </c>
      <c r="E12" s="608">
        <v>359.8</v>
      </c>
      <c r="F12" s="489">
        <v>60</v>
      </c>
      <c r="G12" s="553">
        <v>4</v>
      </c>
      <c r="H12" s="274" t="s">
        <v>8016</v>
      </c>
    </row>
    <row r="13" spans="1:26" s="63" customFormat="1" ht="18" customHeight="1">
      <c r="A13" s="276">
        <v>44</v>
      </c>
      <c r="B13" s="617" t="s">
        <v>7963</v>
      </c>
      <c r="C13" s="274" t="s">
        <v>7962</v>
      </c>
      <c r="D13" s="276" t="s">
        <v>4332</v>
      </c>
      <c r="E13" s="608">
        <v>359.8</v>
      </c>
      <c r="F13" s="489">
        <v>50</v>
      </c>
      <c r="G13" s="553" t="s">
        <v>4191</v>
      </c>
      <c r="H13" s="274" t="s">
        <v>8017</v>
      </c>
    </row>
    <row r="14" spans="1:26" s="63" customFormat="1" ht="18" customHeight="1">
      <c r="A14" s="276">
        <v>45</v>
      </c>
      <c r="B14" s="325" t="s">
        <v>7964</v>
      </c>
      <c r="C14" s="274" t="s">
        <v>7965</v>
      </c>
      <c r="D14" s="276" t="s">
        <v>4332</v>
      </c>
      <c r="E14" s="608">
        <v>324</v>
      </c>
      <c r="F14" s="489">
        <v>70</v>
      </c>
      <c r="G14" s="553">
        <v>1</v>
      </c>
      <c r="H14" s="274" t="s">
        <v>8018</v>
      </c>
    </row>
    <row r="15" spans="1:26" s="63" customFormat="1" ht="18" customHeight="1">
      <c r="A15" s="276">
        <v>46</v>
      </c>
      <c r="B15" s="325" t="s">
        <v>7966</v>
      </c>
      <c r="C15" s="274" t="s">
        <v>7967</v>
      </c>
      <c r="D15" s="276" t="s">
        <v>4333</v>
      </c>
      <c r="E15" s="608">
        <v>293.39</v>
      </c>
      <c r="F15" s="489">
        <v>40</v>
      </c>
      <c r="G15" s="553">
        <v>4</v>
      </c>
      <c r="H15" s="274" t="s">
        <v>8019</v>
      </c>
    </row>
    <row r="16" spans="1:26" s="63" customFormat="1" ht="18" customHeight="1">
      <c r="A16" s="276">
        <v>47</v>
      </c>
      <c r="B16" s="325" t="s">
        <v>7968</v>
      </c>
      <c r="C16" s="274" t="s">
        <v>7967</v>
      </c>
      <c r="D16" s="276" t="s">
        <v>4333</v>
      </c>
      <c r="E16" s="608">
        <v>293.39</v>
      </c>
      <c r="F16" s="489">
        <v>42</v>
      </c>
      <c r="G16" s="553">
        <v>3</v>
      </c>
      <c r="H16" s="274" t="s">
        <v>8020</v>
      </c>
    </row>
    <row r="17" spans="1:8" s="63" customFormat="1" ht="18" customHeight="1">
      <c r="A17" s="276">
        <v>48</v>
      </c>
      <c r="B17" s="325" t="s">
        <v>7969</v>
      </c>
      <c r="C17" s="274" t="s">
        <v>1228</v>
      </c>
      <c r="D17" s="276" t="s">
        <v>4298</v>
      </c>
      <c r="E17" s="608">
        <v>277.88</v>
      </c>
      <c r="F17" s="489">
        <v>64</v>
      </c>
      <c r="G17" s="553">
        <v>3</v>
      </c>
      <c r="H17" s="274" t="s">
        <v>8021</v>
      </c>
    </row>
    <row r="18" spans="1:8" s="63" customFormat="1" ht="18" customHeight="1">
      <c r="A18" s="276">
        <v>49</v>
      </c>
      <c r="B18" s="325" t="s">
        <v>7970</v>
      </c>
      <c r="C18" s="274" t="s">
        <v>1228</v>
      </c>
      <c r="D18" s="276" t="s">
        <v>4334</v>
      </c>
      <c r="E18" s="608">
        <v>277.88</v>
      </c>
      <c r="F18" s="489">
        <v>40</v>
      </c>
      <c r="G18" s="553" t="s">
        <v>4191</v>
      </c>
      <c r="H18" s="274" t="s">
        <v>8022</v>
      </c>
    </row>
    <row r="19" spans="1:8" s="63" customFormat="1" ht="25.5" customHeight="1">
      <c r="A19" s="276">
        <v>50</v>
      </c>
      <c r="B19" s="325" t="s">
        <v>7971</v>
      </c>
      <c r="C19" s="274" t="s">
        <v>1238</v>
      </c>
      <c r="D19" s="276" t="s">
        <v>4333</v>
      </c>
      <c r="E19" s="608">
        <v>291.98</v>
      </c>
      <c r="F19" s="489">
        <v>47</v>
      </c>
      <c r="G19" s="553" t="s">
        <v>4191</v>
      </c>
      <c r="H19" s="355" t="s">
        <v>8023</v>
      </c>
    </row>
    <row r="20" spans="1:8" s="63" customFormat="1" ht="25.5" customHeight="1">
      <c r="A20" s="276">
        <v>51</v>
      </c>
      <c r="B20" s="325" t="s">
        <v>4335</v>
      </c>
      <c r="C20" s="274" t="s">
        <v>7972</v>
      </c>
      <c r="D20" s="276" t="s">
        <v>4336</v>
      </c>
      <c r="E20" s="608">
        <v>291.98</v>
      </c>
      <c r="F20" s="489">
        <v>51</v>
      </c>
      <c r="G20" s="553" t="s">
        <v>4191</v>
      </c>
      <c r="H20" s="355" t="s">
        <v>8024</v>
      </c>
    </row>
    <row r="21" spans="1:8" s="63" customFormat="1" ht="18" customHeight="1">
      <c r="A21" s="276">
        <v>52</v>
      </c>
      <c r="B21" s="325" t="s">
        <v>7973</v>
      </c>
      <c r="C21" s="274" t="s">
        <v>7974</v>
      </c>
      <c r="D21" s="276" t="s">
        <v>4337</v>
      </c>
      <c r="E21" s="608">
        <v>303.18</v>
      </c>
      <c r="F21" s="489">
        <v>69</v>
      </c>
      <c r="G21" s="553">
        <v>2</v>
      </c>
      <c r="H21" s="274" t="s">
        <v>7927</v>
      </c>
    </row>
    <row r="22" spans="1:8" s="63" customFormat="1" ht="18" customHeight="1">
      <c r="A22" s="276">
        <v>53</v>
      </c>
      <c r="B22" s="325" t="s">
        <v>7975</v>
      </c>
      <c r="C22" s="274" t="s">
        <v>7974</v>
      </c>
      <c r="D22" s="276" t="s">
        <v>4337</v>
      </c>
      <c r="E22" s="608">
        <v>303.18</v>
      </c>
      <c r="F22" s="489" t="s">
        <v>4191</v>
      </c>
      <c r="G22" s="553" t="s">
        <v>4191</v>
      </c>
      <c r="H22" s="274" t="s">
        <v>8025</v>
      </c>
    </row>
    <row r="23" spans="1:8" s="63" customFormat="1" ht="18" customHeight="1">
      <c r="A23" s="276">
        <v>54</v>
      </c>
      <c r="B23" s="325" t="s">
        <v>7976</v>
      </c>
      <c r="C23" s="274" t="s">
        <v>7959</v>
      </c>
      <c r="D23" s="276" t="s">
        <v>4338</v>
      </c>
      <c r="E23" s="608">
        <v>455.77</v>
      </c>
      <c r="F23" s="489">
        <v>40</v>
      </c>
      <c r="G23" s="553" t="s">
        <v>4191</v>
      </c>
      <c r="H23" s="274" t="s">
        <v>8026</v>
      </c>
    </row>
    <row r="24" spans="1:8" s="63" customFormat="1" ht="18" customHeight="1">
      <c r="A24" s="276">
        <v>55</v>
      </c>
      <c r="B24" s="325" t="s">
        <v>7977</v>
      </c>
      <c r="C24" s="274" t="s">
        <v>7904</v>
      </c>
      <c r="D24" s="276" t="s">
        <v>4339</v>
      </c>
      <c r="E24" s="615">
        <v>476.42</v>
      </c>
      <c r="F24" s="489">
        <v>40</v>
      </c>
      <c r="G24" s="553">
        <v>4</v>
      </c>
      <c r="H24" s="274" t="s">
        <v>8027</v>
      </c>
    </row>
    <row r="25" spans="1:8" s="63" customFormat="1" ht="18" customHeight="1">
      <c r="A25" s="276">
        <v>56</v>
      </c>
      <c r="B25" s="325" t="s">
        <v>7978</v>
      </c>
      <c r="C25" s="274" t="s">
        <v>7979</v>
      </c>
      <c r="D25" s="276" t="s">
        <v>4340</v>
      </c>
      <c r="E25" s="615">
        <v>182.57</v>
      </c>
      <c r="F25" s="489">
        <v>71</v>
      </c>
      <c r="G25" s="553">
        <v>4</v>
      </c>
      <c r="H25" s="274" t="s">
        <v>8028</v>
      </c>
    </row>
    <row r="26" spans="1:8" s="63" customFormat="1" ht="18" customHeight="1">
      <c r="A26" s="276">
        <v>57</v>
      </c>
      <c r="B26" s="325" t="s">
        <v>7980</v>
      </c>
      <c r="C26" s="274" t="s">
        <v>7981</v>
      </c>
      <c r="D26" s="276" t="s">
        <v>4341</v>
      </c>
      <c r="E26" s="615">
        <v>528.66</v>
      </c>
      <c r="F26" s="489">
        <v>36</v>
      </c>
      <c r="G26" s="553">
        <v>2</v>
      </c>
      <c r="H26" s="274" t="s">
        <v>8029</v>
      </c>
    </row>
    <row r="27" spans="1:8" s="63" customFormat="1" ht="18" customHeight="1">
      <c r="A27" s="276">
        <v>58</v>
      </c>
      <c r="B27" s="325" t="s">
        <v>7982</v>
      </c>
      <c r="C27" s="274" t="s">
        <v>7981</v>
      </c>
      <c r="D27" s="276" t="s">
        <v>4341</v>
      </c>
      <c r="E27" s="615">
        <v>528.66</v>
      </c>
      <c r="F27" s="489">
        <v>37</v>
      </c>
      <c r="G27" s="553">
        <v>1</v>
      </c>
      <c r="H27" s="274" t="s">
        <v>8030</v>
      </c>
    </row>
    <row r="28" spans="1:8" s="63" customFormat="1" ht="18" customHeight="1">
      <c r="A28" s="276">
        <v>59</v>
      </c>
      <c r="B28" s="325" t="s">
        <v>7983</v>
      </c>
      <c r="C28" s="274" t="s">
        <v>7981</v>
      </c>
      <c r="D28" s="276" t="s">
        <v>4341</v>
      </c>
      <c r="E28" s="615">
        <v>528.66</v>
      </c>
      <c r="F28" s="489">
        <v>14</v>
      </c>
      <c r="G28" s="553" t="s">
        <v>4191</v>
      </c>
      <c r="H28" s="616" t="s">
        <v>8031</v>
      </c>
    </row>
    <row r="29" spans="1:8" s="63" customFormat="1" ht="18" customHeight="1">
      <c r="A29" s="276">
        <v>60</v>
      </c>
      <c r="B29" s="325" t="s">
        <v>7984</v>
      </c>
      <c r="C29" s="274" t="s">
        <v>4342</v>
      </c>
      <c r="D29" s="276" t="s">
        <v>4341</v>
      </c>
      <c r="E29" s="615">
        <v>206.72</v>
      </c>
      <c r="F29" s="489">
        <v>52</v>
      </c>
      <c r="G29" s="553">
        <v>4</v>
      </c>
      <c r="H29" s="355" t="s">
        <v>8032</v>
      </c>
    </row>
    <row r="30" spans="1:8" s="63" customFormat="1" ht="18" customHeight="1">
      <c r="A30" s="276">
        <v>61</v>
      </c>
      <c r="B30" s="325" t="s">
        <v>7985</v>
      </c>
      <c r="C30" s="274" t="s">
        <v>7986</v>
      </c>
      <c r="D30" s="276" t="s">
        <v>6664</v>
      </c>
      <c r="E30" s="608">
        <v>127.68</v>
      </c>
      <c r="F30" s="489">
        <v>35</v>
      </c>
      <c r="G30" s="553">
        <v>4</v>
      </c>
      <c r="H30" s="274" t="s">
        <v>8033</v>
      </c>
    </row>
    <row r="31" spans="1:8" s="63" customFormat="1" ht="18" customHeight="1">
      <c r="A31" s="276">
        <v>62</v>
      </c>
      <c r="B31" s="325" t="s">
        <v>7987</v>
      </c>
      <c r="C31" s="274" t="s">
        <v>7988</v>
      </c>
      <c r="D31" s="276" t="s">
        <v>6664</v>
      </c>
      <c r="E31" s="615">
        <v>323.911</v>
      </c>
      <c r="F31" s="489">
        <v>78</v>
      </c>
      <c r="G31" s="553">
        <v>8</v>
      </c>
      <c r="H31" s="274" t="s">
        <v>8034</v>
      </c>
    </row>
    <row r="32" spans="1:8" s="63" customFormat="1" ht="18" customHeight="1">
      <c r="A32" s="276">
        <v>63</v>
      </c>
      <c r="B32" s="325" t="s">
        <v>7989</v>
      </c>
      <c r="C32" s="274" t="s">
        <v>7988</v>
      </c>
      <c r="D32" s="276" t="s">
        <v>6664</v>
      </c>
      <c r="E32" s="615">
        <v>323.911</v>
      </c>
      <c r="F32" s="489">
        <v>39</v>
      </c>
      <c r="G32" s="553">
        <v>2</v>
      </c>
      <c r="H32" s="355" t="s">
        <v>8035</v>
      </c>
    </row>
    <row r="33" spans="1:8" s="63" customFormat="1" ht="18" customHeight="1">
      <c r="A33" s="276">
        <v>64</v>
      </c>
      <c r="B33" s="325" t="s">
        <v>7994</v>
      </c>
      <c r="C33" s="274" t="s">
        <v>7995</v>
      </c>
      <c r="D33" s="276" t="s">
        <v>6664</v>
      </c>
      <c r="E33" s="615">
        <v>188.29</v>
      </c>
      <c r="F33" s="489">
        <v>50</v>
      </c>
      <c r="G33" s="553">
        <v>9</v>
      </c>
      <c r="H33" s="274" t="s">
        <v>8036</v>
      </c>
    </row>
    <row r="34" spans="1:8" s="63" customFormat="1" ht="18" customHeight="1">
      <c r="A34" s="276">
        <v>65</v>
      </c>
      <c r="B34" s="325" t="s">
        <v>6970</v>
      </c>
      <c r="C34" s="274" t="s">
        <v>7996</v>
      </c>
      <c r="D34" s="276" t="s">
        <v>6971</v>
      </c>
      <c r="E34" s="608">
        <v>173.93</v>
      </c>
      <c r="F34" s="489">
        <v>58</v>
      </c>
      <c r="G34" s="553">
        <v>1</v>
      </c>
      <c r="H34" s="274"/>
    </row>
    <row r="35" spans="1:8" s="63" customFormat="1" ht="18" customHeight="1">
      <c r="A35" s="276">
        <v>66</v>
      </c>
      <c r="B35" s="609" t="s">
        <v>7997</v>
      </c>
      <c r="C35" s="274" t="s">
        <v>4571</v>
      </c>
      <c r="D35" s="276" t="s">
        <v>6972</v>
      </c>
      <c r="E35" s="608">
        <v>169.81</v>
      </c>
      <c r="F35" s="489">
        <v>40</v>
      </c>
      <c r="G35" s="553">
        <v>3</v>
      </c>
      <c r="H35" s="274" t="s">
        <v>8037</v>
      </c>
    </row>
    <row r="36" spans="1:8" s="63" customFormat="1" ht="18" customHeight="1">
      <c r="A36" s="276">
        <v>67</v>
      </c>
      <c r="B36" s="325" t="s">
        <v>7998</v>
      </c>
      <c r="C36" s="274" t="s">
        <v>7999</v>
      </c>
      <c r="D36" s="276" t="s">
        <v>7339</v>
      </c>
      <c r="E36" s="615">
        <v>195.62</v>
      </c>
      <c r="F36" s="489">
        <v>50</v>
      </c>
      <c r="G36" s="553" t="s">
        <v>4191</v>
      </c>
      <c r="H36" s="274"/>
    </row>
    <row r="37" spans="1:8" s="63" customFormat="1" ht="18" customHeight="1">
      <c r="A37" s="276">
        <v>68</v>
      </c>
      <c r="B37" s="325" t="s">
        <v>8000</v>
      </c>
      <c r="C37" s="274" t="s">
        <v>1223</v>
      </c>
      <c r="D37" s="276" t="s">
        <v>7340</v>
      </c>
      <c r="E37" s="615">
        <v>196.56</v>
      </c>
      <c r="F37" s="489">
        <v>45</v>
      </c>
      <c r="G37" s="553" t="s">
        <v>4191</v>
      </c>
      <c r="H37" s="274" t="s">
        <v>8038</v>
      </c>
    </row>
    <row r="38" spans="1:8" s="63" customFormat="1" ht="18" customHeight="1">
      <c r="A38" s="276">
        <v>69</v>
      </c>
      <c r="B38" s="325" t="s">
        <v>8001</v>
      </c>
      <c r="C38" s="274" t="s">
        <v>1227</v>
      </c>
      <c r="D38" s="276" t="s">
        <v>7340</v>
      </c>
      <c r="E38" s="608">
        <v>150.30000000000001</v>
      </c>
      <c r="F38" s="489">
        <v>50</v>
      </c>
      <c r="G38" s="553" t="s">
        <v>4191</v>
      </c>
      <c r="H38" s="274" t="s">
        <v>8039</v>
      </c>
    </row>
    <row r="39" spans="1:8" s="63" customFormat="1" ht="18" customHeight="1">
      <c r="A39" s="276">
        <v>70</v>
      </c>
      <c r="B39" s="609" t="s">
        <v>8002</v>
      </c>
      <c r="C39" s="274" t="s">
        <v>8003</v>
      </c>
      <c r="D39" s="276" t="s">
        <v>7340</v>
      </c>
      <c r="E39" s="608">
        <v>334.03</v>
      </c>
      <c r="F39" s="489">
        <v>62</v>
      </c>
      <c r="G39" s="553" t="s">
        <v>4191</v>
      </c>
      <c r="H39" s="274" t="s">
        <v>8040</v>
      </c>
    </row>
    <row r="40" spans="1:8" s="63" customFormat="1" ht="18" customHeight="1">
      <c r="A40" s="276">
        <v>71</v>
      </c>
      <c r="B40" s="325" t="s">
        <v>8004</v>
      </c>
      <c r="C40" s="274" t="s">
        <v>8003</v>
      </c>
      <c r="D40" s="276" t="s">
        <v>7340</v>
      </c>
      <c r="E40" s="608">
        <v>334.03</v>
      </c>
      <c r="F40" s="489">
        <v>61</v>
      </c>
      <c r="G40" s="553" t="s">
        <v>4191</v>
      </c>
      <c r="H40" s="274" t="s">
        <v>8041</v>
      </c>
    </row>
    <row r="41" spans="1:8" s="63" customFormat="1" ht="18" customHeight="1">
      <c r="A41" s="276">
        <v>72</v>
      </c>
      <c r="B41" s="609" t="s">
        <v>8005</v>
      </c>
      <c r="C41" s="274" t="s">
        <v>8006</v>
      </c>
      <c r="D41" s="276" t="s">
        <v>7992</v>
      </c>
      <c r="E41" s="608">
        <v>286.24</v>
      </c>
      <c r="F41" s="489">
        <v>45</v>
      </c>
      <c r="G41" s="553" t="s">
        <v>4191</v>
      </c>
      <c r="H41" s="274" t="s">
        <v>8042</v>
      </c>
    </row>
    <row r="42" spans="1:8" s="63" customFormat="1" ht="18" customHeight="1">
      <c r="A42" s="276">
        <v>73</v>
      </c>
      <c r="B42" s="325" t="s">
        <v>8007</v>
      </c>
      <c r="C42" s="274" t="s">
        <v>8006</v>
      </c>
      <c r="D42" s="276" t="s">
        <v>7992</v>
      </c>
      <c r="E42" s="615">
        <v>286.24</v>
      </c>
      <c r="F42" s="489">
        <v>13</v>
      </c>
      <c r="G42" s="553" t="s">
        <v>4191</v>
      </c>
      <c r="H42" s="274" t="s">
        <v>8043</v>
      </c>
    </row>
    <row r="43" spans="1:8" s="63" customFormat="1" ht="18" customHeight="1">
      <c r="A43" s="276">
        <v>74</v>
      </c>
      <c r="B43" s="325" t="s">
        <v>8008</v>
      </c>
      <c r="C43" s="274" t="s">
        <v>8009</v>
      </c>
      <c r="D43" s="276" t="s">
        <v>7992</v>
      </c>
      <c r="E43" s="615">
        <v>309.04000000000002</v>
      </c>
      <c r="F43" s="489">
        <v>44</v>
      </c>
      <c r="G43" s="553" t="s">
        <v>4191</v>
      </c>
      <c r="H43" s="274" t="s">
        <v>8044</v>
      </c>
    </row>
    <row r="44" spans="1:8" s="63" customFormat="1" ht="18" customHeight="1">
      <c r="A44" s="276">
        <v>75</v>
      </c>
      <c r="B44" s="325" t="s">
        <v>8010</v>
      </c>
      <c r="C44" s="274" t="s">
        <v>8009</v>
      </c>
      <c r="D44" s="276" t="s">
        <v>7992</v>
      </c>
      <c r="E44" s="608">
        <v>309.04000000000002</v>
      </c>
      <c r="F44" s="489">
        <v>35</v>
      </c>
      <c r="G44" s="553" t="s">
        <v>4191</v>
      </c>
      <c r="H44" s="274" t="s">
        <v>8045</v>
      </c>
    </row>
    <row r="45" spans="1:8" s="63" customFormat="1" ht="18" customHeight="1">
      <c r="A45" s="276">
        <v>76</v>
      </c>
      <c r="B45" s="325" t="s">
        <v>7990</v>
      </c>
      <c r="C45" s="274" t="s">
        <v>7991</v>
      </c>
      <c r="D45" s="276" t="s">
        <v>7992</v>
      </c>
      <c r="E45" s="615">
        <v>361.01</v>
      </c>
      <c r="F45" s="489">
        <v>39</v>
      </c>
      <c r="G45" s="553">
        <v>4</v>
      </c>
      <c r="H45" s="355" t="s">
        <v>9135</v>
      </c>
    </row>
    <row r="46" spans="1:8" s="63" customFormat="1" ht="18" customHeight="1">
      <c r="A46" s="276">
        <v>77</v>
      </c>
      <c r="B46" s="325" t="s">
        <v>7993</v>
      </c>
      <c r="C46" s="274" t="s">
        <v>7991</v>
      </c>
      <c r="D46" s="276" t="s">
        <v>7992</v>
      </c>
      <c r="E46" s="615">
        <v>361.01</v>
      </c>
      <c r="F46" s="489">
        <v>32</v>
      </c>
      <c r="G46" s="553">
        <v>4</v>
      </c>
      <c r="H46" s="274" t="s">
        <v>9136</v>
      </c>
    </row>
    <row r="47" spans="1:8" s="63" customFormat="1" ht="17.149999999999999" customHeight="1">
      <c r="A47" s="2743" t="s">
        <v>9109</v>
      </c>
      <c r="E47" s="68"/>
      <c r="F47" s="614"/>
      <c r="G47" s="614"/>
      <c r="H47" s="68" t="s">
        <v>1237</v>
      </c>
    </row>
  </sheetData>
  <sheetProtection algorithmName="SHA-512" hashValue="/KkRkL3BFBLcWYQe2EwsR5P+hCNG2he+idpeI5Kgf9YeQ3EOwYFTnw8xlcKZJtLZBqz6VOu31DuD3SDRs/9aaw==" saltValue="NdGWRIPLgnQj2A4KQBPVcg==" spinCount="100000" sheet="1" objects="1" scenarios="1"/>
  <customSheetViews>
    <customSheetView guid="{0048CC1A-5574-4F72-829A-CCCEAA565538}" showPageBreaks="1" fitToPage="1" printArea="1" view="pageBreakPreview">
      <selection activeCell="A2" sqref="A2:D2"/>
      <pageMargins left="0.78740157480314965" right="0.78740157480314965" top="0.98425196850393704" bottom="0.78740157480314965" header="0.51181102362204722" footer="0.51181102362204722"/>
      <printOptions horizontalCentered="1"/>
      <headerFooter alignWithMargins="0"/>
    </customSheetView>
    <customSheetView guid="{26B164F3-B659-4B9F-AB6F-C19AF25BA7B7}" showPageBreaks="1" fitToPage="1" printArea="1" view="pageBreakPreview">
      <selection activeCell="G43" sqref="G43"/>
      <pageMargins left="0.78740157480314965" right="0.78740157480314965" top="0.98425196850393704" bottom="0.78740157480314965" header="0.51181102362204722" footer="0.51181102362204722"/>
      <printOptions horizontalCentered="1"/>
      <headerFooter alignWithMargins="0"/>
    </customSheetView>
  </customSheetViews>
  <mergeCells count="2">
    <mergeCell ref="A1:D1"/>
    <mergeCell ref="A2:D2"/>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Z67"/>
  <sheetViews>
    <sheetView view="pageBreakPreview" topLeftCell="A22" zoomScaleNormal="100" zoomScaleSheetLayoutView="100" workbookViewId="0">
      <selection activeCell="W19" sqref="W19"/>
    </sheetView>
  </sheetViews>
  <sheetFormatPr defaultColWidth="9" defaultRowHeight="13"/>
  <cols>
    <col min="1" max="1" width="12.58203125" style="618" customWidth="1"/>
    <col min="2" max="2" width="10.58203125" style="618" customWidth="1"/>
    <col min="3" max="3" width="11.58203125" style="618" customWidth="1"/>
    <col min="4" max="4" width="10.58203125" style="618" customWidth="1"/>
    <col min="5" max="5" width="12.58203125" style="618" customWidth="1"/>
    <col min="6" max="6" width="10.58203125" style="618" customWidth="1"/>
    <col min="7" max="7" width="11.58203125" style="618" customWidth="1"/>
    <col min="8" max="8" width="10.58203125" style="618" customWidth="1"/>
    <col min="9" max="9" width="5.08203125" style="618" customWidth="1"/>
    <col min="10" max="18" width="10.58203125" style="1894" hidden="1" customWidth="1"/>
    <col min="19" max="19" width="10.58203125" style="1894" customWidth="1"/>
    <col min="20" max="20" width="9" style="1894"/>
    <col min="21" max="16384" width="9" style="618"/>
  </cols>
  <sheetData>
    <row r="1" spans="1:26" s="1161" customFormat="1" ht="20.149999999999999" customHeight="1">
      <c r="A1" s="2979" t="str">
        <f>HYPERLINK("#", "【目次に戻る】")</f>
        <v>【目次に戻る】</v>
      </c>
      <c r="B1" s="3706"/>
      <c r="C1" s="3706"/>
      <c r="D1" s="3706"/>
      <c r="E1" s="1184"/>
      <c r="F1" s="1184"/>
      <c r="G1" s="1184"/>
      <c r="H1" s="1184"/>
      <c r="I1" s="1184"/>
      <c r="J1" s="1893"/>
      <c r="K1" s="1893"/>
      <c r="L1" s="1893"/>
      <c r="M1" s="1893"/>
      <c r="N1" s="1893"/>
      <c r="O1" s="1893"/>
      <c r="P1" s="1893"/>
      <c r="Q1" s="1893"/>
      <c r="R1" s="1893"/>
      <c r="S1" s="1893"/>
      <c r="T1" s="1893"/>
      <c r="U1" s="1184"/>
      <c r="V1" s="1184"/>
      <c r="W1" s="1184"/>
      <c r="X1" s="1184"/>
      <c r="Y1" s="1184"/>
      <c r="Z1" s="1184"/>
    </row>
    <row r="2" spans="1:26" s="1161" customFormat="1" ht="20.149999999999999" customHeight="1">
      <c r="A2" s="3706" t="str">
        <f>HYPERLINK("#", "【業務所管課別目次に戻る】")</f>
        <v>【業務所管課別目次に戻る】</v>
      </c>
      <c r="B2" s="3706"/>
      <c r="C2" s="3706"/>
      <c r="D2" s="3706"/>
      <c r="E2" s="1184"/>
      <c r="F2" s="1184"/>
      <c r="G2" s="1184"/>
      <c r="H2" s="1184"/>
      <c r="I2" s="1184"/>
      <c r="J2" s="1893"/>
      <c r="K2" s="1893"/>
      <c r="L2" s="1893"/>
      <c r="M2" s="1893"/>
      <c r="N2" s="1893"/>
      <c r="O2" s="1893"/>
      <c r="P2" s="1893"/>
      <c r="Q2" s="1893"/>
      <c r="R2" s="1893"/>
      <c r="S2" s="1893"/>
      <c r="T2" s="1893"/>
      <c r="U2" s="1184"/>
      <c r="V2" s="1184"/>
      <c r="W2" s="1184"/>
      <c r="X2" s="1184"/>
      <c r="Y2" s="1184"/>
      <c r="Z2" s="1184"/>
    </row>
    <row r="3" spans="1:26" s="629" customFormat="1" ht="15" customHeight="1">
      <c r="A3" s="482" t="s">
        <v>1268</v>
      </c>
      <c r="B3" s="482"/>
      <c r="C3" s="399"/>
      <c r="D3" s="192"/>
      <c r="E3" s="482"/>
      <c r="F3" s="192"/>
      <c r="H3" s="657" t="str">
        <f>M3</f>
        <v>（令和8年5月31日現在）</v>
      </c>
      <c r="J3" s="1188" t="s">
        <v>5205</v>
      </c>
      <c r="K3" s="1437"/>
      <c r="L3" s="1189" t="s">
        <v>4618</v>
      </c>
      <c r="M3" s="1525" t="str">
        <f>"（"&amp;設定!$B$4&amp;設定!$C$4&amp;"年5月31日現在）"</f>
        <v>（令和8年5月31日現在）</v>
      </c>
      <c r="N3" s="1894"/>
      <c r="O3" s="1894"/>
      <c r="P3" s="1894"/>
      <c r="Q3" s="1894"/>
      <c r="R3" s="1894"/>
      <c r="S3" s="1894"/>
      <c r="T3" s="1894"/>
    </row>
    <row r="4" spans="1:26" s="199" customFormat="1" ht="24">
      <c r="A4" s="655" t="s">
        <v>1267</v>
      </c>
      <c r="B4" s="559" t="s">
        <v>1266</v>
      </c>
      <c r="C4" s="656" t="s">
        <v>1265</v>
      </c>
      <c r="D4" s="2751" t="s">
        <v>6826</v>
      </c>
      <c r="E4" s="1339" t="s">
        <v>1267</v>
      </c>
      <c r="F4" s="559" t="s">
        <v>1266</v>
      </c>
      <c r="G4" s="559" t="s">
        <v>1265</v>
      </c>
      <c r="H4" s="560" t="s">
        <v>6826</v>
      </c>
      <c r="J4" s="1405"/>
      <c r="K4" s="1192"/>
      <c r="L4" s="1189" t="s">
        <v>4619</v>
      </c>
      <c r="M4" s="1460" t="s">
        <v>5263</v>
      </c>
      <c r="N4" s="1874" t="str">
        <f>HYPERLINK("#", "統計表リンク")</f>
        <v>統計表リンク</v>
      </c>
      <c r="O4" s="1192"/>
      <c r="P4" s="1192"/>
      <c r="Q4" s="1192"/>
      <c r="R4" s="1192"/>
      <c r="S4" s="1192"/>
      <c r="T4" s="1192"/>
    </row>
    <row r="5" spans="1:26" s="199" customFormat="1" ht="15" customHeight="1">
      <c r="A5" s="3628" t="s">
        <v>262</v>
      </c>
      <c r="B5" s="3629"/>
      <c r="C5" s="3630"/>
      <c r="D5" s="2752">
        <f>M6</f>
        <v>9367</v>
      </c>
      <c r="E5" s="1340" t="s">
        <v>7360</v>
      </c>
      <c r="F5" s="650" t="s">
        <v>4362</v>
      </c>
      <c r="G5" s="649" t="s">
        <v>4345</v>
      </c>
      <c r="H5" s="648">
        <f>R6</f>
        <v>99</v>
      </c>
      <c r="I5" s="654"/>
      <c r="J5" s="1478" t="s">
        <v>5845</v>
      </c>
      <c r="K5" s="1422" t="s">
        <v>5846</v>
      </c>
      <c r="L5" s="1422" t="s">
        <v>5847</v>
      </c>
      <c r="M5" s="1422" t="s">
        <v>5848</v>
      </c>
      <c r="N5" s="1861"/>
      <c r="O5" s="1478" t="s">
        <v>5845</v>
      </c>
      <c r="P5" s="1422" t="s">
        <v>5846</v>
      </c>
      <c r="Q5" s="1422" t="s">
        <v>5847</v>
      </c>
      <c r="R5" s="1422" t="s">
        <v>5848</v>
      </c>
      <c r="S5" s="1192"/>
      <c r="T5" s="1192"/>
    </row>
    <row r="6" spans="1:26" s="199" customFormat="1" ht="15" customHeight="1">
      <c r="A6" s="329" t="s">
        <v>4343</v>
      </c>
      <c r="B6" s="331" t="s">
        <v>4357</v>
      </c>
      <c r="C6" s="649" t="s">
        <v>4346</v>
      </c>
      <c r="D6" s="2752">
        <f t="shared" ref="D6:D29" si="0">M7</f>
        <v>102</v>
      </c>
      <c r="E6" s="1340" t="s">
        <v>7361</v>
      </c>
      <c r="F6" s="331" t="s">
        <v>4362</v>
      </c>
      <c r="G6" s="649" t="s">
        <v>4346</v>
      </c>
      <c r="H6" s="648">
        <f t="shared" ref="H6:H28" si="1">R7</f>
        <v>185</v>
      </c>
      <c r="J6" s="1478" t="s">
        <v>9139</v>
      </c>
      <c r="K6" s="1422" t="s">
        <v>4191</v>
      </c>
      <c r="L6" s="1422" t="s">
        <v>4191</v>
      </c>
      <c r="M6" s="1883">
        <v>9367</v>
      </c>
      <c r="N6" s="1861"/>
      <c r="O6" s="1478" t="s">
        <v>9159</v>
      </c>
      <c r="P6" s="1422" t="s">
        <v>4362</v>
      </c>
      <c r="Q6" s="1422" t="s">
        <v>4345</v>
      </c>
      <c r="R6" s="1883">
        <v>99</v>
      </c>
      <c r="S6" s="1192"/>
      <c r="T6" s="1192"/>
    </row>
    <row r="7" spans="1:26" s="199" customFormat="1" ht="15" customHeight="1">
      <c r="A7" s="329" t="s">
        <v>7341</v>
      </c>
      <c r="B7" s="653" t="s">
        <v>4358</v>
      </c>
      <c r="C7" s="649" t="s">
        <v>4345</v>
      </c>
      <c r="D7" s="2752">
        <f t="shared" si="0"/>
        <v>206</v>
      </c>
      <c r="E7" s="1340" t="s">
        <v>7362</v>
      </c>
      <c r="F7" s="653" t="s">
        <v>4357</v>
      </c>
      <c r="G7" s="649" t="s">
        <v>4345</v>
      </c>
      <c r="H7" s="648">
        <f t="shared" si="1"/>
        <v>306</v>
      </c>
      <c r="J7" s="1478" t="s">
        <v>4343</v>
      </c>
      <c r="K7" s="1422" t="s">
        <v>4357</v>
      </c>
      <c r="L7" s="1422" t="s">
        <v>4346</v>
      </c>
      <c r="M7" s="1883">
        <v>102</v>
      </c>
      <c r="N7" s="1861"/>
      <c r="O7" s="1478" t="s">
        <v>9160</v>
      </c>
      <c r="P7" s="1422" t="s">
        <v>4362</v>
      </c>
      <c r="Q7" s="1422" t="s">
        <v>4346</v>
      </c>
      <c r="R7" s="1883">
        <v>185</v>
      </c>
      <c r="S7" s="1192"/>
      <c r="T7" s="1192"/>
    </row>
    <row r="8" spans="1:26" s="199" customFormat="1" ht="15" customHeight="1">
      <c r="A8" s="329" t="s">
        <v>7342</v>
      </c>
      <c r="B8" s="331" t="s">
        <v>661</v>
      </c>
      <c r="C8" s="649" t="s">
        <v>8851</v>
      </c>
      <c r="D8" s="2752">
        <f t="shared" si="0"/>
        <v>227</v>
      </c>
      <c r="E8" s="1340" t="s">
        <v>7363</v>
      </c>
      <c r="F8" s="331" t="s">
        <v>4311</v>
      </c>
      <c r="G8" s="649" t="s">
        <v>4345</v>
      </c>
      <c r="H8" s="648">
        <f t="shared" si="1"/>
        <v>198</v>
      </c>
      <c r="J8" s="1478" t="s">
        <v>9140</v>
      </c>
      <c r="K8" s="1422" t="s">
        <v>4358</v>
      </c>
      <c r="L8" s="1422" t="s">
        <v>4345</v>
      </c>
      <c r="M8" s="1883">
        <v>206</v>
      </c>
      <c r="N8" s="1861"/>
      <c r="O8" s="1478" t="s">
        <v>9161</v>
      </c>
      <c r="P8" s="1422" t="s">
        <v>4357</v>
      </c>
      <c r="Q8" s="1422" t="s">
        <v>4345</v>
      </c>
      <c r="R8" s="1883">
        <v>306</v>
      </c>
      <c r="S8" s="1192"/>
      <c r="T8" s="1192"/>
    </row>
    <row r="9" spans="1:26" s="199" customFormat="1" ht="15" customHeight="1">
      <c r="A9" s="329" t="s">
        <v>7343</v>
      </c>
      <c r="B9" s="331" t="s">
        <v>4360</v>
      </c>
      <c r="C9" s="649" t="s">
        <v>8851</v>
      </c>
      <c r="D9" s="2752">
        <f t="shared" si="0"/>
        <v>79</v>
      </c>
      <c r="E9" s="1340" t="s">
        <v>4351</v>
      </c>
      <c r="F9" s="331" t="s">
        <v>4311</v>
      </c>
      <c r="G9" s="649" t="s">
        <v>4346</v>
      </c>
      <c r="H9" s="648">
        <f t="shared" si="1"/>
        <v>216</v>
      </c>
      <c r="J9" s="1478" t="s">
        <v>9141</v>
      </c>
      <c r="K9" s="1422" t="s">
        <v>661</v>
      </c>
      <c r="L9" s="1422" t="s">
        <v>8851</v>
      </c>
      <c r="M9" s="1883">
        <v>227</v>
      </c>
      <c r="N9" s="1861"/>
      <c r="O9" s="1478" t="s">
        <v>9162</v>
      </c>
      <c r="P9" s="1422" t="s">
        <v>4311</v>
      </c>
      <c r="Q9" s="1422" t="s">
        <v>4345</v>
      </c>
      <c r="R9" s="1883">
        <v>198</v>
      </c>
      <c r="S9" s="1192"/>
      <c r="T9" s="1192"/>
    </row>
    <row r="10" spans="1:26" s="199" customFormat="1" ht="15" customHeight="1">
      <c r="A10" s="329" t="s">
        <v>7344</v>
      </c>
      <c r="B10" s="652" t="s">
        <v>4358</v>
      </c>
      <c r="C10" s="649" t="s">
        <v>4344</v>
      </c>
      <c r="D10" s="2752">
        <f t="shared" si="0"/>
        <v>155</v>
      </c>
      <c r="E10" s="1340" t="s">
        <v>7364</v>
      </c>
      <c r="F10" s="652" t="s">
        <v>4359</v>
      </c>
      <c r="G10" s="649" t="s">
        <v>4344</v>
      </c>
      <c r="H10" s="648">
        <f t="shared" si="1"/>
        <v>134</v>
      </c>
      <c r="J10" s="1478" t="s">
        <v>9142</v>
      </c>
      <c r="K10" s="1422" t="s">
        <v>4360</v>
      </c>
      <c r="L10" s="1422" t="s">
        <v>8851</v>
      </c>
      <c r="M10" s="1883">
        <v>79</v>
      </c>
      <c r="N10" s="1861"/>
      <c r="O10" s="1478" t="s">
        <v>4351</v>
      </c>
      <c r="P10" s="1422" t="s">
        <v>4311</v>
      </c>
      <c r="Q10" s="1422" t="s">
        <v>4346</v>
      </c>
      <c r="R10" s="1883">
        <v>216</v>
      </c>
      <c r="S10" s="1192"/>
      <c r="T10" s="1192"/>
    </row>
    <row r="11" spans="1:26" s="199" customFormat="1" ht="15" customHeight="1">
      <c r="A11" s="329" t="s">
        <v>7345</v>
      </c>
      <c r="B11" s="652" t="s">
        <v>4361</v>
      </c>
      <c r="C11" s="649" t="s">
        <v>4345</v>
      </c>
      <c r="D11" s="2752">
        <f t="shared" si="0"/>
        <v>159</v>
      </c>
      <c r="E11" s="1340" t="s">
        <v>7365</v>
      </c>
      <c r="F11" s="652" t="s">
        <v>4367</v>
      </c>
      <c r="G11" s="649" t="s">
        <v>8851</v>
      </c>
      <c r="H11" s="648">
        <f t="shared" si="1"/>
        <v>362</v>
      </c>
      <c r="J11" s="1478" t="s">
        <v>9143</v>
      </c>
      <c r="K11" s="1422" t="s">
        <v>4358</v>
      </c>
      <c r="L11" s="1422" t="s">
        <v>4344</v>
      </c>
      <c r="M11" s="1883">
        <v>155</v>
      </c>
      <c r="N11" s="1861"/>
      <c r="O11" s="1478" t="s">
        <v>9163</v>
      </c>
      <c r="P11" s="1422" t="s">
        <v>4359</v>
      </c>
      <c r="Q11" s="1422" t="s">
        <v>4344</v>
      </c>
      <c r="R11" s="1883">
        <v>134</v>
      </c>
      <c r="S11" s="1192"/>
      <c r="T11" s="1192"/>
    </row>
    <row r="12" spans="1:26" s="199" customFormat="1" ht="15" customHeight="1">
      <c r="A12" s="329" t="s">
        <v>7346</v>
      </c>
      <c r="B12" s="652" t="s">
        <v>4362</v>
      </c>
      <c r="C12" s="649" t="s">
        <v>4346</v>
      </c>
      <c r="D12" s="2752">
        <f t="shared" si="0"/>
        <v>184</v>
      </c>
      <c r="E12" s="1340" t="s">
        <v>7366</v>
      </c>
      <c r="F12" s="652" t="s">
        <v>4368</v>
      </c>
      <c r="G12" s="649" t="s">
        <v>8851</v>
      </c>
      <c r="H12" s="648">
        <f t="shared" si="1"/>
        <v>224</v>
      </c>
      <c r="J12" s="1478" t="s">
        <v>9144</v>
      </c>
      <c r="K12" s="1422" t="s">
        <v>4361</v>
      </c>
      <c r="L12" s="1422" t="s">
        <v>4345</v>
      </c>
      <c r="M12" s="1883">
        <v>159</v>
      </c>
      <c r="N12" s="1861"/>
      <c r="O12" s="1478" t="s">
        <v>9164</v>
      </c>
      <c r="P12" s="1422" t="s">
        <v>4367</v>
      </c>
      <c r="Q12" s="1422" t="s">
        <v>8851</v>
      </c>
      <c r="R12" s="1883">
        <v>362</v>
      </c>
      <c r="S12" s="1192"/>
      <c r="T12" s="1192"/>
    </row>
    <row r="13" spans="1:26" s="199" customFormat="1" ht="15" customHeight="1">
      <c r="A13" s="329" t="s">
        <v>4347</v>
      </c>
      <c r="B13" s="652" t="s">
        <v>4311</v>
      </c>
      <c r="C13" s="649" t="s">
        <v>4345</v>
      </c>
      <c r="D13" s="2752">
        <f t="shared" si="0"/>
        <v>150</v>
      </c>
      <c r="E13" s="1340" t="s">
        <v>7367</v>
      </c>
      <c r="F13" s="652" t="s">
        <v>4357</v>
      </c>
      <c r="G13" s="649" t="s">
        <v>4345</v>
      </c>
      <c r="H13" s="648">
        <f t="shared" si="1"/>
        <v>202</v>
      </c>
      <c r="J13" s="1478" t="s">
        <v>9145</v>
      </c>
      <c r="K13" s="1422" t="s">
        <v>4362</v>
      </c>
      <c r="L13" s="1422" t="s">
        <v>4346</v>
      </c>
      <c r="M13" s="1883">
        <v>184</v>
      </c>
      <c r="N13" s="1861"/>
      <c r="O13" s="1478" t="s">
        <v>9165</v>
      </c>
      <c r="P13" s="1422" t="s">
        <v>4368</v>
      </c>
      <c r="Q13" s="1422" t="s">
        <v>8851</v>
      </c>
      <c r="R13" s="1883">
        <v>224</v>
      </c>
      <c r="S13" s="1192"/>
      <c r="T13" s="1192"/>
    </row>
    <row r="14" spans="1:26" s="199" customFormat="1" ht="15" customHeight="1">
      <c r="A14" s="329" t="s">
        <v>7347</v>
      </c>
      <c r="B14" s="652" t="s">
        <v>4362</v>
      </c>
      <c r="C14" s="649" t="s">
        <v>4345</v>
      </c>
      <c r="D14" s="2752">
        <f t="shared" si="0"/>
        <v>281</v>
      </c>
      <c r="E14" s="1340" t="s">
        <v>4352</v>
      </c>
      <c r="F14" s="652" t="s">
        <v>4369</v>
      </c>
      <c r="G14" s="649" t="s">
        <v>4345</v>
      </c>
      <c r="H14" s="648">
        <f t="shared" si="1"/>
        <v>376</v>
      </c>
      <c r="J14" s="1478" t="s">
        <v>4347</v>
      </c>
      <c r="K14" s="1422" t="s">
        <v>4311</v>
      </c>
      <c r="L14" s="1422" t="s">
        <v>4345</v>
      </c>
      <c r="M14" s="1883">
        <v>150</v>
      </c>
      <c r="N14" s="1861"/>
      <c r="O14" s="1478" t="s">
        <v>9166</v>
      </c>
      <c r="P14" s="1422" t="s">
        <v>4357</v>
      </c>
      <c r="Q14" s="1422" t="s">
        <v>4345</v>
      </c>
      <c r="R14" s="1883">
        <v>202</v>
      </c>
      <c r="S14" s="1192"/>
      <c r="T14" s="1192"/>
    </row>
    <row r="15" spans="1:26" s="199" customFormat="1" ht="15" customHeight="1">
      <c r="A15" s="329" t="s">
        <v>7348</v>
      </c>
      <c r="B15" s="652" t="s">
        <v>4358</v>
      </c>
      <c r="C15" s="649" t="s">
        <v>4345</v>
      </c>
      <c r="D15" s="2752">
        <f t="shared" si="0"/>
        <v>176</v>
      </c>
      <c r="E15" s="1340" t="s">
        <v>4353</v>
      </c>
      <c r="F15" s="652" t="s">
        <v>4311</v>
      </c>
      <c r="G15" s="649" t="s">
        <v>4345</v>
      </c>
      <c r="H15" s="648">
        <f t="shared" si="1"/>
        <v>111</v>
      </c>
      <c r="J15" s="1478" t="s">
        <v>9146</v>
      </c>
      <c r="K15" s="1422" t="s">
        <v>4362</v>
      </c>
      <c r="L15" s="1422" t="s">
        <v>4345</v>
      </c>
      <c r="M15" s="1883">
        <v>281</v>
      </c>
      <c r="N15" s="1861"/>
      <c r="O15" s="1478" t="s">
        <v>4352</v>
      </c>
      <c r="P15" s="1422" t="s">
        <v>4369</v>
      </c>
      <c r="Q15" s="1422" t="s">
        <v>4345</v>
      </c>
      <c r="R15" s="1883">
        <v>376</v>
      </c>
      <c r="S15" s="1192"/>
      <c r="T15" s="1192"/>
    </row>
    <row r="16" spans="1:26" s="199" customFormat="1" ht="15" customHeight="1">
      <c r="A16" s="329" t="s">
        <v>7349</v>
      </c>
      <c r="B16" s="652" t="s">
        <v>4315</v>
      </c>
      <c r="C16" s="649" t="s">
        <v>4344</v>
      </c>
      <c r="D16" s="2752">
        <f t="shared" si="0"/>
        <v>293</v>
      </c>
      <c r="E16" s="1340" t="s">
        <v>7368</v>
      </c>
      <c r="F16" s="652" t="s">
        <v>4370</v>
      </c>
      <c r="G16" s="649" t="s">
        <v>8851</v>
      </c>
      <c r="H16" s="648">
        <f t="shared" si="1"/>
        <v>169</v>
      </c>
      <c r="J16" s="1478" t="s">
        <v>9147</v>
      </c>
      <c r="K16" s="1422" t="s">
        <v>4358</v>
      </c>
      <c r="L16" s="1422" t="s">
        <v>4345</v>
      </c>
      <c r="M16" s="1883">
        <v>176</v>
      </c>
      <c r="N16" s="1861"/>
      <c r="O16" s="1478" t="s">
        <v>4353</v>
      </c>
      <c r="P16" s="1422" t="s">
        <v>4311</v>
      </c>
      <c r="Q16" s="1422" t="s">
        <v>4345</v>
      </c>
      <c r="R16" s="1883">
        <v>111</v>
      </c>
      <c r="S16" s="1192"/>
      <c r="T16" s="1192"/>
    </row>
    <row r="17" spans="1:20" s="199" customFormat="1" ht="15" customHeight="1">
      <c r="A17" s="329" t="s">
        <v>7350</v>
      </c>
      <c r="B17" s="652" t="s">
        <v>4358</v>
      </c>
      <c r="C17" s="649" t="s">
        <v>4345</v>
      </c>
      <c r="D17" s="2752">
        <f t="shared" si="0"/>
        <v>166</v>
      </c>
      <c r="E17" s="1340" t="s">
        <v>7369</v>
      </c>
      <c r="F17" s="652" t="s">
        <v>661</v>
      </c>
      <c r="G17" s="649" t="s">
        <v>4346</v>
      </c>
      <c r="H17" s="648">
        <f t="shared" si="1"/>
        <v>126</v>
      </c>
      <c r="J17" s="1478" t="s">
        <v>9148</v>
      </c>
      <c r="K17" s="1422" t="s">
        <v>4315</v>
      </c>
      <c r="L17" s="1422" t="s">
        <v>4344</v>
      </c>
      <c r="M17" s="1883">
        <v>293</v>
      </c>
      <c r="N17" s="1861"/>
      <c r="O17" s="1478" t="s">
        <v>9167</v>
      </c>
      <c r="P17" s="1422" t="s">
        <v>4370</v>
      </c>
      <c r="Q17" s="1422" t="s">
        <v>8851</v>
      </c>
      <c r="R17" s="1883">
        <v>169</v>
      </c>
      <c r="S17" s="1192"/>
      <c r="T17" s="1192"/>
    </row>
    <row r="18" spans="1:20" s="199" customFormat="1" ht="15" customHeight="1">
      <c r="A18" s="329" t="s">
        <v>7351</v>
      </c>
      <c r="B18" s="652" t="s">
        <v>4360</v>
      </c>
      <c r="C18" s="649" t="s">
        <v>8852</v>
      </c>
      <c r="D18" s="2752">
        <f t="shared" si="0"/>
        <v>239</v>
      </c>
      <c r="E18" s="1340" t="s">
        <v>4354</v>
      </c>
      <c r="F18" s="652" t="s">
        <v>4311</v>
      </c>
      <c r="G18" s="649" t="s">
        <v>4345</v>
      </c>
      <c r="H18" s="648">
        <f t="shared" si="1"/>
        <v>110</v>
      </c>
      <c r="J18" s="1478" t="s">
        <v>9149</v>
      </c>
      <c r="K18" s="1422" t="s">
        <v>4358</v>
      </c>
      <c r="L18" s="1422" t="s">
        <v>4345</v>
      </c>
      <c r="M18" s="1883">
        <v>166</v>
      </c>
      <c r="N18" s="1861"/>
      <c r="O18" s="1478" t="s">
        <v>9168</v>
      </c>
      <c r="P18" s="1422" t="s">
        <v>661</v>
      </c>
      <c r="Q18" s="1422" t="s">
        <v>4346</v>
      </c>
      <c r="R18" s="1883">
        <v>126</v>
      </c>
      <c r="S18" s="1192"/>
      <c r="T18" s="1192"/>
    </row>
    <row r="19" spans="1:20" s="199" customFormat="1" ht="15" customHeight="1">
      <c r="A19" s="651" t="s">
        <v>7352</v>
      </c>
      <c r="B19" s="650" t="s">
        <v>661</v>
      </c>
      <c r="C19" s="649" t="s">
        <v>4344</v>
      </c>
      <c r="D19" s="2752">
        <f t="shared" si="0"/>
        <v>195</v>
      </c>
      <c r="E19" s="1341" t="s">
        <v>7370</v>
      </c>
      <c r="F19" s="650" t="s">
        <v>721</v>
      </c>
      <c r="G19" s="649" t="s">
        <v>8852</v>
      </c>
      <c r="H19" s="648">
        <f t="shared" si="1"/>
        <v>123</v>
      </c>
      <c r="J19" s="1478" t="s">
        <v>9150</v>
      </c>
      <c r="K19" s="1422" t="s">
        <v>4360</v>
      </c>
      <c r="L19" s="1422" t="s">
        <v>8852</v>
      </c>
      <c r="M19" s="1883">
        <v>239</v>
      </c>
      <c r="N19" s="1861"/>
      <c r="O19" s="1478" t="s">
        <v>4354</v>
      </c>
      <c r="P19" s="1422" t="s">
        <v>4311</v>
      </c>
      <c r="Q19" s="1422" t="s">
        <v>4345</v>
      </c>
      <c r="R19" s="1883">
        <v>110</v>
      </c>
      <c r="S19" s="1192"/>
      <c r="T19" s="1192"/>
    </row>
    <row r="20" spans="1:20" s="199" customFormat="1" ht="15" customHeight="1">
      <c r="A20" s="329" t="s">
        <v>7353</v>
      </c>
      <c r="B20" s="650" t="s">
        <v>4360</v>
      </c>
      <c r="C20" s="649" t="s">
        <v>8852</v>
      </c>
      <c r="D20" s="2752">
        <f t="shared" si="0"/>
        <v>229</v>
      </c>
      <c r="E20" s="1340" t="s">
        <v>4355</v>
      </c>
      <c r="F20" s="650" t="s">
        <v>1053</v>
      </c>
      <c r="G20" s="649" t="s">
        <v>4346</v>
      </c>
      <c r="H20" s="648">
        <f t="shared" si="1"/>
        <v>195</v>
      </c>
      <c r="J20" s="1478" t="s">
        <v>9151</v>
      </c>
      <c r="K20" s="1422" t="s">
        <v>661</v>
      </c>
      <c r="L20" s="1422" t="s">
        <v>4344</v>
      </c>
      <c r="M20" s="1883">
        <v>195</v>
      </c>
      <c r="N20" s="1861"/>
      <c r="O20" s="1478" t="s">
        <v>9169</v>
      </c>
      <c r="P20" s="1422" t="s">
        <v>721</v>
      </c>
      <c r="Q20" s="1422" t="s">
        <v>8852</v>
      </c>
      <c r="R20" s="1883">
        <v>123</v>
      </c>
      <c r="S20" s="1192"/>
      <c r="T20" s="1192"/>
    </row>
    <row r="21" spans="1:20" s="199" customFormat="1" ht="15" customHeight="1">
      <c r="A21" s="329" t="s">
        <v>7354</v>
      </c>
      <c r="B21" s="650" t="s">
        <v>4363</v>
      </c>
      <c r="C21" s="649" t="s">
        <v>4346</v>
      </c>
      <c r="D21" s="2752">
        <f t="shared" si="0"/>
        <v>159</v>
      </c>
      <c r="E21" s="1340" t="s">
        <v>4356</v>
      </c>
      <c r="F21" s="650" t="s">
        <v>4364</v>
      </c>
      <c r="G21" s="649" t="s">
        <v>4344</v>
      </c>
      <c r="H21" s="648">
        <f t="shared" si="1"/>
        <v>190</v>
      </c>
      <c r="J21" s="1478" t="s">
        <v>9152</v>
      </c>
      <c r="K21" s="1422" t="s">
        <v>4360</v>
      </c>
      <c r="L21" s="1422" t="s">
        <v>8852</v>
      </c>
      <c r="M21" s="1883">
        <v>229</v>
      </c>
      <c r="N21" s="1861"/>
      <c r="O21" s="1478" t="s">
        <v>4355</v>
      </c>
      <c r="P21" s="1422" t="s">
        <v>1053</v>
      </c>
      <c r="Q21" s="1422" t="s">
        <v>4346</v>
      </c>
      <c r="R21" s="1883">
        <v>195</v>
      </c>
      <c r="S21" s="1192"/>
      <c r="T21" s="1192"/>
    </row>
    <row r="22" spans="1:20" s="199" customFormat="1" ht="15" customHeight="1">
      <c r="A22" s="329" t="s">
        <v>4348</v>
      </c>
      <c r="B22" s="650" t="s">
        <v>4364</v>
      </c>
      <c r="C22" s="649" t="s">
        <v>4345</v>
      </c>
      <c r="D22" s="2752">
        <f t="shared" si="0"/>
        <v>226</v>
      </c>
      <c r="E22" s="1340" t="s">
        <v>7371</v>
      </c>
      <c r="F22" s="650" t="s">
        <v>681</v>
      </c>
      <c r="G22" s="649" t="s">
        <v>8851</v>
      </c>
      <c r="H22" s="648">
        <f t="shared" si="1"/>
        <v>404</v>
      </c>
      <c r="J22" s="1478" t="s">
        <v>9153</v>
      </c>
      <c r="K22" s="1422" t="s">
        <v>4363</v>
      </c>
      <c r="L22" s="1422" t="s">
        <v>4346</v>
      </c>
      <c r="M22" s="1883">
        <v>159</v>
      </c>
      <c r="N22" s="1861"/>
      <c r="O22" s="1478" t="s">
        <v>4356</v>
      </c>
      <c r="P22" s="1422" t="s">
        <v>4364</v>
      </c>
      <c r="Q22" s="1422" t="s">
        <v>4344</v>
      </c>
      <c r="R22" s="1883">
        <v>190</v>
      </c>
      <c r="S22" s="1192"/>
      <c r="T22" s="1192"/>
    </row>
    <row r="23" spans="1:20" s="199" customFormat="1" ht="15" customHeight="1">
      <c r="A23" s="329" t="s">
        <v>7355</v>
      </c>
      <c r="B23" s="650" t="s">
        <v>4362</v>
      </c>
      <c r="C23" s="649" t="s">
        <v>4346</v>
      </c>
      <c r="D23" s="2752">
        <f t="shared" si="0"/>
        <v>137</v>
      </c>
      <c r="E23" s="1340" t="s">
        <v>7372</v>
      </c>
      <c r="F23" s="650" t="s">
        <v>4371</v>
      </c>
      <c r="G23" s="649" t="s">
        <v>4344</v>
      </c>
      <c r="H23" s="648">
        <f t="shared" si="1"/>
        <v>221</v>
      </c>
      <c r="J23" s="1478" t="s">
        <v>4348</v>
      </c>
      <c r="K23" s="1422" t="s">
        <v>4364</v>
      </c>
      <c r="L23" s="1422" t="s">
        <v>4345</v>
      </c>
      <c r="M23" s="1883">
        <v>226</v>
      </c>
      <c r="N23" s="1861"/>
      <c r="O23" s="1478" t="s">
        <v>9170</v>
      </c>
      <c r="P23" s="1422" t="s">
        <v>681</v>
      </c>
      <c r="Q23" s="1422" t="s">
        <v>8851</v>
      </c>
      <c r="R23" s="1883">
        <v>404</v>
      </c>
      <c r="S23" s="1192"/>
      <c r="T23" s="1192"/>
    </row>
    <row r="24" spans="1:20" s="199" customFormat="1" ht="15" customHeight="1">
      <c r="A24" s="329" t="s">
        <v>7356</v>
      </c>
      <c r="B24" s="650" t="s">
        <v>4305</v>
      </c>
      <c r="C24" s="649" t="s">
        <v>8853</v>
      </c>
      <c r="D24" s="2752">
        <f t="shared" si="0"/>
        <v>120</v>
      </c>
      <c r="E24" s="1340" t="s">
        <v>7373</v>
      </c>
      <c r="F24" s="650" t="s">
        <v>4362</v>
      </c>
      <c r="G24" s="649" t="s">
        <v>4345</v>
      </c>
      <c r="H24" s="648">
        <f t="shared" si="1"/>
        <v>216</v>
      </c>
      <c r="J24" s="1478" t="s">
        <v>9154</v>
      </c>
      <c r="K24" s="1422" t="s">
        <v>4362</v>
      </c>
      <c r="L24" s="1422" t="s">
        <v>4346</v>
      </c>
      <c r="M24" s="1883">
        <v>137</v>
      </c>
      <c r="N24" s="1861"/>
      <c r="O24" s="1478" t="s">
        <v>9171</v>
      </c>
      <c r="P24" s="1422" t="s">
        <v>4371</v>
      </c>
      <c r="Q24" s="1422" t="s">
        <v>4344</v>
      </c>
      <c r="R24" s="1883">
        <v>221</v>
      </c>
      <c r="S24" s="1192"/>
      <c r="T24" s="1192"/>
    </row>
    <row r="25" spans="1:20" s="199" customFormat="1" ht="15" customHeight="1">
      <c r="A25" s="329" t="s">
        <v>4349</v>
      </c>
      <c r="B25" s="650" t="s">
        <v>1053</v>
      </c>
      <c r="C25" s="649" t="s">
        <v>4344</v>
      </c>
      <c r="D25" s="2752">
        <f t="shared" si="0"/>
        <v>248</v>
      </c>
      <c r="E25" s="1340" t="s">
        <v>7374</v>
      </c>
      <c r="F25" s="650" t="s">
        <v>4358</v>
      </c>
      <c r="G25" s="649" t="s">
        <v>4345</v>
      </c>
      <c r="H25" s="648">
        <f t="shared" si="1"/>
        <v>256</v>
      </c>
      <c r="J25" s="1478" t="s">
        <v>9155</v>
      </c>
      <c r="K25" s="1422" t="s">
        <v>4305</v>
      </c>
      <c r="L25" s="1422" t="s">
        <v>8853</v>
      </c>
      <c r="M25" s="1883">
        <v>120</v>
      </c>
      <c r="N25" s="1861"/>
      <c r="O25" s="1478" t="s">
        <v>9172</v>
      </c>
      <c r="P25" s="1422" t="s">
        <v>4362</v>
      </c>
      <c r="Q25" s="1422" t="s">
        <v>4345</v>
      </c>
      <c r="R25" s="1883">
        <v>216</v>
      </c>
      <c r="S25" s="1192"/>
      <c r="T25" s="1192"/>
    </row>
    <row r="26" spans="1:20" s="199" customFormat="1" ht="15" customHeight="1">
      <c r="A26" s="329" t="s">
        <v>4350</v>
      </c>
      <c r="B26" s="650" t="s">
        <v>4357</v>
      </c>
      <c r="C26" s="649" t="s">
        <v>4345</v>
      </c>
      <c r="D26" s="2752">
        <f t="shared" si="0"/>
        <v>222</v>
      </c>
      <c r="E26" s="1340" t="s">
        <v>7375</v>
      </c>
      <c r="F26" s="650" t="s">
        <v>721</v>
      </c>
      <c r="G26" s="649" t="s">
        <v>8852</v>
      </c>
      <c r="H26" s="648">
        <f t="shared" si="1"/>
        <v>104</v>
      </c>
      <c r="J26" s="1478" t="s">
        <v>4349</v>
      </c>
      <c r="K26" s="1422" t="s">
        <v>1053</v>
      </c>
      <c r="L26" s="1422" t="s">
        <v>4344</v>
      </c>
      <c r="M26" s="1883">
        <v>248</v>
      </c>
      <c r="N26" s="1861"/>
      <c r="O26" s="1478" t="s">
        <v>9173</v>
      </c>
      <c r="P26" s="1422" t="s">
        <v>4358</v>
      </c>
      <c r="Q26" s="1422" t="s">
        <v>4345</v>
      </c>
      <c r="R26" s="1883">
        <v>256</v>
      </c>
      <c r="S26" s="1192"/>
      <c r="T26" s="1192"/>
    </row>
    <row r="27" spans="1:20" s="199" customFormat="1" ht="15" customHeight="1">
      <c r="A27" s="329" t="s">
        <v>7357</v>
      </c>
      <c r="B27" s="650" t="s">
        <v>4365</v>
      </c>
      <c r="C27" s="649" t="s">
        <v>8851</v>
      </c>
      <c r="D27" s="2752">
        <f t="shared" si="0"/>
        <v>229</v>
      </c>
      <c r="E27" s="1340" t="s">
        <v>7376</v>
      </c>
      <c r="F27" s="650" t="s">
        <v>4305</v>
      </c>
      <c r="G27" s="649" t="s">
        <v>8852</v>
      </c>
      <c r="H27" s="648">
        <f t="shared" si="1"/>
        <v>86</v>
      </c>
      <c r="J27" s="1478" t="s">
        <v>4350</v>
      </c>
      <c r="K27" s="1422" t="s">
        <v>4357</v>
      </c>
      <c r="L27" s="1422" t="s">
        <v>4345</v>
      </c>
      <c r="M27" s="1883">
        <v>222</v>
      </c>
      <c r="N27" s="1861"/>
      <c r="O27" s="1478" t="s">
        <v>9174</v>
      </c>
      <c r="P27" s="1422" t="s">
        <v>721</v>
      </c>
      <c r="Q27" s="1422" t="s">
        <v>8852</v>
      </c>
      <c r="R27" s="1883">
        <v>104</v>
      </c>
      <c r="S27" s="1192"/>
      <c r="T27" s="1192"/>
    </row>
    <row r="28" spans="1:20" s="199" customFormat="1" ht="15" customHeight="1">
      <c r="A28" s="329" t="s">
        <v>7358</v>
      </c>
      <c r="B28" s="650" t="s">
        <v>4357</v>
      </c>
      <c r="C28" s="649" t="s">
        <v>4344</v>
      </c>
      <c r="D28" s="2752">
        <f t="shared" si="0"/>
        <v>161</v>
      </c>
      <c r="E28" s="2293" t="s">
        <v>7377</v>
      </c>
      <c r="F28" s="650" t="s">
        <v>7340</v>
      </c>
      <c r="G28" s="649" t="s">
        <v>4345</v>
      </c>
      <c r="H28" s="648">
        <f t="shared" si="1"/>
        <v>149</v>
      </c>
      <c r="J28" s="1478" t="s">
        <v>9156</v>
      </c>
      <c r="K28" s="1422" t="s">
        <v>4365</v>
      </c>
      <c r="L28" s="1422" t="s">
        <v>8851</v>
      </c>
      <c r="M28" s="1883">
        <v>229</v>
      </c>
      <c r="N28" s="1861"/>
      <c r="O28" s="1478" t="s">
        <v>9175</v>
      </c>
      <c r="P28" s="1422" t="s">
        <v>4305</v>
      </c>
      <c r="Q28" s="1422" t="s">
        <v>8852</v>
      </c>
      <c r="R28" s="1883">
        <v>86</v>
      </c>
      <c r="S28" s="1192"/>
      <c r="T28" s="1192"/>
    </row>
    <row r="29" spans="1:20" s="199" customFormat="1" ht="15" customHeight="1">
      <c r="A29" s="329" t="s">
        <v>7359</v>
      </c>
      <c r="B29" s="650" t="s">
        <v>4366</v>
      </c>
      <c r="C29" s="649" t="s">
        <v>8852</v>
      </c>
      <c r="D29" s="2752">
        <f t="shared" si="0"/>
        <v>262</v>
      </c>
      <c r="E29" s="1340"/>
      <c r="F29" s="650"/>
      <c r="G29" s="649"/>
      <c r="H29" s="648"/>
      <c r="J29" s="1478" t="s">
        <v>9157</v>
      </c>
      <c r="K29" s="1422" t="s">
        <v>4357</v>
      </c>
      <c r="L29" s="1422" t="s">
        <v>4344</v>
      </c>
      <c r="M29" s="1883">
        <v>161</v>
      </c>
      <c r="N29" s="1861"/>
      <c r="O29" s="1478" t="s">
        <v>9176</v>
      </c>
      <c r="P29" s="1422" t="s">
        <v>7340</v>
      </c>
      <c r="Q29" s="1422" t="s">
        <v>4345</v>
      </c>
      <c r="R29" s="1883">
        <v>149</v>
      </c>
      <c r="S29" s="1192"/>
      <c r="T29" s="1192"/>
    </row>
    <row r="30" spans="1:20" s="199" customFormat="1" ht="15" customHeight="1">
      <c r="A30" s="647"/>
      <c r="B30" s="646"/>
      <c r="C30" s="645"/>
      <c r="D30" s="644"/>
      <c r="E30" s="643"/>
      <c r="F30" s="643"/>
      <c r="G30" s="642"/>
      <c r="H30" s="68" t="s">
        <v>1237</v>
      </c>
      <c r="I30" s="639"/>
      <c r="J30" s="1478" t="s">
        <v>9158</v>
      </c>
      <c r="K30" s="1422" t="s">
        <v>4366</v>
      </c>
      <c r="L30" s="1422" t="s">
        <v>8852</v>
      </c>
      <c r="M30" s="1883">
        <v>262</v>
      </c>
      <c r="N30" s="1861"/>
      <c r="O30" s="1478"/>
      <c r="P30" s="1422"/>
      <c r="Q30" s="1422"/>
      <c r="R30" s="1883"/>
      <c r="S30" s="1192"/>
      <c r="T30" s="1192"/>
    </row>
    <row r="31" spans="1:20" s="629" customFormat="1" ht="15" customHeight="1">
      <c r="A31" s="271"/>
      <c r="B31" s="641"/>
      <c r="C31" s="316"/>
      <c r="D31" s="316"/>
      <c r="E31" s="640"/>
      <c r="F31" s="640"/>
      <c r="G31" s="640"/>
      <c r="H31" s="199"/>
      <c r="J31" s="1894"/>
      <c r="K31" s="1894"/>
      <c r="L31" s="1894"/>
      <c r="M31" s="1894"/>
      <c r="N31" s="1894"/>
      <c r="O31" s="1894"/>
      <c r="P31" s="1894"/>
      <c r="Q31" s="1894"/>
      <c r="R31" s="1894"/>
      <c r="S31" s="1894"/>
      <c r="T31" s="1894"/>
    </row>
    <row r="32" spans="1:20" s="629" customFormat="1" ht="15" customHeight="1">
      <c r="A32" s="621" t="s">
        <v>4542</v>
      </c>
      <c r="B32" s="621"/>
      <c r="C32" s="636"/>
      <c r="D32" s="110"/>
      <c r="E32" s="621" t="s">
        <v>1262</v>
      </c>
      <c r="F32" s="402"/>
      <c r="G32" s="110"/>
      <c r="H32" s="630"/>
      <c r="J32" s="1188" t="s">
        <v>5207</v>
      </c>
      <c r="K32" s="1437"/>
      <c r="L32" s="1189" t="s">
        <v>4618</v>
      </c>
      <c r="M32" s="1525" t="str">
        <f>設定!$B$9</f>
        <v>（令和7年度末現在）</v>
      </c>
      <c r="N32" s="1894"/>
      <c r="O32" s="1894"/>
      <c r="P32" s="1894"/>
      <c r="Q32" s="1894"/>
      <c r="R32" s="1894"/>
      <c r="S32" s="1894"/>
      <c r="T32" s="1894"/>
    </row>
    <row r="33" spans="1:20" ht="15" customHeight="1">
      <c r="A33" s="621" t="s">
        <v>4541</v>
      </c>
      <c r="B33" s="621"/>
      <c r="C33" s="188" t="str">
        <f>M32</f>
        <v>（令和7年度末現在）</v>
      </c>
      <c r="D33" s="630"/>
      <c r="E33" s="630"/>
      <c r="F33" s="630"/>
      <c r="G33" s="160" t="str">
        <f>M38</f>
        <v>（令和7年度末現在）</v>
      </c>
      <c r="H33" s="630"/>
      <c r="J33" s="1405"/>
      <c r="K33" s="1192"/>
      <c r="L33" s="1189" t="s">
        <v>4619</v>
      </c>
      <c r="M33" s="1460" t="s">
        <v>5264</v>
      </c>
      <c r="N33" s="1874" t="str">
        <f>HYPERLINK("#", "統計表リンク")</f>
        <v>統計表リンク</v>
      </c>
    </row>
    <row r="34" spans="1:20" ht="25" customHeight="1">
      <c r="A34" s="67" t="s">
        <v>825</v>
      </c>
      <c r="B34" s="377" t="s">
        <v>3680</v>
      </c>
      <c r="C34" s="377" t="s">
        <v>3681</v>
      </c>
      <c r="D34" s="619"/>
      <c r="E34" s="635" t="s">
        <v>532</v>
      </c>
      <c r="F34" s="377" t="s">
        <v>3682</v>
      </c>
      <c r="G34" s="377" t="s">
        <v>3683</v>
      </c>
      <c r="I34" s="638"/>
      <c r="J34" s="3651" t="s">
        <v>5442</v>
      </c>
      <c r="K34" s="3650" t="s">
        <v>5849</v>
      </c>
      <c r="L34" s="2831"/>
      <c r="M34" s="3648" t="s">
        <v>5850</v>
      </c>
      <c r="N34" s="3649"/>
      <c r="O34" s="3713" t="s">
        <v>5851</v>
      </c>
      <c r="P34" s="3714"/>
      <c r="Q34" s="3713" t="s">
        <v>5852</v>
      </c>
      <c r="R34" s="3714"/>
    </row>
    <row r="35" spans="1:20" ht="15" customHeight="1">
      <c r="A35" s="609" t="s">
        <v>1261</v>
      </c>
      <c r="B35" s="384">
        <f>K36</f>
        <v>35196</v>
      </c>
      <c r="C35" s="384">
        <f>L36</f>
        <v>55834</v>
      </c>
      <c r="D35" s="619"/>
      <c r="E35" s="609" t="s">
        <v>262</v>
      </c>
      <c r="F35" s="384">
        <f>K42</f>
        <v>2470</v>
      </c>
      <c r="G35" s="384">
        <f>L42</f>
        <v>2569</v>
      </c>
      <c r="J35" s="3652"/>
      <c r="K35" s="1422" t="s">
        <v>5853</v>
      </c>
      <c r="L35" s="1422" t="s">
        <v>5854</v>
      </c>
      <c r="M35" s="1864" t="s">
        <v>5853</v>
      </c>
      <c r="N35" s="1870" t="s">
        <v>5854</v>
      </c>
      <c r="O35" s="1895" t="s">
        <v>5853</v>
      </c>
      <c r="P35" s="1895" t="s">
        <v>5854</v>
      </c>
      <c r="Q35" s="1895" t="s">
        <v>5853</v>
      </c>
      <c r="R35" s="1895" t="s">
        <v>5854</v>
      </c>
    </row>
    <row r="36" spans="1:20" ht="15" customHeight="1">
      <c r="A36" s="609" t="s">
        <v>1259</v>
      </c>
      <c r="B36" s="384">
        <f>M36</f>
        <v>3966</v>
      </c>
      <c r="C36" s="384">
        <f>N36</f>
        <v>5617</v>
      </c>
      <c r="D36" s="619"/>
      <c r="E36" s="609" t="s">
        <v>1260</v>
      </c>
      <c r="F36" s="384">
        <f>M42</f>
        <v>2337</v>
      </c>
      <c r="G36" s="376">
        <f>N42</f>
        <v>2427</v>
      </c>
      <c r="J36" s="1871" t="s">
        <v>5795</v>
      </c>
      <c r="K36" s="1524">
        <v>35196</v>
      </c>
      <c r="L36" s="1524">
        <v>55834</v>
      </c>
      <c r="M36" s="1881">
        <v>3966</v>
      </c>
      <c r="N36" s="1882">
        <v>5617</v>
      </c>
      <c r="O36" s="2050">
        <v>2816</v>
      </c>
      <c r="P36" s="2050">
        <v>4153</v>
      </c>
      <c r="Q36" s="2050">
        <v>460</v>
      </c>
      <c r="R36" s="2050">
        <v>478</v>
      </c>
    </row>
    <row r="37" spans="1:20" ht="15" customHeight="1">
      <c r="A37" s="609" t="s">
        <v>1257</v>
      </c>
      <c r="B37" s="384">
        <f>O36</f>
        <v>2816</v>
      </c>
      <c r="C37" s="384">
        <f>P36</f>
        <v>4153</v>
      </c>
      <c r="D37" s="619"/>
      <c r="E37" s="609" t="s">
        <v>1258</v>
      </c>
      <c r="F37" s="384">
        <f>O42</f>
        <v>108</v>
      </c>
      <c r="G37" s="376">
        <f>P42</f>
        <v>115</v>
      </c>
    </row>
    <row r="38" spans="1:20" ht="15" customHeight="1">
      <c r="A38" s="637" t="s">
        <v>1255</v>
      </c>
      <c r="B38" s="384">
        <f>Q36</f>
        <v>460</v>
      </c>
      <c r="C38" s="384">
        <f>R36</f>
        <v>478</v>
      </c>
      <c r="D38" s="619"/>
      <c r="E38" s="609" t="s">
        <v>1256</v>
      </c>
      <c r="F38" s="384">
        <f>Q42</f>
        <v>25</v>
      </c>
      <c r="G38" s="376">
        <f>R42</f>
        <v>27</v>
      </c>
      <c r="J38" s="1188" t="s">
        <v>5272</v>
      </c>
      <c r="K38" s="1437"/>
      <c r="L38" s="1189" t="s">
        <v>4618</v>
      </c>
      <c r="M38" s="1525" t="str">
        <f>設定!$B$9</f>
        <v>（令和7年度末現在）</v>
      </c>
    </row>
    <row r="39" spans="1:20" ht="15" customHeight="1">
      <c r="A39" s="161"/>
      <c r="B39" s="161"/>
      <c r="C39" s="68" t="s">
        <v>6491</v>
      </c>
      <c r="D39" s="619"/>
      <c r="E39" s="63"/>
      <c r="F39" s="63"/>
      <c r="G39" s="68" t="s">
        <v>6491</v>
      </c>
      <c r="J39" s="1405"/>
      <c r="K39" s="1192"/>
      <c r="L39" s="1189" t="s">
        <v>4619</v>
      </c>
      <c r="M39" s="1460" t="s">
        <v>5265</v>
      </c>
      <c r="N39" s="1874" t="str">
        <f>HYPERLINK("#", "統計表リンク")</f>
        <v>統計表リンク</v>
      </c>
    </row>
    <row r="40" spans="1:20" ht="15" customHeight="1">
      <c r="A40" s="161"/>
      <c r="B40" s="161"/>
      <c r="C40" s="68"/>
      <c r="D40" s="619"/>
      <c r="E40" s="63"/>
      <c r="F40" s="63"/>
      <c r="G40" s="63"/>
      <c r="H40" s="619"/>
      <c r="I40" s="629"/>
      <c r="J40" s="3721" t="s">
        <v>5442</v>
      </c>
      <c r="K40" s="3719" t="s">
        <v>4989</v>
      </c>
      <c r="L40" s="3720"/>
      <c r="M40" s="3717" t="s">
        <v>5855</v>
      </c>
      <c r="N40" s="3718"/>
      <c r="O40" s="3715" t="s">
        <v>5856</v>
      </c>
      <c r="P40" s="3716"/>
      <c r="Q40" s="3715" t="s">
        <v>5857</v>
      </c>
      <c r="R40" s="3716"/>
    </row>
    <row r="41" spans="1:20" s="629" customFormat="1" ht="15" customHeight="1">
      <c r="A41" s="621" t="s">
        <v>1254</v>
      </c>
      <c r="B41" s="621"/>
      <c r="C41" s="636"/>
      <c r="D41" s="110"/>
      <c r="E41" s="621" t="s">
        <v>1253</v>
      </c>
      <c r="F41" s="402"/>
      <c r="G41" s="110"/>
      <c r="H41" s="630"/>
      <c r="I41" s="618"/>
      <c r="J41" s="3722"/>
      <c r="K41" s="1897" t="s">
        <v>5853</v>
      </c>
      <c r="L41" s="1897" t="s">
        <v>5858</v>
      </c>
      <c r="M41" s="1898" t="s">
        <v>5853</v>
      </c>
      <c r="N41" s="1896" t="s">
        <v>5858</v>
      </c>
      <c r="O41" s="1899" t="s">
        <v>5853</v>
      </c>
      <c r="P41" s="1899" t="s">
        <v>5858</v>
      </c>
      <c r="Q41" s="1899" t="s">
        <v>5853</v>
      </c>
      <c r="R41" s="1899" t="s">
        <v>5858</v>
      </c>
      <c r="S41" s="1894"/>
      <c r="T41" s="1894"/>
    </row>
    <row r="42" spans="1:20" ht="15" customHeight="1">
      <c r="A42" s="69"/>
      <c r="B42" s="63"/>
      <c r="C42" s="68" t="str">
        <f>M44</f>
        <v>（令和7年度）</v>
      </c>
      <c r="E42" s="151" t="s">
        <v>3</v>
      </c>
      <c r="F42" s="63"/>
      <c r="G42" s="160" t="str">
        <f>M49</f>
        <v>（令和7年度末現在）</v>
      </c>
      <c r="H42" s="619"/>
      <c r="J42" s="1871" t="s">
        <v>5795</v>
      </c>
      <c r="K42" s="1524">
        <v>2470</v>
      </c>
      <c r="L42" s="1524">
        <v>2569</v>
      </c>
      <c r="M42" s="1881">
        <v>2337</v>
      </c>
      <c r="N42" s="1882">
        <v>2427</v>
      </c>
      <c r="O42" s="2050">
        <v>108</v>
      </c>
      <c r="P42" s="2050">
        <v>115</v>
      </c>
      <c r="Q42" s="2050">
        <v>25</v>
      </c>
      <c r="R42" s="2050">
        <v>27</v>
      </c>
    </row>
    <row r="43" spans="1:20" ht="25" customHeight="1">
      <c r="A43" s="1283" t="s">
        <v>3684</v>
      </c>
      <c r="B43" s="1283" t="s">
        <v>3685</v>
      </c>
      <c r="C43" s="1283" t="s">
        <v>3686</v>
      </c>
      <c r="D43" s="118"/>
      <c r="E43" s="3707" t="s">
        <v>1252</v>
      </c>
      <c r="F43" s="3708"/>
      <c r="G43" s="384">
        <f>K52</f>
        <v>63018</v>
      </c>
      <c r="H43" s="619"/>
    </row>
    <row r="44" spans="1:20" ht="15" customHeight="1">
      <c r="A44" s="634">
        <f>K47</f>
        <v>13</v>
      </c>
      <c r="B44" s="633">
        <f>L47</f>
        <v>526</v>
      </c>
      <c r="C44" s="2744">
        <f>M47</f>
        <v>1180.5</v>
      </c>
      <c r="D44" s="632"/>
      <c r="E44" s="63"/>
      <c r="G44" s="68" t="s">
        <v>6491</v>
      </c>
      <c r="H44" s="619"/>
      <c r="I44" s="630"/>
      <c r="J44" s="1188" t="s">
        <v>5273</v>
      </c>
      <c r="K44" s="1437"/>
      <c r="L44" s="1189" t="s">
        <v>4618</v>
      </c>
      <c r="M44" s="1525" t="str">
        <f>設定!$B$11</f>
        <v>（令和7年度）</v>
      </c>
    </row>
    <row r="45" spans="1:20" ht="15" customHeight="1">
      <c r="A45" s="69"/>
      <c r="B45" s="69"/>
      <c r="C45" s="68" t="s">
        <v>1251</v>
      </c>
      <c r="E45" s="619"/>
      <c r="F45" s="619"/>
      <c r="G45" s="619"/>
      <c r="H45" s="619"/>
      <c r="J45" s="1405"/>
      <c r="K45" s="1192"/>
      <c r="L45" s="1189" t="s">
        <v>4619</v>
      </c>
      <c r="M45" s="1460" t="s">
        <v>5266</v>
      </c>
      <c r="N45" s="1874" t="str">
        <f>HYPERLINK("#", "統計表リンク")</f>
        <v>統計表リンク</v>
      </c>
    </row>
    <row r="46" spans="1:20" ht="15" customHeight="1">
      <c r="A46" s="619"/>
      <c r="B46" s="619"/>
      <c r="C46" s="619"/>
      <c r="D46" s="619"/>
      <c r="E46" s="619"/>
      <c r="F46" s="619"/>
      <c r="G46" s="619"/>
      <c r="H46" s="619"/>
      <c r="J46" s="1871" t="s">
        <v>5442</v>
      </c>
      <c r="K46" s="1422" t="s">
        <v>5859</v>
      </c>
      <c r="L46" s="1422" t="s">
        <v>5860</v>
      </c>
      <c r="M46" s="1864" t="s">
        <v>5861</v>
      </c>
      <c r="N46" s="1868"/>
    </row>
    <row r="47" spans="1:20" s="629" customFormat="1" ht="15" customHeight="1">
      <c r="A47" s="631" t="s">
        <v>1250</v>
      </c>
      <c r="B47" s="630"/>
      <c r="C47" s="630"/>
      <c r="D47" s="630"/>
      <c r="E47" s="630"/>
      <c r="F47" s="68" t="str">
        <f>M54</f>
        <v>（令和8年4月1日現在）</v>
      </c>
      <c r="H47" s="110"/>
      <c r="I47" s="618"/>
      <c r="J47" s="1871" t="s">
        <v>5795</v>
      </c>
      <c r="K47" s="1524">
        <v>13</v>
      </c>
      <c r="L47" s="1524">
        <v>526</v>
      </c>
      <c r="M47" s="1879">
        <v>1180.5</v>
      </c>
      <c r="N47" s="1868"/>
      <c r="O47" s="1894"/>
      <c r="P47" s="1894"/>
      <c r="Q47" s="1894"/>
      <c r="R47" s="1894"/>
      <c r="S47" s="1894"/>
      <c r="T47" s="1894"/>
    </row>
    <row r="48" spans="1:20" ht="24" customHeight="1">
      <c r="A48" s="627" t="s">
        <v>399</v>
      </c>
      <c r="B48" s="628" t="s">
        <v>1249</v>
      </c>
      <c r="C48" s="627" t="s">
        <v>1248</v>
      </c>
      <c r="D48" s="626" t="s">
        <v>6827</v>
      </c>
      <c r="E48" s="1320" t="s">
        <v>7255</v>
      </c>
      <c r="F48" s="626" t="s">
        <v>1247</v>
      </c>
    </row>
    <row r="49" spans="1:14" ht="15" customHeight="1">
      <c r="A49" s="325" t="s">
        <v>6969</v>
      </c>
      <c r="B49" s="625" t="s">
        <v>1246</v>
      </c>
      <c r="C49" s="623">
        <v>1731.57</v>
      </c>
      <c r="D49" s="585">
        <v>20</v>
      </c>
      <c r="E49" s="384">
        <v>18</v>
      </c>
      <c r="F49" s="384">
        <v>41</v>
      </c>
      <c r="J49" s="1188" t="s">
        <v>5274</v>
      </c>
      <c r="K49" s="1437"/>
      <c r="L49" s="1189" t="s">
        <v>4618</v>
      </c>
      <c r="M49" s="1525" t="str">
        <f>設定!$B$9</f>
        <v>（令和7年度末現在）</v>
      </c>
    </row>
    <row r="50" spans="1:14" ht="15" customHeight="1">
      <c r="A50" s="325" t="s">
        <v>6969</v>
      </c>
      <c r="B50" s="624" t="s">
        <v>1245</v>
      </c>
      <c r="C50" s="623">
        <v>1062.92</v>
      </c>
      <c r="D50" s="585">
        <v>20</v>
      </c>
      <c r="E50" s="384">
        <v>18</v>
      </c>
      <c r="F50" s="384">
        <v>41</v>
      </c>
      <c r="G50" s="69" t="s">
        <v>6491</v>
      </c>
      <c r="I50" s="68"/>
      <c r="J50" s="1405"/>
      <c r="K50" s="1192"/>
      <c r="L50" s="1189" t="s">
        <v>4619</v>
      </c>
      <c r="M50" s="1460" t="s">
        <v>5267</v>
      </c>
      <c r="N50" s="1874" t="str">
        <f>HYPERLINK("#", "統計表リンク")</f>
        <v>統計表リンク</v>
      </c>
    </row>
    <row r="51" spans="1:14" ht="15" customHeight="1">
      <c r="A51" s="622"/>
      <c r="B51" s="69"/>
      <c r="C51" s="161"/>
      <c r="D51" s="63"/>
      <c r="E51" s="622"/>
      <c r="F51" s="63"/>
      <c r="G51" s="68"/>
      <c r="H51" s="63"/>
      <c r="J51" s="1869" t="s">
        <v>5442</v>
      </c>
      <c r="K51" s="1397" t="s">
        <v>5862</v>
      </c>
      <c r="L51" s="1189"/>
      <c r="M51" s="1460"/>
      <c r="N51" s="1868"/>
    </row>
    <row r="52" spans="1:14" ht="15" customHeight="1">
      <c r="A52" s="621" t="s">
        <v>1244</v>
      </c>
      <c r="B52" s="69"/>
      <c r="C52" s="161"/>
      <c r="D52" s="63"/>
      <c r="E52" s="68" t="str">
        <f>M57</f>
        <v>（令和8年4月1日現在）</v>
      </c>
      <c r="H52" s="63"/>
      <c r="J52" s="1871" t="s">
        <v>5795</v>
      </c>
      <c r="K52" s="1924">
        <v>63018</v>
      </c>
      <c r="L52" s="1189"/>
      <c r="M52" s="1460"/>
      <c r="N52" s="1868"/>
    </row>
    <row r="53" spans="1:14" ht="15" customHeight="1">
      <c r="A53" s="3709" t="s">
        <v>399</v>
      </c>
      <c r="B53" s="3710"/>
      <c r="C53" s="67" t="s">
        <v>398</v>
      </c>
      <c r="D53" s="67" t="s">
        <v>825</v>
      </c>
      <c r="E53" s="67" t="s">
        <v>6828</v>
      </c>
      <c r="H53" s="63"/>
      <c r="I53" s="619"/>
    </row>
    <row r="54" spans="1:14" ht="15" customHeight="1">
      <c r="A54" s="3711" t="s">
        <v>1243</v>
      </c>
      <c r="B54" s="3712"/>
      <c r="C54" s="105" t="s">
        <v>7378</v>
      </c>
      <c r="D54" s="325" t="s">
        <v>7379</v>
      </c>
      <c r="E54" s="620">
        <v>36</v>
      </c>
      <c r="H54" s="63"/>
      <c r="I54" s="619"/>
      <c r="J54" s="1188" t="s">
        <v>5275</v>
      </c>
      <c r="K54" s="1437"/>
      <c r="L54" s="1189" t="s">
        <v>4618</v>
      </c>
      <c r="M54" s="1525" t="str">
        <f>設定!$B$14</f>
        <v>（令和8年4月1日現在）</v>
      </c>
    </row>
    <row r="55" spans="1:14" ht="15" customHeight="1">
      <c r="A55" s="3711" t="s">
        <v>1242</v>
      </c>
      <c r="B55" s="3712"/>
      <c r="C55" s="105" t="s">
        <v>1241</v>
      </c>
      <c r="D55" s="325" t="s">
        <v>7379</v>
      </c>
      <c r="E55" s="620">
        <v>34</v>
      </c>
      <c r="H55" s="63"/>
      <c r="I55" s="619"/>
      <c r="J55" s="1405"/>
      <c r="K55" s="1192"/>
      <c r="L55" s="1189" t="s">
        <v>4619</v>
      </c>
      <c r="M55" s="1460" t="s">
        <v>5237</v>
      </c>
      <c r="N55" s="1874" t="str">
        <f>HYPERLINK("#", "統計表リンク")</f>
        <v>統計表リンク</v>
      </c>
    </row>
    <row r="56" spans="1:14" ht="15" customHeight="1">
      <c r="A56" s="3711" t="s">
        <v>7382</v>
      </c>
      <c r="B56" s="3712"/>
      <c r="C56" s="105" t="s">
        <v>7380</v>
      </c>
      <c r="D56" s="1322" t="s">
        <v>7381</v>
      </c>
      <c r="E56" s="620">
        <v>30</v>
      </c>
      <c r="F56" s="69" t="s">
        <v>7262</v>
      </c>
      <c r="H56" s="63"/>
    </row>
    <row r="57" spans="1:14" ht="15" customHeight="1">
      <c r="J57" s="1188" t="s">
        <v>5276</v>
      </c>
      <c r="K57" s="1437"/>
      <c r="L57" s="1189" t="s">
        <v>4618</v>
      </c>
      <c r="M57" s="1525" t="str">
        <f>設定!$B$14</f>
        <v>（令和8年4月1日現在）</v>
      </c>
    </row>
    <row r="58" spans="1:14" ht="15" customHeight="1">
      <c r="J58" s="1405"/>
      <c r="K58" s="1192"/>
      <c r="L58" s="1189" t="s">
        <v>4619</v>
      </c>
      <c r="M58" s="1460" t="s">
        <v>5268</v>
      </c>
      <c r="N58" s="1874" t="str">
        <f>HYPERLINK("#", "統計表リンク")</f>
        <v>統計表リンク</v>
      </c>
    </row>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sheetData>
  <sheetProtection algorithmName="SHA-512" hashValue="lrlMQyKxntbi/jiccm/Di+gTHbgj9U/3c/yVrtjYMZ1KlIGbwvRJXlPMX+o8Q9l0nRYdFHTJQyGqFcqJ5qZupg==" saltValue="EOuTGmFT086d+QP8QhjXPg==" spinCount="100000" sheet="1" objects="1" scenarios="1"/>
  <customSheetViews>
    <customSheetView guid="{0048CC1A-5574-4F72-829A-CCCEAA565538}" showPageBreaks="1" fitToPage="1" printArea="1" view="pageBreakPreview" topLeftCell="A34">
      <selection activeCell="N55" sqref="N55"/>
      <pageMargins left="0.78740157480314965" right="0.78740157480314965" top="0.98425196850393704" bottom="0.59055118110236227" header="0.51181102362204722" footer="0.51181102362204722"/>
      <printOptions horizontalCentered="1"/>
      <headerFooter alignWithMargins="0"/>
    </customSheetView>
    <customSheetView guid="{26B164F3-B659-4B9F-AB6F-C19AF25BA7B7}" showPageBreaks="1" fitToPage="1" printArea="1" view="pageBreakPreview">
      <selection activeCell="A57" sqref="A57"/>
      <pageMargins left="0.78740157480314965" right="0.78740157480314965" top="0.98425196850393704" bottom="0.59055118110236227" header="0.51181102362204722" footer="0.51181102362204722"/>
      <printOptions horizontalCentered="1"/>
      <headerFooter alignWithMargins="0"/>
    </customSheetView>
  </customSheetViews>
  <mergeCells count="18">
    <mergeCell ref="A54:B54"/>
    <mergeCell ref="A55:B55"/>
    <mergeCell ref="A56:B56"/>
    <mergeCell ref="Q34:R34"/>
    <mergeCell ref="O34:P34"/>
    <mergeCell ref="M34:N34"/>
    <mergeCell ref="K34:L34"/>
    <mergeCell ref="J34:J35"/>
    <mergeCell ref="Q40:R40"/>
    <mergeCell ref="O40:P40"/>
    <mergeCell ref="M40:N40"/>
    <mergeCell ref="K40:L40"/>
    <mergeCell ref="J40:J41"/>
    <mergeCell ref="A1:D1"/>
    <mergeCell ref="A2:D2"/>
    <mergeCell ref="A5:C5"/>
    <mergeCell ref="E43:F43"/>
    <mergeCell ref="A53:B53"/>
  </mergeCells>
  <phoneticPr fontId="7"/>
  <printOptions horizontalCentered="1"/>
  <pageMargins left="0.78740157480314965" right="0.78740157480314965" top="0.98425196850393704" bottom="0.59055118110236227" header="0.51181102362204722" footer="0.51181102362204722"/>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Z40"/>
  <sheetViews>
    <sheetView view="pageBreakPreview" topLeftCell="B1" zoomScaleNormal="100" zoomScaleSheetLayoutView="100" workbookViewId="0">
      <selection activeCell="Q19" sqref="Q19"/>
    </sheetView>
  </sheetViews>
  <sheetFormatPr defaultColWidth="9" defaultRowHeight="18" customHeight="1"/>
  <cols>
    <col min="1" max="1" width="8.58203125" style="189" customWidth="1"/>
    <col min="2" max="2" width="10.58203125" style="189" customWidth="1"/>
    <col min="3" max="5" width="8.58203125" style="189" customWidth="1"/>
    <col min="6" max="10" width="9.08203125" style="189" customWidth="1"/>
    <col min="11" max="11" width="5.1640625" style="189" customWidth="1"/>
    <col min="12" max="12" width="25.58203125" style="1192" hidden="1" customWidth="1"/>
    <col min="13" max="14" width="20.58203125" style="1192" hidden="1" customWidth="1"/>
    <col min="15" max="15" width="25.58203125" style="1192" hidden="1" customWidth="1"/>
    <col min="16" max="17" width="20.58203125" style="1192" hidden="1" customWidth="1"/>
    <col min="18" max="19" width="20.58203125" style="1192" customWidth="1"/>
    <col min="20" max="20" width="10.58203125" style="63" customWidth="1"/>
    <col min="21"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901"/>
      <c r="M1" s="1901"/>
      <c r="N1" s="1901"/>
      <c r="O1" s="1901"/>
      <c r="P1" s="1901"/>
      <c r="Q1" s="1901"/>
      <c r="R1" s="1901"/>
      <c r="S1" s="190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901"/>
      <c r="M2" s="1901"/>
      <c r="N2" s="1901"/>
      <c r="O2" s="1901"/>
      <c r="P2" s="1901"/>
      <c r="Q2" s="1901"/>
      <c r="R2" s="1901"/>
      <c r="S2" s="1901"/>
      <c r="T2" s="1181"/>
      <c r="U2" s="1181"/>
      <c r="V2" s="1181"/>
      <c r="W2" s="1181"/>
      <c r="X2" s="1181"/>
      <c r="Y2" s="1181"/>
      <c r="Z2" s="1181"/>
    </row>
    <row r="3" spans="1:26" s="110" customFormat="1" ht="15" customHeight="1">
      <c r="A3" s="192" t="s">
        <v>3492</v>
      </c>
      <c r="B3" s="192"/>
      <c r="C3" s="192"/>
      <c r="D3" s="192"/>
      <c r="E3" s="192"/>
      <c r="F3" s="192"/>
      <c r="G3" s="192"/>
      <c r="H3" s="192"/>
      <c r="L3" s="1188" t="s">
        <v>5406</v>
      </c>
      <c r="M3" s="1189" t="s">
        <v>4618</v>
      </c>
      <c r="N3" s="1525" t="str">
        <f>設定!$B$9</f>
        <v>（令和7年度末現在）</v>
      </c>
      <c r="O3" s="1192"/>
      <c r="Q3" s="1192"/>
      <c r="R3" s="1192"/>
      <c r="S3" s="1192"/>
    </row>
    <row r="4" spans="1:26" ht="15" customHeight="1">
      <c r="A4" s="204" t="s">
        <v>1359</v>
      </c>
      <c r="H4" s="63"/>
      <c r="I4" s="63"/>
      <c r="J4" s="63"/>
      <c r="K4" s="63"/>
      <c r="L4" s="1405"/>
      <c r="M4" s="1189" t="s">
        <v>4619</v>
      </c>
      <c r="N4" s="1460" t="s">
        <v>5863</v>
      </c>
      <c r="O4" s="1908" t="str">
        <f>HYPERLINK("#", "統計表リンク")</f>
        <v>統計表リンク</v>
      </c>
    </row>
    <row r="5" spans="1:26" ht="15" customHeight="1">
      <c r="A5" s="235" t="s">
        <v>3</v>
      </c>
      <c r="D5" s="235"/>
      <c r="I5" s="196" t="str">
        <f>N3</f>
        <v>（令和7年度末現在）</v>
      </c>
      <c r="J5" s="63"/>
      <c r="K5" s="63"/>
      <c r="L5" s="3727" t="s">
        <v>5865</v>
      </c>
      <c r="M5" s="3727" t="s">
        <v>5866</v>
      </c>
      <c r="N5" s="3650" t="s">
        <v>5867</v>
      </c>
      <c r="O5" s="2830"/>
      <c r="P5" s="2830"/>
      <c r="Q5" s="2831"/>
    </row>
    <row r="6" spans="1:26" ht="13" customHeight="1">
      <c r="A6" s="3725" t="s">
        <v>1358</v>
      </c>
      <c r="B6" s="3725" t="s">
        <v>1357</v>
      </c>
      <c r="C6" s="3725"/>
      <c r="D6" s="3725"/>
      <c r="E6" s="3725"/>
      <c r="F6" s="3725" t="s">
        <v>1356</v>
      </c>
      <c r="G6" s="3725"/>
      <c r="H6" s="3725"/>
      <c r="I6" s="3725"/>
      <c r="K6" s="63"/>
      <c r="L6" s="3727"/>
      <c r="M6" s="3727"/>
      <c r="N6" s="1422" t="s">
        <v>5868</v>
      </c>
      <c r="O6" s="1422" t="s">
        <v>5869</v>
      </c>
      <c r="P6" s="1422" t="s">
        <v>1354</v>
      </c>
      <c r="Q6" s="1422" t="s">
        <v>1353</v>
      </c>
    </row>
    <row r="7" spans="1:26" ht="15" customHeight="1">
      <c r="A7" s="3725"/>
      <c r="B7" s="3725"/>
      <c r="C7" s="3725"/>
      <c r="D7" s="3725"/>
      <c r="E7" s="3725"/>
      <c r="F7" s="559" t="s">
        <v>468</v>
      </c>
      <c r="G7" s="251" t="s">
        <v>1355</v>
      </c>
      <c r="H7" s="559" t="s">
        <v>1354</v>
      </c>
      <c r="I7" s="559" t="s">
        <v>1353</v>
      </c>
      <c r="K7" s="63"/>
      <c r="L7" s="3727" t="s">
        <v>4910</v>
      </c>
      <c r="M7" s="3727"/>
      <c r="N7" s="1883">
        <v>1820</v>
      </c>
      <c r="O7" s="1883">
        <v>1658</v>
      </c>
      <c r="P7" s="1883">
        <v>155</v>
      </c>
      <c r="Q7" s="1883">
        <v>7</v>
      </c>
    </row>
    <row r="8" spans="1:26" ht="25" customHeight="1">
      <c r="A8" s="3725" t="s">
        <v>468</v>
      </c>
      <c r="B8" s="3725"/>
      <c r="C8" s="3725"/>
      <c r="D8" s="3725"/>
      <c r="E8" s="3725"/>
      <c r="F8" s="435">
        <f>N7</f>
        <v>1820</v>
      </c>
      <c r="G8" s="435">
        <f t="shared" ref="G8:I8" si="0">O7</f>
        <v>1658</v>
      </c>
      <c r="H8" s="435">
        <f t="shared" si="0"/>
        <v>155</v>
      </c>
      <c r="I8" s="435">
        <f t="shared" si="0"/>
        <v>7</v>
      </c>
      <c r="K8" s="63"/>
      <c r="L8" s="1471">
        <v>1</v>
      </c>
      <c r="M8" s="1904" t="s">
        <v>5870</v>
      </c>
      <c r="N8" s="1883">
        <v>224</v>
      </c>
      <c r="O8" s="1883">
        <v>205</v>
      </c>
      <c r="P8" s="1883">
        <v>19</v>
      </c>
      <c r="Q8" s="1883" t="s">
        <v>9196</v>
      </c>
    </row>
    <row r="9" spans="1:26" ht="25" customHeight="1">
      <c r="A9" s="331">
        <v>1</v>
      </c>
      <c r="B9" s="3724" t="s">
        <v>1352</v>
      </c>
      <c r="C9" s="3724"/>
      <c r="D9" s="3724"/>
      <c r="E9" s="3724"/>
      <c r="F9" s="435">
        <f t="shared" ref="F9:F13" si="1">N8</f>
        <v>224</v>
      </c>
      <c r="G9" s="435">
        <f t="shared" ref="G9:G13" si="2">O8</f>
        <v>205</v>
      </c>
      <c r="H9" s="435">
        <f t="shared" ref="H9:H13" si="3">P8</f>
        <v>19</v>
      </c>
      <c r="I9" s="435" t="str">
        <f t="shared" ref="I9:I13" si="4">Q8</f>
        <v>-</v>
      </c>
      <c r="K9" s="63"/>
      <c r="L9" s="1471">
        <v>2</v>
      </c>
      <c r="M9" s="1904" t="s">
        <v>5871</v>
      </c>
      <c r="N9" s="1883">
        <v>455</v>
      </c>
      <c r="O9" s="1883">
        <v>417</v>
      </c>
      <c r="P9" s="1883">
        <v>36</v>
      </c>
      <c r="Q9" s="1883">
        <v>2</v>
      </c>
    </row>
    <row r="10" spans="1:26" ht="25" customHeight="1">
      <c r="A10" s="331">
        <v>2</v>
      </c>
      <c r="B10" s="3724" t="s">
        <v>1351</v>
      </c>
      <c r="C10" s="3724"/>
      <c r="D10" s="3724"/>
      <c r="E10" s="3724"/>
      <c r="F10" s="435">
        <f t="shared" si="1"/>
        <v>455</v>
      </c>
      <c r="G10" s="435">
        <f t="shared" si="2"/>
        <v>417</v>
      </c>
      <c r="H10" s="435">
        <f t="shared" si="3"/>
        <v>36</v>
      </c>
      <c r="I10" s="435">
        <f t="shared" si="4"/>
        <v>2</v>
      </c>
      <c r="K10" s="63"/>
      <c r="L10" s="1471">
        <v>3</v>
      </c>
      <c r="M10" s="1904" t="s">
        <v>5872</v>
      </c>
      <c r="N10" s="1883">
        <v>478</v>
      </c>
      <c r="O10" s="1883">
        <v>430</v>
      </c>
      <c r="P10" s="1883">
        <v>45</v>
      </c>
      <c r="Q10" s="1883">
        <v>3</v>
      </c>
    </row>
    <row r="11" spans="1:26" ht="25" customHeight="1">
      <c r="A11" s="331">
        <v>3</v>
      </c>
      <c r="B11" s="3723" t="s">
        <v>1350</v>
      </c>
      <c r="C11" s="3724"/>
      <c r="D11" s="3724"/>
      <c r="E11" s="3724"/>
      <c r="F11" s="435">
        <f t="shared" si="1"/>
        <v>478</v>
      </c>
      <c r="G11" s="435">
        <f t="shared" si="2"/>
        <v>430</v>
      </c>
      <c r="H11" s="435">
        <f t="shared" si="3"/>
        <v>45</v>
      </c>
      <c r="I11" s="435">
        <f t="shared" si="4"/>
        <v>3</v>
      </c>
      <c r="K11" s="63"/>
      <c r="L11" s="1471">
        <v>4</v>
      </c>
      <c r="M11" s="1904" t="s">
        <v>5873</v>
      </c>
      <c r="N11" s="1883">
        <v>368</v>
      </c>
      <c r="O11" s="1883">
        <v>336</v>
      </c>
      <c r="P11" s="1883">
        <v>31</v>
      </c>
      <c r="Q11" s="1883">
        <v>1</v>
      </c>
    </row>
    <row r="12" spans="1:26" ht="25" customHeight="1">
      <c r="A12" s="331">
        <v>4</v>
      </c>
      <c r="B12" s="3724" t="s">
        <v>1349</v>
      </c>
      <c r="C12" s="3724"/>
      <c r="D12" s="3724"/>
      <c r="E12" s="3724"/>
      <c r="F12" s="435">
        <f t="shared" si="1"/>
        <v>368</v>
      </c>
      <c r="G12" s="435">
        <f t="shared" si="2"/>
        <v>336</v>
      </c>
      <c r="H12" s="435">
        <f t="shared" si="3"/>
        <v>31</v>
      </c>
      <c r="I12" s="435">
        <f t="shared" si="4"/>
        <v>1</v>
      </c>
      <c r="K12" s="63"/>
      <c r="L12" s="1471">
        <v>5</v>
      </c>
      <c r="M12" s="1904" t="s">
        <v>5874</v>
      </c>
      <c r="N12" s="1883">
        <v>295</v>
      </c>
      <c r="O12" s="1883">
        <v>270</v>
      </c>
      <c r="P12" s="1883">
        <v>24</v>
      </c>
      <c r="Q12" s="1883">
        <v>1</v>
      </c>
    </row>
    <row r="13" spans="1:26" ht="25" customHeight="1">
      <c r="A13" s="331">
        <v>5</v>
      </c>
      <c r="B13" s="3724" t="s">
        <v>1348</v>
      </c>
      <c r="C13" s="3724"/>
      <c r="D13" s="3724"/>
      <c r="E13" s="3724"/>
      <c r="F13" s="435">
        <f t="shared" si="1"/>
        <v>295</v>
      </c>
      <c r="G13" s="435">
        <f t="shared" si="2"/>
        <v>270</v>
      </c>
      <c r="H13" s="435">
        <f t="shared" si="3"/>
        <v>24</v>
      </c>
      <c r="I13" s="435">
        <f t="shared" si="4"/>
        <v>1</v>
      </c>
      <c r="K13" s="63"/>
    </row>
    <row r="14" spans="1:26" ht="15" customHeight="1">
      <c r="F14" s="63"/>
      <c r="H14" s="63"/>
      <c r="I14" s="196" t="s">
        <v>6491</v>
      </c>
      <c r="J14" s="63"/>
      <c r="K14" s="63"/>
    </row>
    <row r="15" spans="1:26" ht="15" customHeight="1">
      <c r="A15" s="677" t="s">
        <v>1347</v>
      </c>
      <c r="B15" s="63"/>
      <c r="E15" s="63"/>
      <c r="F15" s="63"/>
      <c r="G15" s="63"/>
      <c r="H15" s="63"/>
      <c r="I15" s="63"/>
      <c r="J15" s="63"/>
      <c r="K15" s="63"/>
      <c r="L15" s="1188" t="s">
        <v>5407</v>
      </c>
      <c r="M15" s="1189" t="s">
        <v>4618</v>
      </c>
      <c r="N15" s="1525" t="str">
        <f>設定!$B$11</f>
        <v>（令和7年度）</v>
      </c>
    </row>
    <row r="16" spans="1:26" ht="15" customHeight="1">
      <c r="A16" s="235" t="s">
        <v>1346</v>
      </c>
      <c r="D16" s="235"/>
      <c r="F16" s="259" t="str">
        <f>N15</f>
        <v>（令和7年度）</v>
      </c>
      <c r="I16" s="196"/>
      <c r="J16" s="63"/>
      <c r="K16" s="63"/>
      <c r="L16" s="1405"/>
      <c r="M16" s="1189" t="s">
        <v>4619</v>
      </c>
      <c r="N16" s="1460" t="s">
        <v>5864</v>
      </c>
      <c r="O16" s="1908" t="str">
        <f>HYPERLINK("#", "統計表リンク")</f>
        <v>統計表リンク</v>
      </c>
    </row>
    <row r="17" spans="1:16" ht="15" customHeight="1">
      <c r="A17" s="3725" t="s">
        <v>1289</v>
      </c>
      <c r="B17" s="3725"/>
      <c r="C17" s="3725"/>
      <c r="D17" s="3725"/>
      <c r="E17" s="3725"/>
      <c r="F17" s="580" t="s">
        <v>1345</v>
      </c>
      <c r="G17" s="63"/>
      <c r="I17" s="63"/>
      <c r="J17" s="63"/>
      <c r="K17" s="63"/>
      <c r="L17" s="1422" t="s">
        <v>5875</v>
      </c>
      <c r="M17" s="1422" t="s">
        <v>5876</v>
      </c>
      <c r="O17" s="1422" t="s">
        <v>5875</v>
      </c>
      <c r="P17" s="1422" t="s">
        <v>5876</v>
      </c>
    </row>
    <row r="18" spans="1:16" ht="15" customHeight="1">
      <c r="A18" s="3725" t="s">
        <v>262</v>
      </c>
      <c r="B18" s="3725"/>
      <c r="C18" s="3725"/>
      <c r="D18" s="3725"/>
      <c r="E18" s="3725"/>
      <c r="F18" s="435">
        <f>M18</f>
        <v>8363</v>
      </c>
      <c r="G18" s="63"/>
      <c r="I18" s="63"/>
      <c r="J18" s="63"/>
      <c r="K18" s="63"/>
      <c r="L18" s="1422" t="s">
        <v>4910</v>
      </c>
      <c r="M18" s="1883">
        <v>8363</v>
      </c>
      <c r="O18" s="1907" t="s">
        <v>6769</v>
      </c>
      <c r="P18" s="1883">
        <v>711</v>
      </c>
    </row>
    <row r="19" spans="1:16" ht="15" customHeight="1">
      <c r="A19" s="3726" t="s">
        <v>6851</v>
      </c>
      <c r="B19" s="3726"/>
      <c r="C19" s="3726"/>
      <c r="D19" s="3726"/>
      <c r="E19" s="3726"/>
      <c r="F19" s="435">
        <f t="shared" ref="F19:F26" si="5">M19</f>
        <v>800</v>
      </c>
      <c r="G19" s="63"/>
      <c r="I19" s="63"/>
      <c r="J19" s="63"/>
      <c r="K19" s="63"/>
      <c r="L19" s="1907" t="s">
        <v>6852</v>
      </c>
      <c r="M19" s="1883">
        <v>800</v>
      </c>
      <c r="O19" s="1907" t="s">
        <v>6770</v>
      </c>
      <c r="P19" s="1883">
        <v>41</v>
      </c>
    </row>
    <row r="20" spans="1:16" ht="15" customHeight="1">
      <c r="A20" s="3726" t="s">
        <v>1344</v>
      </c>
      <c r="B20" s="3726"/>
      <c r="C20" s="3726"/>
      <c r="D20" s="3726"/>
      <c r="E20" s="3726"/>
      <c r="F20" s="435" t="str">
        <f t="shared" si="5"/>
        <v>-</v>
      </c>
      <c r="G20" s="63"/>
      <c r="I20" s="63"/>
      <c r="J20" s="63"/>
      <c r="K20" s="63"/>
      <c r="L20" s="1907" t="s">
        <v>6763</v>
      </c>
      <c r="M20" s="1883" t="s">
        <v>4191</v>
      </c>
      <c r="O20" s="1907" t="s">
        <v>6771</v>
      </c>
      <c r="P20" s="1883">
        <v>14</v>
      </c>
    </row>
    <row r="21" spans="1:16" ht="15" customHeight="1">
      <c r="A21" s="3726" t="s">
        <v>1343</v>
      </c>
      <c r="B21" s="3726"/>
      <c r="C21" s="3726"/>
      <c r="D21" s="3726"/>
      <c r="E21" s="3726"/>
      <c r="F21" s="435">
        <f t="shared" si="5"/>
        <v>1962</v>
      </c>
      <c r="G21" s="63"/>
      <c r="I21" s="63"/>
      <c r="J21" s="63"/>
      <c r="K21" s="63"/>
      <c r="L21" s="1907" t="s">
        <v>6764</v>
      </c>
      <c r="M21" s="1883">
        <v>1962</v>
      </c>
      <c r="O21" s="1907" t="s">
        <v>6772</v>
      </c>
      <c r="P21" s="1883">
        <v>132</v>
      </c>
    </row>
    <row r="22" spans="1:16" ht="15" customHeight="1">
      <c r="A22" s="3726" t="s">
        <v>1342</v>
      </c>
      <c r="B22" s="3726"/>
      <c r="C22" s="3726"/>
      <c r="D22" s="3726"/>
      <c r="E22" s="3726"/>
      <c r="F22" s="435">
        <f t="shared" si="5"/>
        <v>60</v>
      </c>
      <c r="G22" s="63"/>
      <c r="I22" s="63"/>
      <c r="J22" s="63"/>
      <c r="K22" s="63"/>
      <c r="L22" s="1907" t="s">
        <v>6765</v>
      </c>
      <c r="M22" s="1883">
        <v>60</v>
      </c>
      <c r="O22" s="1907" t="s">
        <v>6773</v>
      </c>
      <c r="P22" s="1883" t="s">
        <v>4191</v>
      </c>
    </row>
    <row r="23" spans="1:16" ht="15" customHeight="1">
      <c r="A23" s="3726" t="s">
        <v>6857</v>
      </c>
      <c r="B23" s="3726"/>
      <c r="C23" s="3726"/>
      <c r="D23" s="3726"/>
      <c r="E23" s="3726"/>
      <c r="F23" s="435">
        <f t="shared" si="5"/>
        <v>50</v>
      </c>
      <c r="G23" s="63"/>
      <c r="I23" s="63"/>
      <c r="J23" s="63"/>
      <c r="K23" s="63"/>
      <c r="L23" s="1907" t="s">
        <v>6858</v>
      </c>
      <c r="M23" s="1883">
        <v>50</v>
      </c>
      <c r="O23" s="1907" t="s">
        <v>6774</v>
      </c>
      <c r="P23" s="1883">
        <v>3</v>
      </c>
    </row>
    <row r="24" spans="1:16" ht="15" customHeight="1">
      <c r="A24" s="3726" t="s">
        <v>1341</v>
      </c>
      <c r="B24" s="3726"/>
      <c r="C24" s="3726"/>
      <c r="D24" s="3726"/>
      <c r="E24" s="3726"/>
      <c r="F24" s="435">
        <f t="shared" si="5"/>
        <v>310</v>
      </c>
      <c r="G24" s="63"/>
      <c r="I24" s="63"/>
      <c r="J24" s="63"/>
      <c r="K24" s="63"/>
      <c r="L24" s="1907" t="s">
        <v>6766</v>
      </c>
      <c r="M24" s="1883">
        <v>310</v>
      </c>
      <c r="O24" s="1907" t="s">
        <v>6775</v>
      </c>
      <c r="P24" s="1883">
        <v>9</v>
      </c>
    </row>
    <row r="25" spans="1:16" ht="15" customHeight="1">
      <c r="A25" s="3726" t="s">
        <v>1340</v>
      </c>
      <c r="B25" s="3726"/>
      <c r="C25" s="3726"/>
      <c r="D25" s="3726"/>
      <c r="E25" s="3726"/>
      <c r="F25" s="435" t="str">
        <f t="shared" si="5"/>
        <v>-</v>
      </c>
      <c r="G25" s="63"/>
      <c r="I25" s="63"/>
      <c r="J25" s="63"/>
      <c r="K25" s="63"/>
      <c r="L25" s="1907" t="s">
        <v>6767</v>
      </c>
      <c r="M25" s="1883" t="s">
        <v>4191</v>
      </c>
      <c r="O25" s="1907" t="s">
        <v>6776</v>
      </c>
      <c r="P25" s="1883">
        <v>241</v>
      </c>
    </row>
    <row r="26" spans="1:16" ht="15" customHeight="1">
      <c r="A26" s="3726" t="s">
        <v>1339</v>
      </c>
      <c r="B26" s="3726"/>
      <c r="C26" s="3726"/>
      <c r="D26" s="3726"/>
      <c r="E26" s="3726"/>
      <c r="F26" s="435">
        <f t="shared" si="5"/>
        <v>1</v>
      </c>
      <c r="G26" s="63"/>
      <c r="I26" s="63"/>
      <c r="J26" s="63"/>
      <c r="K26" s="63"/>
      <c r="L26" s="1907" t="s">
        <v>6768</v>
      </c>
      <c r="M26" s="1883">
        <v>1</v>
      </c>
      <c r="O26" s="1907" t="s">
        <v>6777</v>
      </c>
      <c r="P26" s="1883">
        <v>4029</v>
      </c>
    </row>
    <row r="27" spans="1:16" ht="15" customHeight="1">
      <c r="A27" s="3726" t="s">
        <v>1338</v>
      </c>
      <c r="B27" s="3726"/>
      <c r="C27" s="3726"/>
      <c r="D27" s="3726"/>
      <c r="E27" s="3726"/>
      <c r="F27" s="435">
        <f>P18</f>
        <v>711</v>
      </c>
      <c r="G27" s="63"/>
      <c r="I27" s="63"/>
      <c r="J27" s="63"/>
      <c r="K27" s="63"/>
      <c r="O27" s="1906"/>
    </row>
    <row r="28" spans="1:16" ht="15" customHeight="1">
      <c r="A28" s="3726" t="s">
        <v>1337</v>
      </c>
      <c r="B28" s="3726"/>
      <c r="C28" s="3726"/>
      <c r="D28" s="3726"/>
      <c r="E28" s="3726"/>
      <c r="F28" s="435">
        <f t="shared" ref="F28:F35" si="6">P19</f>
        <v>41</v>
      </c>
      <c r="G28" s="63"/>
      <c r="I28" s="63"/>
      <c r="J28" s="63"/>
      <c r="K28" s="63"/>
    </row>
    <row r="29" spans="1:16" ht="15" customHeight="1">
      <c r="A29" s="3726" t="s">
        <v>1336</v>
      </c>
      <c r="B29" s="3726"/>
      <c r="C29" s="3726"/>
      <c r="D29" s="3726"/>
      <c r="E29" s="3726"/>
      <c r="F29" s="435">
        <f t="shared" si="6"/>
        <v>14</v>
      </c>
      <c r="G29" s="63"/>
      <c r="I29" s="63"/>
      <c r="J29" s="63"/>
      <c r="K29" s="63"/>
    </row>
    <row r="30" spans="1:16" ht="15" customHeight="1">
      <c r="A30" s="3726" t="s">
        <v>1335</v>
      </c>
      <c r="B30" s="3726"/>
      <c r="C30" s="3726"/>
      <c r="D30" s="3726"/>
      <c r="E30" s="3726"/>
      <c r="F30" s="435">
        <f t="shared" si="6"/>
        <v>132</v>
      </c>
      <c r="G30" s="63"/>
      <c r="I30" s="63"/>
      <c r="J30" s="63"/>
      <c r="K30" s="63"/>
    </row>
    <row r="31" spans="1:16" ht="15" customHeight="1">
      <c r="A31" s="3726" t="s">
        <v>1334</v>
      </c>
      <c r="B31" s="3726"/>
      <c r="C31" s="3726"/>
      <c r="D31" s="3726"/>
      <c r="E31" s="3726"/>
      <c r="F31" s="435" t="str">
        <f t="shared" si="6"/>
        <v>-</v>
      </c>
      <c r="G31" s="63"/>
      <c r="I31" s="63"/>
      <c r="J31" s="63"/>
      <c r="K31" s="63"/>
    </row>
    <row r="32" spans="1:16" ht="15" customHeight="1">
      <c r="A32" s="3726" t="s">
        <v>1333</v>
      </c>
      <c r="B32" s="3726"/>
      <c r="C32" s="3726"/>
      <c r="D32" s="3726"/>
      <c r="E32" s="3726"/>
      <c r="F32" s="435">
        <f t="shared" si="6"/>
        <v>3</v>
      </c>
      <c r="G32" s="63"/>
      <c r="I32" s="63"/>
      <c r="J32" s="63"/>
      <c r="K32" s="63"/>
    </row>
    <row r="33" spans="1:20" ht="15" customHeight="1">
      <c r="A33" s="3726" t="s">
        <v>1332</v>
      </c>
      <c r="B33" s="3726"/>
      <c r="C33" s="3726"/>
      <c r="D33" s="3726"/>
      <c r="E33" s="3726"/>
      <c r="F33" s="435">
        <f t="shared" si="6"/>
        <v>9</v>
      </c>
      <c r="G33" s="63"/>
      <c r="I33" s="63"/>
      <c r="J33" s="63"/>
      <c r="K33" s="63"/>
    </row>
    <row r="34" spans="1:20" ht="15" customHeight="1">
      <c r="A34" s="3726" t="s">
        <v>1331</v>
      </c>
      <c r="B34" s="3726"/>
      <c r="C34" s="3726"/>
      <c r="D34" s="3726"/>
      <c r="E34" s="3726"/>
      <c r="F34" s="435">
        <f t="shared" si="6"/>
        <v>241</v>
      </c>
      <c r="G34" s="63"/>
      <c r="I34" s="63"/>
      <c r="J34" s="63"/>
      <c r="K34" s="63"/>
    </row>
    <row r="35" spans="1:20" ht="15" customHeight="1">
      <c r="A35" s="3728" t="s">
        <v>1330</v>
      </c>
      <c r="B35" s="3728"/>
      <c r="C35" s="3728"/>
      <c r="D35" s="3728"/>
      <c r="E35" s="3728"/>
      <c r="F35" s="435">
        <f t="shared" si="6"/>
        <v>4029</v>
      </c>
      <c r="G35" s="63"/>
      <c r="I35" s="63"/>
      <c r="J35" s="63"/>
      <c r="K35" s="63"/>
    </row>
    <row r="36" spans="1:20" ht="15" customHeight="1">
      <c r="F36" s="196" t="s">
        <v>6491</v>
      </c>
      <c r="I36" s="63"/>
      <c r="J36" s="63"/>
      <c r="K36" s="63"/>
    </row>
    <row r="37" spans="1:20" ht="15" customHeight="1">
      <c r="A37" s="63"/>
      <c r="B37" s="1248"/>
      <c r="C37" s="1248"/>
      <c r="D37" s="1248"/>
      <c r="E37" s="1248"/>
      <c r="F37" s="1248"/>
      <c r="G37" s="672"/>
      <c r="K37" s="63"/>
      <c r="R37" s="1437"/>
      <c r="S37" s="1437"/>
      <c r="T37" s="161"/>
    </row>
    <row r="38" spans="1:20" ht="13" customHeight="1">
      <c r="A38" s="3250" t="s">
        <v>3647</v>
      </c>
      <c r="B38" s="3250"/>
      <c r="C38" s="3250"/>
      <c r="D38" s="3250"/>
      <c r="E38" s="3250"/>
      <c r="F38" s="3250"/>
      <c r="G38" s="3250"/>
      <c r="H38" s="3250"/>
      <c r="I38" s="3250"/>
      <c r="J38" s="3250"/>
      <c r="L38" s="1902"/>
      <c r="M38" s="1902"/>
    </row>
    <row r="39" spans="1:20" ht="18" customHeight="1">
      <c r="A39" s="3250" t="s">
        <v>4159</v>
      </c>
      <c r="B39" s="3250"/>
      <c r="C39" s="3250"/>
      <c r="D39" s="3250"/>
      <c r="E39" s="3250"/>
      <c r="F39" s="3250"/>
      <c r="G39" s="3250"/>
      <c r="H39" s="3250"/>
      <c r="I39" s="3250"/>
      <c r="J39" s="3250"/>
      <c r="K39" s="1247"/>
      <c r="L39" s="1902"/>
      <c r="M39" s="1902"/>
    </row>
    <row r="40" spans="1:20" ht="18" customHeight="1">
      <c r="G40" s="2072"/>
      <c r="H40" s="2072"/>
      <c r="I40" s="2072"/>
      <c r="J40" s="2072"/>
      <c r="K40" s="1247"/>
    </row>
  </sheetData>
  <sheetProtection algorithmName="SHA-512" hashValue="dkqL9FLhR0nnqEY566ufjXFvBp+X4bxTkEb5LywF64TysKDsdGvxzkgxb7hSGytPYSZ4kk1VYcxVB7BDb3DFbg==" saltValue="dKxkrLkksV9eFUJ4r3e5dw==" spinCount="100000" sheet="1" objects="1" scenarios="1"/>
  <customSheetViews>
    <customSheetView guid="{0048CC1A-5574-4F72-829A-CCCEAA565538}" showPageBreaks="1" fitToPage="1" printArea="1" view="pageBreakPreview">
      <selection activeCell="P18" sqref="P18:P26"/>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P18" sqref="P18:P26"/>
      <pageMargins left="0.78740157480314965" right="0.78740157480314965" top="0.98425196850393704" bottom="0.98425196850393704" header="0.51181102362204722" footer="0.51181102362204722"/>
      <printOptions horizontalCentered="1"/>
      <headerFooter alignWithMargins="0"/>
    </customSheetView>
  </customSheetViews>
  <mergeCells count="36">
    <mergeCell ref="A35:E35"/>
    <mergeCell ref="A27:E27"/>
    <mergeCell ref="A6:A7"/>
    <mergeCell ref="A34:E34"/>
    <mergeCell ref="F6:I6"/>
    <mergeCell ref="A8:E8"/>
    <mergeCell ref="A17:E17"/>
    <mergeCell ref="A19:E19"/>
    <mergeCell ref="A31:E31"/>
    <mergeCell ref="N5:Q5"/>
    <mergeCell ref="M5:M6"/>
    <mergeCell ref="L5:L6"/>
    <mergeCell ref="L7:M7"/>
    <mergeCell ref="A30:E30"/>
    <mergeCell ref="A26:E26"/>
    <mergeCell ref="B13:E13"/>
    <mergeCell ref="A29:E29"/>
    <mergeCell ref="A22:E22"/>
    <mergeCell ref="A18:E18"/>
    <mergeCell ref="A20:E20"/>
    <mergeCell ref="A39:J39"/>
    <mergeCell ref="A38:J38"/>
    <mergeCell ref="A1:D1"/>
    <mergeCell ref="A2:D2"/>
    <mergeCell ref="B11:E11"/>
    <mergeCell ref="B6:E7"/>
    <mergeCell ref="B9:E9"/>
    <mergeCell ref="B10:E10"/>
    <mergeCell ref="A32:E32"/>
    <mergeCell ref="A33:E33"/>
    <mergeCell ref="A28:E28"/>
    <mergeCell ref="A21:E21"/>
    <mergeCell ref="A23:E23"/>
    <mergeCell ref="A24:E24"/>
    <mergeCell ref="A25:E25"/>
    <mergeCell ref="B12:E12"/>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AE47"/>
  <sheetViews>
    <sheetView view="pageBreakPreview" topLeftCell="A17" zoomScaleNormal="75" zoomScaleSheetLayoutView="100" workbookViewId="0">
      <selection activeCell="AE2" sqref="AE2"/>
    </sheetView>
  </sheetViews>
  <sheetFormatPr defaultColWidth="9" defaultRowHeight="24" customHeight="1"/>
  <cols>
    <col min="1" max="1" width="2.58203125" style="63" customWidth="1"/>
    <col min="2" max="2" width="8.58203125" style="63" customWidth="1"/>
    <col min="3" max="3" width="12.58203125" style="63" customWidth="1"/>
    <col min="4" max="4" width="8.58203125" style="63" customWidth="1"/>
    <col min="5" max="8" width="6.83203125" style="63" customWidth="1"/>
    <col min="9" max="11" width="5.58203125" style="63" customWidth="1"/>
    <col min="12" max="12" width="14.58203125" style="63" customWidth="1"/>
    <col min="13" max="13" width="4.75" style="63" customWidth="1"/>
    <col min="14" max="17" width="10.58203125" style="63" hidden="1" customWidth="1"/>
    <col min="18" max="18" width="15.58203125" style="63" hidden="1" customWidth="1"/>
    <col min="19" max="22" width="10.58203125" style="63" hidden="1" customWidth="1"/>
    <col min="23" max="23" width="15.58203125" style="63" hidden="1" customWidth="1"/>
    <col min="24" max="30" width="10.58203125" style="63" hidden="1" customWidth="1"/>
    <col min="31" max="31" width="10.58203125" style="63" customWidth="1"/>
    <col min="32" max="16384" width="9" style="63"/>
  </cols>
  <sheetData>
    <row r="1" spans="1:31"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31" s="109" customFormat="1" ht="20.149999999999999" customHeight="1">
      <c r="A2" s="3222"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31" s="78" customFormat="1" ht="15" customHeight="1">
      <c r="A3" s="78" t="s">
        <v>3494</v>
      </c>
      <c r="J3" s="76"/>
      <c r="K3" s="76"/>
      <c r="L3" s="76"/>
    </row>
    <row r="4" spans="1:31" s="78" customFormat="1" ht="15" customHeight="1">
      <c r="A4" s="110" t="s">
        <v>2514</v>
      </c>
      <c r="J4" s="76"/>
      <c r="K4" s="76"/>
      <c r="L4" s="76"/>
      <c r="N4" s="1188" t="s">
        <v>5208</v>
      </c>
      <c r="O4" s="1437"/>
      <c r="P4" s="1189" t="s">
        <v>4618</v>
      </c>
      <c r="Q4" s="1525" t="str">
        <f>設定!$B$15</f>
        <v>（令和8年5月1日現在）</v>
      </c>
      <c r="S4" s="199" t="s">
        <v>5288</v>
      </c>
      <c r="T4" s="1674" t="str">
        <f>設定!$B$4&amp;設定!$C$4&amp;"年度"</f>
        <v>令和8年度</v>
      </c>
    </row>
    <row r="5" spans="1:31" s="110" customFormat="1" ht="15" customHeight="1">
      <c r="A5" s="163" t="s">
        <v>2513</v>
      </c>
      <c r="J5" s="215"/>
      <c r="L5" s="68" t="str">
        <f>Q4</f>
        <v>（令和8年5月1日現在）</v>
      </c>
      <c r="N5" s="1405"/>
      <c r="O5" s="1192"/>
      <c r="P5" s="1189" t="s">
        <v>4619</v>
      </c>
      <c r="Q5" s="1460" t="s">
        <v>5529</v>
      </c>
      <c r="R5" s="1755" t="str">
        <f>HYPERLINK("#", "統計表リンク")</f>
        <v>統計表リンク</v>
      </c>
      <c r="S5" s="1755"/>
    </row>
    <row r="6" spans="1:31" ht="13" customHeight="1">
      <c r="A6" s="3729" t="s">
        <v>2512</v>
      </c>
      <c r="B6" s="3739"/>
      <c r="C6" s="2824" t="s">
        <v>6829</v>
      </c>
      <c r="D6" s="2824"/>
      <c r="E6" s="2824" t="s">
        <v>2510</v>
      </c>
      <c r="F6" s="2824"/>
      <c r="G6" s="2824" t="s">
        <v>6830</v>
      </c>
      <c r="H6" s="2824"/>
      <c r="I6" s="3738" t="s">
        <v>6831</v>
      </c>
      <c r="J6" s="3437"/>
      <c r="K6" s="3736" t="s">
        <v>2508</v>
      </c>
      <c r="L6" s="3736" t="s">
        <v>2507</v>
      </c>
      <c r="Q6" s="1460" t="s">
        <v>5530</v>
      </c>
      <c r="R6" s="1755" t="str">
        <f>HYPERLINK("#", "統計表リンク")</f>
        <v>統計表リンク</v>
      </c>
    </row>
    <row r="7" spans="1:31" ht="13" customHeight="1">
      <c r="A7" s="3740"/>
      <c r="B7" s="3741"/>
      <c r="C7" s="2824"/>
      <c r="D7" s="2824"/>
      <c r="E7" s="2824"/>
      <c r="F7" s="2824"/>
      <c r="G7" s="2824"/>
      <c r="H7" s="2824"/>
      <c r="I7" s="148" t="s">
        <v>2506</v>
      </c>
      <c r="J7" s="301" t="s">
        <v>2505</v>
      </c>
      <c r="K7" s="3737"/>
      <c r="L7" s="3737"/>
      <c r="Q7" s="1460" t="s">
        <v>5531</v>
      </c>
      <c r="R7" s="1755" t="str">
        <f>HYPERLINK("#", "統計表リンク")</f>
        <v>統計表リンク</v>
      </c>
    </row>
    <row r="8" spans="1:31" ht="20.149999999999999" customHeight="1">
      <c r="A8" s="137"/>
      <c r="B8" s="976">
        <f>O12</f>
        <v>48</v>
      </c>
      <c r="C8" s="129">
        <f>T12</f>
        <v>19782</v>
      </c>
      <c r="D8" s="975">
        <f>U12</f>
        <v>465</v>
      </c>
      <c r="E8" s="129">
        <f>R12</f>
        <v>758</v>
      </c>
      <c r="F8" s="975">
        <f>S12</f>
        <v>56</v>
      </c>
      <c r="G8" s="129">
        <f>P12</f>
        <v>1199</v>
      </c>
      <c r="H8" s="975">
        <f>Q12</f>
        <v>73</v>
      </c>
      <c r="I8" s="687">
        <f>V12</f>
        <v>70</v>
      </c>
      <c r="J8" s="974">
        <f>W12</f>
        <v>13</v>
      </c>
      <c r="K8" s="687">
        <f>X12</f>
        <v>48</v>
      </c>
      <c r="L8" s="687">
        <f>Y12</f>
        <v>40</v>
      </c>
      <c r="Q8" s="1460" t="s">
        <v>5532</v>
      </c>
      <c r="R8" s="1755" t="str">
        <f>HYPERLINK("#", "統計表リンク")</f>
        <v>統計表リンク</v>
      </c>
    </row>
    <row r="9" spans="1:31" ht="15" customHeight="1">
      <c r="Q9" s="1460" t="s">
        <v>5533</v>
      </c>
      <c r="R9" s="1755" t="str">
        <f>HYPERLINK("#", "統計表リンク")</f>
        <v>統計表リンク</v>
      </c>
    </row>
    <row r="10" spans="1:31" ht="24.75" customHeight="1">
      <c r="A10" s="3729" t="s">
        <v>2504</v>
      </c>
      <c r="B10" s="3442"/>
      <c r="C10" s="3732" t="s">
        <v>2503</v>
      </c>
      <c r="D10" s="3733" t="s">
        <v>6832</v>
      </c>
      <c r="E10" s="3734" t="s">
        <v>2502</v>
      </c>
      <c r="F10" s="3735"/>
      <c r="G10" s="73"/>
      <c r="H10" s="73"/>
      <c r="N10" s="2855" t="s">
        <v>4673</v>
      </c>
      <c r="O10" s="2855" t="s">
        <v>2512</v>
      </c>
      <c r="P10" s="2855" t="s">
        <v>2509</v>
      </c>
      <c r="Q10" s="2855"/>
      <c r="R10" s="2855" t="s">
        <v>2510</v>
      </c>
      <c r="S10" s="2855"/>
      <c r="T10" s="2855" t="s">
        <v>2511</v>
      </c>
      <c r="U10" s="2855"/>
      <c r="V10" s="2855" t="s">
        <v>100</v>
      </c>
      <c r="W10" s="2855"/>
      <c r="X10" s="2855" t="s">
        <v>5877</v>
      </c>
      <c r="Y10" s="2855" t="s">
        <v>5878</v>
      </c>
      <c r="Z10" s="2855" t="s">
        <v>5879</v>
      </c>
      <c r="AA10" s="2855" t="s">
        <v>5880</v>
      </c>
      <c r="AB10" s="3727" t="s">
        <v>5881</v>
      </c>
      <c r="AC10" s="2855" t="s">
        <v>2502</v>
      </c>
      <c r="AD10" s="2855"/>
      <c r="AE10" s="1192"/>
    </row>
    <row r="11" spans="1:31" ht="24.75" customHeight="1">
      <c r="A11" s="3730"/>
      <c r="B11" s="3731"/>
      <c r="C11" s="2881"/>
      <c r="D11" s="3515"/>
      <c r="E11" s="973" t="s">
        <v>2501</v>
      </c>
      <c r="F11" s="973" t="s">
        <v>2500</v>
      </c>
      <c r="G11" s="73"/>
      <c r="H11" s="73"/>
      <c r="N11" s="2855"/>
      <c r="O11" s="2855"/>
      <c r="P11" s="1422" t="s">
        <v>4910</v>
      </c>
      <c r="Q11" s="1903" t="s">
        <v>5886</v>
      </c>
      <c r="R11" s="1422" t="s">
        <v>4910</v>
      </c>
      <c r="S11" s="1903" t="s">
        <v>5886</v>
      </c>
      <c r="T11" s="1422" t="s">
        <v>4910</v>
      </c>
      <c r="U11" s="1903" t="s">
        <v>5886</v>
      </c>
      <c r="V11" s="1422" t="s">
        <v>2506</v>
      </c>
      <c r="W11" s="1422" t="s">
        <v>5882</v>
      </c>
      <c r="X11" s="2855"/>
      <c r="Y11" s="2855"/>
      <c r="Z11" s="2855"/>
      <c r="AA11" s="2855"/>
      <c r="AB11" s="3727"/>
      <c r="AC11" s="1422" t="s">
        <v>5883</v>
      </c>
      <c r="AD11" s="1422" t="s">
        <v>5884</v>
      </c>
      <c r="AE11" s="1192"/>
    </row>
    <row r="12" spans="1:31" ht="20.149999999999999" customHeight="1">
      <c r="A12" s="137"/>
      <c r="B12" s="972">
        <f>Z12</f>
        <v>262550</v>
      </c>
      <c r="C12" s="240">
        <f>AA12</f>
        <v>459222</v>
      </c>
      <c r="D12" s="971">
        <f>AB12</f>
        <v>26.1</v>
      </c>
      <c r="E12" s="970">
        <f>AC12</f>
        <v>13.3</v>
      </c>
      <c r="F12" s="970">
        <f>AD12</f>
        <v>23.2</v>
      </c>
      <c r="G12" s="969"/>
      <c r="H12" s="73"/>
      <c r="N12" s="1422" t="s">
        <v>5885</v>
      </c>
      <c r="O12" s="1924">
        <v>48</v>
      </c>
      <c r="P12" s="1924">
        <v>1199</v>
      </c>
      <c r="Q12" s="1924">
        <v>73</v>
      </c>
      <c r="R12" s="1924">
        <v>758</v>
      </c>
      <c r="S12" s="1924">
        <v>56</v>
      </c>
      <c r="T12" s="1924">
        <v>19782</v>
      </c>
      <c r="U12" s="1924">
        <v>465</v>
      </c>
      <c r="V12" s="1924">
        <v>70</v>
      </c>
      <c r="W12" s="1924">
        <v>13</v>
      </c>
      <c r="X12" s="1924">
        <v>48</v>
      </c>
      <c r="Y12" s="1924">
        <v>40</v>
      </c>
      <c r="Z12" s="1924">
        <v>262550</v>
      </c>
      <c r="AA12" s="1924">
        <v>459222</v>
      </c>
      <c r="AB12" s="1925">
        <v>26.1</v>
      </c>
      <c r="AC12" s="1925">
        <v>13.3</v>
      </c>
      <c r="AD12" s="1925">
        <v>23.2</v>
      </c>
      <c r="AE12" s="1192"/>
    </row>
    <row r="13" spans="1:31" ht="15" customHeight="1">
      <c r="A13" s="272" t="s">
        <v>6779</v>
      </c>
      <c r="B13" s="1242"/>
      <c r="C13" s="967"/>
      <c r="D13" s="2073"/>
      <c r="E13" s="2074"/>
      <c r="F13" s="2074"/>
      <c r="G13" s="969"/>
      <c r="H13" s="73"/>
      <c r="N13" s="1875"/>
      <c r="O13" s="2075"/>
      <c r="P13" s="2075"/>
      <c r="Q13" s="2075"/>
      <c r="R13" s="2075"/>
      <c r="S13" s="2075"/>
      <c r="T13" s="2075"/>
      <c r="U13" s="2075"/>
      <c r="V13" s="2075"/>
      <c r="W13" s="2075"/>
      <c r="X13" s="2075"/>
      <c r="Y13" s="2075"/>
      <c r="Z13" s="2075"/>
      <c r="AA13" s="2075"/>
      <c r="AB13" s="2076"/>
      <c r="AC13" s="2076"/>
      <c r="AD13" s="2076"/>
      <c r="AE13" s="1192"/>
    </row>
    <row r="14" spans="1:31" ht="15" customHeight="1">
      <c r="A14" s="272" t="s">
        <v>9065</v>
      </c>
      <c r="B14" s="1242"/>
      <c r="C14" s="967"/>
      <c r="D14" s="2073"/>
      <c r="E14" s="2074"/>
      <c r="F14" s="2074"/>
      <c r="G14" s="969"/>
      <c r="H14" s="73"/>
      <c r="N14" s="1875"/>
      <c r="O14" s="2075"/>
      <c r="P14" s="2075"/>
      <c r="Q14" s="2075"/>
      <c r="R14" s="2075"/>
      <c r="S14" s="2075"/>
      <c r="T14" s="2075"/>
      <c r="U14" s="2075"/>
      <c r="V14" s="2075"/>
      <c r="W14" s="2075"/>
      <c r="X14" s="2075"/>
      <c r="Y14" s="2075"/>
      <c r="Z14" s="2075"/>
      <c r="AA14" s="2075"/>
      <c r="AB14" s="2076"/>
      <c r="AC14" s="2076"/>
      <c r="AD14" s="2076"/>
      <c r="AE14" s="1192"/>
    </row>
    <row r="15" spans="1:31" ht="15" customHeight="1">
      <c r="A15" s="272" t="s">
        <v>6780</v>
      </c>
      <c r="B15" s="934"/>
      <c r="C15" s="160"/>
      <c r="D15" s="968"/>
      <c r="E15" s="160"/>
      <c r="F15" s="968"/>
      <c r="G15" s="967"/>
      <c r="H15" s="967"/>
      <c r="I15" s="967"/>
      <c r="J15" s="967"/>
      <c r="K15" s="967"/>
      <c r="L15" s="162"/>
      <c r="N15" s="1192"/>
      <c r="O15" s="1192"/>
      <c r="P15" s="1192"/>
      <c r="Q15" s="1192"/>
      <c r="R15" s="1192"/>
      <c r="S15" s="1192"/>
      <c r="T15" s="1192"/>
      <c r="U15" s="1192"/>
      <c r="V15" s="1192"/>
      <c r="W15" s="1192"/>
      <c r="X15" s="1192"/>
      <c r="Y15" s="1192"/>
      <c r="Z15" s="1192"/>
      <c r="AA15" s="1192"/>
      <c r="AB15" s="1192"/>
      <c r="AC15" s="1192"/>
      <c r="AD15" s="1192"/>
      <c r="AE15" s="1192"/>
    </row>
    <row r="16" spans="1:31" ht="15" customHeight="1">
      <c r="A16" s="606" t="s">
        <v>6781</v>
      </c>
      <c r="B16" s="162"/>
      <c r="C16" s="162"/>
      <c r="D16" s="162"/>
      <c r="E16" s="966"/>
      <c r="F16" s="162"/>
      <c r="G16" s="162"/>
      <c r="H16" s="162"/>
      <c r="I16" s="162"/>
      <c r="J16" s="73"/>
      <c r="K16" s="73"/>
      <c r="L16" s="73"/>
      <c r="N16" s="1471" t="s">
        <v>5887</v>
      </c>
      <c r="O16" s="1471" t="s">
        <v>2509</v>
      </c>
      <c r="P16" s="1471" t="s">
        <v>2510</v>
      </c>
      <c r="Q16" s="1471" t="s">
        <v>2511</v>
      </c>
      <c r="R16" s="1907" t="s">
        <v>2493</v>
      </c>
      <c r="S16" s="1471" t="s">
        <v>5887</v>
      </c>
      <c r="T16" s="1471" t="s">
        <v>2509</v>
      </c>
      <c r="U16" s="1471" t="s">
        <v>2510</v>
      </c>
      <c r="V16" s="1471" t="s">
        <v>2511</v>
      </c>
      <c r="W16" s="1907" t="s">
        <v>2493</v>
      </c>
      <c r="X16" s="1905"/>
      <c r="Y16" s="1905"/>
      <c r="Z16" s="1905"/>
      <c r="AA16" s="1192"/>
      <c r="AB16" s="1192"/>
      <c r="AC16" s="1192"/>
      <c r="AD16" s="1192"/>
      <c r="AE16" s="1192"/>
    </row>
    <row r="17" spans="1:31" ht="15" customHeight="1">
      <c r="A17" s="11" t="s">
        <v>9066</v>
      </c>
      <c r="B17" s="73"/>
      <c r="C17" s="73"/>
      <c r="D17" s="73"/>
      <c r="E17" s="73"/>
      <c r="F17" s="73"/>
      <c r="G17" s="73"/>
      <c r="H17" s="73"/>
      <c r="I17" s="73"/>
      <c r="J17" s="73"/>
      <c r="K17" s="73"/>
      <c r="L17" s="73"/>
      <c r="M17" s="73"/>
      <c r="N17" s="1912" t="s">
        <v>4910</v>
      </c>
      <c r="O17" s="1912">
        <v>1199</v>
      </c>
      <c r="P17" s="1912">
        <v>758</v>
      </c>
      <c r="Q17" s="1912">
        <v>19782</v>
      </c>
      <c r="R17" s="1907"/>
      <c r="S17" s="1912" t="s">
        <v>5895</v>
      </c>
      <c r="T17" s="1912">
        <v>21</v>
      </c>
      <c r="U17" s="1912">
        <v>12</v>
      </c>
      <c r="V17" s="1912">
        <v>248</v>
      </c>
      <c r="W17" s="1907"/>
      <c r="X17" s="1905"/>
      <c r="Y17" s="1905"/>
      <c r="Z17" s="1905"/>
      <c r="AA17" s="1192"/>
      <c r="AB17" s="1192"/>
      <c r="AC17" s="1192"/>
      <c r="AD17" s="1192"/>
      <c r="AE17" s="1192"/>
    </row>
    <row r="18" spans="1:31" ht="15" customHeight="1">
      <c r="A18" s="11"/>
      <c r="B18" s="73"/>
      <c r="C18" s="73"/>
      <c r="D18" s="73"/>
      <c r="E18" s="73"/>
      <c r="F18" s="73"/>
      <c r="G18" s="73"/>
      <c r="H18" s="73"/>
      <c r="I18" s="73"/>
      <c r="J18" s="73"/>
      <c r="K18" s="73"/>
      <c r="L18" s="73"/>
      <c r="M18" s="73"/>
      <c r="N18" s="1912" t="s">
        <v>1659</v>
      </c>
      <c r="O18" s="1917">
        <v>21</v>
      </c>
      <c r="P18" s="1917">
        <v>13</v>
      </c>
      <c r="Q18" s="1917">
        <v>280</v>
      </c>
      <c r="R18" s="1919"/>
      <c r="S18" s="1912" t="s">
        <v>4316</v>
      </c>
      <c r="T18" s="1912">
        <v>24</v>
      </c>
      <c r="U18" s="1912">
        <v>17</v>
      </c>
      <c r="V18" s="1912">
        <v>384</v>
      </c>
      <c r="W18" s="1907"/>
      <c r="X18" s="1905"/>
      <c r="Y18" s="1905"/>
      <c r="Z18" s="1905"/>
      <c r="AA18" s="1192"/>
      <c r="AB18" s="1192"/>
      <c r="AC18" s="1192"/>
      <c r="AD18" s="1192"/>
      <c r="AE18" s="1192"/>
    </row>
    <row r="19" spans="1:31" ht="15" customHeight="1">
      <c r="A19" s="2"/>
      <c r="B19" s="73"/>
      <c r="C19" s="73"/>
      <c r="D19" s="73"/>
      <c r="E19" s="73"/>
      <c r="F19" s="73"/>
      <c r="G19" s="73"/>
      <c r="H19" s="73"/>
      <c r="I19" s="73"/>
      <c r="J19" s="73"/>
      <c r="K19" s="73"/>
      <c r="L19" s="68" t="str">
        <f>Q4</f>
        <v>（令和8年5月1日現在）</v>
      </c>
      <c r="M19" s="73"/>
      <c r="N19" s="1912" t="s">
        <v>5888</v>
      </c>
      <c r="O19" s="1917">
        <v>19</v>
      </c>
      <c r="P19" s="1917">
        <v>13</v>
      </c>
      <c r="Q19" s="1917">
        <v>352</v>
      </c>
      <c r="R19" s="1919"/>
      <c r="S19" s="1912" t="s">
        <v>5896</v>
      </c>
      <c r="T19" s="1912">
        <v>19</v>
      </c>
      <c r="U19" s="1912">
        <v>13</v>
      </c>
      <c r="V19" s="1912">
        <v>378</v>
      </c>
      <c r="W19" s="1907"/>
      <c r="X19" s="1905"/>
      <c r="Y19" s="1905"/>
      <c r="Z19" s="1905"/>
      <c r="AA19" s="1192"/>
      <c r="AB19" s="1192"/>
      <c r="AC19" s="1192"/>
      <c r="AD19" s="1192"/>
      <c r="AE19" s="1192"/>
    </row>
    <row r="20" spans="1:31" ht="39" customHeight="1">
      <c r="A20" s="964"/>
      <c r="B20" s="336" t="s">
        <v>2499</v>
      </c>
      <c r="C20" s="964" t="s">
        <v>398</v>
      </c>
      <c r="D20" s="939" t="s">
        <v>2498</v>
      </c>
      <c r="E20" s="939" t="s">
        <v>754</v>
      </c>
      <c r="F20" s="939" t="s">
        <v>2497</v>
      </c>
      <c r="G20" s="965" t="s">
        <v>2496</v>
      </c>
      <c r="H20" s="939" t="s">
        <v>2495</v>
      </c>
      <c r="I20" s="965" t="s">
        <v>6833</v>
      </c>
      <c r="J20" s="1911" t="s">
        <v>2494</v>
      </c>
      <c r="K20" s="2033" t="s">
        <v>6834</v>
      </c>
      <c r="L20" s="1910" t="s">
        <v>2493</v>
      </c>
      <c r="M20" s="963"/>
      <c r="N20" s="1912" t="s">
        <v>1935</v>
      </c>
      <c r="O20" s="1917">
        <v>24</v>
      </c>
      <c r="P20" s="1917">
        <v>17</v>
      </c>
      <c r="Q20" s="1917">
        <v>408</v>
      </c>
      <c r="R20" s="1919"/>
      <c r="S20" s="1912" t="s">
        <v>5897</v>
      </c>
      <c r="T20" s="1912">
        <v>25</v>
      </c>
      <c r="U20" s="1912">
        <v>13</v>
      </c>
      <c r="V20" s="1912">
        <v>388</v>
      </c>
      <c r="W20" s="1907" t="s">
        <v>8854</v>
      </c>
      <c r="X20" s="1905"/>
      <c r="Y20" s="1905"/>
      <c r="Z20" s="1905"/>
      <c r="AA20" s="1192"/>
      <c r="AB20" s="1192"/>
      <c r="AC20" s="1192"/>
      <c r="AD20" s="1192"/>
      <c r="AE20" s="1192"/>
    </row>
    <row r="21" spans="1:31" ht="18" customHeight="1">
      <c r="A21" s="959">
        <v>1</v>
      </c>
      <c r="B21" s="958" t="s">
        <v>1659</v>
      </c>
      <c r="C21" s="957" t="s">
        <v>1225</v>
      </c>
      <c r="D21" s="956" t="s">
        <v>2492</v>
      </c>
      <c r="E21" s="542" t="s">
        <v>2491</v>
      </c>
      <c r="F21" s="888">
        <v>3564</v>
      </c>
      <c r="G21" s="888">
        <v>1134</v>
      </c>
      <c r="H21" s="888">
        <v>7439</v>
      </c>
      <c r="I21" s="955">
        <f>Q18</f>
        <v>280</v>
      </c>
      <c r="J21" s="954">
        <f>P18</f>
        <v>13</v>
      </c>
      <c r="K21" s="2034">
        <f>O18</f>
        <v>21</v>
      </c>
      <c r="L21" s="1923" t="str">
        <f>IF(R18="","",R18)</f>
        <v/>
      </c>
      <c r="M21" s="961"/>
      <c r="N21" s="1913" t="s">
        <v>5889</v>
      </c>
      <c r="O21" s="1918">
        <v>19</v>
      </c>
      <c r="P21" s="1918">
        <v>7</v>
      </c>
      <c r="Q21" s="1918">
        <v>176</v>
      </c>
      <c r="R21" s="1920"/>
      <c r="S21" s="1913" t="s">
        <v>5898</v>
      </c>
      <c r="T21" s="1913">
        <v>32</v>
      </c>
      <c r="U21" s="1913">
        <v>16</v>
      </c>
      <c r="V21" s="1913">
        <v>408</v>
      </c>
      <c r="W21" s="1916" t="s">
        <v>8859</v>
      </c>
      <c r="X21" s="1914"/>
      <c r="Y21" s="1914"/>
      <c r="Z21" s="1914"/>
    </row>
    <row r="22" spans="1:31" ht="18" customHeight="1">
      <c r="A22" s="959">
        <v>2</v>
      </c>
      <c r="B22" s="958" t="s">
        <v>8863</v>
      </c>
      <c r="C22" s="957" t="s">
        <v>4543</v>
      </c>
      <c r="D22" s="956" t="s">
        <v>2490</v>
      </c>
      <c r="E22" s="542" t="s">
        <v>1082</v>
      </c>
      <c r="F22" s="888">
        <v>4009</v>
      </c>
      <c r="G22" s="888">
        <v>560</v>
      </c>
      <c r="H22" s="888">
        <v>9503</v>
      </c>
      <c r="I22" s="955">
        <f t="shared" ref="I22:I23" si="0">Q19</f>
        <v>352</v>
      </c>
      <c r="J22" s="954">
        <f t="shared" ref="J22:J23" si="1">P19</f>
        <v>13</v>
      </c>
      <c r="K22" s="2034">
        <f t="shared" ref="K22:K23" si="2">O19</f>
        <v>19</v>
      </c>
      <c r="L22" s="1923" t="str">
        <f t="shared" ref="L22" si="3">IF(R19="","",R19)</f>
        <v/>
      </c>
      <c r="M22" s="960"/>
      <c r="N22" s="1913" t="s">
        <v>1693</v>
      </c>
      <c r="O22" s="1918">
        <v>31</v>
      </c>
      <c r="P22" s="1918">
        <v>22</v>
      </c>
      <c r="Q22" s="1918">
        <v>641</v>
      </c>
      <c r="R22" s="1920"/>
      <c r="S22" s="1913" t="s">
        <v>1990</v>
      </c>
      <c r="T22" s="1913">
        <v>25</v>
      </c>
      <c r="U22" s="1913">
        <v>18</v>
      </c>
      <c r="V22" s="1913">
        <v>439</v>
      </c>
      <c r="W22" s="1916"/>
      <c r="X22" s="1914"/>
      <c r="Y22" s="1914"/>
      <c r="Z22" s="1914"/>
    </row>
    <row r="23" spans="1:31" ht="18" customHeight="1">
      <c r="A23" s="959">
        <v>3</v>
      </c>
      <c r="B23" s="958" t="s">
        <v>1935</v>
      </c>
      <c r="C23" s="957" t="s">
        <v>4544</v>
      </c>
      <c r="D23" s="956" t="s">
        <v>2489</v>
      </c>
      <c r="E23" s="542" t="s">
        <v>1080</v>
      </c>
      <c r="F23" s="888">
        <v>4502</v>
      </c>
      <c r="G23" s="888">
        <v>937</v>
      </c>
      <c r="H23" s="888">
        <v>10832</v>
      </c>
      <c r="I23" s="955">
        <f t="shared" si="0"/>
        <v>408</v>
      </c>
      <c r="J23" s="954">
        <f t="shared" si="1"/>
        <v>17</v>
      </c>
      <c r="K23" s="2034">
        <f t="shared" si="2"/>
        <v>24</v>
      </c>
      <c r="L23" s="1923" t="str">
        <f t="shared" ref="L23:L44" si="4">IF(R20="","",R20)</f>
        <v/>
      </c>
      <c r="M23" s="961"/>
      <c r="N23" s="1913" t="s">
        <v>1687</v>
      </c>
      <c r="O23" s="1918">
        <v>17</v>
      </c>
      <c r="P23" s="1918">
        <v>11</v>
      </c>
      <c r="Q23" s="1918">
        <v>272</v>
      </c>
      <c r="R23" s="1920"/>
      <c r="S23" s="1913" t="s">
        <v>1684</v>
      </c>
      <c r="T23" s="1913">
        <v>31</v>
      </c>
      <c r="U23" s="1913">
        <v>23</v>
      </c>
      <c r="V23" s="1913">
        <v>564</v>
      </c>
      <c r="W23" s="1916"/>
      <c r="X23" s="1914"/>
      <c r="Y23" s="1914"/>
      <c r="Z23" s="1914"/>
    </row>
    <row r="24" spans="1:31" ht="18" customHeight="1">
      <c r="A24" s="959">
        <v>4</v>
      </c>
      <c r="B24" s="958" t="s">
        <v>5889</v>
      </c>
      <c r="C24" s="957" t="s">
        <v>4545</v>
      </c>
      <c r="D24" s="962">
        <v>975</v>
      </c>
      <c r="E24" s="542" t="s">
        <v>2487</v>
      </c>
      <c r="F24" s="888">
        <v>4373</v>
      </c>
      <c r="G24" s="888">
        <v>801</v>
      </c>
      <c r="H24" s="888">
        <v>9003</v>
      </c>
      <c r="I24" s="955">
        <f t="shared" ref="I24:I44" si="5">Q21</f>
        <v>176</v>
      </c>
      <c r="J24" s="954">
        <f t="shared" ref="J24:J44" si="6">P21</f>
        <v>7</v>
      </c>
      <c r="K24" s="2034">
        <f t="shared" ref="K24:K44" si="7">O21</f>
        <v>19</v>
      </c>
      <c r="L24" s="1923" t="str">
        <f t="shared" si="4"/>
        <v/>
      </c>
      <c r="M24" s="960"/>
      <c r="N24" s="1913" t="s">
        <v>4266</v>
      </c>
      <c r="O24" s="1918">
        <v>24</v>
      </c>
      <c r="P24" s="1918">
        <v>17</v>
      </c>
      <c r="Q24" s="1918">
        <v>416</v>
      </c>
      <c r="R24" s="1920" t="s">
        <v>8854</v>
      </c>
      <c r="S24" s="1913" t="s">
        <v>4309</v>
      </c>
      <c r="T24" s="1913">
        <v>19</v>
      </c>
      <c r="U24" s="1913">
        <v>12</v>
      </c>
      <c r="V24" s="1913">
        <v>287</v>
      </c>
      <c r="W24" s="1916"/>
      <c r="X24" s="1914"/>
      <c r="Y24" s="1914"/>
      <c r="Z24" s="1914"/>
    </row>
    <row r="25" spans="1:31" ht="18" customHeight="1">
      <c r="A25" s="959">
        <v>5</v>
      </c>
      <c r="B25" s="958" t="s">
        <v>1693</v>
      </c>
      <c r="C25" s="957" t="s">
        <v>4546</v>
      </c>
      <c r="D25" s="956" t="s">
        <v>2482</v>
      </c>
      <c r="E25" s="542" t="s">
        <v>1080</v>
      </c>
      <c r="F25" s="882">
        <v>5724</v>
      </c>
      <c r="G25" s="882">
        <v>1417</v>
      </c>
      <c r="H25" s="888">
        <v>12294</v>
      </c>
      <c r="I25" s="955">
        <f t="shared" si="5"/>
        <v>641</v>
      </c>
      <c r="J25" s="954">
        <f t="shared" si="6"/>
        <v>22</v>
      </c>
      <c r="K25" s="2034">
        <f t="shared" si="7"/>
        <v>31</v>
      </c>
      <c r="L25" s="1923" t="str">
        <f t="shared" si="4"/>
        <v/>
      </c>
      <c r="M25" s="961"/>
      <c r="N25" s="1913" t="s">
        <v>1657</v>
      </c>
      <c r="O25" s="1918">
        <v>25</v>
      </c>
      <c r="P25" s="1918">
        <v>12</v>
      </c>
      <c r="Q25" s="1918">
        <v>261</v>
      </c>
      <c r="R25" s="1920" t="s">
        <v>8854</v>
      </c>
      <c r="S25" s="1913" t="s">
        <v>5899</v>
      </c>
      <c r="T25" s="1913">
        <v>19</v>
      </c>
      <c r="U25" s="1913">
        <v>13</v>
      </c>
      <c r="V25" s="1913">
        <v>337</v>
      </c>
      <c r="W25" s="1916" t="s">
        <v>8860</v>
      </c>
      <c r="X25" s="1914"/>
      <c r="Y25" s="1914"/>
      <c r="Z25" s="1914"/>
    </row>
    <row r="26" spans="1:31" ht="18" customHeight="1">
      <c r="A26" s="959">
        <v>6</v>
      </c>
      <c r="B26" s="958" t="s">
        <v>1687</v>
      </c>
      <c r="C26" s="957" t="s">
        <v>4547</v>
      </c>
      <c r="D26" s="956" t="s">
        <v>2466</v>
      </c>
      <c r="E26" s="542" t="s">
        <v>2465</v>
      </c>
      <c r="F26" s="888">
        <v>4004</v>
      </c>
      <c r="G26" s="888">
        <v>627</v>
      </c>
      <c r="H26" s="888">
        <v>8554</v>
      </c>
      <c r="I26" s="955">
        <f t="shared" si="5"/>
        <v>272</v>
      </c>
      <c r="J26" s="954">
        <f t="shared" si="6"/>
        <v>11</v>
      </c>
      <c r="K26" s="2034">
        <f t="shared" si="7"/>
        <v>17</v>
      </c>
      <c r="L26" s="1923" t="str">
        <f t="shared" si="4"/>
        <v/>
      </c>
      <c r="M26" s="960"/>
      <c r="N26" s="1913" t="s">
        <v>5890</v>
      </c>
      <c r="O26" s="1918">
        <v>30</v>
      </c>
      <c r="P26" s="1918">
        <v>21</v>
      </c>
      <c r="Q26" s="1918">
        <v>494</v>
      </c>
      <c r="R26" s="1920"/>
      <c r="S26" s="1913" t="s">
        <v>2029</v>
      </c>
      <c r="T26" s="1913">
        <v>36</v>
      </c>
      <c r="U26" s="1913">
        <v>19</v>
      </c>
      <c r="V26" s="1913">
        <v>577</v>
      </c>
      <c r="W26" s="1916"/>
      <c r="X26" s="1914"/>
      <c r="Y26" s="1914"/>
      <c r="Z26" s="1914"/>
    </row>
    <row r="27" spans="1:31" ht="18" customHeight="1">
      <c r="A27" s="959">
        <v>7</v>
      </c>
      <c r="B27" s="958" t="s">
        <v>4266</v>
      </c>
      <c r="C27" s="957" t="s">
        <v>4548</v>
      </c>
      <c r="D27" s="956" t="s">
        <v>2485</v>
      </c>
      <c r="E27" s="542" t="s">
        <v>1087</v>
      </c>
      <c r="F27" s="888">
        <v>4441</v>
      </c>
      <c r="G27" s="888">
        <v>590</v>
      </c>
      <c r="H27" s="888">
        <v>7139</v>
      </c>
      <c r="I27" s="955">
        <f t="shared" si="5"/>
        <v>416</v>
      </c>
      <c r="J27" s="954">
        <f t="shared" si="6"/>
        <v>17</v>
      </c>
      <c r="K27" s="2034">
        <f t="shared" si="7"/>
        <v>24</v>
      </c>
      <c r="L27" s="1923" t="str">
        <f t="shared" si="4"/>
        <v>(指)国語科</v>
      </c>
      <c r="M27" s="960"/>
      <c r="N27" s="1913" t="s">
        <v>5891</v>
      </c>
      <c r="O27" s="1918">
        <v>23</v>
      </c>
      <c r="P27" s="1918">
        <v>16</v>
      </c>
      <c r="Q27" s="1918">
        <v>436</v>
      </c>
      <c r="R27" s="1920" t="s">
        <v>8855</v>
      </c>
      <c r="S27" s="1913" t="s">
        <v>5900</v>
      </c>
      <c r="T27" s="1913">
        <v>29</v>
      </c>
      <c r="U27" s="1913">
        <v>13</v>
      </c>
      <c r="V27" s="1913">
        <v>371</v>
      </c>
      <c r="W27" s="1916" t="s">
        <v>8860</v>
      </c>
      <c r="X27" s="1914"/>
      <c r="Y27" s="1914"/>
      <c r="Z27" s="1914"/>
    </row>
    <row r="28" spans="1:31" ht="18" customHeight="1">
      <c r="A28" s="959">
        <v>8</v>
      </c>
      <c r="B28" s="958" t="s">
        <v>1657</v>
      </c>
      <c r="C28" s="957" t="s">
        <v>4549</v>
      </c>
      <c r="D28" s="956" t="s">
        <v>2484</v>
      </c>
      <c r="E28" s="542" t="s">
        <v>2483</v>
      </c>
      <c r="F28" s="888">
        <v>4389</v>
      </c>
      <c r="G28" s="888">
        <v>799</v>
      </c>
      <c r="H28" s="888">
        <v>7530</v>
      </c>
      <c r="I28" s="955">
        <f t="shared" si="5"/>
        <v>261</v>
      </c>
      <c r="J28" s="954">
        <f t="shared" si="6"/>
        <v>12</v>
      </c>
      <c r="K28" s="2034">
        <f t="shared" si="7"/>
        <v>25</v>
      </c>
      <c r="L28" s="1923" t="str">
        <f t="shared" si="4"/>
        <v>(指)国語科</v>
      </c>
      <c r="M28" s="960"/>
      <c r="N28" s="1913" t="s">
        <v>4865</v>
      </c>
      <c r="O28" s="1918">
        <v>33</v>
      </c>
      <c r="P28" s="1918">
        <v>22</v>
      </c>
      <c r="Q28" s="1918">
        <v>550</v>
      </c>
      <c r="R28" s="1920"/>
      <c r="S28" s="1913" t="s">
        <v>1673</v>
      </c>
      <c r="T28" s="1913">
        <v>18</v>
      </c>
      <c r="U28" s="1913">
        <v>11</v>
      </c>
      <c r="V28" s="1913">
        <v>248</v>
      </c>
      <c r="W28" s="1916"/>
      <c r="X28" s="1914"/>
      <c r="Y28" s="1914"/>
      <c r="Z28" s="1914"/>
    </row>
    <row r="29" spans="1:31" ht="18" customHeight="1">
      <c r="A29" s="959">
        <v>9</v>
      </c>
      <c r="B29" s="958" t="s">
        <v>5890</v>
      </c>
      <c r="C29" s="957" t="s">
        <v>4550</v>
      </c>
      <c r="D29" s="956" t="s">
        <v>2482</v>
      </c>
      <c r="E29" s="542" t="s">
        <v>8864</v>
      </c>
      <c r="F29" s="888">
        <v>6755</v>
      </c>
      <c r="G29" s="888">
        <v>869</v>
      </c>
      <c r="H29" s="888">
        <v>9916</v>
      </c>
      <c r="I29" s="955">
        <f t="shared" si="5"/>
        <v>494</v>
      </c>
      <c r="J29" s="954">
        <f t="shared" si="6"/>
        <v>21</v>
      </c>
      <c r="K29" s="2034">
        <f t="shared" si="7"/>
        <v>30</v>
      </c>
      <c r="L29" s="1923" t="str">
        <f t="shared" si="4"/>
        <v/>
      </c>
      <c r="M29" s="961"/>
      <c r="N29" s="1913" t="s">
        <v>1689</v>
      </c>
      <c r="O29" s="1918">
        <v>20</v>
      </c>
      <c r="P29" s="1918">
        <v>13</v>
      </c>
      <c r="Q29" s="1918">
        <v>334</v>
      </c>
      <c r="R29" s="1920"/>
      <c r="S29" s="1913" t="s">
        <v>5901</v>
      </c>
      <c r="T29" s="1913">
        <v>27</v>
      </c>
      <c r="U29" s="1913">
        <v>12</v>
      </c>
      <c r="V29" s="1913">
        <v>329</v>
      </c>
      <c r="W29" s="1916" t="s">
        <v>8861</v>
      </c>
      <c r="X29" s="1914"/>
      <c r="Y29" s="1914"/>
      <c r="Z29" s="1914"/>
    </row>
    <row r="30" spans="1:31" ht="18" customHeight="1">
      <c r="A30" s="959">
        <v>10</v>
      </c>
      <c r="B30" s="958" t="s">
        <v>5891</v>
      </c>
      <c r="C30" s="957" t="s">
        <v>4551</v>
      </c>
      <c r="D30" s="956" t="s">
        <v>2466</v>
      </c>
      <c r="E30" s="542" t="s">
        <v>2475</v>
      </c>
      <c r="F30" s="888">
        <v>4114</v>
      </c>
      <c r="G30" s="888">
        <v>648</v>
      </c>
      <c r="H30" s="888">
        <v>6373</v>
      </c>
      <c r="I30" s="955">
        <f t="shared" si="5"/>
        <v>436</v>
      </c>
      <c r="J30" s="954">
        <f t="shared" si="6"/>
        <v>16</v>
      </c>
      <c r="K30" s="2034">
        <f t="shared" si="7"/>
        <v>23</v>
      </c>
      <c r="L30" s="1923" t="str">
        <f t="shared" si="4"/>
        <v>(指)体育科、(都)体育健康教育推進校</v>
      </c>
      <c r="M30" s="960"/>
      <c r="N30" s="1913" t="s">
        <v>1650</v>
      </c>
      <c r="O30" s="1918">
        <v>27</v>
      </c>
      <c r="P30" s="1918">
        <v>19</v>
      </c>
      <c r="Q30" s="1918">
        <v>500</v>
      </c>
      <c r="R30" s="1920"/>
      <c r="S30" s="1913" t="s">
        <v>1976</v>
      </c>
      <c r="T30" s="1913">
        <v>25</v>
      </c>
      <c r="U30" s="1913">
        <v>10</v>
      </c>
      <c r="V30" s="1913">
        <v>251</v>
      </c>
      <c r="W30" s="1916"/>
      <c r="X30" s="1914"/>
      <c r="Y30" s="1914"/>
      <c r="Z30" s="1914"/>
    </row>
    <row r="31" spans="1:31" ht="18" customHeight="1">
      <c r="A31" s="959">
        <v>11</v>
      </c>
      <c r="B31" s="958" t="s">
        <v>4865</v>
      </c>
      <c r="C31" s="957" t="s">
        <v>4552</v>
      </c>
      <c r="D31" s="956" t="s">
        <v>2481</v>
      </c>
      <c r="E31" s="542" t="s">
        <v>6724</v>
      </c>
      <c r="F31" s="888">
        <v>5869</v>
      </c>
      <c r="G31" s="888">
        <v>800</v>
      </c>
      <c r="H31" s="888">
        <v>11365</v>
      </c>
      <c r="I31" s="955">
        <f t="shared" si="5"/>
        <v>550</v>
      </c>
      <c r="J31" s="954">
        <f t="shared" si="6"/>
        <v>22</v>
      </c>
      <c r="K31" s="2034">
        <f t="shared" si="7"/>
        <v>33</v>
      </c>
      <c r="L31" s="2051" t="str">
        <f t="shared" si="4"/>
        <v/>
      </c>
      <c r="M31" s="960"/>
      <c r="N31" s="1913" t="s">
        <v>2004</v>
      </c>
      <c r="O31" s="1918">
        <v>27</v>
      </c>
      <c r="P31" s="1918">
        <v>20</v>
      </c>
      <c r="Q31" s="1918">
        <v>434</v>
      </c>
      <c r="R31" s="1920" t="s">
        <v>8856</v>
      </c>
      <c r="S31" s="1913" t="s">
        <v>5902</v>
      </c>
      <c r="T31" s="1913">
        <v>20</v>
      </c>
      <c r="U31" s="1913">
        <v>13</v>
      </c>
      <c r="V31" s="1913">
        <v>327</v>
      </c>
      <c r="W31" s="1916"/>
      <c r="X31" s="1914"/>
      <c r="Y31" s="1914"/>
      <c r="Z31" s="1914"/>
    </row>
    <row r="32" spans="1:31" s="199" customFormat="1" ht="18" customHeight="1">
      <c r="A32" s="959">
        <v>12</v>
      </c>
      <c r="B32" s="958" t="s">
        <v>1689</v>
      </c>
      <c r="C32" s="957" t="s">
        <v>4553</v>
      </c>
      <c r="D32" s="956" t="s">
        <v>2479</v>
      </c>
      <c r="E32" s="542" t="s">
        <v>2478</v>
      </c>
      <c r="F32" s="888">
        <v>5018</v>
      </c>
      <c r="G32" s="888">
        <v>567</v>
      </c>
      <c r="H32" s="888">
        <v>6621</v>
      </c>
      <c r="I32" s="955">
        <f t="shared" si="5"/>
        <v>334</v>
      </c>
      <c r="J32" s="954">
        <f t="shared" si="6"/>
        <v>13</v>
      </c>
      <c r="K32" s="2034">
        <f t="shared" si="7"/>
        <v>20</v>
      </c>
      <c r="L32" s="1923" t="str">
        <f t="shared" si="4"/>
        <v/>
      </c>
      <c r="M32" s="953"/>
      <c r="N32" s="1913" t="s">
        <v>5892</v>
      </c>
      <c r="O32" s="1918">
        <v>26</v>
      </c>
      <c r="P32" s="1918">
        <v>19</v>
      </c>
      <c r="Q32" s="1918">
        <v>592</v>
      </c>
      <c r="R32" s="1920"/>
      <c r="S32" s="1913" t="s">
        <v>5903</v>
      </c>
      <c r="T32" s="1913">
        <v>29</v>
      </c>
      <c r="U32" s="1913">
        <v>15</v>
      </c>
      <c r="V32" s="1913">
        <v>423</v>
      </c>
      <c r="W32" s="1916"/>
      <c r="X32" s="1914"/>
      <c r="Y32" s="1914"/>
      <c r="Z32" s="1914"/>
    </row>
    <row r="33" spans="1:26" s="199" customFormat="1" ht="18" customHeight="1">
      <c r="A33" s="959">
        <v>13</v>
      </c>
      <c r="B33" s="958" t="s">
        <v>1650</v>
      </c>
      <c r="C33" s="957" t="s">
        <v>4554</v>
      </c>
      <c r="D33" s="956" t="s">
        <v>2477</v>
      </c>
      <c r="E33" s="542" t="s">
        <v>2462</v>
      </c>
      <c r="F33" s="888">
        <v>4543</v>
      </c>
      <c r="G33" s="888">
        <v>1138</v>
      </c>
      <c r="H33" s="888">
        <v>7096</v>
      </c>
      <c r="I33" s="955">
        <f t="shared" si="5"/>
        <v>500</v>
      </c>
      <c r="J33" s="954">
        <f t="shared" si="6"/>
        <v>19</v>
      </c>
      <c r="K33" s="2034">
        <f t="shared" si="7"/>
        <v>27</v>
      </c>
      <c r="L33" s="1923" t="str">
        <f t="shared" si="4"/>
        <v/>
      </c>
      <c r="M33" s="953"/>
      <c r="N33" s="1913" t="s">
        <v>1696</v>
      </c>
      <c r="O33" s="1918">
        <v>19</v>
      </c>
      <c r="P33" s="1918">
        <v>12</v>
      </c>
      <c r="Q33" s="1918">
        <v>324</v>
      </c>
      <c r="R33" s="1920"/>
      <c r="S33" s="1913" t="s">
        <v>1972</v>
      </c>
      <c r="T33" s="1913">
        <v>26</v>
      </c>
      <c r="U33" s="1913">
        <v>18</v>
      </c>
      <c r="V33" s="1913">
        <v>504</v>
      </c>
      <c r="W33" s="1916"/>
      <c r="X33" s="1914"/>
      <c r="Y33" s="1914"/>
      <c r="Z33" s="1914"/>
    </row>
    <row r="34" spans="1:26" ht="18" customHeight="1">
      <c r="A34" s="959">
        <v>14</v>
      </c>
      <c r="B34" s="958" t="s">
        <v>2004</v>
      </c>
      <c r="C34" s="957" t="s">
        <v>4555</v>
      </c>
      <c r="D34" s="956" t="s">
        <v>2476</v>
      </c>
      <c r="E34" s="542" t="s">
        <v>2475</v>
      </c>
      <c r="F34" s="888">
        <v>5377</v>
      </c>
      <c r="G34" s="888">
        <v>567</v>
      </c>
      <c r="H34" s="888">
        <v>8250</v>
      </c>
      <c r="I34" s="955">
        <f t="shared" si="5"/>
        <v>434</v>
      </c>
      <c r="J34" s="954">
        <f t="shared" si="6"/>
        <v>20</v>
      </c>
      <c r="K34" s="2034">
        <f t="shared" si="7"/>
        <v>27</v>
      </c>
      <c r="L34" s="1923" t="str">
        <f t="shared" si="4"/>
        <v>(指)国語科</v>
      </c>
      <c r="M34" s="960"/>
      <c r="N34" s="1913" t="s">
        <v>2022</v>
      </c>
      <c r="O34" s="1918">
        <v>20</v>
      </c>
      <c r="P34" s="1918">
        <v>13</v>
      </c>
      <c r="Q34" s="1918">
        <v>349</v>
      </c>
      <c r="R34" s="1920" t="s">
        <v>8857</v>
      </c>
      <c r="S34" s="1913" t="s">
        <v>5904</v>
      </c>
      <c r="T34" s="1913">
        <v>28</v>
      </c>
      <c r="U34" s="1913">
        <v>19</v>
      </c>
      <c r="V34" s="1913">
        <v>588</v>
      </c>
      <c r="W34" s="1916"/>
      <c r="X34" s="1914"/>
      <c r="Y34" s="1914"/>
      <c r="Z34" s="1914"/>
    </row>
    <row r="35" spans="1:26" ht="18" customHeight="1">
      <c r="A35" s="959">
        <v>15</v>
      </c>
      <c r="B35" s="958" t="s">
        <v>5892</v>
      </c>
      <c r="C35" s="957" t="s">
        <v>4556</v>
      </c>
      <c r="D35" s="956" t="s">
        <v>2474</v>
      </c>
      <c r="E35" s="542" t="s">
        <v>8865</v>
      </c>
      <c r="F35" s="888">
        <v>7239</v>
      </c>
      <c r="G35" s="888">
        <v>806</v>
      </c>
      <c r="H35" s="888">
        <v>7971</v>
      </c>
      <c r="I35" s="955">
        <f t="shared" si="5"/>
        <v>592</v>
      </c>
      <c r="J35" s="954">
        <f t="shared" si="6"/>
        <v>19</v>
      </c>
      <c r="K35" s="2034">
        <f t="shared" si="7"/>
        <v>26</v>
      </c>
      <c r="L35" s="1923" t="str">
        <f t="shared" si="4"/>
        <v/>
      </c>
      <c r="M35" s="960"/>
      <c r="N35" s="1913" t="s">
        <v>1733</v>
      </c>
      <c r="O35" s="1918">
        <v>24</v>
      </c>
      <c r="P35" s="1918">
        <v>17</v>
      </c>
      <c r="Q35" s="1918">
        <v>357</v>
      </c>
      <c r="R35" s="1920"/>
      <c r="S35" s="1913" t="s">
        <v>1651</v>
      </c>
      <c r="T35" s="1913">
        <v>34</v>
      </c>
      <c r="U35" s="1913">
        <v>19</v>
      </c>
      <c r="V35" s="1913">
        <v>565</v>
      </c>
      <c r="W35" s="1916"/>
      <c r="X35" s="1914"/>
      <c r="Y35" s="1914"/>
      <c r="Z35" s="1914"/>
    </row>
    <row r="36" spans="1:26" ht="18" customHeight="1">
      <c r="A36" s="959">
        <v>16</v>
      </c>
      <c r="B36" s="958" t="s">
        <v>1696</v>
      </c>
      <c r="C36" s="957" t="s">
        <v>4557</v>
      </c>
      <c r="D36" s="956" t="s">
        <v>2473</v>
      </c>
      <c r="E36" s="542" t="s">
        <v>2472</v>
      </c>
      <c r="F36" s="888">
        <v>4251</v>
      </c>
      <c r="G36" s="888">
        <v>525</v>
      </c>
      <c r="H36" s="888">
        <v>8890</v>
      </c>
      <c r="I36" s="955">
        <f t="shared" si="5"/>
        <v>324</v>
      </c>
      <c r="J36" s="954">
        <f t="shared" si="6"/>
        <v>12</v>
      </c>
      <c r="K36" s="2034">
        <f t="shared" si="7"/>
        <v>19</v>
      </c>
      <c r="L36" s="1923" t="str">
        <f t="shared" si="4"/>
        <v/>
      </c>
      <c r="M36" s="960"/>
      <c r="N36" s="1913" t="s">
        <v>1741</v>
      </c>
      <c r="O36" s="1918">
        <v>19</v>
      </c>
      <c r="P36" s="1918">
        <v>12</v>
      </c>
      <c r="Q36" s="1918">
        <v>276</v>
      </c>
      <c r="R36" s="1920"/>
      <c r="S36" s="1913" t="s">
        <v>5905</v>
      </c>
      <c r="T36" s="1913">
        <v>27</v>
      </c>
      <c r="U36" s="1913">
        <v>19</v>
      </c>
      <c r="V36" s="1913">
        <v>528</v>
      </c>
      <c r="W36" s="1916"/>
      <c r="X36" s="1914"/>
      <c r="Y36" s="1914"/>
      <c r="Z36" s="1914"/>
    </row>
    <row r="37" spans="1:26" s="199" customFormat="1" ht="18" customHeight="1">
      <c r="A37" s="959">
        <v>17</v>
      </c>
      <c r="B37" s="958" t="s">
        <v>2022</v>
      </c>
      <c r="C37" s="957" t="s">
        <v>4558</v>
      </c>
      <c r="D37" s="956" t="s">
        <v>2471</v>
      </c>
      <c r="E37" s="542" t="s">
        <v>1042</v>
      </c>
      <c r="F37" s="888">
        <v>3737</v>
      </c>
      <c r="G37" s="888">
        <v>953</v>
      </c>
      <c r="H37" s="888">
        <v>8956</v>
      </c>
      <c r="I37" s="955">
        <f t="shared" si="5"/>
        <v>349</v>
      </c>
      <c r="J37" s="954">
        <f t="shared" si="6"/>
        <v>13</v>
      </c>
      <c r="K37" s="2034">
        <f t="shared" si="7"/>
        <v>20</v>
      </c>
      <c r="L37" s="1923" t="str">
        <f t="shared" si="4"/>
        <v>(指)国語科</v>
      </c>
      <c r="M37" s="953"/>
      <c r="N37" s="1913" t="s">
        <v>4866</v>
      </c>
      <c r="O37" s="1918">
        <v>38</v>
      </c>
      <c r="P37" s="1918">
        <v>27</v>
      </c>
      <c r="Q37" s="1918">
        <v>688</v>
      </c>
      <c r="R37" s="1920"/>
      <c r="S37" s="1913" t="s">
        <v>1701</v>
      </c>
      <c r="T37" s="1913">
        <v>42</v>
      </c>
      <c r="U37" s="1913">
        <v>31</v>
      </c>
      <c r="V37" s="1913">
        <v>820</v>
      </c>
      <c r="W37" s="1916"/>
      <c r="X37" s="1914"/>
      <c r="Y37" s="1914"/>
      <c r="Z37" s="1914"/>
    </row>
    <row r="38" spans="1:26" ht="18" customHeight="1">
      <c r="A38" s="959">
        <v>18</v>
      </c>
      <c r="B38" s="958" t="s">
        <v>1733</v>
      </c>
      <c r="C38" s="957" t="s">
        <v>4559</v>
      </c>
      <c r="D38" s="956" t="s">
        <v>2470</v>
      </c>
      <c r="E38" s="542" t="s">
        <v>2469</v>
      </c>
      <c r="F38" s="888">
        <v>4493</v>
      </c>
      <c r="G38" s="888">
        <v>652</v>
      </c>
      <c r="H38" s="888">
        <v>7646</v>
      </c>
      <c r="I38" s="955">
        <f t="shared" si="5"/>
        <v>357</v>
      </c>
      <c r="J38" s="954">
        <f t="shared" si="6"/>
        <v>17</v>
      </c>
      <c r="K38" s="2034">
        <f t="shared" si="7"/>
        <v>24</v>
      </c>
      <c r="L38" s="1923" t="str">
        <f t="shared" si="4"/>
        <v/>
      </c>
      <c r="M38" s="960"/>
      <c r="N38" s="1913" t="s">
        <v>5893</v>
      </c>
      <c r="O38" s="1918">
        <v>22</v>
      </c>
      <c r="P38" s="1918">
        <v>15</v>
      </c>
      <c r="Q38" s="1918">
        <v>315</v>
      </c>
      <c r="R38" s="1920" t="s">
        <v>8854</v>
      </c>
      <c r="S38" s="1913" t="s">
        <v>1960</v>
      </c>
      <c r="T38" s="1913">
        <v>17</v>
      </c>
      <c r="U38" s="1913">
        <v>11</v>
      </c>
      <c r="V38" s="1913">
        <v>248</v>
      </c>
      <c r="W38" s="1916"/>
      <c r="X38" s="1914"/>
      <c r="Y38" s="1914"/>
      <c r="Z38" s="1914"/>
    </row>
    <row r="39" spans="1:26" ht="18" customHeight="1">
      <c r="A39" s="959">
        <v>19</v>
      </c>
      <c r="B39" s="958" t="s">
        <v>1741</v>
      </c>
      <c r="C39" s="957" t="s">
        <v>4560</v>
      </c>
      <c r="D39" s="956" t="s">
        <v>2468</v>
      </c>
      <c r="E39" s="542" t="s">
        <v>1087</v>
      </c>
      <c r="F39" s="888">
        <v>4363</v>
      </c>
      <c r="G39" s="888">
        <v>1207</v>
      </c>
      <c r="H39" s="888">
        <v>8824</v>
      </c>
      <c r="I39" s="955">
        <f t="shared" si="5"/>
        <v>276</v>
      </c>
      <c r="J39" s="954">
        <f t="shared" si="6"/>
        <v>12</v>
      </c>
      <c r="K39" s="2034">
        <f t="shared" si="7"/>
        <v>19</v>
      </c>
      <c r="L39" s="1923" t="str">
        <f t="shared" si="4"/>
        <v/>
      </c>
      <c r="M39" s="960"/>
      <c r="N39" s="1913" t="s">
        <v>2002</v>
      </c>
      <c r="O39" s="1918">
        <v>25</v>
      </c>
      <c r="P39" s="1918">
        <v>18</v>
      </c>
      <c r="Q39" s="1918">
        <v>553</v>
      </c>
      <c r="R39" s="1920"/>
      <c r="S39" s="1913" t="s">
        <v>1643</v>
      </c>
      <c r="T39" s="1913">
        <v>19</v>
      </c>
      <c r="U39" s="1913">
        <v>12</v>
      </c>
      <c r="V39" s="1913">
        <v>325</v>
      </c>
      <c r="W39" s="1916"/>
      <c r="X39" s="1914"/>
      <c r="Y39" s="1914"/>
      <c r="Z39" s="1914"/>
    </row>
    <row r="40" spans="1:26" s="199" customFormat="1" ht="18" customHeight="1">
      <c r="A40" s="959">
        <v>20</v>
      </c>
      <c r="B40" s="325" t="s">
        <v>4866</v>
      </c>
      <c r="C40" s="105" t="s">
        <v>4561</v>
      </c>
      <c r="D40" s="951" t="s">
        <v>2467</v>
      </c>
      <c r="E40" s="342" t="s">
        <v>8866</v>
      </c>
      <c r="F40" s="882">
        <v>6817</v>
      </c>
      <c r="G40" s="888">
        <v>703</v>
      </c>
      <c r="H40" s="888">
        <v>10787</v>
      </c>
      <c r="I40" s="955">
        <f t="shared" si="5"/>
        <v>688</v>
      </c>
      <c r="J40" s="954">
        <f t="shared" si="6"/>
        <v>27</v>
      </c>
      <c r="K40" s="2034">
        <f t="shared" si="7"/>
        <v>38</v>
      </c>
      <c r="L40" s="1923" t="str">
        <f t="shared" si="4"/>
        <v/>
      </c>
      <c r="M40" s="953"/>
      <c r="N40" s="1913" t="s">
        <v>5894</v>
      </c>
      <c r="O40" s="1918">
        <v>27</v>
      </c>
      <c r="P40" s="1918">
        <v>12</v>
      </c>
      <c r="Q40" s="1918">
        <v>367</v>
      </c>
      <c r="R40" s="1920" t="s">
        <v>8858</v>
      </c>
      <c r="S40" s="1913" t="s">
        <v>5906</v>
      </c>
      <c r="T40" s="1913">
        <v>19</v>
      </c>
      <c r="U40" s="1913">
        <v>12</v>
      </c>
      <c r="V40" s="1913">
        <v>312</v>
      </c>
      <c r="W40" s="1916" t="s">
        <v>8862</v>
      </c>
      <c r="X40" s="1914"/>
      <c r="Y40" s="1914"/>
      <c r="Z40" s="1914"/>
    </row>
    <row r="41" spans="1:26" ht="18" customHeight="1">
      <c r="A41" s="959">
        <v>21</v>
      </c>
      <c r="B41" s="325" t="s">
        <v>5893</v>
      </c>
      <c r="C41" s="105" t="s">
        <v>4562</v>
      </c>
      <c r="D41" s="951" t="s">
        <v>2466</v>
      </c>
      <c r="E41" s="342" t="s">
        <v>1087</v>
      </c>
      <c r="F41" s="888">
        <v>4064</v>
      </c>
      <c r="G41" s="888">
        <v>1079</v>
      </c>
      <c r="H41" s="888">
        <v>10977</v>
      </c>
      <c r="I41" s="955">
        <f t="shared" si="5"/>
        <v>315</v>
      </c>
      <c r="J41" s="954">
        <f t="shared" si="6"/>
        <v>15</v>
      </c>
      <c r="K41" s="2034">
        <f t="shared" si="7"/>
        <v>22</v>
      </c>
      <c r="L41" s="1923" t="str">
        <f t="shared" si="4"/>
        <v>(指)国語科</v>
      </c>
      <c r="N41" s="1913" t="s">
        <v>4862</v>
      </c>
      <c r="O41" s="1918">
        <v>28</v>
      </c>
      <c r="P41" s="1918">
        <v>19</v>
      </c>
      <c r="Q41" s="1918">
        <v>558</v>
      </c>
      <c r="R41" s="1920" t="s">
        <v>8857</v>
      </c>
      <c r="S41" s="1913"/>
      <c r="T41" s="1913"/>
      <c r="U41" s="1913"/>
      <c r="V41" s="1913"/>
      <c r="W41" s="1916"/>
      <c r="X41" s="1914"/>
      <c r="Y41" s="1914"/>
      <c r="Z41" s="1914"/>
    </row>
    <row r="42" spans="1:26" ht="18" customHeight="1">
      <c r="A42" s="959">
        <v>22</v>
      </c>
      <c r="B42" s="325" t="s">
        <v>2002</v>
      </c>
      <c r="C42" s="105" t="s">
        <v>1227</v>
      </c>
      <c r="D42" s="951" t="s">
        <v>2464</v>
      </c>
      <c r="E42" s="342" t="s">
        <v>2465</v>
      </c>
      <c r="F42" s="888">
        <v>5332</v>
      </c>
      <c r="G42" s="888">
        <v>635</v>
      </c>
      <c r="H42" s="888">
        <v>9743</v>
      </c>
      <c r="I42" s="955">
        <f t="shared" si="5"/>
        <v>553</v>
      </c>
      <c r="J42" s="954">
        <f t="shared" si="6"/>
        <v>18</v>
      </c>
      <c r="K42" s="2034">
        <f t="shared" si="7"/>
        <v>25</v>
      </c>
      <c r="L42" s="1923" t="str">
        <f t="shared" si="4"/>
        <v/>
      </c>
      <c r="N42" s="1914"/>
      <c r="O42" s="1914"/>
      <c r="P42" s="1914"/>
      <c r="Q42" s="1914"/>
      <c r="R42" s="1914"/>
      <c r="S42" s="1913"/>
      <c r="T42" s="1913"/>
      <c r="U42" s="1913"/>
      <c r="V42" s="1913"/>
      <c r="W42" s="1916"/>
      <c r="X42" s="1914"/>
      <c r="Y42" s="1914"/>
      <c r="Z42" s="1914"/>
    </row>
    <row r="43" spans="1:26" ht="18" customHeight="1">
      <c r="A43" s="959">
        <v>23</v>
      </c>
      <c r="B43" s="325" t="s">
        <v>5894</v>
      </c>
      <c r="C43" s="105" t="s">
        <v>4563</v>
      </c>
      <c r="D43" s="951" t="s">
        <v>2464</v>
      </c>
      <c r="E43" s="342" t="s">
        <v>1087</v>
      </c>
      <c r="F43" s="888" t="s">
        <v>4191</v>
      </c>
      <c r="G43" s="888">
        <v>544</v>
      </c>
      <c r="H43" s="888">
        <v>8738</v>
      </c>
      <c r="I43" s="955">
        <f t="shared" si="5"/>
        <v>367</v>
      </c>
      <c r="J43" s="954">
        <f t="shared" si="6"/>
        <v>12</v>
      </c>
      <c r="K43" s="2034">
        <f t="shared" si="7"/>
        <v>27</v>
      </c>
      <c r="L43" s="1923" t="str">
        <f t="shared" si="4"/>
        <v>(指)生活科・社会科</v>
      </c>
      <c r="N43" s="1914"/>
      <c r="O43" s="1914"/>
      <c r="P43" s="1914"/>
      <c r="Q43" s="1914"/>
      <c r="R43" s="1914"/>
      <c r="S43" s="1914"/>
      <c r="T43" s="1914"/>
      <c r="U43" s="1914"/>
      <c r="V43" s="1914"/>
      <c r="W43" s="1914"/>
      <c r="X43" s="1914"/>
      <c r="Y43" s="1914"/>
      <c r="Z43" s="1914"/>
    </row>
    <row r="44" spans="1:26" ht="18" customHeight="1">
      <c r="A44" s="959">
        <v>24</v>
      </c>
      <c r="B44" s="325" t="s">
        <v>4862</v>
      </c>
      <c r="C44" s="105" t="s">
        <v>4564</v>
      </c>
      <c r="D44" s="951" t="s">
        <v>2463</v>
      </c>
      <c r="E44" s="276" t="s">
        <v>2462</v>
      </c>
      <c r="F44" s="950">
        <v>5933</v>
      </c>
      <c r="G44" s="950">
        <v>656</v>
      </c>
      <c r="H44" s="105">
        <v>9759</v>
      </c>
      <c r="I44" s="955">
        <f t="shared" si="5"/>
        <v>558</v>
      </c>
      <c r="J44" s="954">
        <f t="shared" si="6"/>
        <v>19</v>
      </c>
      <c r="K44" s="2034">
        <f t="shared" si="7"/>
        <v>28</v>
      </c>
      <c r="L44" s="1923" t="str">
        <f t="shared" si="4"/>
        <v>(指)国語科</v>
      </c>
      <c r="N44" s="1914"/>
      <c r="O44" s="1914"/>
      <c r="P44" s="1914"/>
      <c r="Q44" s="1914"/>
      <c r="R44" s="1914"/>
      <c r="S44" s="1914"/>
      <c r="T44" s="1914"/>
      <c r="U44" s="1914"/>
      <c r="V44" s="1914"/>
      <c r="W44" s="1914"/>
      <c r="X44" s="1914"/>
      <c r="Y44" s="1914"/>
      <c r="Z44" s="1914"/>
    </row>
    <row r="45" spans="1:26" ht="18" customHeight="1">
      <c r="L45" s="68" t="s">
        <v>6529</v>
      </c>
      <c r="N45" s="1914"/>
      <c r="O45" s="1914"/>
      <c r="P45" s="1914"/>
      <c r="Q45" s="1914"/>
      <c r="R45" s="1914"/>
      <c r="S45" s="1914"/>
      <c r="T45" s="1914"/>
      <c r="U45" s="1914"/>
      <c r="V45" s="1914"/>
      <c r="W45" s="1914"/>
      <c r="X45" s="1914"/>
      <c r="Y45" s="1914"/>
      <c r="Z45" s="1914"/>
    </row>
    <row r="46" spans="1:26" ht="15" customHeight="1">
      <c r="L46" s="68"/>
      <c r="M46" s="68"/>
      <c r="N46" s="1914"/>
      <c r="O46" s="1914"/>
      <c r="P46" s="1914"/>
      <c r="Q46" s="1914"/>
      <c r="R46" s="1914"/>
      <c r="S46" s="1914"/>
      <c r="T46" s="1914"/>
      <c r="U46" s="1914"/>
      <c r="V46" s="1914"/>
      <c r="W46" s="1914"/>
      <c r="X46" s="1914"/>
      <c r="Y46" s="1914"/>
      <c r="Z46" s="1914"/>
    </row>
    <row r="47" spans="1:26" ht="15" customHeight="1">
      <c r="M47" s="68"/>
      <c r="S47" s="1914"/>
      <c r="T47" s="1914"/>
      <c r="U47" s="1914"/>
      <c r="V47" s="1914"/>
      <c r="W47" s="1914"/>
      <c r="X47" s="1914"/>
      <c r="Y47" s="1914"/>
      <c r="Z47" s="1914"/>
    </row>
  </sheetData>
  <sheetProtection algorithmName="SHA-512" hashValue="gyazKeOxqcmSyPVZjFkwJ8e7EOyz6TlQGzExN743TcZeYqu4nAFRT8FkpxEuMEh0AIwWpMrwLg/RnpiYX79Wog==" saltValue="H6tiTFc7AijZQdOUk3HyPw==" spinCount="100000" sheet="1" objects="1" scenarios="1"/>
  <customSheetViews>
    <customSheetView guid="{0048CC1A-5574-4F72-829A-CCCEAA565538}" showPageBreaks="1" fitToPage="1" printArea="1" view="pageBreakPreview" topLeftCell="A22">
      <selection activeCell="A14" sqref="A14"/>
      <pageMargins left="0.78740157480314965" right="0.78740157480314965" top="0.98425196850393704" bottom="0.78740157480314965" header="0.51181102362204722" footer="0.51181102362204722"/>
      <printOptions horizontalCentered="1"/>
      <headerFooter alignWithMargins="0"/>
    </customSheetView>
    <customSheetView guid="{26B164F3-B659-4B9F-AB6F-C19AF25BA7B7}" showPageBreaks="1" fitToPage="1" printArea="1" view="pageBreakPreview" topLeftCell="A22">
      <selection activeCell="A14" sqref="A14"/>
      <pageMargins left="0.78740157480314965" right="0.78740157480314965" top="0.98425196850393704" bottom="0.78740157480314965" header="0.51181102362204722" footer="0.51181102362204722"/>
      <printOptions horizontalCentered="1"/>
      <headerFooter alignWithMargins="0"/>
    </customSheetView>
  </customSheetViews>
  <mergeCells count="25">
    <mergeCell ref="AB10:AB11"/>
    <mergeCell ref="AC10:AD10"/>
    <mergeCell ref="V10:W10"/>
    <mergeCell ref="X10:X11"/>
    <mergeCell ref="Y10:Y11"/>
    <mergeCell ref="Z10:Z11"/>
    <mergeCell ref="AA10:AA11"/>
    <mergeCell ref="N10:N11"/>
    <mergeCell ref="O10:O11"/>
    <mergeCell ref="P10:Q10"/>
    <mergeCell ref="R10:S10"/>
    <mergeCell ref="T10:U10"/>
    <mergeCell ref="G6:H7"/>
    <mergeCell ref="L6:L7"/>
    <mergeCell ref="I6:J6"/>
    <mergeCell ref="A1:D1"/>
    <mergeCell ref="A2:D2"/>
    <mergeCell ref="A6:B7"/>
    <mergeCell ref="E6:F7"/>
    <mergeCell ref="K6:K7"/>
    <mergeCell ref="A10:B11"/>
    <mergeCell ref="C10:C11"/>
    <mergeCell ref="D10:D11"/>
    <mergeCell ref="E10:F10"/>
    <mergeCell ref="C6:D7"/>
  </mergeCells>
  <phoneticPr fontId="7"/>
  <printOptions horizontalCentered="1"/>
  <pageMargins left="0.78740157480314965" right="0.78740157480314965" top="0.98425196850393704" bottom="0.78740157480314965" header="0.51181102362204722" footer="0.51181102362204722"/>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AD53"/>
  <sheetViews>
    <sheetView view="pageBreakPreview" zoomScale="110" zoomScaleNormal="75" zoomScaleSheetLayoutView="110" workbookViewId="0">
      <selection activeCell="X7" sqref="X7"/>
    </sheetView>
  </sheetViews>
  <sheetFormatPr defaultColWidth="9" defaultRowHeight="30" customHeight="1"/>
  <cols>
    <col min="1" max="1" width="2.58203125" style="63" customWidth="1"/>
    <col min="2" max="2" width="8.58203125" style="63" customWidth="1"/>
    <col min="3" max="3" width="12.58203125" style="63" customWidth="1"/>
    <col min="4" max="4" width="7.58203125" style="977" customWidth="1"/>
    <col min="5" max="5" width="6.83203125" style="63" customWidth="1"/>
    <col min="6" max="6" width="7.08203125" style="63" customWidth="1"/>
    <col min="7" max="7" width="6.83203125" style="63" customWidth="1"/>
    <col min="8" max="8" width="7.08203125" style="63" customWidth="1"/>
    <col min="9" max="10" width="5.58203125" style="63" customWidth="1"/>
    <col min="11" max="11" width="5.58203125" style="198" customWidth="1"/>
    <col min="12" max="12" width="14.58203125" style="63" customWidth="1"/>
    <col min="13" max="13" width="4.5" style="63" customWidth="1"/>
    <col min="14" max="17" width="10.58203125" style="63" hidden="1" customWidth="1"/>
    <col min="18" max="18" width="15.58203125" style="63" hidden="1" customWidth="1"/>
    <col min="19" max="22" width="10.58203125" style="63" hidden="1" customWidth="1"/>
    <col min="23" max="23" width="15.58203125" style="63" hidden="1" customWidth="1"/>
    <col min="24" max="24" width="0.25" style="63" hidden="1" customWidth="1"/>
    <col min="25" max="30" width="9" style="63" hidden="1" customWidth="1"/>
    <col min="31"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8" customHeight="1">
      <c r="A3" s="163" t="s">
        <v>2545</v>
      </c>
      <c r="D3" s="63"/>
      <c r="L3" s="68" t="str">
        <f>Q3</f>
        <v>（令和8年5月1日現在）</v>
      </c>
      <c r="N3" s="1188" t="s">
        <v>5208</v>
      </c>
      <c r="O3" s="1437"/>
      <c r="P3" s="1189" t="s">
        <v>4618</v>
      </c>
      <c r="Q3" s="1525" t="str">
        <f>設定!$B$15</f>
        <v>（令和8年5月1日現在）</v>
      </c>
      <c r="S3" s="199" t="s">
        <v>5288</v>
      </c>
      <c r="T3" s="1674" t="str">
        <f>設定!$B$4&amp;設定!$C$4&amp;"年度"</f>
        <v>令和8年度</v>
      </c>
    </row>
    <row r="4" spans="1:26" ht="40" customHeight="1">
      <c r="A4" s="336"/>
      <c r="B4" s="336" t="s">
        <v>2499</v>
      </c>
      <c r="C4" s="336" t="s">
        <v>398</v>
      </c>
      <c r="D4" s="678" t="s">
        <v>2498</v>
      </c>
      <c r="E4" s="678" t="s">
        <v>754</v>
      </c>
      <c r="F4" s="939" t="s">
        <v>2497</v>
      </c>
      <c r="G4" s="965" t="s">
        <v>2496</v>
      </c>
      <c r="H4" s="939" t="s">
        <v>2495</v>
      </c>
      <c r="I4" s="965" t="s">
        <v>6833</v>
      </c>
      <c r="J4" s="1911" t="s">
        <v>2494</v>
      </c>
      <c r="K4" s="2033" t="s">
        <v>6834</v>
      </c>
      <c r="L4" s="1910" t="s">
        <v>2493</v>
      </c>
      <c r="N4" s="1405"/>
      <c r="O4" s="1192"/>
      <c r="P4" s="1189" t="s">
        <v>4619</v>
      </c>
      <c r="Q4" s="1460" t="s">
        <v>5529</v>
      </c>
      <c r="R4" s="1755" t="str">
        <f>HYPERLINK("#", "統計表リンク")</f>
        <v>統計表リンク</v>
      </c>
    </row>
    <row r="5" spans="1:26" ht="18" customHeight="1">
      <c r="A5" s="276">
        <v>25</v>
      </c>
      <c r="B5" s="325" t="s">
        <v>5895</v>
      </c>
      <c r="C5" s="105" t="s">
        <v>4565</v>
      </c>
      <c r="D5" s="951" t="s">
        <v>2544</v>
      </c>
      <c r="E5" s="276" t="s">
        <v>1082</v>
      </c>
      <c r="F5" s="950">
        <v>4141</v>
      </c>
      <c r="G5" s="950">
        <v>560</v>
      </c>
      <c r="H5" s="105">
        <v>8805</v>
      </c>
      <c r="I5" s="949">
        <f t="shared" ref="I5:I22" si="0">V10</f>
        <v>248</v>
      </c>
      <c r="J5" s="949">
        <f t="shared" ref="J5:J22" si="1">U10</f>
        <v>12</v>
      </c>
      <c r="K5" s="949">
        <f t="shared" ref="K5:K22" si="2">T10</f>
        <v>21</v>
      </c>
      <c r="L5" s="1923" t="str">
        <f t="shared" ref="L5:L21" si="3">IF(W10="","",W10)</f>
        <v/>
      </c>
      <c r="Q5" s="1460" t="s">
        <v>5530</v>
      </c>
      <c r="R5" s="1755" t="str">
        <f>HYPERLINK("#", "統計表リンク")</f>
        <v>統計表リンク</v>
      </c>
    </row>
    <row r="6" spans="1:26" ht="18" customHeight="1">
      <c r="A6" s="276">
        <v>26</v>
      </c>
      <c r="B6" s="325" t="s">
        <v>5896</v>
      </c>
      <c r="C6" s="105" t="s">
        <v>4566</v>
      </c>
      <c r="D6" s="951" t="s">
        <v>2543</v>
      </c>
      <c r="E6" s="276" t="s">
        <v>2478</v>
      </c>
      <c r="F6" s="950">
        <v>3911</v>
      </c>
      <c r="G6" s="950">
        <v>1000</v>
      </c>
      <c r="H6" s="105">
        <v>9206</v>
      </c>
      <c r="I6" s="949">
        <f t="shared" si="0"/>
        <v>384</v>
      </c>
      <c r="J6" s="949">
        <f t="shared" si="1"/>
        <v>17</v>
      </c>
      <c r="K6" s="949">
        <f t="shared" si="2"/>
        <v>24</v>
      </c>
      <c r="L6" s="1923" t="str">
        <f t="shared" si="3"/>
        <v/>
      </c>
      <c r="Q6" s="1460" t="s">
        <v>5531</v>
      </c>
      <c r="R6" s="1755" t="str">
        <f>HYPERLINK("#", "統計表リンク")</f>
        <v>統計表リンク</v>
      </c>
    </row>
    <row r="7" spans="1:26" ht="18" customHeight="1">
      <c r="A7" s="276">
        <v>27</v>
      </c>
      <c r="B7" s="325" t="s">
        <v>5897</v>
      </c>
      <c r="C7" s="105" t="s">
        <v>4567</v>
      </c>
      <c r="D7" s="951" t="s">
        <v>2542</v>
      </c>
      <c r="E7" s="276" t="s">
        <v>1087</v>
      </c>
      <c r="F7" s="950">
        <v>3703</v>
      </c>
      <c r="G7" s="950">
        <v>560</v>
      </c>
      <c r="H7" s="105">
        <v>10746</v>
      </c>
      <c r="I7" s="949">
        <f t="shared" si="0"/>
        <v>378</v>
      </c>
      <c r="J7" s="949">
        <f t="shared" si="1"/>
        <v>13</v>
      </c>
      <c r="K7" s="949">
        <f t="shared" si="2"/>
        <v>19</v>
      </c>
      <c r="L7" s="1923" t="str">
        <f t="shared" si="3"/>
        <v/>
      </c>
      <c r="Q7" s="1460" t="s">
        <v>5532</v>
      </c>
      <c r="R7" s="1755" t="str">
        <f>HYPERLINK("#", "統計表リンク")</f>
        <v>統計表リンク</v>
      </c>
    </row>
    <row r="8" spans="1:26" ht="18" customHeight="1">
      <c r="A8" s="276">
        <v>28</v>
      </c>
      <c r="B8" s="325" t="s">
        <v>8867</v>
      </c>
      <c r="C8" s="105" t="s">
        <v>8868</v>
      </c>
      <c r="D8" s="951" t="s">
        <v>2539</v>
      </c>
      <c r="E8" s="276" t="s">
        <v>2541</v>
      </c>
      <c r="F8" s="950">
        <v>4652</v>
      </c>
      <c r="G8" s="950">
        <v>544</v>
      </c>
      <c r="H8" s="105">
        <v>7925</v>
      </c>
      <c r="I8" s="949">
        <f t="shared" si="0"/>
        <v>388</v>
      </c>
      <c r="J8" s="949">
        <f t="shared" si="1"/>
        <v>13</v>
      </c>
      <c r="K8" s="949">
        <f t="shared" si="2"/>
        <v>25</v>
      </c>
      <c r="L8" s="1923" t="str">
        <f t="shared" si="3"/>
        <v>(指)国語科</v>
      </c>
      <c r="Q8" s="1460" t="s">
        <v>5533</v>
      </c>
      <c r="R8" s="1755" t="str">
        <f>HYPERLINK("#", "統計表リンク")</f>
        <v>統計表リンク</v>
      </c>
    </row>
    <row r="9" spans="1:26" ht="18" customHeight="1">
      <c r="A9" s="276">
        <v>29</v>
      </c>
      <c r="B9" s="325" t="s">
        <v>1990</v>
      </c>
      <c r="C9" s="105" t="s">
        <v>4568</v>
      </c>
      <c r="D9" s="951" t="s">
        <v>2540</v>
      </c>
      <c r="E9" s="276" t="s">
        <v>1042</v>
      </c>
      <c r="F9" s="950">
        <v>4710</v>
      </c>
      <c r="G9" s="950">
        <v>1063</v>
      </c>
      <c r="H9" s="105">
        <v>12245</v>
      </c>
      <c r="I9" s="949">
        <f t="shared" si="0"/>
        <v>408</v>
      </c>
      <c r="J9" s="949">
        <f t="shared" si="1"/>
        <v>16</v>
      </c>
      <c r="K9" s="949">
        <f t="shared" si="2"/>
        <v>32</v>
      </c>
      <c r="L9" s="1923" t="str">
        <f t="shared" si="3"/>
        <v>(指)算数科</v>
      </c>
      <c r="N9" s="1471" t="s">
        <v>5887</v>
      </c>
      <c r="O9" s="1471" t="s">
        <v>2509</v>
      </c>
      <c r="P9" s="1471" t="s">
        <v>2510</v>
      </c>
      <c r="Q9" s="1471" t="s">
        <v>2511</v>
      </c>
      <c r="R9" s="1907" t="s">
        <v>5925</v>
      </c>
      <c r="S9" s="1471" t="s">
        <v>5887</v>
      </c>
      <c r="T9" s="1471" t="s">
        <v>2509</v>
      </c>
      <c r="U9" s="1471" t="s">
        <v>2510</v>
      </c>
      <c r="V9" s="1471" t="s">
        <v>2511</v>
      </c>
      <c r="W9" s="1907" t="s">
        <v>2493</v>
      </c>
    </row>
    <row r="10" spans="1:26" ht="18" customHeight="1">
      <c r="A10" s="276">
        <v>30</v>
      </c>
      <c r="B10" s="325" t="s">
        <v>1684</v>
      </c>
      <c r="C10" s="105" t="s">
        <v>4569</v>
      </c>
      <c r="D10" s="951" t="s">
        <v>2539</v>
      </c>
      <c r="E10" s="276" t="s">
        <v>2465</v>
      </c>
      <c r="F10" s="950">
        <v>5079</v>
      </c>
      <c r="G10" s="950">
        <v>1249</v>
      </c>
      <c r="H10" s="105">
        <v>10606</v>
      </c>
      <c r="I10" s="949">
        <f t="shared" si="0"/>
        <v>439</v>
      </c>
      <c r="J10" s="949">
        <f t="shared" si="1"/>
        <v>18</v>
      </c>
      <c r="K10" s="949">
        <f t="shared" si="2"/>
        <v>25</v>
      </c>
      <c r="L10" s="1923" t="str">
        <f t="shared" si="3"/>
        <v/>
      </c>
      <c r="N10" s="1912" t="s">
        <v>4910</v>
      </c>
      <c r="O10" s="1917">
        <v>1183</v>
      </c>
      <c r="P10" s="1917">
        <v>754</v>
      </c>
      <c r="Q10" s="1917">
        <v>20289</v>
      </c>
      <c r="R10" s="1907"/>
      <c r="S10" s="1912" t="s">
        <v>5895</v>
      </c>
      <c r="T10" s="1917">
        <v>21</v>
      </c>
      <c r="U10" s="1917">
        <v>12</v>
      </c>
      <c r="V10" s="1917">
        <v>248</v>
      </c>
      <c r="W10" s="1919"/>
    </row>
    <row r="11" spans="1:26" ht="18" customHeight="1">
      <c r="A11" s="276">
        <v>31</v>
      </c>
      <c r="B11" s="325" t="s">
        <v>4309</v>
      </c>
      <c r="C11" s="105" t="s">
        <v>4570</v>
      </c>
      <c r="D11" s="951" t="s">
        <v>2538</v>
      </c>
      <c r="E11" s="276" t="s">
        <v>984</v>
      </c>
      <c r="F11" s="950">
        <v>4590</v>
      </c>
      <c r="G11" s="950">
        <v>965</v>
      </c>
      <c r="H11" s="105">
        <v>10594</v>
      </c>
      <c r="I11" s="949">
        <f t="shared" si="0"/>
        <v>564</v>
      </c>
      <c r="J11" s="949">
        <f t="shared" si="1"/>
        <v>23</v>
      </c>
      <c r="K11" s="949">
        <f t="shared" si="2"/>
        <v>31</v>
      </c>
      <c r="L11" s="1923" t="str">
        <f t="shared" si="3"/>
        <v/>
      </c>
      <c r="N11" s="1912" t="s">
        <v>1659</v>
      </c>
      <c r="O11" s="1917">
        <v>22</v>
      </c>
      <c r="P11" s="1917">
        <v>14</v>
      </c>
      <c r="Q11" s="1917">
        <v>327</v>
      </c>
      <c r="R11" s="1907"/>
      <c r="S11" s="1912" t="s">
        <v>5896</v>
      </c>
      <c r="T11" s="1917">
        <v>24</v>
      </c>
      <c r="U11" s="1917">
        <v>17</v>
      </c>
      <c r="V11" s="1917">
        <v>384</v>
      </c>
      <c r="W11" s="1919"/>
    </row>
    <row r="12" spans="1:26" ht="18" customHeight="1">
      <c r="A12" s="276">
        <v>32</v>
      </c>
      <c r="B12" s="325" t="s">
        <v>5899</v>
      </c>
      <c r="C12" s="105" t="s">
        <v>8869</v>
      </c>
      <c r="D12" s="951" t="s">
        <v>2537</v>
      </c>
      <c r="E12" s="276" t="s">
        <v>1068</v>
      </c>
      <c r="F12" s="988">
        <v>4620</v>
      </c>
      <c r="G12" s="950">
        <v>625</v>
      </c>
      <c r="H12" s="105">
        <v>8463</v>
      </c>
      <c r="I12" s="949">
        <f t="shared" si="0"/>
        <v>287</v>
      </c>
      <c r="J12" s="949">
        <f t="shared" si="1"/>
        <v>12</v>
      </c>
      <c r="K12" s="949">
        <f t="shared" si="2"/>
        <v>19</v>
      </c>
      <c r="L12" s="1923" t="str">
        <f t="shared" si="3"/>
        <v/>
      </c>
      <c r="N12" s="1912" t="s">
        <v>5888</v>
      </c>
      <c r="O12" s="1917">
        <v>18</v>
      </c>
      <c r="P12" s="1917">
        <v>12</v>
      </c>
      <c r="Q12" s="1917">
        <v>326</v>
      </c>
      <c r="R12" s="1907" t="s">
        <v>6965</v>
      </c>
      <c r="S12" s="1912" t="s">
        <v>5897</v>
      </c>
      <c r="T12" s="1917">
        <v>19</v>
      </c>
      <c r="U12" s="1917">
        <v>13</v>
      </c>
      <c r="V12" s="1917">
        <v>378</v>
      </c>
      <c r="W12" s="1919"/>
    </row>
    <row r="13" spans="1:26" ht="18" customHeight="1">
      <c r="A13" s="276">
        <v>33</v>
      </c>
      <c r="B13" s="325" t="s">
        <v>2029</v>
      </c>
      <c r="C13" s="105" t="s">
        <v>4571</v>
      </c>
      <c r="D13" s="951" t="s">
        <v>2533</v>
      </c>
      <c r="E13" s="276" t="s">
        <v>1100</v>
      </c>
      <c r="F13" s="950">
        <v>3739</v>
      </c>
      <c r="G13" s="950">
        <v>560</v>
      </c>
      <c r="H13" s="105">
        <v>8617</v>
      </c>
      <c r="I13" s="949">
        <f t="shared" si="0"/>
        <v>337</v>
      </c>
      <c r="J13" s="949">
        <f t="shared" si="1"/>
        <v>13</v>
      </c>
      <c r="K13" s="949">
        <f t="shared" si="2"/>
        <v>19</v>
      </c>
      <c r="L13" s="1923" t="str">
        <f t="shared" si="3"/>
        <v>(指)体育科</v>
      </c>
      <c r="N13" s="1912" t="s">
        <v>1935</v>
      </c>
      <c r="O13" s="1917">
        <v>23</v>
      </c>
      <c r="P13" s="1917">
        <v>16</v>
      </c>
      <c r="Q13" s="1917">
        <v>402</v>
      </c>
      <c r="R13" s="1907"/>
      <c r="S13" s="1913" t="s">
        <v>7529</v>
      </c>
      <c r="T13" s="1918">
        <v>25</v>
      </c>
      <c r="U13" s="1918">
        <v>13</v>
      </c>
      <c r="V13" s="1918">
        <v>388</v>
      </c>
      <c r="W13" s="1920" t="s">
        <v>8854</v>
      </c>
    </row>
    <row r="14" spans="1:26" ht="18" customHeight="1">
      <c r="A14" s="276">
        <v>34</v>
      </c>
      <c r="B14" s="325" t="s">
        <v>5900</v>
      </c>
      <c r="C14" s="105" t="s">
        <v>4572</v>
      </c>
      <c r="D14" s="951" t="s">
        <v>2536</v>
      </c>
      <c r="E14" s="276" t="s">
        <v>708</v>
      </c>
      <c r="F14" s="950">
        <v>7812</v>
      </c>
      <c r="G14" s="950">
        <v>948</v>
      </c>
      <c r="H14" s="105">
        <v>8683</v>
      </c>
      <c r="I14" s="949">
        <f t="shared" si="0"/>
        <v>577</v>
      </c>
      <c r="J14" s="949">
        <f t="shared" si="1"/>
        <v>19</v>
      </c>
      <c r="K14" s="949">
        <f t="shared" si="2"/>
        <v>36</v>
      </c>
      <c r="L14" s="1923" t="str">
        <f t="shared" si="3"/>
        <v/>
      </c>
      <c r="N14" s="1913" t="s">
        <v>1690</v>
      </c>
      <c r="O14" s="1918">
        <v>18</v>
      </c>
      <c r="P14" s="1918">
        <v>11</v>
      </c>
      <c r="Q14" s="1918">
        <v>262</v>
      </c>
      <c r="R14" s="1916"/>
      <c r="S14" s="1913" t="s">
        <v>1990</v>
      </c>
      <c r="T14" s="1918">
        <v>32</v>
      </c>
      <c r="U14" s="1918">
        <v>16</v>
      </c>
      <c r="V14" s="1918">
        <v>408</v>
      </c>
      <c r="W14" s="1920" t="s">
        <v>8859</v>
      </c>
    </row>
    <row r="15" spans="1:26" ht="18" customHeight="1">
      <c r="A15" s="276">
        <v>35</v>
      </c>
      <c r="B15" s="325" t="s">
        <v>1673</v>
      </c>
      <c r="C15" s="105" t="s">
        <v>4573</v>
      </c>
      <c r="D15" s="951" t="s">
        <v>2535</v>
      </c>
      <c r="E15" s="276" t="s">
        <v>2534</v>
      </c>
      <c r="F15" s="950">
        <v>5599</v>
      </c>
      <c r="G15" s="950">
        <v>1135</v>
      </c>
      <c r="H15" s="105">
        <v>12846</v>
      </c>
      <c r="I15" s="949">
        <f t="shared" si="0"/>
        <v>371</v>
      </c>
      <c r="J15" s="949">
        <f t="shared" si="1"/>
        <v>13</v>
      </c>
      <c r="K15" s="949">
        <f t="shared" si="2"/>
        <v>29</v>
      </c>
      <c r="L15" s="1923" t="str">
        <f t="shared" si="3"/>
        <v>(指)体育科</v>
      </c>
      <c r="N15" s="1913" t="s">
        <v>5889</v>
      </c>
      <c r="O15" s="1918">
        <v>18</v>
      </c>
      <c r="P15" s="1918">
        <v>7</v>
      </c>
      <c r="Q15" s="1918">
        <v>183</v>
      </c>
      <c r="R15" s="1916"/>
      <c r="S15" s="1913" t="s">
        <v>1684</v>
      </c>
      <c r="T15" s="1918">
        <v>25</v>
      </c>
      <c r="U15" s="1918">
        <v>18</v>
      </c>
      <c r="V15" s="1918">
        <v>439</v>
      </c>
      <c r="W15" s="1920"/>
    </row>
    <row r="16" spans="1:26" ht="18" customHeight="1">
      <c r="A16" s="276">
        <v>36</v>
      </c>
      <c r="B16" s="325" t="s">
        <v>5901</v>
      </c>
      <c r="C16" s="105" t="s">
        <v>4574</v>
      </c>
      <c r="D16" s="951" t="s">
        <v>2533</v>
      </c>
      <c r="E16" s="276" t="s">
        <v>2532</v>
      </c>
      <c r="F16" s="950">
        <v>5037</v>
      </c>
      <c r="G16" s="950">
        <v>560</v>
      </c>
      <c r="H16" s="105">
        <v>10533</v>
      </c>
      <c r="I16" s="949">
        <f t="shared" si="0"/>
        <v>248</v>
      </c>
      <c r="J16" s="949">
        <f t="shared" si="1"/>
        <v>11</v>
      </c>
      <c r="K16" s="949">
        <f t="shared" si="2"/>
        <v>18</v>
      </c>
      <c r="L16" s="1923" t="str">
        <f t="shared" si="3"/>
        <v/>
      </c>
      <c r="N16" s="1913" t="s">
        <v>1693</v>
      </c>
      <c r="O16" s="1918">
        <v>32</v>
      </c>
      <c r="P16" s="1918">
        <v>24</v>
      </c>
      <c r="Q16" s="1918">
        <v>700</v>
      </c>
      <c r="R16" s="1916"/>
      <c r="S16" s="1913" t="s">
        <v>4309</v>
      </c>
      <c r="T16" s="1918">
        <v>31</v>
      </c>
      <c r="U16" s="1918">
        <v>23</v>
      </c>
      <c r="V16" s="1918">
        <v>564</v>
      </c>
      <c r="W16" s="1920"/>
    </row>
    <row r="17" spans="1:23" ht="18" customHeight="1">
      <c r="A17" s="276">
        <v>37</v>
      </c>
      <c r="B17" s="325" t="s">
        <v>1976</v>
      </c>
      <c r="C17" s="105" t="s">
        <v>4575</v>
      </c>
      <c r="D17" s="951" t="s">
        <v>2531</v>
      </c>
      <c r="E17" s="276" t="s">
        <v>2530</v>
      </c>
      <c r="F17" s="950">
        <v>4540</v>
      </c>
      <c r="G17" s="950">
        <v>560</v>
      </c>
      <c r="H17" s="105">
        <v>11547</v>
      </c>
      <c r="I17" s="949">
        <f t="shared" si="0"/>
        <v>329</v>
      </c>
      <c r="J17" s="949">
        <f t="shared" si="1"/>
        <v>12</v>
      </c>
      <c r="K17" s="949">
        <f t="shared" si="2"/>
        <v>27</v>
      </c>
      <c r="L17" s="1923" t="str">
        <f t="shared" si="3"/>
        <v>(指)全教科</v>
      </c>
      <c r="N17" s="1913" t="s">
        <v>1687</v>
      </c>
      <c r="O17" s="1918">
        <v>18</v>
      </c>
      <c r="P17" s="1918">
        <v>12</v>
      </c>
      <c r="Q17" s="1918">
        <v>303</v>
      </c>
      <c r="R17" s="1916" t="s">
        <v>6966</v>
      </c>
      <c r="S17" s="1913" t="s">
        <v>5899</v>
      </c>
      <c r="T17" s="1918">
        <v>19</v>
      </c>
      <c r="U17" s="1918">
        <v>12</v>
      </c>
      <c r="V17" s="1918">
        <v>287</v>
      </c>
      <c r="W17" s="1920"/>
    </row>
    <row r="18" spans="1:23" ht="18" customHeight="1">
      <c r="A18" s="276">
        <v>38</v>
      </c>
      <c r="B18" s="325" t="s">
        <v>5902</v>
      </c>
      <c r="C18" s="105" t="s">
        <v>4576</v>
      </c>
      <c r="D18" s="951" t="s">
        <v>2529</v>
      </c>
      <c r="E18" s="276" t="s">
        <v>2518</v>
      </c>
      <c r="F18" s="950">
        <v>3884</v>
      </c>
      <c r="G18" s="950">
        <v>560</v>
      </c>
      <c r="H18" s="105">
        <v>10215</v>
      </c>
      <c r="I18" s="949">
        <f t="shared" si="0"/>
        <v>251</v>
      </c>
      <c r="J18" s="949">
        <f t="shared" si="1"/>
        <v>10</v>
      </c>
      <c r="K18" s="949">
        <f t="shared" si="2"/>
        <v>25</v>
      </c>
      <c r="L18" s="1923" t="str">
        <f t="shared" si="3"/>
        <v/>
      </c>
      <c r="N18" s="1913" t="s">
        <v>4266</v>
      </c>
      <c r="O18" s="1918">
        <v>23</v>
      </c>
      <c r="P18" s="1918">
        <v>16</v>
      </c>
      <c r="Q18" s="1918">
        <v>372</v>
      </c>
      <c r="R18" s="1916"/>
      <c r="S18" s="1913" t="s">
        <v>2029</v>
      </c>
      <c r="T18" s="1918">
        <v>19</v>
      </c>
      <c r="U18" s="1918">
        <v>13</v>
      </c>
      <c r="V18" s="1918">
        <v>337</v>
      </c>
      <c r="W18" s="1920" t="s">
        <v>8860</v>
      </c>
    </row>
    <row r="19" spans="1:23" ht="18" customHeight="1">
      <c r="A19" s="276">
        <v>39</v>
      </c>
      <c r="B19" s="325" t="s">
        <v>5903</v>
      </c>
      <c r="C19" s="105" t="s">
        <v>4577</v>
      </c>
      <c r="D19" s="951" t="s">
        <v>2528</v>
      </c>
      <c r="E19" s="276" t="s">
        <v>2527</v>
      </c>
      <c r="F19" s="950">
        <v>4252</v>
      </c>
      <c r="G19" s="950">
        <v>560</v>
      </c>
      <c r="H19" s="105">
        <v>10845</v>
      </c>
      <c r="I19" s="949">
        <f t="shared" si="0"/>
        <v>327</v>
      </c>
      <c r="J19" s="949">
        <f t="shared" si="1"/>
        <v>13</v>
      </c>
      <c r="K19" s="949">
        <f t="shared" si="2"/>
        <v>20</v>
      </c>
      <c r="L19" s="1923" t="str">
        <f t="shared" si="3"/>
        <v/>
      </c>
      <c r="N19" s="1913" t="s">
        <v>1657</v>
      </c>
      <c r="O19" s="1918">
        <v>23</v>
      </c>
      <c r="P19" s="1918">
        <v>11</v>
      </c>
      <c r="Q19" s="1918">
        <v>299</v>
      </c>
      <c r="R19" s="1916"/>
      <c r="S19" s="1913" t="s">
        <v>5900</v>
      </c>
      <c r="T19" s="1918">
        <v>36</v>
      </c>
      <c r="U19" s="1918">
        <v>19</v>
      </c>
      <c r="V19" s="1918">
        <v>577</v>
      </c>
      <c r="W19" s="1920"/>
    </row>
    <row r="20" spans="1:23" ht="18" customHeight="1">
      <c r="A20" s="276">
        <v>40</v>
      </c>
      <c r="B20" s="325" t="s">
        <v>1972</v>
      </c>
      <c r="C20" s="105" t="s">
        <v>4578</v>
      </c>
      <c r="D20" s="951" t="s">
        <v>2526</v>
      </c>
      <c r="E20" s="276" t="s">
        <v>2525</v>
      </c>
      <c r="F20" s="950">
        <v>4739</v>
      </c>
      <c r="G20" s="950">
        <v>648</v>
      </c>
      <c r="H20" s="105">
        <v>9390</v>
      </c>
      <c r="I20" s="949">
        <f t="shared" si="0"/>
        <v>423</v>
      </c>
      <c r="J20" s="949">
        <f t="shared" si="1"/>
        <v>15</v>
      </c>
      <c r="K20" s="949">
        <f t="shared" si="2"/>
        <v>29</v>
      </c>
      <c r="L20" s="1923" t="str">
        <f t="shared" si="3"/>
        <v/>
      </c>
      <c r="N20" s="1913" t="s">
        <v>5890</v>
      </c>
      <c r="O20" s="1918">
        <v>27</v>
      </c>
      <c r="P20" s="1918">
        <v>19</v>
      </c>
      <c r="Q20" s="1918">
        <v>503</v>
      </c>
      <c r="R20" s="1916" t="s">
        <v>6967</v>
      </c>
      <c r="S20" s="1913" t="s">
        <v>1673</v>
      </c>
      <c r="T20" s="1918">
        <v>29</v>
      </c>
      <c r="U20" s="1918">
        <v>13</v>
      </c>
      <c r="V20" s="1918">
        <v>371</v>
      </c>
      <c r="W20" s="1920" t="s">
        <v>8860</v>
      </c>
    </row>
    <row r="21" spans="1:23" ht="18" customHeight="1">
      <c r="A21" s="276">
        <v>41</v>
      </c>
      <c r="B21" s="325" t="s">
        <v>5904</v>
      </c>
      <c r="C21" s="105" t="s">
        <v>4579</v>
      </c>
      <c r="D21" s="951" t="s">
        <v>2524</v>
      </c>
      <c r="E21" s="276" t="s">
        <v>2478</v>
      </c>
      <c r="F21" s="950">
        <v>4936</v>
      </c>
      <c r="G21" s="950">
        <v>601</v>
      </c>
      <c r="H21" s="105">
        <v>9814</v>
      </c>
      <c r="I21" s="949">
        <f t="shared" si="0"/>
        <v>504</v>
      </c>
      <c r="J21" s="949">
        <f t="shared" si="1"/>
        <v>18</v>
      </c>
      <c r="K21" s="949">
        <f t="shared" si="2"/>
        <v>26</v>
      </c>
      <c r="L21" s="1923" t="str">
        <f t="shared" si="3"/>
        <v/>
      </c>
      <c r="N21" s="1913" t="s">
        <v>5891</v>
      </c>
      <c r="O21" s="1918">
        <v>25</v>
      </c>
      <c r="P21" s="1918">
        <v>17</v>
      </c>
      <c r="Q21" s="1918">
        <v>456</v>
      </c>
      <c r="R21" s="1916"/>
      <c r="S21" s="1913" t="s">
        <v>5901</v>
      </c>
      <c r="T21" s="1918">
        <v>18</v>
      </c>
      <c r="U21" s="1918">
        <v>11</v>
      </c>
      <c r="V21" s="1918">
        <v>248</v>
      </c>
      <c r="W21" s="1920"/>
    </row>
    <row r="22" spans="1:23" ht="18" customHeight="1">
      <c r="A22" s="276">
        <v>42</v>
      </c>
      <c r="B22" s="325" t="s">
        <v>1651</v>
      </c>
      <c r="C22" s="105" t="s">
        <v>1222</v>
      </c>
      <c r="D22" s="951" t="s">
        <v>1078</v>
      </c>
      <c r="E22" s="276" t="s">
        <v>1038</v>
      </c>
      <c r="F22" s="950">
        <v>4592</v>
      </c>
      <c r="G22" s="950">
        <v>545</v>
      </c>
      <c r="H22" s="105">
        <v>11251</v>
      </c>
      <c r="I22" s="949">
        <f t="shared" si="0"/>
        <v>588</v>
      </c>
      <c r="J22" s="949">
        <f t="shared" si="1"/>
        <v>19</v>
      </c>
      <c r="K22" s="949">
        <f t="shared" si="2"/>
        <v>28</v>
      </c>
      <c r="L22" s="1923" t="str">
        <f t="shared" ref="L22:L28" si="4">IF(W27="","",W27)</f>
        <v/>
      </c>
      <c r="N22" s="1913" t="s">
        <v>4865</v>
      </c>
      <c r="O22" s="1918">
        <v>27</v>
      </c>
      <c r="P22" s="1918">
        <v>19</v>
      </c>
      <c r="Q22" s="1918">
        <v>527</v>
      </c>
      <c r="R22" s="1916" t="s">
        <v>6964</v>
      </c>
      <c r="S22" s="1913" t="s">
        <v>1976</v>
      </c>
      <c r="T22" s="1918">
        <v>27</v>
      </c>
      <c r="U22" s="1918">
        <v>12</v>
      </c>
      <c r="V22" s="1918">
        <v>329</v>
      </c>
      <c r="W22" s="1920" t="s">
        <v>8861</v>
      </c>
    </row>
    <row r="23" spans="1:23" ht="18" customHeight="1">
      <c r="A23" s="276">
        <v>43</v>
      </c>
      <c r="B23" s="325" t="s">
        <v>5905</v>
      </c>
      <c r="C23" s="105" t="s">
        <v>4580</v>
      </c>
      <c r="D23" s="951" t="s">
        <v>1076</v>
      </c>
      <c r="E23" s="276" t="s">
        <v>1032</v>
      </c>
      <c r="F23" s="950">
        <v>5272</v>
      </c>
      <c r="G23" s="950">
        <v>580</v>
      </c>
      <c r="H23" s="105">
        <v>13884</v>
      </c>
      <c r="I23" s="949">
        <f t="shared" ref="I23:I28" si="5">V28</f>
        <v>565</v>
      </c>
      <c r="J23" s="949">
        <f t="shared" ref="J23:J28" si="6">U28</f>
        <v>19</v>
      </c>
      <c r="K23" s="949">
        <f t="shared" ref="K23:K28" si="7">T28</f>
        <v>34</v>
      </c>
      <c r="L23" s="1923" t="str">
        <f t="shared" si="4"/>
        <v/>
      </c>
      <c r="N23" s="1913" t="s">
        <v>1689</v>
      </c>
      <c r="O23" s="1918">
        <v>19</v>
      </c>
      <c r="P23" s="1918">
        <v>13</v>
      </c>
      <c r="Q23" s="1918">
        <v>329</v>
      </c>
      <c r="R23" s="1916"/>
      <c r="S23" s="1913" t="s">
        <v>5902</v>
      </c>
      <c r="T23" s="1918">
        <v>25</v>
      </c>
      <c r="U23" s="1918">
        <v>10</v>
      </c>
      <c r="V23" s="1918">
        <v>251</v>
      </c>
      <c r="W23" s="1920"/>
    </row>
    <row r="24" spans="1:23" ht="18" customHeight="1">
      <c r="A24" s="276">
        <v>44</v>
      </c>
      <c r="B24" s="325" t="s">
        <v>1701</v>
      </c>
      <c r="C24" s="105" t="s">
        <v>4581</v>
      </c>
      <c r="D24" s="951" t="s">
        <v>2522</v>
      </c>
      <c r="E24" s="276" t="s">
        <v>2521</v>
      </c>
      <c r="F24" s="950">
        <v>4728</v>
      </c>
      <c r="G24" s="950">
        <v>573</v>
      </c>
      <c r="H24" s="105">
        <v>10467</v>
      </c>
      <c r="I24" s="949">
        <f t="shared" si="5"/>
        <v>528</v>
      </c>
      <c r="J24" s="949">
        <f t="shared" si="6"/>
        <v>19</v>
      </c>
      <c r="K24" s="949">
        <f t="shared" si="7"/>
        <v>27</v>
      </c>
      <c r="L24" s="1923" t="str">
        <f t="shared" si="4"/>
        <v/>
      </c>
      <c r="N24" s="1913" t="s">
        <v>1650</v>
      </c>
      <c r="O24" s="1918">
        <v>27</v>
      </c>
      <c r="P24" s="1918">
        <v>18</v>
      </c>
      <c r="Q24" s="1918">
        <v>470</v>
      </c>
      <c r="R24" s="1916"/>
      <c r="S24" s="1913" t="s">
        <v>5903</v>
      </c>
      <c r="T24" s="1918">
        <v>20</v>
      </c>
      <c r="U24" s="1918">
        <v>13</v>
      </c>
      <c r="V24" s="1918">
        <v>327</v>
      </c>
      <c r="W24" s="1920"/>
    </row>
    <row r="25" spans="1:23" ht="18" customHeight="1">
      <c r="A25" s="276">
        <v>45</v>
      </c>
      <c r="B25" s="325" t="s">
        <v>1960</v>
      </c>
      <c r="C25" s="105" t="s">
        <v>4582</v>
      </c>
      <c r="D25" s="951" t="s">
        <v>1064</v>
      </c>
      <c r="E25" s="276" t="s">
        <v>4583</v>
      </c>
      <c r="F25" s="988">
        <v>6778</v>
      </c>
      <c r="G25" s="950">
        <v>914</v>
      </c>
      <c r="H25" s="105">
        <v>12032</v>
      </c>
      <c r="I25" s="949">
        <f t="shared" si="5"/>
        <v>820</v>
      </c>
      <c r="J25" s="949">
        <f t="shared" si="6"/>
        <v>31</v>
      </c>
      <c r="K25" s="949">
        <f t="shared" si="7"/>
        <v>42</v>
      </c>
      <c r="L25" s="1923" t="str">
        <f t="shared" si="4"/>
        <v/>
      </c>
      <c r="N25" s="1913" t="s">
        <v>2004</v>
      </c>
      <c r="O25" s="1918">
        <v>29</v>
      </c>
      <c r="P25" s="1918">
        <v>21</v>
      </c>
      <c r="Q25" s="1918">
        <v>462</v>
      </c>
      <c r="R25" s="1916"/>
      <c r="S25" s="1913" t="s">
        <v>1972</v>
      </c>
      <c r="T25" s="1918">
        <v>29</v>
      </c>
      <c r="U25" s="1918">
        <v>15</v>
      </c>
      <c r="V25" s="1918">
        <v>423</v>
      </c>
      <c r="W25" s="1920"/>
    </row>
    <row r="26" spans="1:23" ht="21.75" customHeight="1">
      <c r="A26" s="276">
        <v>46</v>
      </c>
      <c r="B26" s="325" t="s">
        <v>1643</v>
      </c>
      <c r="C26" s="105" t="s">
        <v>4584</v>
      </c>
      <c r="D26" s="951" t="s">
        <v>2520</v>
      </c>
      <c r="E26" s="276" t="s">
        <v>2519</v>
      </c>
      <c r="F26" s="950">
        <v>3653</v>
      </c>
      <c r="G26" s="950">
        <v>988</v>
      </c>
      <c r="H26" s="105">
        <v>11808</v>
      </c>
      <c r="I26" s="949">
        <f t="shared" si="5"/>
        <v>248</v>
      </c>
      <c r="J26" s="949">
        <f t="shared" si="6"/>
        <v>11</v>
      </c>
      <c r="K26" s="949">
        <f t="shared" si="7"/>
        <v>17</v>
      </c>
      <c r="L26" s="1923" t="str">
        <f t="shared" si="4"/>
        <v/>
      </c>
      <c r="N26" s="1913" t="s">
        <v>5892</v>
      </c>
      <c r="O26" s="1918">
        <v>25</v>
      </c>
      <c r="P26" s="1918">
        <v>18</v>
      </c>
      <c r="Q26" s="1918">
        <v>576</v>
      </c>
      <c r="R26" s="1916"/>
      <c r="S26" s="1913" t="s">
        <v>5904</v>
      </c>
      <c r="T26" s="1918">
        <v>26</v>
      </c>
      <c r="U26" s="1918">
        <v>18</v>
      </c>
      <c r="V26" s="1918">
        <v>504</v>
      </c>
      <c r="W26" s="1920"/>
    </row>
    <row r="27" spans="1:23" ht="18" customHeight="1">
      <c r="A27" s="276">
        <v>47</v>
      </c>
      <c r="B27" s="325" t="s">
        <v>5906</v>
      </c>
      <c r="C27" s="105" t="s">
        <v>4585</v>
      </c>
      <c r="D27" s="951" t="s">
        <v>9067</v>
      </c>
      <c r="E27" s="276" t="s">
        <v>2518</v>
      </c>
      <c r="F27" s="950">
        <v>3497</v>
      </c>
      <c r="G27" s="950">
        <v>544</v>
      </c>
      <c r="H27" s="105">
        <v>6832</v>
      </c>
      <c r="I27" s="949">
        <f t="shared" si="5"/>
        <v>325</v>
      </c>
      <c r="J27" s="949">
        <f t="shared" si="6"/>
        <v>12</v>
      </c>
      <c r="K27" s="949">
        <f t="shared" si="7"/>
        <v>19</v>
      </c>
      <c r="L27" s="1923" t="str">
        <f t="shared" si="4"/>
        <v/>
      </c>
      <c r="N27" s="1913" t="s">
        <v>1696</v>
      </c>
      <c r="O27" s="1918">
        <v>18</v>
      </c>
      <c r="P27" s="1918">
        <v>12</v>
      </c>
      <c r="Q27" s="1918">
        <v>343</v>
      </c>
      <c r="R27" s="1916"/>
      <c r="S27" s="1913" t="s">
        <v>1651</v>
      </c>
      <c r="T27" s="1918">
        <v>28</v>
      </c>
      <c r="U27" s="1918">
        <v>19</v>
      </c>
      <c r="V27" s="1918">
        <v>588</v>
      </c>
      <c r="W27" s="1920"/>
    </row>
    <row r="28" spans="1:23" ht="18" customHeight="1">
      <c r="A28" s="276">
        <v>48</v>
      </c>
      <c r="B28" s="325" t="s">
        <v>8870</v>
      </c>
      <c r="C28" s="105" t="s">
        <v>8871</v>
      </c>
      <c r="D28" s="951" t="s">
        <v>9068</v>
      </c>
      <c r="E28" s="276" t="s">
        <v>1087</v>
      </c>
      <c r="F28" s="950">
        <v>4121</v>
      </c>
      <c r="G28" s="950">
        <v>998</v>
      </c>
      <c r="H28" s="105">
        <v>7662</v>
      </c>
      <c r="I28" s="949">
        <f t="shared" si="5"/>
        <v>312</v>
      </c>
      <c r="J28" s="949">
        <f t="shared" si="6"/>
        <v>12</v>
      </c>
      <c r="K28" s="949">
        <f t="shared" si="7"/>
        <v>19</v>
      </c>
      <c r="L28" s="1923" t="str">
        <f t="shared" si="4"/>
        <v>(指)理科・生活科</v>
      </c>
      <c r="N28" s="1913" t="s">
        <v>2022</v>
      </c>
      <c r="O28" s="1918">
        <v>18</v>
      </c>
      <c r="P28" s="1918">
        <v>12</v>
      </c>
      <c r="Q28" s="1918">
        <v>366</v>
      </c>
      <c r="R28" s="1916"/>
      <c r="S28" s="1913" t="s">
        <v>5905</v>
      </c>
      <c r="T28" s="1918">
        <v>34</v>
      </c>
      <c r="U28" s="1918">
        <v>19</v>
      </c>
      <c r="V28" s="1918">
        <v>565</v>
      </c>
      <c r="W28" s="1920"/>
    </row>
    <row r="29" spans="1:23" ht="24.75" customHeight="1">
      <c r="A29" s="276">
        <v>49</v>
      </c>
      <c r="B29" s="401" t="s">
        <v>7747</v>
      </c>
      <c r="C29" s="386" t="s">
        <v>7531</v>
      </c>
      <c r="D29" s="951" t="s">
        <v>1084</v>
      </c>
      <c r="E29" s="276" t="s">
        <v>2517</v>
      </c>
      <c r="F29" s="105">
        <v>952</v>
      </c>
      <c r="G29" s="105">
        <v>195</v>
      </c>
      <c r="H29" s="105">
        <v>7169</v>
      </c>
      <c r="I29" s="949">
        <f>Q38</f>
        <v>22</v>
      </c>
      <c r="J29" s="105">
        <f>P38</f>
        <v>5</v>
      </c>
      <c r="K29" s="105">
        <f>O38</f>
        <v>22</v>
      </c>
      <c r="L29" s="1923" t="str">
        <f>IF(R38="","",R38)</f>
        <v>(指)自立活動・体育科</v>
      </c>
      <c r="N29" s="1913" t="s">
        <v>1733</v>
      </c>
      <c r="O29" s="1918">
        <v>23</v>
      </c>
      <c r="P29" s="1918">
        <v>16</v>
      </c>
      <c r="Q29" s="1918">
        <v>332</v>
      </c>
      <c r="R29" s="1916"/>
      <c r="S29" s="1913" t="s">
        <v>1701</v>
      </c>
      <c r="T29" s="1918">
        <v>27</v>
      </c>
      <c r="U29" s="1918">
        <v>19</v>
      </c>
      <c r="V29" s="1918">
        <v>528</v>
      </c>
      <c r="W29" s="1920"/>
    </row>
    <row r="30" spans="1:23" ht="25" customHeight="1">
      <c r="A30" s="3742" t="s">
        <v>468</v>
      </c>
      <c r="B30" s="3742"/>
      <c r="C30" s="3742"/>
      <c r="D30" s="3742"/>
      <c r="E30" s="3742"/>
      <c r="F30" s="64">
        <f>SUM('50'!F21:F44)+SUM(F5:F29)</f>
        <v>226448</v>
      </c>
      <c r="G30" s="64">
        <f>SUM('50'!G21:G44)+SUM(G5:G29)</f>
        <v>37249</v>
      </c>
      <c r="H30" s="64">
        <f>SUM('50'!H21:H44)+SUM(H5:H29)</f>
        <v>466391</v>
      </c>
      <c r="I30" s="64">
        <f>SUM('50'!I21:I44)+SUM(I5:I29)</f>
        <v>19804</v>
      </c>
      <c r="J30" s="64">
        <f>SUM('50'!J21:J44)+SUM(J5:J29)</f>
        <v>763</v>
      </c>
      <c r="K30" s="64">
        <f>SUM('50'!K21:K44)+SUM(K5:K29)</f>
        <v>1221</v>
      </c>
      <c r="L30" s="1921"/>
      <c r="N30" s="1913" t="s">
        <v>1741</v>
      </c>
      <c r="O30" s="1918">
        <v>19</v>
      </c>
      <c r="P30" s="1918">
        <v>12</v>
      </c>
      <c r="Q30" s="1918">
        <v>307</v>
      </c>
      <c r="R30" s="1916"/>
      <c r="S30" s="1913" t="s">
        <v>1960</v>
      </c>
      <c r="T30" s="1918">
        <v>42</v>
      </c>
      <c r="U30" s="1918">
        <v>31</v>
      </c>
      <c r="V30" s="1918">
        <v>820</v>
      </c>
      <c r="W30" s="1920"/>
    </row>
    <row r="31" spans="1:23" ht="25" customHeight="1">
      <c r="A31" s="199" t="s">
        <v>6783</v>
      </c>
      <c r="J31" s="987"/>
      <c r="L31" s="68" t="s">
        <v>7532</v>
      </c>
      <c r="N31" s="1913" t="s">
        <v>4866</v>
      </c>
      <c r="O31" s="1918">
        <v>34</v>
      </c>
      <c r="P31" s="1918">
        <v>24</v>
      </c>
      <c r="Q31" s="1918">
        <v>666</v>
      </c>
      <c r="R31" s="1916"/>
      <c r="S31" s="1913" t="s">
        <v>1643</v>
      </c>
      <c r="T31" s="1918">
        <v>17</v>
      </c>
      <c r="U31" s="1918">
        <v>11</v>
      </c>
      <c r="V31" s="1918">
        <v>248</v>
      </c>
      <c r="W31" s="1920"/>
    </row>
    <row r="32" spans="1:23" ht="15" customHeight="1">
      <c r="A32" s="199" t="str">
        <f>"注２：各面積は"&amp;T3&amp;"公立学校施設台帳による。（校舎面積は、給食室・プール専用付属室などを除く保有面積）"</f>
        <v>注２：各面積は令和8年度公立学校施設台帳による。（校舎面積は、給食室・プール専用付属室などを除く保有面積）</v>
      </c>
      <c r="K32" s="987"/>
      <c r="N32" s="1913" t="s">
        <v>5893</v>
      </c>
      <c r="O32" s="1918">
        <v>23</v>
      </c>
      <c r="P32" s="1918">
        <v>16</v>
      </c>
      <c r="Q32" s="1918">
        <v>338</v>
      </c>
      <c r="R32" s="1916"/>
      <c r="S32" s="1913" t="s">
        <v>5906</v>
      </c>
      <c r="T32" s="1918">
        <v>19</v>
      </c>
      <c r="U32" s="1918">
        <v>12</v>
      </c>
      <c r="V32" s="1918">
        <v>325</v>
      </c>
      <c r="W32" s="1920"/>
    </row>
    <row r="33" spans="1:30" ht="15" customHeight="1">
      <c r="A33" s="199" t="s">
        <v>8874</v>
      </c>
      <c r="K33" s="987"/>
      <c r="N33" s="1913" t="s">
        <v>2002</v>
      </c>
      <c r="O33" s="1918">
        <v>25</v>
      </c>
      <c r="P33" s="1918">
        <v>18</v>
      </c>
      <c r="Q33" s="1918">
        <v>568</v>
      </c>
      <c r="R33" s="1916"/>
      <c r="S33" s="1913" t="s">
        <v>7530</v>
      </c>
      <c r="T33" s="1918">
        <v>19</v>
      </c>
      <c r="U33" s="1918">
        <v>12</v>
      </c>
      <c r="V33" s="1918">
        <v>312</v>
      </c>
      <c r="W33" s="1920" t="s">
        <v>8862</v>
      </c>
    </row>
    <row r="34" spans="1:30" ht="15" customHeight="1">
      <c r="A34" s="199" t="s">
        <v>8873</v>
      </c>
      <c r="B34" s="985"/>
      <c r="C34" s="985"/>
      <c r="D34" s="986"/>
      <c r="E34" s="985"/>
      <c r="F34" s="985"/>
      <c r="G34" s="985"/>
      <c r="H34" s="985"/>
      <c r="I34" s="985"/>
      <c r="J34" s="985"/>
      <c r="K34" s="984"/>
      <c r="N34" s="1913" t="s">
        <v>5894</v>
      </c>
      <c r="O34" s="1918">
        <v>26</v>
      </c>
      <c r="P34" s="1918">
        <v>12</v>
      </c>
      <c r="Q34" s="1918">
        <v>374</v>
      </c>
      <c r="R34" s="1916"/>
      <c r="S34" s="1913"/>
      <c r="T34" s="1913"/>
      <c r="U34" s="1913"/>
      <c r="V34" s="1913"/>
      <c r="W34" s="1916"/>
    </row>
    <row r="35" spans="1:30" ht="15" customHeight="1">
      <c r="A35" s="199"/>
      <c r="B35" s="985"/>
      <c r="C35" s="985"/>
      <c r="D35" s="986"/>
      <c r="E35" s="985"/>
      <c r="F35" s="985"/>
      <c r="G35" s="985"/>
      <c r="H35" s="985"/>
      <c r="J35" s="985"/>
      <c r="K35" s="984"/>
      <c r="N35" s="1913" t="s">
        <v>4862</v>
      </c>
      <c r="O35" s="1918">
        <v>34</v>
      </c>
      <c r="P35" s="1918">
        <v>23</v>
      </c>
      <c r="Q35" s="1918">
        <v>668</v>
      </c>
      <c r="R35" s="1916"/>
      <c r="S35" s="1913"/>
      <c r="T35" s="1913"/>
      <c r="U35" s="1913"/>
      <c r="V35" s="1913"/>
      <c r="W35" s="1916"/>
    </row>
    <row r="36" spans="1:30" ht="15" customHeight="1">
      <c r="L36" s="68"/>
      <c r="N36" s="353"/>
      <c r="O36" s="353"/>
      <c r="P36" s="353"/>
      <c r="Q36" s="353"/>
      <c r="R36" s="1916" t="s">
        <v>6968</v>
      </c>
      <c r="S36" s="353"/>
      <c r="T36" s="353"/>
      <c r="U36" s="353"/>
      <c r="V36" s="353"/>
      <c r="W36" s="1922"/>
    </row>
    <row r="37" spans="1:30" ht="15" customHeight="1">
      <c r="A37" s="163" t="s">
        <v>2516</v>
      </c>
      <c r="D37" s="63"/>
      <c r="J37" s="73"/>
      <c r="K37" s="63"/>
      <c r="L37" s="68" t="str">
        <f>Q40</f>
        <v>（令和8年5月1日現在）</v>
      </c>
      <c r="N37" s="1471" t="s">
        <v>5887</v>
      </c>
      <c r="O37" s="1471" t="s">
        <v>2509</v>
      </c>
      <c r="P37" s="1471" t="s">
        <v>2510</v>
      </c>
      <c r="Q37" s="1471" t="s">
        <v>2511</v>
      </c>
      <c r="R37" s="63" t="s">
        <v>2493</v>
      </c>
      <c r="S37" s="353"/>
      <c r="T37" s="353"/>
      <c r="U37" s="353"/>
      <c r="V37" s="353"/>
      <c r="W37" s="1922"/>
    </row>
    <row r="38" spans="1:30" ht="18" customHeight="1">
      <c r="A38" s="2824" t="s">
        <v>2512</v>
      </c>
      <c r="B38" s="2894"/>
      <c r="C38" s="2824" t="s">
        <v>6835</v>
      </c>
      <c r="D38" s="2824"/>
      <c r="E38" s="2824" t="s">
        <v>2510</v>
      </c>
      <c r="F38" s="2824"/>
      <c r="G38" s="2824" t="s">
        <v>6836</v>
      </c>
      <c r="H38" s="2824"/>
      <c r="I38" s="3743" t="s">
        <v>6831</v>
      </c>
      <c r="J38" s="3437"/>
      <c r="K38" s="3736" t="s">
        <v>2508</v>
      </c>
      <c r="L38" s="3736" t="s">
        <v>2507</v>
      </c>
      <c r="N38" s="1650" t="s">
        <v>5907</v>
      </c>
      <c r="O38" s="2695">
        <v>22</v>
      </c>
      <c r="P38" s="2696">
        <v>5</v>
      </c>
      <c r="Q38" s="2696">
        <v>22</v>
      </c>
      <c r="R38" s="2697" t="s">
        <v>8872</v>
      </c>
      <c r="S38" s="353"/>
      <c r="T38" s="353"/>
      <c r="U38" s="353"/>
      <c r="V38" s="353"/>
      <c r="W38" s="1922"/>
    </row>
    <row r="39" spans="1:30" ht="13" customHeight="1">
      <c r="A39" s="2894"/>
      <c r="B39" s="2894"/>
      <c r="C39" s="2824"/>
      <c r="D39" s="2824"/>
      <c r="E39" s="2824"/>
      <c r="F39" s="2824"/>
      <c r="G39" s="2824"/>
      <c r="H39" s="2824"/>
      <c r="I39" s="301" t="s">
        <v>2506</v>
      </c>
      <c r="J39" s="301" t="s">
        <v>2505</v>
      </c>
      <c r="K39" s="3737"/>
      <c r="L39" s="3737"/>
      <c r="N39" s="353"/>
      <c r="O39" s="353"/>
      <c r="P39" s="353"/>
      <c r="Q39" s="353"/>
      <c r="R39" s="1922"/>
      <c r="S39" s="353"/>
      <c r="T39" s="353"/>
      <c r="U39" s="353"/>
      <c r="V39" s="353"/>
      <c r="W39" s="1922"/>
    </row>
    <row r="40" spans="1:30" ht="13" customHeight="1">
      <c r="A40" s="137"/>
      <c r="B40" s="976">
        <f>O46</f>
        <v>24</v>
      </c>
      <c r="C40" s="129">
        <f>T46</f>
        <v>8708</v>
      </c>
      <c r="D40" s="975">
        <f>U46</f>
        <v>312</v>
      </c>
      <c r="E40" s="129">
        <f>R46</f>
        <v>304</v>
      </c>
      <c r="F40" s="975">
        <f>S46</f>
        <v>38</v>
      </c>
      <c r="G40" s="129">
        <f>P46</f>
        <v>624</v>
      </c>
      <c r="H40" s="975">
        <f>Q46</f>
        <v>56</v>
      </c>
      <c r="I40" s="687">
        <f>V46</f>
        <v>35</v>
      </c>
      <c r="J40" s="974">
        <f>W46</f>
        <v>7</v>
      </c>
      <c r="K40" s="687">
        <f>X46</f>
        <v>23</v>
      </c>
      <c r="L40" s="687">
        <f>Y46</f>
        <v>23</v>
      </c>
      <c r="N40" s="1188" t="s">
        <v>5279</v>
      </c>
      <c r="O40" s="1437"/>
      <c r="P40" s="1189" t="s">
        <v>4618</v>
      </c>
      <c r="Q40" s="1525" t="str">
        <f>設定!$B$15</f>
        <v>（令和8年5月1日現在）</v>
      </c>
      <c r="S40" s="199" t="s">
        <v>5288</v>
      </c>
      <c r="T40" s="1674" t="str">
        <f>設定!$B$4&amp;設定!$C$4&amp;"年度"</f>
        <v>令和8年度</v>
      </c>
    </row>
    <row r="41" spans="1:30" ht="20.149999999999999" customHeight="1">
      <c r="A41" s="983"/>
      <c r="B41" s="982"/>
      <c r="C41" s="322"/>
      <c r="D41" s="981"/>
      <c r="E41" s="980"/>
      <c r="F41" s="979"/>
      <c r="G41" s="967"/>
      <c r="H41" s="967"/>
      <c r="I41" s="967"/>
      <c r="J41" s="967"/>
      <c r="K41" s="967"/>
      <c r="L41" s="162"/>
      <c r="N41" s="1405"/>
      <c r="O41" s="1192"/>
      <c r="P41" s="1189" t="s">
        <v>4619</v>
      </c>
      <c r="Q41" s="1460" t="s">
        <v>5534</v>
      </c>
      <c r="R41" s="1755" t="str">
        <f>HYPERLINK("#", "統計表リンク")</f>
        <v>統計表リンク</v>
      </c>
    </row>
    <row r="42" spans="1:30" ht="21.75" customHeight="1">
      <c r="A42" s="2824" t="s">
        <v>2504</v>
      </c>
      <c r="B42" s="2894"/>
      <c r="C42" s="3732" t="s">
        <v>2503</v>
      </c>
      <c r="D42" s="3744" t="s">
        <v>6837</v>
      </c>
      <c r="E42" s="3734" t="s">
        <v>2515</v>
      </c>
      <c r="F42" s="3735"/>
      <c r="M42" s="73"/>
      <c r="Q42" s="1460" t="s">
        <v>5535</v>
      </c>
      <c r="R42" s="1755" t="str">
        <f>HYPERLINK("#", "統計表リンク")</f>
        <v>統計表リンク</v>
      </c>
    </row>
    <row r="43" spans="1:30" ht="24.75" customHeight="1">
      <c r="A43" s="2894"/>
      <c r="B43" s="2894"/>
      <c r="C43" s="2881"/>
      <c r="D43" s="3745"/>
      <c r="E43" s="973" t="s">
        <v>2501</v>
      </c>
      <c r="F43" s="973" t="s">
        <v>2500</v>
      </c>
      <c r="M43" s="302"/>
      <c r="Q43" s="1460" t="s">
        <v>5536</v>
      </c>
      <c r="R43" s="1755" t="str">
        <f>HYPERLINK("#", "統計表リンク")</f>
        <v>統計表リンク</v>
      </c>
    </row>
    <row r="44" spans="1:30" ht="24.75" customHeight="1">
      <c r="A44" s="137"/>
      <c r="B44" s="972">
        <f>Z46</f>
        <v>153831</v>
      </c>
      <c r="C44" s="240">
        <f>AA46</f>
        <v>276403</v>
      </c>
      <c r="D44" s="971">
        <f>AB46</f>
        <v>28.6</v>
      </c>
      <c r="E44" s="970">
        <f>AC46</f>
        <v>17.7</v>
      </c>
      <c r="F44" s="970">
        <f>AD46</f>
        <v>31.7</v>
      </c>
      <c r="G44" s="969" t="s">
        <v>7533</v>
      </c>
      <c r="M44" s="917"/>
      <c r="N44" s="2855" t="s">
        <v>4673</v>
      </c>
      <c r="O44" s="2855" t="s">
        <v>2512</v>
      </c>
      <c r="P44" s="2855" t="s">
        <v>2509</v>
      </c>
      <c r="Q44" s="2855"/>
      <c r="R44" s="1422" t="s">
        <v>2510</v>
      </c>
      <c r="S44" s="1422"/>
      <c r="T44" s="2855" t="s">
        <v>5909</v>
      </c>
      <c r="U44" s="2855"/>
      <c r="V44" s="2855" t="s">
        <v>100</v>
      </c>
      <c r="W44" s="2855"/>
      <c r="X44" s="2855" t="s">
        <v>5877</v>
      </c>
      <c r="Y44" s="2855" t="s">
        <v>5878</v>
      </c>
      <c r="Z44" s="2855" t="s">
        <v>5879</v>
      </c>
      <c r="AA44" s="2855" t="s">
        <v>5880</v>
      </c>
      <c r="AB44" s="3727" t="s">
        <v>5881</v>
      </c>
      <c r="AC44" s="2855" t="s">
        <v>2502</v>
      </c>
      <c r="AD44" s="2855"/>
    </row>
    <row r="45" spans="1:30" ht="19.5" customHeight="1">
      <c r="A45" s="151" t="s">
        <v>5433</v>
      </c>
      <c r="B45" s="6"/>
      <c r="C45" s="162"/>
      <c r="D45" s="162"/>
      <c r="E45" s="966"/>
      <c r="F45" s="162"/>
      <c r="G45" s="162"/>
      <c r="H45" s="162"/>
      <c r="I45" s="162"/>
      <c r="J45" s="73"/>
      <c r="K45" s="73"/>
      <c r="L45" s="73"/>
      <c r="M45" s="162"/>
      <c r="N45" s="2855"/>
      <c r="O45" s="2855"/>
      <c r="P45" s="1422" t="s">
        <v>4910</v>
      </c>
      <c r="Q45" s="1903" t="s">
        <v>5886</v>
      </c>
      <c r="R45" s="1422" t="s">
        <v>4910</v>
      </c>
      <c r="S45" s="1903" t="s">
        <v>5886</v>
      </c>
      <c r="T45" s="1422" t="s">
        <v>4910</v>
      </c>
      <c r="U45" s="1903" t="s">
        <v>5886</v>
      </c>
      <c r="V45" s="1422" t="s">
        <v>2506</v>
      </c>
      <c r="W45" s="1422" t="s">
        <v>5882</v>
      </c>
      <c r="X45" s="2855"/>
      <c r="Y45" s="2855"/>
      <c r="Z45" s="2855"/>
      <c r="AA45" s="2855"/>
      <c r="AB45" s="3727"/>
      <c r="AC45" s="1422" t="s">
        <v>5883</v>
      </c>
      <c r="AD45" s="1422" t="s">
        <v>5884</v>
      </c>
    </row>
    <row r="46" spans="1:30" ht="15" customHeight="1">
      <c r="A46" s="2" t="s">
        <v>8875</v>
      </c>
      <c r="B46" s="73"/>
      <c r="C46" s="73"/>
      <c r="D46" s="73"/>
      <c r="E46" s="73"/>
      <c r="F46" s="73"/>
      <c r="G46" s="73"/>
      <c r="H46" s="73"/>
      <c r="I46" s="73"/>
      <c r="J46" s="73"/>
      <c r="K46" s="73"/>
      <c r="L46" s="73"/>
      <c r="M46" s="162"/>
      <c r="N46" s="1422" t="s">
        <v>5885</v>
      </c>
      <c r="O46" s="1924">
        <v>24</v>
      </c>
      <c r="P46" s="1924">
        <v>624</v>
      </c>
      <c r="Q46" s="1924">
        <v>56</v>
      </c>
      <c r="R46" s="1924">
        <v>304</v>
      </c>
      <c r="S46" s="1924">
        <v>38</v>
      </c>
      <c r="T46" s="1924">
        <v>8708</v>
      </c>
      <c r="U46" s="1924">
        <v>312</v>
      </c>
      <c r="V46" s="1924">
        <v>35</v>
      </c>
      <c r="W46" s="1924">
        <v>7</v>
      </c>
      <c r="X46" s="1924">
        <v>23</v>
      </c>
      <c r="Y46" s="1924">
        <v>23</v>
      </c>
      <c r="Z46" s="1924">
        <v>153831</v>
      </c>
      <c r="AA46" s="1924">
        <v>276403</v>
      </c>
      <c r="AB46" s="1925">
        <v>28.6</v>
      </c>
      <c r="AC46" s="1925">
        <v>17.7</v>
      </c>
      <c r="AD46" s="1925">
        <v>31.7</v>
      </c>
    </row>
    <row r="47" spans="1:30" ht="15" customHeight="1">
      <c r="A47" s="73" t="s">
        <v>7292</v>
      </c>
      <c r="B47" s="73"/>
      <c r="C47" s="73"/>
      <c r="D47" s="73"/>
      <c r="E47" s="73"/>
      <c r="F47" s="978"/>
      <c r="G47" s="978"/>
      <c r="H47" s="73"/>
      <c r="I47" s="234"/>
      <c r="J47" s="73"/>
      <c r="K47" s="73"/>
      <c r="L47" s="234" t="s">
        <v>235</v>
      </c>
    </row>
    <row r="48" spans="1:30" ht="15" customHeight="1">
      <c r="A48" s="73"/>
      <c r="B48" s="73"/>
      <c r="C48" s="73"/>
      <c r="D48" s="73"/>
      <c r="E48" s="73"/>
      <c r="F48" s="978"/>
      <c r="G48" s="978"/>
      <c r="H48" s="73"/>
      <c r="I48" s="234"/>
      <c r="J48" s="73"/>
      <c r="K48" s="73"/>
      <c r="L48" s="234"/>
    </row>
    <row r="49" spans="13:13" ht="15" customHeight="1"/>
    <row r="51" spans="13:13" ht="30" customHeight="1">
      <c r="M51" s="73"/>
    </row>
    <row r="52" spans="13:13" ht="30" customHeight="1">
      <c r="M52" s="73"/>
    </row>
    <row r="53" spans="13:13" ht="30" customHeight="1">
      <c r="M53" s="73"/>
    </row>
  </sheetData>
  <sheetProtection algorithmName="SHA-512" hashValue="PepzIn2A0caIKUwDygDp9Yyfag3++vkqlq/ggqhubcnHtFOGptsqk3X+CCPz8R4pGS//3QParAHPlxQaNAYMPA==" saltValue="wxjYEE2bNcVNfaOFegh/Mg==" spinCount="100000" sheet="1" objects="1" scenarios="1"/>
  <customSheetViews>
    <customSheetView guid="{0048CC1A-5574-4F72-829A-CCCEAA565538}" showPageBreaks="1" fitToPage="1" printArea="1" view="pageBreakPreview" topLeftCell="A19">
      <selection activeCell="A45" sqref="A45"/>
      <pageMargins left="0.78740157480314965" right="0.78740157480314965" top="0.98425196850393704" bottom="0.78740157480314965" header="0.51181102362204722" footer="0.51181102362204722"/>
      <printOptions horizontalCentered="1"/>
      <headerFooter alignWithMargins="0"/>
    </customSheetView>
    <customSheetView guid="{26B164F3-B659-4B9F-AB6F-C19AF25BA7B7}" showPageBreaks="1" fitToPage="1" printArea="1" view="pageBreakPreview" topLeftCell="A19">
      <selection activeCell="A45" sqref="A45"/>
      <pageMargins left="0.78740157480314965" right="0.78740157480314965" top="0.98425196850393704" bottom="0.78740157480314965" header="0.51181102362204722" footer="0.51181102362204722"/>
      <printOptions horizontalCentered="1"/>
      <headerFooter alignWithMargins="0"/>
    </customSheetView>
  </customSheetViews>
  <mergeCells count="25">
    <mergeCell ref="AC44:AD44"/>
    <mergeCell ref="V44:W44"/>
    <mergeCell ref="X44:X45"/>
    <mergeCell ref="Y44:Y45"/>
    <mergeCell ref="Z44:Z45"/>
    <mergeCell ref="AA44:AA45"/>
    <mergeCell ref="N44:N45"/>
    <mergeCell ref="O44:O45"/>
    <mergeCell ref="P44:Q44"/>
    <mergeCell ref="T44:U44"/>
    <mergeCell ref="AB44:AB45"/>
    <mergeCell ref="A42:B43"/>
    <mergeCell ref="C42:C43"/>
    <mergeCell ref="C38:D39"/>
    <mergeCell ref="K38:K39"/>
    <mergeCell ref="I38:J38"/>
    <mergeCell ref="D42:D43"/>
    <mergeCell ref="E42:F42"/>
    <mergeCell ref="G38:H39"/>
    <mergeCell ref="A1:D1"/>
    <mergeCell ref="A2:D2"/>
    <mergeCell ref="A38:B39"/>
    <mergeCell ref="E38:F39"/>
    <mergeCell ref="L38:L39"/>
    <mergeCell ref="A30:E30"/>
  </mergeCells>
  <phoneticPr fontId="7"/>
  <printOptions horizontalCentered="1"/>
  <pageMargins left="0.78740157480314965" right="0.78740157480314965" top="0.98425196850393704" bottom="0.78740157480314965" header="0.51181102362204722" footer="0.51181102362204722"/>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Z41"/>
  <sheetViews>
    <sheetView view="pageBreakPreview" zoomScaleNormal="75" zoomScaleSheetLayoutView="100" workbookViewId="0">
      <selection activeCell="W4" sqref="W4"/>
    </sheetView>
  </sheetViews>
  <sheetFormatPr defaultColWidth="9" defaultRowHeight="27" customHeight="1"/>
  <cols>
    <col min="1" max="1" width="2.58203125" style="63" customWidth="1"/>
    <col min="2" max="2" width="8.58203125" style="63" customWidth="1"/>
    <col min="3" max="3" width="12.58203125" style="63" customWidth="1"/>
    <col min="4" max="4" width="7.58203125" style="977" customWidth="1"/>
    <col min="5" max="5" width="6.83203125" style="63" customWidth="1"/>
    <col min="6" max="6" width="7.08203125" style="63" customWidth="1"/>
    <col min="7" max="7" width="6.83203125" style="63" customWidth="1"/>
    <col min="8" max="8" width="7.08203125" style="63" customWidth="1"/>
    <col min="9" max="10" width="5.58203125" style="63" customWidth="1"/>
    <col min="11" max="11" width="5.58203125" style="198" customWidth="1"/>
    <col min="12" max="12" width="16.83203125" style="63" customWidth="1"/>
    <col min="13" max="13" width="5.1640625" style="63" customWidth="1"/>
    <col min="14" max="17" width="10.58203125" style="63" hidden="1" customWidth="1"/>
    <col min="18" max="18" width="15.58203125" style="63" hidden="1" customWidth="1"/>
    <col min="19" max="22" width="10.58203125" style="63" hidden="1" customWidth="1"/>
    <col min="23" max="23" width="15.58203125" style="63" hidden="1" customWidth="1"/>
    <col min="24"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8" customHeight="1">
      <c r="A3" s="163" t="s">
        <v>2576</v>
      </c>
      <c r="L3" s="68" t="str">
        <f>Q3</f>
        <v>（令和8年5月1日現在）</v>
      </c>
      <c r="N3" s="1188" t="s">
        <v>5279</v>
      </c>
      <c r="O3" s="1437"/>
      <c r="P3" s="1189" t="s">
        <v>4618</v>
      </c>
      <c r="Q3" s="1525" t="str">
        <f>設定!$B$15</f>
        <v>（令和8年5月1日現在）</v>
      </c>
      <c r="S3" s="199" t="s">
        <v>5288</v>
      </c>
      <c r="T3" s="1674" t="str">
        <f>設定!$B$4&amp;設定!$C$4&amp;"年度"</f>
        <v>令和8年度</v>
      </c>
    </row>
    <row r="4" spans="1:26" ht="40" customHeight="1">
      <c r="A4" s="336"/>
      <c r="B4" s="336" t="s">
        <v>2575</v>
      </c>
      <c r="C4" s="336" t="s">
        <v>398</v>
      </c>
      <c r="D4" s="678" t="s">
        <v>2498</v>
      </c>
      <c r="E4" s="678" t="s">
        <v>754</v>
      </c>
      <c r="F4" s="678" t="s">
        <v>2497</v>
      </c>
      <c r="G4" s="681" t="s">
        <v>2496</v>
      </c>
      <c r="H4" s="678" t="s">
        <v>2495</v>
      </c>
      <c r="I4" s="320" t="s">
        <v>6838</v>
      </c>
      <c r="J4" s="1151" t="s">
        <v>2494</v>
      </c>
      <c r="K4" s="320" t="s">
        <v>6839</v>
      </c>
      <c r="L4" s="1910" t="s">
        <v>2493</v>
      </c>
      <c r="N4" s="1405"/>
      <c r="O4" s="1192"/>
      <c r="P4" s="1189" t="s">
        <v>4619</v>
      </c>
      <c r="Q4" s="1460" t="s">
        <v>5534</v>
      </c>
      <c r="R4" s="1755" t="str">
        <f>HYPERLINK("#", "統計表リンク")</f>
        <v>統計表リンク</v>
      </c>
    </row>
    <row r="5" spans="1:26" ht="18" customHeight="1">
      <c r="A5" s="1003">
        <v>1</v>
      </c>
      <c r="B5" s="1321" t="s">
        <v>1659</v>
      </c>
      <c r="C5" s="1002" t="s">
        <v>4586</v>
      </c>
      <c r="D5" s="997" t="s">
        <v>2572</v>
      </c>
      <c r="E5" s="1001" t="s">
        <v>6725</v>
      </c>
      <c r="F5" s="1000">
        <v>5082</v>
      </c>
      <c r="G5" s="999">
        <v>759</v>
      </c>
      <c r="H5" s="998">
        <v>7475</v>
      </c>
      <c r="I5" s="991">
        <f>Q9</f>
        <v>383</v>
      </c>
      <c r="J5" s="993">
        <f>P9</f>
        <v>12</v>
      </c>
      <c r="K5" s="1928">
        <f>O9</f>
        <v>24</v>
      </c>
      <c r="L5" s="2052" t="str">
        <f>IF(R9="","",R9)</f>
        <v/>
      </c>
      <c r="Q5" s="1460" t="s">
        <v>5535</v>
      </c>
      <c r="R5" s="1755" t="str">
        <f>HYPERLINK("#", "統計表リンク")</f>
        <v>統計表リンク</v>
      </c>
    </row>
    <row r="6" spans="1:26" ht="18" customHeight="1">
      <c r="A6" s="996">
        <v>2</v>
      </c>
      <c r="B6" s="958" t="s">
        <v>1696</v>
      </c>
      <c r="C6" s="957" t="s">
        <v>4587</v>
      </c>
      <c r="D6" s="997" t="s">
        <v>2572</v>
      </c>
      <c r="E6" s="959" t="s">
        <v>2574</v>
      </c>
      <c r="F6" s="995">
        <v>6762</v>
      </c>
      <c r="G6" s="950">
        <v>832</v>
      </c>
      <c r="H6" s="994">
        <v>13000</v>
      </c>
      <c r="I6" s="991">
        <f t="shared" ref="I6:I14" si="0">Q10</f>
        <v>542</v>
      </c>
      <c r="J6" s="993">
        <f t="shared" ref="J6:J14" si="1">P10</f>
        <v>15</v>
      </c>
      <c r="K6" s="1928">
        <f t="shared" ref="K6:K14" si="2">O10</f>
        <v>29</v>
      </c>
      <c r="L6" s="2052" t="str">
        <f t="shared" ref="L6:L14" si="3">IF(R10="","",R10)</f>
        <v/>
      </c>
      <c r="Q6" s="1460" t="s">
        <v>5536</v>
      </c>
      <c r="R6" s="1755" t="str">
        <f>HYPERLINK("#", "統計表リンク")</f>
        <v>統計表リンク</v>
      </c>
    </row>
    <row r="7" spans="1:26" ht="18" customHeight="1">
      <c r="A7" s="996">
        <v>3</v>
      </c>
      <c r="B7" s="958" t="s">
        <v>4866</v>
      </c>
      <c r="C7" s="957" t="s">
        <v>8878</v>
      </c>
      <c r="D7" s="542" t="s">
        <v>2573</v>
      </c>
      <c r="E7" s="959" t="s">
        <v>1082</v>
      </c>
      <c r="F7" s="995">
        <v>6171</v>
      </c>
      <c r="G7" s="950">
        <v>1018</v>
      </c>
      <c r="H7" s="994">
        <v>11625</v>
      </c>
      <c r="I7" s="991">
        <f t="shared" si="0"/>
        <v>334</v>
      </c>
      <c r="J7" s="993">
        <f t="shared" si="1"/>
        <v>10</v>
      </c>
      <c r="K7" s="1928">
        <f t="shared" si="2"/>
        <v>20</v>
      </c>
      <c r="L7" s="2052" t="str">
        <f t="shared" si="3"/>
        <v/>
      </c>
      <c r="N7" s="1471" t="s">
        <v>5887</v>
      </c>
      <c r="O7" s="1471" t="s">
        <v>2509</v>
      </c>
      <c r="P7" s="1471" t="s">
        <v>2510</v>
      </c>
      <c r="Q7" s="1471" t="s">
        <v>2511</v>
      </c>
      <c r="R7" s="1907" t="s">
        <v>2493</v>
      </c>
      <c r="S7" s="1471" t="s">
        <v>5887</v>
      </c>
      <c r="T7" s="1471" t="s">
        <v>2509</v>
      </c>
      <c r="U7" s="1471" t="s">
        <v>2510</v>
      </c>
      <c r="V7" s="1471" t="s">
        <v>2511</v>
      </c>
      <c r="W7" s="1907" t="s">
        <v>2493</v>
      </c>
    </row>
    <row r="8" spans="1:26" ht="18" customHeight="1">
      <c r="A8" s="996">
        <v>4</v>
      </c>
      <c r="B8" s="958" t="s">
        <v>1689</v>
      </c>
      <c r="C8" s="957" t="s">
        <v>4588</v>
      </c>
      <c r="D8" s="542" t="s">
        <v>2572</v>
      </c>
      <c r="E8" s="959" t="s">
        <v>1080</v>
      </c>
      <c r="F8" s="995">
        <v>7304</v>
      </c>
      <c r="G8" s="950">
        <v>1380</v>
      </c>
      <c r="H8" s="994">
        <v>11755</v>
      </c>
      <c r="I8" s="991">
        <f t="shared" si="0"/>
        <v>436</v>
      </c>
      <c r="J8" s="993">
        <f t="shared" si="1"/>
        <v>17</v>
      </c>
      <c r="K8" s="1928">
        <f t="shared" si="2"/>
        <v>31</v>
      </c>
      <c r="L8" s="2052" t="str">
        <f t="shared" si="3"/>
        <v/>
      </c>
      <c r="N8" s="1912" t="s">
        <v>4910</v>
      </c>
      <c r="O8" s="1912">
        <v>624</v>
      </c>
      <c r="P8" s="1912">
        <v>304</v>
      </c>
      <c r="Q8" s="1912">
        <v>8708</v>
      </c>
      <c r="R8" s="1907"/>
      <c r="S8" s="1912" t="s">
        <v>5910</v>
      </c>
      <c r="T8" s="1917">
        <v>24</v>
      </c>
      <c r="U8" s="1917">
        <v>12</v>
      </c>
      <c r="V8" s="1917">
        <v>383</v>
      </c>
      <c r="W8" s="1919"/>
    </row>
    <row r="9" spans="1:26" ht="18" customHeight="1">
      <c r="A9" s="996">
        <v>5</v>
      </c>
      <c r="B9" s="958" t="s">
        <v>4266</v>
      </c>
      <c r="C9" s="957" t="s">
        <v>4589</v>
      </c>
      <c r="D9" s="956" t="s">
        <v>2571</v>
      </c>
      <c r="E9" s="959" t="s">
        <v>1042</v>
      </c>
      <c r="F9" s="995">
        <v>6913</v>
      </c>
      <c r="G9" s="950">
        <v>1538</v>
      </c>
      <c r="H9" s="994">
        <v>14327</v>
      </c>
      <c r="I9" s="991">
        <f t="shared" si="0"/>
        <v>324</v>
      </c>
      <c r="J9" s="993">
        <f t="shared" si="1"/>
        <v>12</v>
      </c>
      <c r="K9" s="1928">
        <f t="shared" si="2"/>
        <v>24</v>
      </c>
      <c r="L9" s="2052" t="str">
        <f t="shared" si="3"/>
        <v/>
      </c>
      <c r="N9" s="1912" t="s">
        <v>1659</v>
      </c>
      <c r="O9" s="1917">
        <v>24</v>
      </c>
      <c r="P9" s="1917">
        <v>12</v>
      </c>
      <c r="Q9" s="1917">
        <v>383</v>
      </c>
      <c r="R9" s="1919"/>
      <c r="S9" s="1912" t="s">
        <v>5911</v>
      </c>
      <c r="T9" s="1917">
        <v>16</v>
      </c>
      <c r="U9" s="1917">
        <v>7</v>
      </c>
      <c r="V9" s="1917">
        <v>128</v>
      </c>
      <c r="W9" s="1919"/>
    </row>
    <row r="10" spans="1:26" ht="18" customHeight="1">
      <c r="A10" s="996">
        <v>6</v>
      </c>
      <c r="B10" s="958" t="s">
        <v>5913</v>
      </c>
      <c r="C10" s="957" t="s">
        <v>4590</v>
      </c>
      <c r="D10" s="956" t="s">
        <v>2573</v>
      </c>
      <c r="E10" s="959" t="s">
        <v>2567</v>
      </c>
      <c r="F10" s="995">
        <v>4647</v>
      </c>
      <c r="G10" s="950">
        <v>685</v>
      </c>
      <c r="H10" s="994">
        <v>10667</v>
      </c>
      <c r="I10" s="991">
        <f t="shared" si="0"/>
        <v>244</v>
      </c>
      <c r="J10" s="993">
        <f t="shared" si="1"/>
        <v>10</v>
      </c>
      <c r="K10" s="1928">
        <f t="shared" si="2"/>
        <v>21</v>
      </c>
      <c r="L10" s="2052" t="str">
        <f t="shared" si="3"/>
        <v/>
      </c>
      <c r="N10" s="1912" t="s">
        <v>1696</v>
      </c>
      <c r="O10" s="1917">
        <v>29</v>
      </c>
      <c r="P10" s="1917">
        <v>15</v>
      </c>
      <c r="Q10" s="1917">
        <v>542</v>
      </c>
      <c r="R10" s="1919"/>
      <c r="S10" s="1912" t="s">
        <v>1101</v>
      </c>
      <c r="T10" s="1917">
        <v>28</v>
      </c>
      <c r="U10" s="1917">
        <v>9</v>
      </c>
      <c r="V10" s="1917">
        <v>308</v>
      </c>
      <c r="W10" s="1919"/>
    </row>
    <row r="11" spans="1:26" ht="18" customHeight="1">
      <c r="A11" s="996">
        <v>7</v>
      </c>
      <c r="B11" s="958" t="s">
        <v>1657</v>
      </c>
      <c r="C11" s="957" t="s">
        <v>4591</v>
      </c>
      <c r="D11" s="956" t="s">
        <v>2572</v>
      </c>
      <c r="E11" s="959" t="s">
        <v>2478</v>
      </c>
      <c r="F11" s="995">
        <v>5246</v>
      </c>
      <c r="G11" s="950">
        <v>1017</v>
      </c>
      <c r="H11" s="994">
        <v>11011</v>
      </c>
      <c r="I11" s="991">
        <f t="shared" si="0"/>
        <v>515</v>
      </c>
      <c r="J11" s="993">
        <f t="shared" si="1"/>
        <v>17</v>
      </c>
      <c r="K11" s="1928">
        <f t="shared" si="2"/>
        <v>30</v>
      </c>
      <c r="L11" s="2052" t="str">
        <f t="shared" si="3"/>
        <v>(指)全教科</v>
      </c>
      <c r="N11" s="1912" t="s">
        <v>4866</v>
      </c>
      <c r="O11" s="1917">
        <v>20</v>
      </c>
      <c r="P11" s="1917">
        <v>10</v>
      </c>
      <c r="Q11" s="1917">
        <v>334</v>
      </c>
      <c r="R11" s="1919"/>
      <c r="S11" s="1912" t="s">
        <v>1694</v>
      </c>
      <c r="T11" s="1917">
        <v>25</v>
      </c>
      <c r="U11" s="1917">
        <v>14</v>
      </c>
      <c r="V11" s="1917">
        <v>357</v>
      </c>
      <c r="W11" s="1919"/>
    </row>
    <row r="12" spans="1:26" ht="18" customHeight="1">
      <c r="A12" s="996">
        <v>8</v>
      </c>
      <c r="B12" s="958" t="s">
        <v>8879</v>
      </c>
      <c r="C12" s="957" t="s">
        <v>4592</v>
      </c>
      <c r="D12" s="956" t="s">
        <v>2572</v>
      </c>
      <c r="E12" s="959" t="s">
        <v>1042</v>
      </c>
      <c r="F12" s="995">
        <v>4199</v>
      </c>
      <c r="G12" s="950">
        <v>1076</v>
      </c>
      <c r="H12" s="994">
        <v>12040</v>
      </c>
      <c r="I12" s="991">
        <f t="shared" si="0"/>
        <v>110</v>
      </c>
      <c r="J12" s="993">
        <f t="shared" si="1"/>
        <v>4</v>
      </c>
      <c r="K12" s="1928">
        <f t="shared" si="2"/>
        <v>13</v>
      </c>
      <c r="L12" s="2052" t="str">
        <f t="shared" si="3"/>
        <v/>
      </c>
      <c r="N12" s="1913" t="s">
        <v>1689</v>
      </c>
      <c r="O12" s="1918">
        <v>31</v>
      </c>
      <c r="P12" s="1918">
        <v>17</v>
      </c>
      <c r="Q12" s="1918">
        <v>436</v>
      </c>
      <c r="R12" s="1920"/>
      <c r="S12" s="1913" t="s">
        <v>1994</v>
      </c>
      <c r="T12" s="1918">
        <v>26</v>
      </c>
      <c r="U12" s="1918">
        <v>13</v>
      </c>
      <c r="V12" s="1918">
        <v>374</v>
      </c>
      <c r="W12" s="1920" t="s">
        <v>8876</v>
      </c>
    </row>
    <row r="13" spans="1:26" ht="18" customHeight="1">
      <c r="A13" s="996">
        <v>9</v>
      </c>
      <c r="B13" s="958" t="s">
        <v>2013</v>
      </c>
      <c r="C13" s="957" t="s">
        <v>4593</v>
      </c>
      <c r="D13" s="956" t="s">
        <v>2571</v>
      </c>
      <c r="E13" s="959" t="s">
        <v>2565</v>
      </c>
      <c r="F13" s="995">
        <v>5326</v>
      </c>
      <c r="G13" s="950">
        <v>1044</v>
      </c>
      <c r="H13" s="994">
        <v>10137</v>
      </c>
      <c r="I13" s="991">
        <f t="shared" si="0"/>
        <v>434</v>
      </c>
      <c r="J13" s="993">
        <f t="shared" si="1"/>
        <v>13</v>
      </c>
      <c r="K13" s="1928">
        <f t="shared" si="2"/>
        <v>26</v>
      </c>
      <c r="L13" s="2052" t="str">
        <f t="shared" si="3"/>
        <v/>
      </c>
      <c r="N13" s="1913" t="s">
        <v>4266</v>
      </c>
      <c r="O13" s="1918">
        <v>24</v>
      </c>
      <c r="P13" s="1918">
        <v>12</v>
      </c>
      <c r="Q13" s="1918">
        <v>324</v>
      </c>
      <c r="R13" s="1920"/>
      <c r="S13" s="1913" t="s">
        <v>5912</v>
      </c>
      <c r="T13" s="1918">
        <v>30</v>
      </c>
      <c r="U13" s="1918">
        <v>12</v>
      </c>
      <c r="V13" s="1918">
        <v>429</v>
      </c>
      <c r="W13" s="1920"/>
    </row>
    <row r="14" spans="1:26" ht="18" customHeight="1">
      <c r="A14" s="996">
        <v>10</v>
      </c>
      <c r="B14" s="958" t="s">
        <v>1687</v>
      </c>
      <c r="C14" s="957" t="s">
        <v>4594</v>
      </c>
      <c r="D14" s="956" t="s">
        <v>2570</v>
      </c>
      <c r="E14" s="959" t="s">
        <v>1080</v>
      </c>
      <c r="F14" s="995">
        <v>4985</v>
      </c>
      <c r="G14" s="950">
        <v>941</v>
      </c>
      <c r="H14" s="994">
        <v>8873</v>
      </c>
      <c r="I14" s="991">
        <f t="shared" si="0"/>
        <v>282</v>
      </c>
      <c r="J14" s="993">
        <f t="shared" si="1"/>
        <v>9</v>
      </c>
      <c r="K14" s="1928">
        <f t="shared" si="2"/>
        <v>25</v>
      </c>
      <c r="L14" s="2052" t="str">
        <f t="shared" si="3"/>
        <v/>
      </c>
      <c r="N14" s="1913" t="s">
        <v>5913</v>
      </c>
      <c r="O14" s="1918">
        <v>21</v>
      </c>
      <c r="P14" s="1918">
        <v>10</v>
      </c>
      <c r="Q14" s="1918">
        <v>244</v>
      </c>
      <c r="R14" s="1920"/>
      <c r="S14" s="1913" t="s">
        <v>5914</v>
      </c>
      <c r="T14" s="1918">
        <v>19</v>
      </c>
      <c r="U14" s="1918">
        <v>8</v>
      </c>
      <c r="V14" s="1918">
        <v>259</v>
      </c>
      <c r="W14" s="1920"/>
    </row>
    <row r="15" spans="1:26" ht="18" customHeight="1">
      <c r="A15" s="996">
        <v>11</v>
      </c>
      <c r="B15" s="1343" t="s">
        <v>1099</v>
      </c>
      <c r="C15" s="957" t="s">
        <v>4595</v>
      </c>
      <c r="D15" s="956" t="s">
        <v>2570</v>
      </c>
      <c r="E15" s="959" t="s">
        <v>2569</v>
      </c>
      <c r="F15" s="995">
        <v>6074</v>
      </c>
      <c r="G15" s="950">
        <v>669</v>
      </c>
      <c r="H15" s="994">
        <v>8415</v>
      </c>
      <c r="I15" s="991">
        <f>Q19+Q20</f>
        <v>317</v>
      </c>
      <c r="J15" s="993">
        <f>P19+P20</f>
        <v>17</v>
      </c>
      <c r="K15" s="1928">
        <f>O19+O20</f>
        <v>37</v>
      </c>
      <c r="L15" s="2052" t="str">
        <f>IF(R19="","",R19)&amp;IF(R20="","",R20)</f>
        <v>(指)人権教育、(都)人権尊重教育推進校</v>
      </c>
      <c r="N15" s="1913" t="s">
        <v>1657</v>
      </c>
      <c r="O15" s="1918">
        <v>30</v>
      </c>
      <c r="P15" s="1918">
        <v>17</v>
      </c>
      <c r="Q15" s="1918">
        <v>515</v>
      </c>
      <c r="R15" s="1920" t="s">
        <v>8876</v>
      </c>
      <c r="S15" s="1913" t="s">
        <v>4862</v>
      </c>
      <c r="T15" s="1918">
        <v>40</v>
      </c>
      <c r="U15" s="1918">
        <v>23</v>
      </c>
      <c r="V15" s="1918">
        <v>540</v>
      </c>
      <c r="W15" s="1920"/>
    </row>
    <row r="16" spans="1:26" ht="18" customHeight="1">
      <c r="A16" s="996">
        <v>12</v>
      </c>
      <c r="B16" s="958" t="s">
        <v>5910</v>
      </c>
      <c r="C16" s="957" t="s">
        <v>4596</v>
      </c>
      <c r="D16" s="956" t="s">
        <v>2568</v>
      </c>
      <c r="E16" s="959" t="s">
        <v>2567</v>
      </c>
      <c r="F16" s="995">
        <v>5269</v>
      </c>
      <c r="G16" s="950">
        <v>817</v>
      </c>
      <c r="H16" s="994">
        <v>8981</v>
      </c>
      <c r="I16" s="991">
        <f>V8</f>
        <v>383</v>
      </c>
      <c r="J16" s="993">
        <f>U8</f>
        <v>12</v>
      </c>
      <c r="K16" s="1928">
        <f>T8</f>
        <v>24</v>
      </c>
      <c r="L16" s="2052" t="str">
        <f>IF(W8="","",W8)</f>
        <v/>
      </c>
      <c r="N16" s="1913" t="s">
        <v>7535</v>
      </c>
      <c r="O16" s="1918">
        <v>13</v>
      </c>
      <c r="P16" s="1918">
        <v>4</v>
      </c>
      <c r="Q16" s="1918">
        <v>110</v>
      </c>
      <c r="R16" s="1920"/>
      <c r="S16" s="1913" t="s">
        <v>1669</v>
      </c>
      <c r="T16" s="1918">
        <v>29</v>
      </c>
      <c r="U16" s="1918">
        <v>13</v>
      </c>
      <c r="V16" s="1918">
        <v>436</v>
      </c>
      <c r="W16" s="1920"/>
    </row>
    <row r="17" spans="1:23" ht="18" customHeight="1">
      <c r="A17" s="996">
        <v>13</v>
      </c>
      <c r="B17" s="958" t="s">
        <v>5911</v>
      </c>
      <c r="C17" s="957" t="s">
        <v>4597</v>
      </c>
      <c r="D17" s="956" t="s">
        <v>2566</v>
      </c>
      <c r="E17" s="959" t="s">
        <v>2565</v>
      </c>
      <c r="F17" s="995">
        <v>887</v>
      </c>
      <c r="G17" s="950">
        <v>832</v>
      </c>
      <c r="H17" s="994">
        <v>11518</v>
      </c>
      <c r="I17" s="991">
        <f t="shared" ref="I17:I28" si="4">V9</f>
        <v>128</v>
      </c>
      <c r="J17" s="993">
        <f t="shared" ref="J17:J28" si="5">U9</f>
        <v>7</v>
      </c>
      <c r="K17" s="1928">
        <f t="shared" ref="K17:K28" si="6">T9</f>
        <v>16</v>
      </c>
      <c r="L17" s="2053" t="str">
        <f>IF(W9="","",W9)</f>
        <v/>
      </c>
      <c r="N17" s="1913" t="s">
        <v>2013</v>
      </c>
      <c r="O17" s="1918">
        <v>26</v>
      </c>
      <c r="P17" s="1918">
        <v>13</v>
      </c>
      <c r="Q17" s="1918">
        <v>434</v>
      </c>
      <c r="R17" s="1920"/>
      <c r="S17" s="1913" t="s">
        <v>4865</v>
      </c>
      <c r="T17" s="1918">
        <v>23</v>
      </c>
      <c r="U17" s="1918">
        <v>12</v>
      </c>
      <c r="V17" s="1918">
        <v>302</v>
      </c>
      <c r="W17" s="1920"/>
    </row>
    <row r="18" spans="1:23" ht="18" customHeight="1">
      <c r="A18" s="996">
        <v>14</v>
      </c>
      <c r="B18" s="958" t="s">
        <v>1101</v>
      </c>
      <c r="C18" s="957" t="s">
        <v>4598</v>
      </c>
      <c r="D18" s="956" t="s">
        <v>2563</v>
      </c>
      <c r="E18" s="959" t="s">
        <v>2564</v>
      </c>
      <c r="F18" s="995">
        <v>6248</v>
      </c>
      <c r="G18" s="950">
        <v>978</v>
      </c>
      <c r="H18" s="994">
        <v>11635</v>
      </c>
      <c r="I18" s="991">
        <f t="shared" si="4"/>
        <v>308</v>
      </c>
      <c r="J18" s="993">
        <f t="shared" si="5"/>
        <v>9</v>
      </c>
      <c r="K18" s="1928">
        <f t="shared" si="6"/>
        <v>28</v>
      </c>
      <c r="L18" s="2052" t="str">
        <f t="shared" ref="L18:L28" si="7">IF(W10="","",W10)</f>
        <v/>
      </c>
      <c r="N18" s="1913" t="s">
        <v>1687</v>
      </c>
      <c r="O18" s="1918">
        <v>25</v>
      </c>
      <c r="P18" s="1918">
        <v>9</v>
      </c>
      <c r="Q18" s="1918">
        <v>282</v>
      </c>
      <c r="R18" s="1920"/>
      <c r="S18" s="1913" t="s">
        <v>1960</v>
      </c>
      <c r="T18" s="1918">
        <v>20</v>
      </c>
      <c r="U18" s="1918">
        <v>10</v>
      </c>
      <c r="V18" s="1918">
        <v>301</v>
      </c>
      <c r="W18" s="1920"/>
    </row>
    <row r="19" spans="1:23" ht="18" customHeight="1">
      <c r="A19" s="996">
        <v>15</v>
      </c>
      <c r="B19" s="958" t="s">
        <v>1694</v>
      </c>
      <c r="C19" s="957" t="s">
        <v>4599</v>
      </c>
      <c r="D19" s="956" t="s">
        <v>2563</v>
      </c>
      <c r="E19" s="959" t="s">
        <v>2562</v>
      </c>
      <c r="F19" s="995">
        <v>5923</v>
      </c>
      <c r="G19" s="950">
        <v>1025</v>
      </c>
      <c r="H19" s="994">
        <v>12230</v>
      </c>
      <c r="I19" s="991">
        <f t="shared" si="4"/>
        <v>357</v>
      </c>
      <c r="J19" s="993">
        <f t="shared" si="5"/>
        <v>14</v>
      </c>
      <c r="K19" s="1928">
        <f t="shared" si="6"/>
        <v>25</v>
      </c>
      <c r="L19" s="2052" t="str">
        <f t="shared" si="7"/>
        <v/>
      </c>
      <c r="N19" s="1912" t="s">
        <v>7536</v>
      </c>
      <c r="O19" s="1918">
        <v>25</v>
      </c>
      <c r="P19" s="1918">
        <v>12</v>
      </c>
      <c r="Q19" s="1918">
        <v>276</v>
      </c>
      <c r="R19" s="1920" t="s">
        <v>8877</v>
      </c>
      <c r="S19" s="1913" t="s">
        <v>7538</v>
      </c>
      <c r="T19" s="1918">
        <v>35</v>
      </c>
      <c r="U19" s="1918">
        <v>20</v>
      </c>
      <c r="V19" s="1918">
        <v>581</v>
      </c>
      <c r="W19" s="1920"/>
    </row>
    <row r="20" spans="1:23" ht="18" customHeight="1">
      <c r="A20" s="996">
        <v>16</v>
      </c>
      <c r="B20" s="958" t="s">
        <v>1994</v>
      </c>
      <c r="C20" s="957" t="s">
        <v>4600</v>
      </c>
      <c r="D20" s="956" t="s">
        <v>2561</v>
      </c>
      <c r="E20" s="959" t="s">
        <v>1087</v>
      </c>
      <c r="F20" s="995">
        <v>5730</v>
      </c>
      <c r="G20" s="950">
        <v>880</v>
      </c>
      <c r="H20" s="994">
        <v>14429</v>
      </c>
      <c r="I20" s="991">
        <f t="shared" si="4"/>
        <v>374</v>
      </c>
      <c r="J20" s="993">
        <f t="shared" si="5"/>
        <v>13</v>
      </c>
      <c r="K20" s="1928">
        <f t="shared" si="6"/>
        <v>26</v>
      </c>
      <c r="L20" s="2052" t="str">
        <f t="shared" si="7"/>
        <v>(指)全教科</v>
      </c>
      <c r="N20" s="1912" t="s">
        <v>7537</v>
      </c>
      <c r="O20" s="1918">
        <v>12</v>
      </c>
      <c r="P20" s="1918">
        <v>5</v>
      </c>
      <c r="Q20" s="1918">
        <v>41</v>
      </c>
      <c r="R20" s="1920"/>
      <c r="S20" s="1913" t="s">
        <v>1779</v>
      </c>
      <c r="T20" s="1918">
        <v>29</v>
      </c>
      <c r="U20" s="1918">
        <v>15</v>
      </c>
      <c r="V20" s="1918">
        <v>389</v>
      </c>
      <c r="W20" s="1920"/>
    </row>
    <row r="21" spans="1:23" ht="18" customHeight="1">
      <c r="A21" s="996">
        <v>17</v>
      </c>
      <c r="B21" s="958" t="s">
        <v>5912</v>
      </c>
      <c r="C21" s="957" t="s">
        <v>4601</v>
      </c>
      <c r="D21" s="956" t="s">
        <v>2539</v>
      </c>
      <c r="E21" s="959" t="s">
        <v>1100</v>
      </c>
      <c r="F21" s="995">
        <v>6192</v>
      </c>
      <c r="G21" s="2464" t="s">
        <v>7748</v>
      </c>
      <c r="H21" s="994">
        <v>14640</v>
      </c>
      <c r="I21" s="991">
        <f t="shared" si="4"/>
        <v>429</v>
      </c>
      <c r="J21" s="993">
        <f t="shared" si="5"/>
        <v>12</v>
      </c>
      <c r="K21" s="1928">
        <f t="shared" si="6"/>
        <v>30</v>
      </c>
      <c r="L21" s="2052" t="str">
        <f t="shared" si="7"/>
        <v/>
      </c>
      <c r="N21" s="353"/>
      <c r="O21" s="353"/>
      <c r="P21" s="353"/>
      <c r="Q21" s="353"/>
      <c r="R21" s="1922"/>
      <c r="S21" s="353"/>
      <c r="T21" s="1926"/>
      <c r="U21" s="1926"/>
      <c r="V21" s="1926"/>
      <c r="W21" s="1927"/>
    </row>
    <row r="22" spans="1:23" ht="18" customHeight="1">
      <c r="A22" s="996">
        <v>18</v>
      </c>
      <c r="B22" s="958" t="s">
        <v>5914</v>
      </c>
      <c r="C22" s="957" t="s">
        <v>4602</v>
      </c>
      <c r="D22" s="956" t="s">
        <v>2560</v>
      </c>
      <c r="E22" s="959" t="s">
        <v>1100</v>
      </c>
      <c r="F22" s="995">
        <v>3730</v>
      </c>
      <c r="G22" s="950">
        <v>1042</v>
      </c>
      <c r="H22" s="994">
        <v>8579</v>
      </c>
      <c r="I22" s="991">
        <f t="shared" si="4"/>
        <v>259</v>
      </c>
      <c r="J22" s="993">
        <f t="shared" si="5"/>
        <v>8</v>
      </c>
      <c r="K22" s="1928">
        <f t="shared" si="6"/>
        <v>19</v>
      </c>
      <c r="L22" s="2052" t="str">
        <f t="shared" si="7"/>
        <v/>
      </c>
      <c r="N22" s="353"/>
      <c r="O22" s="353"/>
      <c r="P22" s="353"/>
      <c r="Q22" s="353"/>
      <c r="R22" s="1922"/>
      <c r="S22" s="353"/>
      <c r="T22" s="1926"/>
      <c r="U22" s="1926"/>
      <c r="V22" s="1926"/>
      <c r="W22" s="1927"/>
    </row>
    <row r="23" spans="1:23" ht="18" customHeight="1">
      <c r="A23" s="996">
        <v>19</v>
      </c>
      <c r="B23" s="958" t="s">
        <v>4862</v>
      </c>
      <c r="C23" s="957" t="s">
        <v>4603</v>
      </c>
      <c r="D23" s="956" t="s">
        <v>2559</v>
      </c>
      <c r="E23" s="959" t="s">
        <v>1042</v>
      </c>
      <c r="F23" s="995">
        <v>5702</v>
      </c>
      <c r="G23" s="950">
        <v>1102</v>
      </c>
      <c r="H23" s="994">
        <v>12018</v>
      </c>
      <c r="I23" s="991">
        <f t="shared" si="4"/>
        <v>540</v>
      </c>
      <c r="J23" s="993">
        <f t="shared" si="5"/>
        <v>23</v>
      </c>
      <c r="K23" s="1928">
        <f t="shared" si="6"/>
        <v>40</v>
      </c>
      <c r="L23" s="2052" t="str">
        <f t="shared" si="7"/>
        <v/>
      </c>
      <c r="N23" s="353"/>
      <c r="O23" s="353"/>
      <c r="P23" s="353"/>
      <c r="Q23" s="353"/>
      <c r="R23" s="1922"/>
      <c r="S23" s="353"/>
      <c r="T23" s="1926"/>
      <c r="U23" s="1926"/>
      <c r="V23" s="1926"/>
      <c r="W23" s="1927"/>
    </row>
    <row r="24" spans="1:23" ht="18" customHeight="1">
      <c r="A24" s="996">
        <v>20</v>
      </c>
      <c r="B24" s="958" t="s">
        <v>1669</v>
      </c>
      <c r="C24" s="957" t="s">
        <v>4604</v>
      </c>
      <c r="D24" s="956" t="s">
        <v>2558</v>
      </c>
      <c r="E24" s="959" t="s">
        <v>2557</v>
      </c>
      <c r="F24" s="995">
        <v>6224</v>
      </c>
      <c r="G24" s="950">
        <v>1048</v>
      </c>
      <c r="H24" s="994">
        <v>11887</v>
      </c>
      <c r="I24" s="991">
        <f t="shared" si="4"/>
        <v>436</v>
      </c>
      <c r="J24" s="993">
        <f t="shared" si="5"/>
        <v>13</v>
      </c>
      <c r="K24" s="1928">
        <f t="shared" si="6"/>
        <v>29</v>
      </c>
      <c r="L24" s="2052" t="str">
        <f t="shared" si="7"/>
        <v/>
      </c>
      <c r="N24" s="353"/>
      <c r="O24" s="353"/>
      <c r="P24" s="353"/>
      <c r="Q24" s="353"/>
      <c r="R24" s="1922"/>
      <c r="S24" s="353"/>
      <c r="T24" s="1926"/>
      <c r="U24" s="1926"/>
      <c r="V24" s="1926"/>
      <c r="W24" s="1927"/>
    </row>
    <row r="25" spans="1:23" ht="18" customHeight="1">
      <c r="A25" s="996">
        <v>21</v>
      </c>
      <c r="B25" s="958" t="s">
        <v>4865</v>
      </c>
      <c r="C25" s="957" t="s">
        <v>4552</v>
      </c>
      <c r="D25" s="956" t="s">
        <v>2556</v>
      </c>
      <c r="E25" s="959" t="s">
        <v>6724</v>
      </c>
      <c r="F25" s="995">
        <v>5052</v>
      </c>
      <c r="G25" s="950">
        <v>1175</v>
      </c>
      <c r="H25" s="994">
        <v>10579</v>
      </c>
      <c r="I25" s="991">
        <f t="shared" si="4"/>
        <v>302</v>
      </c>
      <c r="J25" s="993">
        <f t="shared" si="5"/>
        <v>12</v>
      </c>
      <c r="K25" s="1928">
        <f t="shared" si="6"/>
        <v>23</v>
      </c>
      <c r="L25" s="2053" t="str">
        <f t="shared" si="7"/>
        <v/>
      </c>
      <c r="N25" s="353"/>
      <c r="O25" s="353"/>
      <c r="P25" s="353"/>
      <c r="Q25" s="353"/>
      <c r="R25" s="1922"/>
      <c r="S25" s="353"/>
      <c r="T25" s="1926"/>
      <c r="U25" s="1926"/>
      <c r="V25" s="1926"/>
      <c r="W25" s="1927"/>
    </row>
    <row r="26" spans="1:23" ht="18" customHeight="1">
      <c r="A26" s="996">
        <v>22</v>
      </c>
      <c r="B26" s="958" t="s">
        <v>1960</v>
      </c>
      <c r="C26" s="957" t="s">
        <v>4605</v>
      </c>
      <c r="D26" s="956" t="s">
        <v>1069</v>
      </c>
      <c r="E26" s="959" t="s">
        <v>2555</v>
      </c>
      <c r="F26" s="995">
        <v>5522</v>
      </c>
      <c r="G26" s="950">
        <v>713</v>
      </c>
      <c r="H26" s="994">
        <v>11968</v>
      </c>
      <c r="I26" s="991">
        <f t="shared" si="4"/>
        <v>301</v>
      </c>
      <c r="J26" s="993">
        <f t="shared" si="5"/>
        <v>10</v>
      </c>
      <c r="K26" s="1928">
        <f t="shared" si="6"/>
        <v>20</v>
      </c>
      <c r="L26" s="2052" t="str">
        <f t="shared" si="7"/>
        <v/>
      </c>
      <c r="N26" s="353"/>
      <c r="O26" s="353"/>
      <c r="P26" s="353"/>
      <c r="Q26" s="353"/>
      <c r="R26" s="1922"/>
      <c r="S26" s="353"/>
      <c r="T26" s="1926"/>
      <c r="U26" s="1926"/>
      <c r="V26" s="1926"/>
      <c r="W26" s="1927"/>
    </row>
    <row r="27" spans="1:23" ht="18" customHeight="1">
      <c r="A27" s="996">
        <v>23</v>
      </c>
      <c r="B27" s="958" t="s">
        <v>8880</v>
      </c>
      <c r="C27" s="957" t="s">
        <v>4606</v>
      </c>
      <c r="D27" s="956" t="s">
        <v>1064</v>
      </c>
      <c r="E27" s="959" t="s">
        <v>2554</v>
      </c>
      <c r="F27" s="995">
        <v>6367</v>
      </c>
      <c r="G27" s="950">
        <v>1028</v>
      </c>
      <c r="H27" s="994">
        <v>13534</v>
      </c>
      <c r="I27" s="991">
        <f t="shared" si="4"/>
        <v>581</v>
      </c>
      <c r="J27" s="993">
        <f t="shared" si="5"/>
        <v>20</v>
      </c>
      <c r="K27" s="1928">
        <f t="shared" si="6"/>
        <v>35</v>
      </c>
      <c r="L27" s="2052" t="str">
        <f t="shared" si="7"/>
        <v/>
      </c>
      <c r="N27" s="353"/>
      <c r="O27" s="353"/>
      <c r="P27" s="353"/>
      <c r="Q27" s="353"/>
      <c r="R27" s="1922"/>
      <c r="S27" s="353"/>
      <c r="T27" s="1926"/>
      <c r="U27" s="1926"/>
      <c r="V27" s="1926"/>
      <c r="W27" s="1927"/>
    </row>
    <row r="28" spans="1:23" ht="18" customHeight="1">
      <c r="A28" s="996">
        <v>24</v>
      </c>
      <c r="B28" s="958" t="s">
        <v>1779</v>
      </c>
      <c r="C28" s="957" t="s">
        <v>4607</v>
      </c>
      <c r="D28" s="956" t="s">
        <v>2553</v>
      </c>
      <c r="E28" s="959" t="s">
        <v>984</v>
      </c>
      <c r="F28" s="995">
        <v>5642</v>
      </c>
      <c r="G28" s="950">
        <v>1035</v>
      </c>
      <c r="H28" s="994">
        <v>15080</v>
      </c>
      <c r="I28" s="991">
        <f t="shared" si="4"/>
        <v>389</v>
      </c>
      <c r="J28" s="993">
        <f t="shared" si="5"/>
        <v>15</v>
      </c>
      <c r="K28" s="1928">
        <f t="shared" si="6"/>
        <v>29</v>
      </c>
      <c r="L28" s="2052" t="str">
        <f t="shared" si="7"/>
        <v/>
      </c>
      <c r="N28" s="353"/>
      <c r="O28" s="353"/>
      <c r="P28" s="353"/>
      <c r="Q28" s="353"/>
      <c r="R28" s="1922"/>
      <c r="S28" s="353"/>
      <c r="T28" s="1926"/>
      <c r="U28" s="1926"/>
      <c r="V28" s="1926"/>
      <c r="W28" s="1927"/>
    </row>
    <row r="29" spans="1:23" ht="25" customHeight="1">
      <c r="A29" s="3746" t="s">
        <v>468</v>
      </c>
      <c r="B29" s="3747"/>
      <c r="C29" s="3747"/>
      <c r="D29" s="3747"/>
      <c r="E29" s="3748"/>
      <c r="F29" s="992">
        <f t="shared" ref="F29:K29" si="8">SUM(F5:F28)</f>
        <v>131197</v>
      </c>
      <c r="G29" s="991">
        <f t="shared" si="8"/>
        <v>22634</v>
      </c>
      <c r="H29" s="992">
        <f t="shared" si="8"/>
        <v>276403</v>
      </c>
      <c r="I29" s="991">
        <f t="shared" si="8"/>
        <v>8708</v>
      </c>
      <c r="J29" s="990">
        <f t="shared" si="8"/>
        <v>304</v>
      </c>
      <c r="K29" s="1928">
        <f t="shared" si="8"/>
        <v>624</v>
      </c>
      <c r="L29" s="2051"/>
      <c r="N29" s="353"/>
      <c r="O29" s="353"/>
      <c r="P29" s="353"/>
      <c r="Q29" s="353"/>
      <c r="R29" s="1922"/>
      <c r="S29" s="353"/>
      <c r="T29" s="1926"/>
      <c r="U29" s="1926"/>
      <c r="V29" s="1926"/>
      <c r="W29" s="1927"/>
    </row>
    <row r="30" spans="1:23" ht="15" customHeight="1">
      <c r="A30" s="199" t="s">
        <v>6782</v>
      </c>
      <c r="K30" s="63"/>
      <c r="L30" s="68" t="s">
        <v>7533</v>
      </c>
      <c r="N30" s="353"/>
      <c r="O30" s="353"/>
      <c r="P30" s="353"/>
      <c r="Q30" s="353"/>
      <c r="R30" s="1922"/>
      <c r="S30" s="353"/>
      <c r="T30" s="1926"/>
      <c r="U30" s="1926"/>
      <c r="V30" s="1926"/>
      <c r="W30" s="1927"/>
    </row>
    <row r="31" spans="1:23" ht="15" customHeight="1">
      <c r="A31" s="199" t="str">
        <f>"注２：各面積は"&amp;T3&amp;"公立学校施設台帳による。（校舎面積は、給食室・プール専用付属室などを除く保有面積）"</f>
        <v>注２：各面積は令和8年度公立学校施設台帳による。（校舎面積は、給食室・プール専用付属室などを除く保有面積）</v>
      </c>
      <c r="K31" s="987"/>
      <c r="V31" s="1926"/>
      <c r="W31" s="1927"/>
    </row>
    <row r="32" spans="1:23" ht="15" customHeight="1">
      <c r="A32" s="199" t="s">
        <v>9069</v>
      </c>
      <c r="K32" s="987"/>
      <c r="N32" s="1188" t="s">
        <v>5071</v>
      </c>
      <c r="O32" s="1437"/>
      <c r="P32" s="1189" t="s">
        <v>4618</v>
      </c>
      <c r="Q32" s="1525" t="str">
        <f>設定!$B$15</f>
        <v>（令和8年5月1日現在）</v>
      </c>
      <c r="V32" s="1926"/>
      <c r="W32" s="1927"/>
    </row>
    <row r="33" spans="1:23" ht="15" customHeight="1">
      <c r="A33" s="199" t="s">
        <v>5434</v>
      </c>
      <c r="K33" s="987"/>
      <c r="N33" s="1405"/>
      <c r="O33" s="1192"/>
      <c r="P33" s="1189" t="s">
        <v>4619</v>
      </c>
      <c r="Q33" s="1460" t="s">
        <v>5537</v>
      </c>
      <c r="R33" s="1755" t="str">
        <f>HYPERLINK("#", "統計表リンク")</f>
        <v>統計表リンク</v>
      </c>
      <c r="W33" s="1922"/>
    </row>
    <row r="34" spans="1:23" ht="15" customHeight="1">
      <c r="K34" s="987"/>
      <c r="L34" s="68"/>
      <c r="Q34" s="1460" t="s">
        <v>5538</v>
      </c>
      <c r="R34" s="1755" t="str">
        <f>HYPERLINK("#", "統計表リンク")</f>
        <v>統計表リンク</v>
      </c>
      <c r="W34" s="1922"/>
    </row>
    <row r="35" spans="1:23" ht="15" customHeight="1">
      <c r="A35" s="163" t="s">
        <v>2552</v>
      </c>
      <c r="N35" s="3752" t="s">
        <v>5915</v>
      </c>
      <c r="O35" s="3752" t="s">
        <v>5916</v>
      </c>
      <c r="P35" s="3752" t="s">
        <v>2509</v>
      </c>
      <c r="Q35" s="3752"/>
      <c r="R35" s="3752" t="s">
        <v>5917</v>
      </c>
      <c r="S35" s="3752" t="s">
        <v>5918</v>
      </c>
      <c r="T35" s="3752" t="s">
        <v>100</v>
      </c>
    </row>
    <row r="36" spans="1:23" ht="15" customHeight="1">
      <c r="A36" s="2217"/>
      <c r="I36" s="68" t="s">
        <v>2551</v>
      </c>
      <c r="K36" s="63"/>
      <c r="L36" s="68" t="str">
        <f>Q32</f>
        <v>（令和8年5月1日現在）</v>
      </c>
      <c r="N36" s="3752"/>
      <c r="O36" s="3752"/>
      <c r="P36" s="685" t="s">
        <v>4910</v>
      </c>
      <c r="Q36" s="685" t="s">
        <v>5919</v>
      </c>
      <c r="R36" s="3752"/>
      <c r="S36" s="3752"/>
      <c r="T36" s="3752"/>
    </row>
    <row r="37" spans="1:23" ht="39.75" customHeight="1">
      <c r="A37" s="2273"/>
      <c r="B37" s="336" t="s">
        <v>2550</v>
      </c>
      <c r="C37" s="336" t="s">
        <v>398</v>
      </c>
      <c r="D37" s="377" t="s">
        <v>802</v>
      </c>
      <c r="E37" s="678" t="s">
        <v>754</v>
      </c>
      <c r="F37" s="678" t="s">
        <v>2549</v>
      </c>
      <c r="G37" s="678" t="s">
        <v>6840</v>
      </c>
      <c r="H37" s="678" t="s">
        <v>6841</v>
      </c>
      <c r="I37" s="320" t="s">
        <v>6839</v>
      </c>
      <c r="J37" s="320" t="s">
        <v>6842</v>
      </c>
      <c r="K37" s="3291" t="s">
        <v>6785</v>
      </c>
      <c r="L37" s="3749"/>
      <c r="N37" s="401" t="s">
        <v>5924</v>
      </c>
      <c r="O37" s="1844">
        <v>1</v>
      </c>
      <c r="P37" s="1844">
        <v>3</v>
      </c>
      <c r="Q37" s="1844">
        <v>1</v>
      </c>
      <c r="R37" s="1844">
        <v>19</v>
      </c>
      <c r="S37" s="1844">
        <v>160</v>
      </c>
      <c r="T37" s="1844">
        <v>1</v>
      </c>
    </row>
    <row r="38" spans="1:23" ht="36" customHeight="1">
      <c r="A38" s="104">
        <v>1</v>
      </c>
      <c r="B38" s="617" t="s">
        <v>2547</v>
      </c>
      <c r="C38" s="64" t="s">
        <v>2546</v>
      </c>
      <c r="D38" s="951" t="s">
        <v>1078</v>
      </c>
      <c r="E38" s="276" t="s">
        <v>1038</v>
      </c>
      <c r="F38" s="105">
        <v>714</v>
      </c>
      <c r="G38" s="105">
        <f>R38</f>
        <v>19</v>
      </c>
      <c r="H38" s="105">
        <f>S38</f>
        <v>160</v>
      </c>
      <c r="I38" s="949" t="str">
        <f>P38&amp;"("&amp;Q38&amp;")"</f>
        <v>3(1)</v>
      </c>
      <c r="J38" s="105">
        <f>T38</f>
        <v>1</v>
      </c>
      <c r="K38" s="3750" t="s">
        <v>7749</v>
      </c>
      <c r="L38" s="3751"/>
      <c r="N38" s="276" t="s">
        <v>5920</v>
      </c>
      <c r="O38" s="1844">
        <v>1</v>
      </c>
      <c r="P38" s="1844">
        <v>3</v>
      </c>
      <c r="Q38" s="1844">
        <v>1</v>
      </c>
      <c r="R38" s="1844">
        <v>19</v>
      </c>
      <c r="S38" s="1844">
        <v>160</v>
      </c>
      <c r="T38" s="1844">
        <v>1</v>
      </c>
    </row>
    <row r="39" spans="1:23" ht="25" customHeight="1">
      <c r="A39" s="2274" t="s">
        <v>7294</v>
      </c>
      <c r="B39" s="989"/>
      <c r="C39" s="989"/>
      <c r="D39" s="989"/>
      <c r="E39" s="989"/>
      <c r="F39" s="272"/>
      <c r="G39" s="272"/>
      <c r="H39" s="272"/>
      <c r="I39" s="272"/>
      <c r="J39" s="272"/>
      <c r="K39" s="272"/>
      <c r="L39" s="160" t="s">
        <v>7539</v>
      </c>
    </row>
    <row r="40" spans="1:23" ht="15" customHeight="1">
      <c r="H40" s="198"/>
      <c r="J40" s="184"/>
      <c r="K40" s="63"/>
      <c r="L40" s="160"/>
    </row>
    <row r="41" spans="1:23" ht="15" customHeight="1"/>
  </sheetData>
  <sheetProtection algorithmName="SHA-512" hashValue="VjP0sP/SpFG971Nme8Do2TgLGmS0Nf6Jz2WN9/+yAkp2aENWO6JpVz031yROK5aQcI6GQ/echV55G2k/XmWxbg==" saltValue="HyEnlQ1zRncVeHJ+cjAPrw==" spinCount="100000" sheet="1" objects="1" scenarios="1"/>
  <customSheetViews>
    <customSheetView guid="{0048CC1A-5574-4F72-829A-CCCEAA565538}" showPageBreaks="1" fitToPage="1" printArea="1" view="pageBreakPreview">
      <selection activeCell="A40" sqref="A40:E40"/>
      <colBreaks count="1" manualBreakCount="1">
        <brk id="11" max="1048575" man="1"/>
      </colBreaks>
      <pageMargins left="0.78740157480314965" right="0.74803149606299213"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A40" sqref="A40:E40"/>
      <colBreaks count="1" manualBreakCount="1">
        <brk id="11" max="1048575" man="1"/>
      </colBreaks>
      <pageMargins left="0.78740157480314965" right="0.74803149606299213" top="0.98425196850393704" bottom="0.98425196850393704" header="0.51181102362204722" footer="0.51181102362204722"/>
      <printOptions horizontalCentered="1"/>
      <headerFooter alignWithMargins="0"/>
    </customSheetView>
  </customSheetViews>
  <mergeCells count="11">
    <mergeCell ref="N35:N36"/>
    <mergeCell ref="T35:T36"/>
    <mergeCell ref="S35:S36"/>
    <mergeCell ref="R35:R36"/>
    <mergeCell ref="P35:Q35"/>
    <mergeCell ref="O35:O36"/>
    <mergeCell ref="A1:D1"/>
    <mergeCell ref="A2:D2"/>
    <mergeCell ref="A29:E29"/>
    <mergeCell ref="K37:L37"/>
    <mergeCell ref="K38:L38"/>
  </mergeCells>
  <phoneticPr fontId="7"/>
  <printOptions horizontalCentered="1"/>
  <pageMargins left="0.78740157480314965" right="0.74803149606299213" top="0.98425196850393704" bottom="0.98425196850393704" header="0.51181102362204722" footer="0.51181102362204722"/>
  <headerFooter alignWithMargins="0"/>
  <colBreaks count="1" manualBreakCount="1">
    <brk id="11"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Z72"/>
  <sheetViews>
    <sheetView view="pageBreakPreview" zoomScaleNormal="75" zoomScaleSheetLayoutView="100" workbookViewId="0">
      <selection activeCell="Y27" sqref="Y27"/>
    </sheetView>
  </sheetViews>
  <sheetFormatPr defaultColWidth="4.58203125" defaultRowHeight="21" customHeight="1"/>
  <cols>
    <col min="1" max="6" width="15.58203125" style="373" customWidth="1"/>
    <col min="7" max="7" width="4.83203125" style="373" customWidth="1"/>
    <col min="8" max="24" width="10.58203125" style="1192" hidden="1" customWidth="1"/>
    <col min="25" max="25" width="10.58203125" style="373" customWidth="1"/>
    <col min="26" max="16384" width="4.58203125" style="373"/>
  </cols>
  <sheetData>
    <row r="1" spans="1:24" s="109" customFormat="1" ht="20.149999999999999" customHeight="1">
      <c r="A1" s="2850" t="str">
        <f>HYPERLINK("#", "【目次に戻る】")</f>
        <v>【目次に戻る】</v>
      </c>
      <c r="B1" s="2850"/>
      <c r="C1" s="2850"/>
      <c r="D1" s="1181"/>
      <c r="F1" s="1181"/>
      <c r="H1" s="1933"/>
      <c r="I1" s="1933"/>
      <c r="J1" s="1933"/>
      <c r="K1" s="1933"/>
      <c r="L1" s="1933"/>
      <c r="M1" s="1933"/>
      <c r="N1" s="1933"/>
      <c r="O1" s="1933"/>
      <c r="P1" s="1933"/>
      <c r="Q1" s="1933"/>
      <c r="R1" s="1933"/>
      <c r="S1" s="1933"/>
      <c r="T1" s="1933"/>
      <c r="U1" s="1933"/>
      <c r="V1" s="1933"/>
      <c r="W1" s="1933"/>
      <c r="X1" s="1933"/>
    </row>
    <row r="2" spans="1:24" s="109" customFormat="1" ht="20.149999999999999" customHeight="1">
      <c r="A2" s="2850" t="str">
        <f>HYPERLINK("#", "【業務所管課別目次に戻る】")</f>
        <v>【業務所管課別目次に戻る】</v>
      </c>
      <c r="B2" s="2850"/>
      <c r="C2" s="2850"/>
      <c r="D2" s="1181"/>
      <c r="F2" s="1181"/>
      <c r="H2" s="1933"/>
      <c r="I2" s="1933"/>
      <c r="J2" s="1933"/>
      <c r="K2" s="1933"/>
      <c r="L2" s="1933"/>
      <c r="M2" s="1933"/>
      <c r="N2" s="1933"/>
      <c r="O2" s="1933"/>
      <c r="P2" s="1933"/>
      <c r="Q2" s="1933"/>
      <c r="R2" s="1933"/>
      <c r="S2" s="1933"/>
      <c r="T2" s="1933"/>
      <c r="U2" s="1933"/>
      <c r="V2" s="1933"/>
      <c r="W2" s="1933"/>
      <c r="X2" s="1933"/>
    </row>
    <row r="3" spans="1:24" s="883" customFormat="1" ht="18" customHeight="1">
      <c r="A3" s="163" t="s">
        <v>4394</v>
      </c>
      <c r="H3" s="1192"/>
      <c r="I3" s="1192"/>
      <c r="J3" s="1192"/>
      <c r="K3" s="1192"/>
      <c r="L3" s="1192"/>
      <c r="M3" s="1192"/>
      <c r="N3" s="1192"/>
      <c r="O3" s="1192"/>
      <c r="P3" s="1192"/>
      <c r="Q3" s="1192"/>
      <c r="R3" s="1192"/>
      <c r="S3" s="1192"/>
      <c r="T3" s="1192"/>
      <c r="U3" s="1192"/>
      <c r="V3" s="1192"/>
      <c r="W3" s="1192"/>
      <c r="X3" s="1192"/>
    </row>
    <row r="4" spans="1:24" s="883" customFormat="1" ht="18" customHeight="1">
      <c r="A4" s="163"/>
      <c r="F4" s="68" t="str">
        <f>K4</f>
        <v>（各年5月1日現在）</v>
      </c>
      <c r="H4" s="1188" t="s">
        <v>5211</v>
      </c>
      <c r="I4" s="1437"/>
      <c r="J4" s="1189" t="s">
        <v>4618</v>
      </c>
      <c r="K4" s="1525" t="s">
        <v>3499</v>
      </c>
      <c r="L4" s="1192"/>
      <c r="M4" s="1192"/>
      <c r="N4" s="1192"/>
      <c r="O4" s="1192"/>
      <c r="P4" s="1192"/>
      <c r="Q4" s="1192"/>
      <c r="R4" s="1192"/>
      <c r="S4" s="1192"/>
      <c r="T4" s="1192"/>
      <c r="U4" s="1192"/>
      <c r="V4" s="1192"/>
      <c r="W4" s="1192"/>
      <c r="X4" s="1192"/>
    </row>
    <row r="5" spans="1:24" s="883" customFormat="1" ht="18" customHeight="1">
      <c r="A5" s="3756" t="s">
        <v>444</v>
      </c>
      <c r="B5" s="2824" t="s">
        <v>3497</v>
      </c>
      <c r="C5" s="2824"/>
      <c r="D5" s="2824" t="s">
        <v>3498</v>
      </c>
      <c r="E5" s="2824"/>
      <c r="F5" s="187" t="s">
        <v>3503</v>
      </c>
      <c r="G5" s="373"/>
      <c r="H5" s="1405"/>
      <c r="I5" s="1192"/>
      <c r="J5" s="1189" t="s">
        <v>4619</v>
      </c>
      <c r="K5" s="1460" t="s">
        <v>5529</v>
      </c>
      <c r="L5" s="1874" t="str">
        <f>HYPERLINK("#", "統計表リンク")</f>
        <v>統計表リンク</v>
      </c>
      <c r="M5" s="1192"/>
      <c r="N5" s="1192"/>
      <c r="O5" s="1192"/>
      <c r="P5" s="1192"/>
      <c r="Q5" s="1192"/>
      <c r="R5" s="1192"/>
      <c r="S5" s="1192"/>
      <c r="T5" s="1192"/>
      <c r="U5" s="1192"/>
      <c r="V5" s="1192"/>
      <c r="W5" s="1192"/>
      <c r="X5" s="1192"/>
    </row>
    <row r="6" spans="1:24" ht="25" customHeight="1">
      <c r="A6" s="3756"/>
      <c r="B6" s="1426" t="s">
        <v>3501</v>
      </c>
      <c r="C6" s="1426" t="s">
        <v>3500</v>
      </c>
      <c r="D6" s="1426" t="s">
        <v>3502</v>
      </c>
      <c r="E6" s="1426" t="s">
        <v>3500</v>
      </c>
      <c r="F6" s="1426" t="s">
        <v>3504</v>
      </c>
      <c r="H6" s="1861"/>
      <c r="K6" s="1460" t="s">
        <v>5534</v>
      </c>
      <c r="L6" s="1874" t="str">
        <f>HYPERLINK("#", "統計表リンク")</f>
        <v>統計表リンク</v>
      </c>
    </row>
    <row r="7" spans="1:24" ht="18" customHeight="1">
      <c r="A7" s="1214" t="str">
        <f>H10</f>
        <v>令和4年</v>
      </c>
      <c r="B7" s="947">
        <f>N10</f>
        <v>20459</v>
      </c>
      <c r="C7" s="947">
        <f>L10</f>
        <v>739</v>
      </c>
      <c r="D7" s="947">
        <f>N18</f>
        <v>8800</v>
      </c>
      <c r="E7" s="947">
        <f>L18</f>
        <v>294</v>
      </c>
      <c r="F7" s="947">
        <f>L26</f>
        <v>48</v>
      </c>
      <c r="H7" s="1861" t="s">
        <v>5921</v>
      </c>
      <c r="K7" s="1460" t="s">
        <v>5537</v>
      </c>
      <c r="L7" s="1874" t="str">
        <f>HYPERLINK("#", "統計表リンク")</f>
        <v>統計表リンク</v>
      </c>
    </row>
    <row r="8" spans="1:24" ht="18" customHeight="1">
      <c r="A8" s="1214">
        <f>H11</f>
        <v>5</v>
      </c>
      <c r="B8" s="947">
        <f t="shared" ref="B8:B11" si="0">N11</f>
        <v>20351</v>
      </c>
      <c r="C8" s="947">
        <f t="shared" ref="C8:C11" si="1">L11</f>
        <v>748</v>
      </c>
      <c r="D8" s="947">
        <f t="shared" ref="D8:D11" si="2">N19</f>
        <v>8678</v>
      </c>
      <c r="E8" s="947">
        <f t="shared" ref="E8:E11" si="3">L19</f>
        <v>291</v>
      </c>
      <c r="F8" s="947">
        <f t="shared" ref="F8:F11" si="4">L27</f>
        <v>48</v>
      </c>
      <c r="H8" s="2855" t="s">
        <v>4673</v>
      </c>
      <c r="I8" s="2855" t="s">
        <v>2512</v>
      </c>
      <c r="J8" s="2855" t="s">
        <v>2509</v>
      </c>
      <c r="K8" s="2855"/>
      <c r="L8" s="2855" t="s">
        <v>2510</v>
      </c>
      <c r="M8" s="2855"/>
      <c r="N8" s="2855" t="s">
        <v>2511</v>
      </c>
      <c r="O8" s="2855"/>
      <c r="P8" s="2855" t="s">
        <v>100</v>
      </c>
      <c r="Q8" s="2855"/>
      <c r="R8" s="2855" t="s">
        <v>5877</v>
      </c>
      <c r="S8" s="2855" t="s">
        <v>5878</v>
      </c>
      <c r="T8" s="2855" t="s">
        <v>5879</v>
      </c>
      <c r="U8" s="2855" t="s">
        <v>5880</v>
      </c>
      <c r="V8" s="3727" t="s">
        <v>5881</v>
      </c>
      <c r="W8" s="2855" t="s">
        <v>2502</v>
      </c>
      <c r="X8" s="2855"/>
    </row>
    <row r="9" spans="1:24" ht="18" customHeight="1">
      <c r="A9" s="1214">
        <f>H12</f>
        <v>6</v>
      </c>
      <c r="B9" s="947">
        <f t="shared" si="0"/>
        <v>20289</v>
      </c>
      <c r="C9" s="947">
        <f t="shared" si="1"/>
        <v>754</v>
      </c>
      <c r="D9" s="947">
        <f t="shared" si="2"/>
        <v>8673</v>
      </c>
      <c r="E9" s="947">
        <f t="shared" si="3"/>
        <v>293</v>
      </c>
      <c r="F9" s="947">
        <f t="shared" si="4"/>
        <v>40</v>
      </c>
      <c r="H9" s="2855"/>
      <c r="I9" s="2855"/>
      <c r="J9" s="1422" t="s">
        <v>4910</v>
      </c>
      <c r="K9" s="1471" t="s">
        <v>5886</v>
      </c>
      <c r="L9" s="1422" t="s">
        <v>4910</v>
      </c>
      <c r="M9" s="1471" t="s">
        <v>5886</v>
      </c>
      <c r="N9" s="1422" t="s">
        <v>4910</v>
      </c>
      <c r="O9" s="1471" t="s">
        <v>5886</v>
      </c>
      <c r="P9" s="1422" t="s">
        <v>2506</v>
      </c>
      <c r="Q9" s="1422" t="s">
        <v>5882</v>
      </c>
      <c r="R9" s="2855"/>
      <c r="S9" s="2855"/>
      <c r="T9" s="2855"/>
      <c r="U9" s="2855"/>
      <c r="V9" s="3727"/>
      <c r="W9" s="1422" t="s">
        <v>5883</v>
      </c>
      <c r="X9" s="1422" t="s">
        <v>5884</v>
      </c>
    </row>
    <row r="10" spans="1:24" ht="18" customHeight="1">
      <c r="A10" s="1214">
        <f>H13</f>
        <v>7</v>
      </c>
      <c r="B10" s="947">
        <f t="shared" si="0"/>
        <v>20076</v>
      </c>
      <c r="C10" s="947">
        <f t="shared" si="1"/>
        <v>759</v>
      </c>
      <c r="D10" s="947">
        <f t="shared" si="2"/>
        <v>8663</v>
      </c>
      <c r="E10" s="947">
        <f t="shared" si="3"/>
        <v>293</v>
      </c>
      <c r="F10" s="947">
        <f t="shared" si="4"/>
        <v>25</v>
      </c>
      <c r="H10" s="1511" t="s">
        <v>7835</v>
      </c>
      <c r="I10" s="1900">
        <v>49</v>
      </c>
      <c r="J10" s="1900">
        <v>1147</v>
      </c>
      <c r="K10" s="1900">
        <v>57</v>
      </c>
      <c r="L10" s="1924">
        <v>739</v>
      </c>
      <c r="M10" s="1900">
        <v>42</v>
      </c>
      <c r="N10" s="1924">
        <v>20459</v>
      </c>
      <c r="O10" s="1900">
        <v>313</v>
      </c>
      <c r="P10" s="1900">
        <v>74</v>
      </c>
      <c r="Q10" s="1900">
        <v>18</v>
      </c>
      <c r="R10" s="1900">
        <v>49</v>
      </c>
      <c r="S10" s="1900">
        <v>47</v>
      </c>
      <c r="T10" s="1900">
        <v>261689</v>
      </c>
      <c r="U10" s="1900">
        <v>470394</v>
      </c>
      <c r="V10" s="1909">
        <v>27.7</v>
      </c>
      <c r="W10" s="1909">
        <v>12.8</v>
      </c>
      <c r="X10" s="1909">
        <v>23</v>
      </c>
    </row>
    <row r="11" spans="1:24" ht="18" customHeight="1">
      <c r="A11" s="1931">
        <f>H14</f>
        <v>8</v>
      </c>
      <c r="B11" s="947">
        <f t="shared" si="0"/>
        <v>19782</v>
      </c>
      <c r="C11" s="947">
        <f t="shared" si="1"/>
        <v>758</v>
      </c>
      <c r="D11" s="947">
        <f t="shared" si="2"/>
        <v>8708</v>
      </c>
      <c r="E11" s="947">
        <f t="shared" si="3"/>
        <v>304</v>
      </c>
      <c r="F11" s="947">
        <f t="shared" si="4"/>
        <v>19</v>
      </c>
      <c r="H11" s="1511">
        <v>5</v>
      </c>
      <c r="I11" s="1900">
        <v>49</v>
      </c>
      <c r="J11" s="1900">
        <v>1154</v>
      </c>
      <c r="K11" s="1900">
        <v>61</v>
      </c>
      <c r="L11" s="1924">
        <v>748</v>
      </c>
      <c r="M11" s="1900">
        <v>45</v>
      </c>
      <c r="N11" s="1924">
        <v>20351</v>
      </c>
      <c r="O11" s="1900">
        <v>359</v>
      </c>
      <c r="P11" s="1900">
        <v>73</v>
      </c>
      <c r="Q11" s="1900">
        <v>21</v>
      </c>
      <c r="R11" s="1900">
        <v>49</v>
      </c>
      <c r="S11" s="1900">
        <v>45</v>
      </c>
      <c r="T11" s="1900">
        <v>255992</v>
      </c>
      <c r="U11" s="1900">
        <v>469753</v>
      </c>
      <c r="V11" s="1909">
        <v>27.2</v>
      </c>
      <c r="W11" s="1909">
        <v>12.6</v>
      </c>
      <c r="X11" s="1909">
        <v>23.1</v>
      </c>
    </row>
    <row r="12" spans="1:24" ht="18" customHeight="1">
      <c r="A12" s="161" t="s">
        <v>6897</v>
      </c>
      <c r="F12" s="68" t="s">
        <v>7783</v>
      </c>
      <c r="H12" s="1511">
        <v>6</v>
      </c>
      <c r="I12" s="1900">
        <v>49</v>
      </c>
      <c r="J12" s="1900">
        <v>1168</v>
      </c>
      <c r="K12" s="1900">
        <v>66</v>
      </c>
      <c r="L12" s="1924">
        <v>754</v>
      </c>
      <c r="M12" s="1900">
        <v>50</v>
      </c>
      <c r="N12" s="1924">
        <v>20289</v>
      </c>
      <c r="O12" s="1900">
        <v>418</v>
      </c>
      <c r="P12" s="1900">
        <v>73</v>
      </c>
      <c r="Q12" s="1900">
        <v>16</v>
      </c>
      <c r="R12" s="1900">
        <v>49</v>
      </c>
      <c r="S12" s="1900">
        <v>43</v>
      </c>
      <c r="T12" s="1900">
        <v>256795</v>
      </c>
      <c r="U12" s="1900">
        <v>469180</v>
      </c>
      <c r="V12" s="1909">
        <v>26.9</v>
      </c>
      <c r="W12" s="1909">
        <v>12.7</v>
      </c>
      <c r="X12" s="1909">
        <v>23.1</v>
      </c>
    </row>
    <row r="13" spans="1:24" ht="18" customHeight="1">
      <c r="A13" s="161"/>
      <c r="F13" s="68"/>
      <c r="H13" s="1511">
        <v>7</v>
      </c>
      <c r="I13" s="1900">
        <v>48</v>
      </c>
      <c r="J13" s="1900">
        <v>1181</v>
      </c>
      <c r="K13" s="1900">
        <v>70</v>
      </c>
      <c r="L13" s="1924">
        <v>759</v>
      </c>
      <c r="M13" s="1900">
        <v>54</v>
      </c>
      <c r="N13" s="1924">
        <v>20076</v>
      </c>
      <c r="O13" s="1900">
        <v>455</v>
      </c>
      <c r="P13" s="1900">
        <v>71</v>
      </c>
      <c r="Q13" s="1900">
        <v>14</v>
      </c>
      <c r="R13" s="1900">
        <v>48</v>
      </c>
      <c r="S13" s="1900">
        <v>42</v>
      </c>
      <c r="T13" s="1900">
        <v>253683</v>
      </c>
      <c r="U13" s="1900">
        <v>459222</v>
      </c>
      <c r="V13" s="1909">
        <v>26.5</v>
      </c>
      <c r="W13" s="1909">
        <v>12.6</v>
      </c>
      <c r="X13" s="1909">
        <v>22.9</v>
      </c>
    </row>
    <row r="14" spans="1:24" ht="18" customHeight="1">
      <c r="A14" s="161"/>
      <c r="H14" s="1511">
        <v>8</v>
      </c>
      <c r="I14" s="1900">
        <v>48</v>
      </c>
      <c r="J14" s="1900">
        <v>1199</v>
      </c>
      <c r="K14" s="1900">
        <v>73</v>
      </c>
      <c r="L14" s="1924">
        <v>758</v>
      </c>
      <c r="M14" s="1900">
        <v>56</v>
      </c>
      <c r="N14" s="1924">
        <v>19782</v>
      </c>
      <c r="O14" s="1900">
        <v>465</v>
      </c>
      <c r="P14" s="1900">
        <v>70</v>
      </c>
      <c r="Q14" s="1900">
        <v>13</v>
      </c>
      <c r="R14" s="1900">
        <v>48</v>
      </c>
      <c r="S14" s="1900">
        <v>40</v>
      </c>
      <c r="T14" s="1900">
        <v>262550</v>
      </c>
      <c r="U14" s="1900">
        <v>459222</v>
      </c>
      <c r="V14" s="1909">
        <v>26.1</v>
      </c>
      <c r="W14" s="1909">
        <v>13.3</v>
      </c>
      <c r="X14" s="1909">
        <v>23.2</v>
      </c>
    </row>
    <row r="15" spans="1:24" ht="18" customHeight="1">
      <c r="A15" s="163" t="s">
        <v>6729</v>
      </c>
      <c r="H15" s="1875" t="s">
        <v>5922</v>
      </c>
      <c r="I15" s="1929"/>
      <c r="J15" s="1929"/>
      <c r="K15" s="1929"/>
      <c r="L15" s="1929"/>
      <c r="M15" s="1929"/>
      <c r="N15" s="1929"/>
      <c r="O15" s="1929"/>
      <c r="P15" s="1929"/>
      <c r="Q15" s="1929"/>
      <c r="R15" s="1929"/>
      <c r="S15" s="1929"/>
      <c r="T15" s="1929"/>
      <c r="U15" s="1929"/>
      <c r="V15" s="1930"/>
      <c r="W15" s="1930"/>
      <c r="X15" s="1930"/>
    </row>
    <row r="16" spans="1:24" ht="18" customHeight="1">
      <c r="E16" s="68" t="str">
        <f>K32</f>
        <v>（各年度末現在）</v>
      </c>
      <c r="H16" s="2855" t="s">
        <v>4673</v>
      </c>
      <c r="I16" s="2855" t="s">
        <v>2512</v>
      </c>
      <c r="J16" s="2855" t="s">
        <v>2509</v>
      </c>
      <c r="K16" s="2855"/>
      <c r="L16" s="2855" t="s">
        <v>2510</v>
      </c>
      <c r="M16" s="2855"/>
      <c r="N16" s="2855" t="s">
        <v>5909</v>
      </c>
      <c r="O16" s="2855"/>
      <c r="P16" s="2855" t="s">
        <v>100</v>
      </c>
      <c r="Q16" s="2855"/>
      <c r="R16" s="2855" t="s">
        <v>5877</v>
      </c>
      <c r="S16" s="2855" t="s">
        <v>5878</v>
      </c>
      <c r="T16" s="2855" t="s">
        <v>5879</v>
      </c>
      <c r="U16" s="2855" t="s">
        <v>5880</v>
      </c>
      <c r="V16" s="3727" t="s">
        <v>5881</v>
      </c>
      <c r="W16" s="2855" t="s">
        <v>2502</v>
      </c>
      <c r="X16" s="2855"/>
    </row>
    <row r="17" spans="1:26" ht="18" customHeight="1">
      <c r="A17" s="3757" t="s">
        <v>0</v>
      </c>
      <c r="B17" s="3758" t="s">
        <v>2600</v>
      </c>
      <c r="C17" s="3758"/>
      <c r="D17" s="3758" t="s">
        <v>2599</v>
      </c>
      <c r="E17" s="3758"/>
      <c r="H17" s="2855"/>
      <c r="I17" s="2855"/>
      <c r="J17" s="1422" t="s">
        <v>4910</v>
      </c>
      <c r="K17" s="1471" t="s">
        <v>5886</v>
      </c>
      <c r="L17" s="1422" t="s">
        <v>4910</v>
      </c>
      <c r="M17" s="1471" t="s">
        <v>5886</v>
      </c>
      <c r="N17" s="1422" t="s">
        <v>4910</v>
      </c>
      <c r="O17" s="1471" t="s">
        <v>5886</v>
      </c>
      <c r="P17" s="1422" t="s">
        <v>2506</v>
      </c>
      <c r="Q17" s="1422" t="s">
        <v>5882</v>
      </c>
      <c r="R17" s="2855"/>
      <c r="S17" s="2855"/>
      <c r="T17" s="2855"/>
      <c r="U17" s="2855"/>
      <c r="V17" s="3727"/>
      <c r="W17" s="1422" t="s">
        <v>5883</v>
      </c>
      <c r="X17" s="1422" t="s">
        <v>5884</v>
      </c>
    </row>
    <row r="18" spans="1:26" ht="25" customHeight="1">
      <c r="A18" s="3757"/>
      <c r="B18" s="1426" t="s">
        <v>6730</v>
      </c>
      <c r="C18" s="2066" t="s">
        <v>6731</v>
      </c>
      <c r="D18" s="1426" t="s">
        <v>6732</v>
      </c>
      <c r="E18" s="2066" t="s">
        <v>6733</v>
      </c>
      <c r="H18" s="1422" t="s">
        <v>7835</v>
      </c>
      <c r="I18" s="1900">
        <v>24</v>
      </c>
      <c r="J18" s="1900">
        <v>594</v>
      </c>
      <c r="K18" s="1900">
        <v>49</v>
      </c>
      <c r="L18" s="1924">
        <v>294</v>
      </c>
      <c r="M18" s="1900">
        <v>31</v>
      </c>
      <c r="N18" s="1924">
        <v>8800</v>
      </c>
      <c r="O18" s="1900">
        <v>227</v>
      </c>
      <c r="P18" s="1900">
        <v>35</v>
      </c>
      <c r="Q18" s="1900">
        <v>16</v>
      </c>
      <c r="R18" s="1900">
        <v>24</v>
      </c>
      <c r="S18" s="1900">
        <v>24</v>
      </c>
      <c r="T18" s="1900">
        <v>160363</v>
      </c>
      <c r="U18" s="1900">
        <v>272746</v>
      </c>
      <c r="V18" s="1909">
        <v>29.9</v>
      </c>
      <c r="W18" s="1909">
        <v>18.2</v>
      </c>
      <c r="X18" s="1909">
        <v>31</v>
      </c>
    </row>
    <row r="19" spans="1:26" ht="18" customHeight="1">
      <c r="A19" s="1750" t="str">
        <f>H36</f>
        <v>令和2年度</v>
      </c>
      <c r="B19" s="1715">
        <f>I36</f>
        <v>196</v>
      </c>
      <c r="C19" s="1716">
        <f>J36</f>
        <v>0.95</v>
      </c>
      <c r="D19" s="1717">
        <f>K36</f>
        <v>433</v>
      </c>
      <c r="E19" s="1716">
        <f>L36</f>
        <v>5.0199999999999996</v>
      </c>
      <c r="F19" s="110"/>
      <c r="H19" s="1422">
        <v>5</v>
      </c>
      <c r="I19" s="1900">
        <v>24</v>
      </c>
      <c r="J19" s="1900">
        <v>584</v>
      </c>
      <c r="K19" s="1900">
        <v>47</v>
      </c>
      <c r="L19" s="1924">
        <v>291</v>
      </c>
      <c r="M19" s="1900">
        <v>30</v>
      </c>
      <c r="N19" s="1924">
        <v>8678</v>
      </c>
      <c r="O19" s="1900">
        <v>223</v>
      </c>
      <c r="P19" s="1900">
        <v>35</v>
      </c>
      <c r="Q19" s="1900">
        <v>8</v>
      </c>
      <c r="R19" s="1900">
        <v>24</v>
      </c>
      <c r="S19" s="1900">
        <v>24</v>
      </c>
      <c r="T19" s="1900">
        <v>158855</v>
      </c>
      <c r="U19" s="1900">
        <v>273250</v>
      </c>
      <c r="V19" s="1909">
        <v>29.8</v>
      </c>
      <c r="W19" s="1909">
        <v>18.3</v>
      </c>
      <c r="X19" s="1909">
        <v>31.5</v>
      </c>
    </row>
    <row r="20" spans="1:26" s="110" customFormat="1" ht="18" customHeight="1">
      <c r="A20" s="1750">
        <f t="shared" ref="A20:A23" si="5">H37</f>
        <v>3</v>
      </c>
      <c r="B20" s="1715">
        <f t="shared" ref="B20:E20" si="6">I37</f>
        <v>318</v>
      </c>
      <c r="C20" s="1716">
        <f t="shared" si="6"/>
        <v>1.54</v>
      </c>
      <c r="D20" s="1717">
        <f t="shared" si="6"/>
        <v>648</v>
      </c>
      <c r="E20" s="1716">
        <f t="shared" si="6"/>
        <v>7.38</v>
      </c>
      <c r="F20" s="63"/>
      <c r="G20" s="373"/>
      <c r="H20" s="1422">
        <v>6</v>
      </c>
      <c r="I20" s="1900">
        <v>24</v>
      </c>
      <c r="J20" s="1900">
        <v>588</v>
      </c>
      <c r="K20" s="1900">
        <v>46</v>
      </c>
      <c r="L20" s="1924">
        <v>293</v>
      </c>
      <c r="M20" s="1900">
        <v>31</v>
      </c>
      <c r="N20" s="1924">
        <v>8673</v>
      </c>
      <c r="O20" s="1900">
        <v>250</v>
      </c>
      <c r="P20" s="1900">
        <v>35</v>
      </c>
      <c r="Q20" s="1900">
        <v>8</v>
      </c>
      <c r="R20" s="1900">
        <v>24</v>
      </c>
      <c r="S20" s="1900">
        <v>24</v>
      </c>
      <c r="T20" s="1900">
        <v>158896</v>
      </c>
      <c r="U20" s="1900">
        <v>273250</v>
      </c>
      <c r="V20" s="1909">
        <v>29.6</v>
      </c>
      <c r="W20" s="1909">
        <v>18.3</v>
      </c>
      <c r="X20" s="1909">
        <v>31.5</v>
      </c>
      <c r="Y20" s="373"/>
      <c r="Z20" s="373"/>
    </row>
    <row r="21" spans="1:26" s="63" customFormat="1" ht="18" customHeight="1">
      <c r="A21" s="1750">
        <f t="shared" si="5"/>
        <v>4</v>
      </c>
      <c r="B21" s="1715">
        <f t="shared" ref="B21:E21" si="7">I38</f>
        <v>482</v>
      </c>
      <c r="C21" s="1716">
        <f t="shared" si="7"/>
        <v>2.33</v>
      </c>
      <c r="D21" s="1717">
        <f t="shared" si="7"/>
        <v>763</v>
      </c>
      <c r="E21" s="1716">
        <f t="shared" si="7"/>
        <v>8.73</v>
      </c>
      <c r="G21" s="373"/>
      <c r="H21" s="1422">
        <v>7</v>
      </c>
      <c r="I21" s="1900">
        <v>24</v>
      </c>
      <c r="J21" s="1900">
        <v>598</v>
      </c>
      <c r="K21" s="1900">
        <v>49</v>
      </c>
      <c r="L21" s="1924">
        <v>293</v>
      </c>
      <c r="M21" s="1900">
        <v>34</v>
      </c>
      <c r="N21" s="1924">
        <v>8663</v>
      </c>
      <c r="O21" s="1900">
        <v>264</v>
      </c>
      <c r="P21" s="1900">
        <v>35</v>
      </c>
      <c r="Q21" s="1900">
        <v>6</v>
      </c>
      <c r="R21" s="1900">
        <v>23</v>
      </c>
      <c r="S21" s="1900">
        <v>23</v>
      </c>
      <c r="T21" s="1900">
        <v>157755</v>
      </c>
      <c r="U21" s="1900">
        <v>276403</v>
      </c>
      <c r="V21" s="1909">
        <v>29.6</v>
      </c>
      <c r="W21" s="1909">
        <v>18.2</v>
      </c>
      <c r="X21" s="1909">
        <v>31.9</v>
      </c>
      <c r="Y21" s="373"/>
      <c r="Z21" s="373"/>
    </row>
    <row r="22" spans="1:26" s="63" customFormat="1" ht="18" customHeight="1">
      <c r="A22" s="1750">
        <f t="shared" si="5"/>
        <v>5</v>
      </c>
      <c r="B22" s="1715">
        <f t="shared" ref="B22:E22" si="8">I39</f>
        <v>531</v>
      </c>
      <c r="C22" s="1716">
        <f t="shared" si="8"/>
        <v>2.6</v>
      </c>
      <c r="D22" s="1717">
        <f t="shared" si="8"/>
        <v>807</v>
      </c>
      <c r="E22" s="1716">
        <f t="shared" si="8"/>
        <v>9.36</v>
      </c>
      <c r="G22" s="373"/>
      <c r="H22" s="1422">
        <v>8</v>
      </c>
      <c r="I22" s="1900">
        <v>24</v>
      </c>
      <c r="J22" s="1900">
        <v>624</v>
      </c>
      <c r="K22" s="1900">
        <v>56</v>
      </c>
      <c r="L22" s="1924">
        <v>304</v>
      </c>
      <c r="M22" s="1900">
        <v>38</v>
      </c>
      <c r="N22" s="1924">
        <v>8708</v>
      </c>
      <c r="O22" s="1900">
        <v>312</v>
      </c>
      <c r="P22" s="1900">
        <v>35</v>
      </c>
      <c r="Q22" s="1900">
        <v>7</v>
      </c>
      <c r="R22" s="1900">
        <v>23</v>
      </c>
      <c r="S22" s="1900">
        <v>23</v>
      </c>
      <c r="T22" s="1900">
        <v>153831</v>
      </c>
      <c r="U22" s="1900">
        <v>276403</v>
      </c>
      <c r="V22" s="1909">
        <v>28.6</v>
      </c>
      <c r="W22" s="1909">
        <v>17.7</v>
      </c>
      <c r="X22" s="1909">
        <v>31.7</v>
      </c>
      <c r="Y22" s="373"/>
      <c r="Z22" s="373"/>
    </row>
    <row r="23" spans="1:26" s="63" customFormat="1" ht="18" customHeight="1">
      <c r="A23" s="1750">
        <f t="shared" si="5"/>
        <v>6</v>
      </c>
      <c r="B23" s="1715">
        <f t="shared" ref="B23:E23" si="9">I40</f>
        <v>529</v>
      </c>
      <c r="C23" s="1716">
        <f t="shared" si="9"/>
        <v>2.61</v>
      </c>
      <c r="D23" s="1717">
        <f t="shared" si="9"/>
        <v>706</v>
      </c>
      <c r="E23" s="1716">
        <f t="shared" si="9"/>
        <v>8.14</v>
      </c>
      <c r="G23" s="373"/>
      <c r="H23" s="1861" t="s">
        <v>5923</v>
      </c>
      <c r="I23" s="1192"/>
      <c r="J23" s="1192"/>
      <c r="K23" s="1192"/>
      <c r="L23" s="1192"/>
      <c r="M23" s="1192"/>
      <c r="N23" s="1192"/>
      <c r="O23" s="1192"/>
      <c r="P23" s="1192"/>
      <c r="Q23" s="1192"/>
      <c r="R23" s="1192"/>
      <c r="S23" s="1192"/>
      <c r="T23" s="1192"/>
      <c r="U23" s="1192"/>
      <c r="V23" s="1192"/>
      <c r="W23" s="1192"/>
      <c r="X23" s="1192"/>
      <c r="Y23" s="373"/>
      <c r="Z23" s="110"/>
    </row>
    <row r="24" spans="1:26" s="63" customFormat="1" ht="18" customHeight="1">
      <c r="A24" s="63" t="s">
        <v>6898</v>
      </c>
      <c r="E24" s="68" t="s">
        <v>6961</v>
      </c>
      <c r="F24" s="68"/>
      <c r="G24" s="373"/>
      <c r="H24" s="2855" t="s">
        <v>5915</v>
      </c>
      <c r="I24" s="2855" t="s">
        <v>5916</v>
      </c>
      <c r="J24" s="2855" t="s">
        <v>2509</v>
      </c>
      <c r="K24" s="2855"/>
      <c r="L24" s="2855" t="s">
        <v>5917</v>
      </c>
      <c r="M24" s="2855" t="s">
        <v>5918</v>
      </c>
      <c r="N24" s="2855" t="s">
        <v>100</v>
      </c>
      <c r="O24" s="1192"/>
      <c r="P24" s="1192"/>
      <c r="Q24" s="1192"/>
      <c r="R24" s="1192"/>
      <c r="S24" s="1192"/>
      <c r="T24" s="1192"/>
      <c r="U24" s="1192"/>
      <c r="V24" s="1192"/>
      <c r="W24" s="1192"/>
      <c r="X24" s="1192"/>
      <c r="Y24" s="373"/>
    </row>
    <row r="25" spans="1:26" s="63" customFormat="1" ht="18" customHeight="1">
      <c r="G25" s="373"/>
      <c r="H25" s="2855"/>
      <c r="I25" s="2855"/>
      <c r="J25" s="1471" t="s">
        <v>4910</v>
      </c>
      <c r="K25" s="1471" t="s">
        <v>5919</v>
      </c>
      <c r="L25" s="2855"/>
      <c r="M25" s="2855"/>
      <c r="N25" s="2855"/>
      <c r="O25" s="1192"/>
      <c r="P25" s="1192"/>
      <c r="Q25" s="1192"/>
      <c r="R25" s="1192"/>
      <c r="S25" s="1192"/>
      <c r="T25" s="1192"/>
      <c r="U25" s="1192"/>
      <c r="V25" s="1192"/>
      <c r="W25" s="1192"/>
      <c r="X25" s="1192"/>
      <c r="Y25" s="373"/>
    </row>
    <row r="26" spans="1:26" s="63" customFormat="1" ht="18" customHeight="1">
      <c r="F26" s="161"/>
      <c r="G26" s="373"/>
      <c r="H26" s="1468" t="s">
        <v>7835</v>
      </c>
      <c r="I26" s="1900">
        <v>2</v>
      </c>
      <c r="J26" s="1900">
        <v>6</v>
      </c>
      <c r="K26" s="1900">
        <v>2</v>
      </c>
      <c r="L26" s="1924">
        <v>48</v>
      </c>
      <c r="M26" s="1900">
        <v>225</v>
      </c>
      <c r="N26" s="1900">
        <v>2</v>
      </c>
      <c r="O26" s="1192"/>
      <c r="P26" s="1192"/>
      <c r="Q26" s="1192"/>
      <c r="R26" s="1192"/>
      <c r="S26" s="1192"/>
      <c r="T26" s="1192"/>
      <c r="U26" s="1192"/>
      <c r="V26" s="1192"/>
      <c r="W26" s="1192"/>
      <c r="X26" s="1192"/>
      <c r="Y26" s="373"/>
    </row>
    <row r="27" spans="1:26" s="63" customFormat="1" ht="18" customHeight="1">
      <c r="A27" s="1220" t="s">
        <v>3509</v>
      </c>
      <c r="B27" s="373"/>
      <c r="C27" s="373"/>
      <c r="D27" s="373"/>
      <c r="E27" s="373"/>
      <c r="G27" s="373"/>
      <c r="H27" s="1468">
        <v>5</v>
      </c>
      <c r="I27" s="1900">
        <v>2</v>
      </c>
      <c r="J27" s="1900">
        <v>6</v>
      </c>
      <c r="K27" s="1900">
        <v>2</v>
      </c>
      <c r="L27" s="1924">
        <v>48</v>
      </c>
      <c r="M27" s="1900">
        <v>225</v>
      </c>
      <c r="N27" s="1900">
        <v>2</v>
      </c>
      <c r="O27" s="1192"/>
      <c r="P27" s="1192"/>
      <c r="Q27" s="1192"/>
      <c r="R27" s="1192"/>
      <c r="S27" s="1192"/>
      <c r="T27" s="1192"/>
      <c r="U27" s="1192"/>
      <c r="V27" s="1192"/>
      <c r="W27" s="1192"/>
      <c r="X27" s="1192"/>
      <c r="Y27" s="373"/>
    </row>
    <row r="28" spans="1:26" s="63" customFormat="1" ht="18" customHeight="1">
      <c r="A28" s="1220"/>
      <c r="B28" s="373"/>
      <c r="C28" s="373"/>
      <c r="D28" s="373"/>
      <c r="E28" s="373"/>
      <c r="F28" s="68" t="str">
        <f>K42</f>
        <v>（令和8年5月1日現在）</v>
      </c>
      <c r="G28" s="373"/>
      <c r="H28" s="1468">
        <v>6</v>
      </c>
      <c r="I28" s="1900">
        <v>2</v>
      </c>
      <c r="J28" s="1900">
        <v>6</v>
      </c>
      <c r="K28" s="1900">
        <v>2</v>
      </c>
      <c r="L28" s="1924">
        <v>40</v>
      </c>
      <c r="M28" s="1900">
        <v>225</v>
      </c>
      <c r="N28" s="1900">
        <v>2</v>
      </c>
      <c r="O28" s="1192"/>
      <c r="P28" s="1192"/>
      <c r="Q28" s="1192"/>
      <c r="R28" s="1192"/>
      <c r="S28" s="1192"/>
      <c r="T28" s="1192"/>
      <c r="U28" s="1192"/>
      <c r="V28" s="1192"/>
      <c r="W28" s="1192"/>
      <c r="X28" s="1192"/>
      <c r="Y28" s="373"/>
    </row>
    <row r="29" spans="1:26" ht="18" customHeight="1">
      <c r="A29" s="3753" t="s">
        <v>3510</v>
      </c>
      <c r="B29" s="3754" t="s">
        <v>3506</v>
      </c>
      <c r="C29" s="3755"/>
      <c r="D29" s="2824" t="s">
        <v>3505</v>
      </c>
      <c r="E29" s="2824"/>
      <c r="F29" s="187" t="s">
        <v>3507</v>
      </c>
      <c r="H29" s="1468">
        <v>7</v>
      </c>
      <c r="I29" s="1900">
        <v>1</v>
      </c>
      <c r="J29" s="1900">
        <v>4</v>
      </c>
      <c r="K29" s="1900">
        <v>1</v>
      </c>
      <c r="L29" s="1924">
        <v>25</v>
      </c>
      <c r="M29" s="1900">
        <v>160</v>
      </c>
      <c r="N29" s="1900">
        <v>1</v>
      </c>
      <c r="Z29" s="63"/>
    </row>
    <row r="30" spans="1:26" ht="25" customHeight="1">
      <c r="A30" s="3753"/>
      <c r="B30" s="1426" t="s">
        <v>3508</v>
      </c>
      <c r="C30" s="1426" t="s">
        <v>3500</v>
      </c>
      <c r="D30" s="1426" t="s">
        <v>3508</v>
      </c>
      <c r="E30" s="1426" t="s">
        <v>3500</v>
      </c>
      <c r="F30" s="1426" t="s">
        <v>3508</v>
      </c>
      <c r="H30" s="1468">
        <v>8</v>
      </c>
      <c r="I30" s="1900">
        <v>1</v>
      </c>
      <c r="J30" s="1900">
        <v>3</v>
      </c>
      <c r="K30" s="1900">
        <v>1</v>
      </c>
      <c r="L30" s="1924">
        <v>19</v>
      </c>
      <c r="M30" s="1900">
        <v>160</v>
      </c>
      <c r="N30" s="1900">
        <v>1</v>
      </c>
      <c r="Z30" s="63"/>
    </row>
    <row r="31" spans="1:26" ht="18" customHeight="1">
      <c r="A31" s="1284" t="s">
        <v>3497</v>
      </c>
      <c r="B31" s="947">
        <f>J46</f>
        <v>315</v>
      </c>
      <c r="C31" s="947">
        <f>I46</f>
        <v>45</v>
      </c>
      <c r="D31" s="947">
        <f>L46</f>
        <v>38</v>
      </c>
      <c r="E31" s="947">
        <f>K46</f>
        <v>4</v>
      </c>
      <c r="F31" s="947">
        <f>M46</f>
        <v>1029</v>
      </c>
      <c r="H31" s="1861"/>
      <c r="Z31" s="63"/>
    </row>
    <row r="32" spans="1:26" ht="18" customHeight="1">
      <c r="A32" s="1284" t="s">
        <v>3498</v>
      </c>
      <c r="B32" s="947">
        <f>J50</f>
        <v>216</v>
      </c>
      <c r="C32" s="947">
        <f>I50</f>
        <v>31</v>
      </c>
      <c r="D32" s="947">
        <f>L50</f>
        <v>5</v>
      </c>
      <c r="E32" s="947">
        <f>K50</f>
        <v>1</v>
      </c>
      <c r="F32" s="947">
        <f>M50</f>
        <v>266</v>
      </c>
      <c r="H32" s="1188" t="s">
        <v>5212</v>
      </c>
      <c r="I32" s="1437"/>
      <c r="J32" s="1189" t="s">
        <v>4618</v>
      </c>
      <c r="K32" s="1525" t="s">
        <v>2601</v>
      </c>
      <c r="L32" s="1932"/>
    </row>
    <row r="33" spans="1:26" ht="18" customHeight="1">
      <c r="A33" s="1213"/>
      <c r="F33" s="68" t="s">
        <v>3511</v>
      </c>
      <c r="H33" s="1405"/>
      <c r="J33" s="1189" t="s">
        <v>4619</v>
      </c>
      <c r="K33" s="1460" t="s">
        <v>5280</v>
      </c>
      <c r="L33" s="1874" t="str">
        <f>HYPERLINK("#", "統計表リンク")</f>
        <v>統計表リンク</v>
      </c>
    </row>
    <row r="34" spans="1:26" ht="18" customHeight="1">
      <c r="A34" s="1213"/>
      <c r="H34" s="3653" t="s">
        <v>0</v>
      </c>
      <c r="I34" s="3650" t="s">
        <v>2600</v>
      </c>
      <c r="J34" s="2831"/>
      <c r="K34" s="3650" t="s">
        <v>2599</v>
      </c>
      <c r="L34" s="2831"/>
    </row>
    <row r="35" spans="1:26" ht="18" customHeight="1">
      <c r="A35" s="1220" t="s">
        <v>3536</v>
      </c>
      <c r="B35" s="1212"/>
      <c r="E35" s="69" t="s">
        <v>3537</v>
      </c>
      <c r="H35" s="3654"/>
      <c r="I35" s="1912" t="s">
        <v>6730</v>
      </c>
      <c r="J35" s="1915" t="s">
        <v>6731</v>
      </c>
      <c r="K35" s="1912" t="s">
        <v>6732</v>
      </c>
      <c r="L35" s="1915" t="s">
        <v>6733</v>
      </c>
      <c r="Y35" s="110"/>
    </row>
    <row r="36" spans="1:26" ht="18" customHeight="1">
      <c r="A36" s="161"/>
      <c r="B36" s="161"/>
      <c r="C36" s="68" t="str">
        <f>K52</f>
        <v>（令和8年5月1日現在）</v>
      </c>
      <c r="D36" s="63"/>
      <c r="E36" s="69"/>
      <c r="F36" s="172" t="str">
        <f>K58</f>
        <v>（令和7年度）</v>
      </c>
      <c r="G36" s="110"/>
      <c r="H36" s="2321" t="s">
        <v>8046</v>
      </c>
      <c r="I36" s="2322">
        <v>196</v>
      </c>
      <c r="J36" s="2323">
        <v>0.95</v>
      </c>
      <c r="K36" s="2324">
        <v>433</v>
      </c>
      <c r="L36" s="2323">
        <v>5.0199999999999996</v>
      </c>
      <c r="M36" s="1932"/>
      <c r="Y36" s="63"/>
    </row>
    <row r="37" spans="1:26" s="63" customFormat="1" ht="25" customHeight="1">
      <c r="A37" s="1221" t="s">
        <v>1291</v>
      </c>
      <c r="B37" s="1426" t="s">
        <v>3508</v>
      </c>
      <c r="C37" s="1426" t="s">
        <v>3500</v>
      </c>
      <c r="D37" s="373"/>
      <c r="E37" s="1221" t="s">
        <v>1291</v>
      </c>
      <c r="F37" s="1426" t="s">
        <v>4393</v>
      </c>
      <c r="H37" s="2321">
        <v>3</v>
      </c>
      <c r="I37" s="2322">
        <v>318</v>
      </c>
      <c r="J37" s="2323">
        <v>1.54</v>
      </c>
      <c r="K37" s="2324">
        <v>648</v>
      </c>
      <c r="L37" s="2323">
        <v>7.38</v>
      </c>
      <c r="M37" s="1192"/>
      <c r="N37" s="1192"/>
      <c r="O37" s="1192"/>
      <c r="P37" s="1192"/>
      <c r="Q37" s="1192"/>
      <c r="R37" s="1192"/>
      <c r="S37" s="1192"/>
      <c r="T37" s="1192"/>
      <c r="U37" s="1192"/>
      <c r="V37" s="1192"/>
      <c r="W37" s="1192"/>
      <c r="X37" s="1192"/>
      <c r="Z37" s="373"/>
    </row>
    <row r="38" spans="1:26" ht="18" customHeight="1">
      <c r="A38" s="1284" t="s">
        <v>3497</v>
      </c>
      <c r="B38" s="947">
        <f>J56</f>
        <v>112</v>
      </c>
      <c r="C38" s="947">
        <f>I56</f>
        <v>7</v>
      </c>
      <c r="E38" s="1284" t="s">
        <v>3497</v>
      </c>
      <c r="F38" s="947">
        <f>I62</f>
        <v>108</v>
      </c>
      <c r="G38" s="63"/>
      <c r="H38" s="2321">
        <v>4</v>
      </c>
      <c r="I38" s="2322">
        <v>482</v>
      </c>
      <c r="J38" s="2323">
        <v>2.33</v>
      </c>
      <c r="K38" s="2324">
        <v>763</v>
      </c>
      <c r="L38" s="2323">
        <v>8.73</v>
      </c>
      <c r="Y38" s="63"/>
    </row>
    <row r="39" spans="1:26" ht="18" customHeight="1">
      <c r="A39" s="1284" t="s">
        <v>3498</v>
      </c>
      <c r="B39" s="947">
        <f>L56</f>
        <v>91</v>
      </c>
      <c r="C39" s="947">
        <f>K56</f>
        <v>6</v>
      </c>
      <c r="E39" s="1284" t="s">
        <v>3498</v>
      </c>
      <c r="F39" s="947">
        <f>J62</f>
        <v>65</v>
      </c>
      <c r="G39" s="63"/>
      <c r="H39" s="2321">
        <v>5</v>
      </c>
      <c r="I39" s="2322">
        <v>531</v>
      </c>
      <c r="J39" s="2323">
        <v>2.6</v>
      </c>
      <c r="K39" s="2324">
        <v>807</v>
      </c>
      <c r="L39" s="2323">
        <v>9.36</v>
      </c>
      <c r="M39" s="1932"/>
      <c r="Y39" s="63"/>
    </row>
    <row r="40" spans="1:26" ht="18" customHeight="1">
      <c r="C40" s="68" t="s">
        <v>3511</v>
      </c>
      <c r="F40" s="68" t="s">
        <v>7263</v>
      </c>
      <c r="G40" s="63"/>
      <c r="H40" s="2325">
        <v>6</v>
      </c>
      <c r="I40" s="2326">
        <v>529</v>
      </c>
      <c r="J40" s="2327">
        <v>2.61</v>
      </c>
      <c r="K40" s="2328">
        <v>706</v>
      </c>
      <c r="L40" s="2327">
        <v>8.14</v>
      </c>
      <c r="Y40" s="63"/>
      <c r="Z40" s="63"/>
    </row>
    <row r="41" spans="1:26" ht="18" customHeight="1">
      <c r="G41" s="63"/>
      <c r="Y41" s="63"/>
    </row>
    <row r="42" spans="1:26" ht="18" customHeight="1">
      <c r="H42" s="1188" t="s">
        <v>5213</v>
      </c>
      <c r="I42" s="1437"/>
      <c r="J42" s="1189" t="s">
        <v>4618</v>
      </c>
      <c r="K42" s="1525" t="str">
        <f>設定!$B$15</f>
        <v>（令和8年5月1日現在）</v>
      </c>
      <c r="Y42" s="63"/>
    </row>
    <row r="43" spans="1:26" ht="18" customHeight="1">
      <c r="H43" s="1875" t="s">
        <v>5921</v>
      </c>
      <c r="I43" s="1437"/>
      <c r="J43" s="1189" t="s">
        <v>4619</v>
      </c>
      <c r="K43" s="1460" t="s">
        <v>5281</v>
      </c>
      <c r="L43" s="1874" t="str">
        <f>HYPERLINK("#", "統計表リンク")</f>
        <v>統計表リンク</v>
      </c>
      <c r="Y43" s="63"/>
    </row>
    <row r="44" spans="1:26" ht="18" customHeight="1">
      <c r="H44" s="3653" t="s">
        <v>5618</v>
      </c>
      <c r="I44" s="3650" t="s">
        <v>5926</v>
      </c>
      <c r="J44" s="2831"/>
      <c r="K44" s="3648" t="s">
        <v>5927</v>
      </c>
      <c r="L44" s="3649"/>
      <c r="M44" s="1478" t="s">
        <v>5928</v>
      </c>
    </row>
    <row r="45" spans="1:26" ht="18" customHeight="1">
      <c r="H45" s="3654"/>
      <c r="I45" s="1422" t="s">
        <v>5929</v>
      </c>
      <c r="J45" s="1422" t="s">
        <v>5930</v>
      </c>
      <c r="K45" s="1864" t="s">
        <v>5929</v>
      </c>
      <c r="L45" s="1870" t="s">
        <v>5930</v>
      </c>
      <c r="M45" s="1422" t="s">
        <v>5930</v>
      </c>
    </row>
    <row r="46" spans="1:26" ht="18" customHeight="1">
      <c r="H46" s="1422" t="s">
        <v>5694</v>
      </c>
      <c r="I46" s="1524">
        <v>45</v>
      </c>
      <c r="J46" s="1524">
        <v>315</v>
      </c>
      <c r="K46" s="1881">
        <v>4</v>
      </c>
      <c r="L46" s="1882">
        <v>38</v>
      </c>
      <c r="M46" s="1524">
        <v>1029</v>
      </c>
    </row>
    <row r="47" spans="1:26" ht="18" customHeight="1">
      <c r="H47" s="1875" t="s">
        <v>5922</v>
      </c>
      <c r="I47" s="1875"/>
      <c r="J47" s="1875"/>
      <c r="K47" s="1935"/>
      <c r="L47" s="1868"/>
      <c r="M47" s="1875"/>
    </row>
    <row r="48" spans="1:26" ht="18" customHeight="1">
      <c r="H48" s="3759" t="s">
        <v>5931</v>
      </c>
      <c r="I48" s="3760" t="s">
        <v>5932</v>
      </c>
      <c r="J48" s="3760"/>
      <c r="K48" s="3760" t="s">
        <v>5933</v>
      </c>
      <c r="L48" s="3760"/>
      <c r="M48" s="1939" t="s">
        <v>5934</v>
      </c>
    </row>
    <row r="49" spans="7:25" ht="18" customHeight="1">
      <c r="H49" s="3759"/>
      <c r="I49" s="1871" t="s">
        <v>5935</v>
      </c>
      <c r="J49" s="1871" t="s">
        <v>5937</v>
      </c>
      <c r="K49" s="1871" t="s">
        <v>5935</v>
      </c>
      <c r="L49" s="1871" t="s">
        <v>5937</v>
      </c>
      <c r="M49" s="1871" t="s">
        <v>5937</v>
      </c>
    </row>
    <row r="50" spans="7:25" ht="18" customHeight="1">
      <c r="H50" s="1422" t="s">
        <v>5694</v>
      </c>
      <c r="I50" s="1524">
        <v>31</v>
      </c>
      <c r="J50" s="1524">
        <v>216</v>
      </c>
      <c r="K50" s="1881">
        <v>1</v>
      </c>
      <c r="L50" s="1882">
        <v>5</v>
      </c>
      <c r="M50" s="1524">
        <v>266</v>
      </c>
    </row>
    <row r="51" spans="7:25" ht="18" customHeight="1">
      <c r="G51" s="68"/>
      <c r="H51" s="1861"/>
      <c r="I51" s="1861"/>
      <c r="J51" s="1861"/>
      <c r="K51" s="1861"/>
      <c r="L51" s="1861"/>
      <c r="M51" s="1861"/>
    </row>
    <row r="52" spans="7:25" ht="18" customHeight="1">
      <c r="H52" s="1188" t="s">
        <v>5214</v>
      </c>
      <c r="I52" s="1437"/>
      <c r="J52" s="1189" t="s">
        <v>4618</v>
      </c>
      <c r="K52" s="1525" t="str">
        <f>設定!$B$15</f>
        <v>（令和8年5月1日現在）</v>
      </c>
    </row>
    <row r="53" spans="7:25" ht="18" customHeight="1">
      <c r="G53" s="69"/>
      <c r="H53" s="1405"/>
      <c r="J53" s="1189" t="s">
        <v>4619</v>
      </c>
      <c r="K53" s="1460" t="s">
        <v>5539</v>
      </c>
      <c r="L53" s="1874" t="str">
        <f>HYPERLINK("#", "統計表リンク")</f>
        <v>統計表リンク</v>
      </c>
    </row>
    <row r="54" spans="7:25" ht="18" customHeight="1">
      <c r="G54" s="69"/>
      <c r="H54" s="3767" t="s">
        <v>5618</v>
      </c>
      <c r="I54" s="3763" t="s">
        <v>5938</v>
      </c>
      <c r="J54" s="3764"/>
      <c r="K54" s="3765" t="s">
        <v>5939</v>
      </c>
      <c r="L54" s="3766"/>
    </row>
    <row r="55" spans="7:25" ht="18" customHeight="1">
      <c r="G55" s="69"/>
      <c r="H55" s="3768"/>
      <c r="I55" s="1936" t="s">
        <v>5929</v>
      </c>
      <c r="J55" s="1936" t="s">
        <v>5930</v>
      </c>
      <c r="K55" s="1937" t="s">
        <v>5929</v>
      </c>
      <c r="L55" s="1938" t="s">
        <v>5936</v>
      </c>
    </row>
    <row r="56" spans="7:25" ht="18" customHeight="1">
      <c r="G56" s="69"/>
      <c r="H56" s="1422" t="s">
        <v>5885</v>
      </c>
      <c r="I56" s="1559">
        <v>7</v>
      </c>
      <c r="J56" s="1559">
        <v>112</v>
      </c>
      <c r="K56" s="1940">
        <v>6</v>
      </c>
      <c r="L56" s="1941">
        <v>91</v>
      </c>
    </row>
    <row r="57" spans="7:25" ht="18" customHeight="1">
      <c r="G57" s="1228"/>
      <c r="Y57" s="63"/>
    </row>
    <row r="58" spans="7:25" ht="18" customHeight="1">
      <c r="G58" s="1109"/>
      <c r="H58" s="1188" t="s">
        <v>5215</v>
      </c>
      <c r="I58" s="1437"/>
      <c r="J58" s="1189" t="s">
        <v>4618</v>
      </c>
      <c r="K58" s="1525" t="str">
        <f>設定!$B$11</f>
        <v>（令和7年度）</v>
      </c>
    </row>
    <row r="59" spans="7:25" ht="18" customHeight="1">
      <c r="H59" s="1405"/>
      <c r="J59" s="1189" t="s">
        <v>4619</v>
      </c>
      <c r="K59" s="1460" t="s">
        <v>5539</v>
      </c>
      <c r="L59" s="1874" t="str">
        <f>HYPERLINK("#", "統計表リンク")</f>
        <v>統計表リンク</v>
      </c>
    </row>
    <row r="60" spans="7:25" ht="18" customHeight="1">
      <c r="H60" s="3761" t="s">
        <v>5442</v>
      </c>
      <c r="I60" s="3763" t="s">
        <v>5940</v>
      </c>
      <c r="J60" s="3764"/>
    </row>
    <row r="61" spans="7:25" ht="18" customHeight="1">
      <c r="H61" s="3762"/>
      <c r="I61" s="1936" t="s">
        <v>5938</v>
      </c>
      <c r="J61" s="1936" t="s">
        <v>5939</v>
      </c>
    </row>
    <row r="62" spans="7:25" ht="18" customHeight="1">
      <c r="H62" s="1422" t="s">
        <v>5941</v>
      </c>
      <c r="I62" s="1559">
        <v>108</v>
      </c>
      <c r="J62" s="1559">
        <v>65</v>
      </c>
    </row>
    <row r="63" spans="7:25" ht="18" customHeight="1"/>
    <row r="64" spans="7:25" ht="18" customHeight="1"/>
    <row r="65" ht="18" customHeight="1"/>
    <row r="66" ht="18" customHeight="1"/>
    <row r="67" ht="18" customHeight="1"/>
    <row r="68" ht="18" customHeight="1"/>
    <row r="69" ht="18" customHeight="1"/>
    <row r="70" ht="18" customHeight="1"/>
    <row r="71" ht="18" customHeight="1"/>
    <row r="72" ht="18" customHeight="1"/>
  </sheetData>
  <sheetProtection algorithmName="SHA-512" hashValue="+G3KNcGpRLExP9q24a1Ao99LK6C9y7rGss0qzXyh/7nHGPdLylzJWqy6c/7UHCTr3ujN++uDAszVCbKJxm05OQ==" saltValue="CKy89FJG7t6Je7Qk9w4Vhw==" spinCount="100000" sheet="1" objects="1" scenarios="1"/>
  <customSheetViews>
    <customSheetView guid="{0048CC1A-5574-4F72-829A-CCCEAA565538}" showPageBreaks="1" fitToPage="1" printArea="1" view="pageBreakPreview" topLeftCell="A14">
      <selection activeCell="K25" sqref="K25"/>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14">
      <selection activeCell="K25" sqref="K25"/>
      <pageMargins left="0.78740157480314965" right="0.78740157480314965" top="0.98425196850393704" bottom="0.98425196850393704" header="0.51181102362204722" footer="0.51181102362204722"/>
      <printOptions horizontalCentered="1"/>
      <headerFooter alignWithMargins="0"/>
    </customSheetView>
  </customSheetViews>
  <mergeCells count="55">
    <mergeCell ref="H48:H49"/>
    <mergeCell ref="I48:J48"/>
    <mergeCell ref="K48:L48"/>
    <mergeCell ref="H60:H61"/>
    <mergeCell ref="I60:J60"/>
    <mergeCell ref="K54:L54"/>
    <mergeCell ref="I54:J54"/>
    <mergeCell ref="H54:H55"/>
    <mergeCell ref="N24:N25"/>
    <mergeCell ref="K34:L34"/>
    <mergeCell ref="I34:J34"/>
    <mergeCell ref="H34:H35"/>
    <mergeCell ref="K44:L44"/>
    <mergeCell ref="I44:J44"/>
    <mergeCell ref="H44:H45"/>
    <mergeCell ref="H24:H25"/>
    <mergeCell ref="I24:I25"/>
    <mergeCell ref="J24:K24"/>
    <mergeCell ref="L24:L25"/>
    <mergeCell ref="M24:M25"/>
    <mergeCell ref="V8:V9"/>
    <mergeCell ref="W8:X8"/>
    <mergeCell ref="H16:H17"/>
    <mergeCell ref="I16:I17"/>
    <mergeCell ref="J16:K16"/>
    <mergeCell ref="L16:M16"/>
    <mergeCell ref="N16:O16"/>
    <mergeCell ref="P16:Q16"/>
    <mergeCell ref="R16:R17"/>
    <mergeCell ref="S16:S17"/>
    <mergeCell ref="T16:T17"/>
    <mergeCell ref="U16:U17"/>
    <mergeCell ref="V16:V17"/>
    <mergeCell ref="W16:X16"/>
    <mergeCell ref="P8:Q8"/>
    <mergeCell ref="R8:R9"/>
    <mergeCell ref="S8:S9"/>
    <mergeCell ref="T8:T9"/>
    <mergeCell ref="U8:U9"/>
    <mergeCell ref="H8:H9"/>
    <mergeCell ref="I8:I9"/>
    <mergeCell ref="J8:K8"/>
    <mergeCell ref="L8:M8"/>
    <mergeCell ref="N8:O8"/>
    <mergeCell ref="A29:A30"/>
    <mergeCell ref="B29:C29"/>
    <mergeCell ref="D29:E29"/>
    <mergeCell ref="A1:C1"/>
    <mergeCell ref="A2:C2"/>
    <mergeCell ref="A5:A6"/>
    <mergeCell ref="B5:C5"/>
    <mergeCell ref="D5:E5"/>
    <mergeCell ref="A17:A18"/>
    <mergeCell ref="B17:C17"/>
    <mergeCell ref="D17:E17"/>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Y43"/>
  <sheetViews>
    <sheetView view="pageBreakPreview" zoomScaleNormal="100" zoomScaleSheetLayoutView="100" workbookViewId="0">
      <selection activeCell="O11" sqref="O11"/>
    </sheetView>
  </sheetViews>
  <sheetFormatPr defaultColWidth="9" defaultRowHeight="21" customHeight="1"/>
  <cols>
    <col min="1" max="1" width="18.58203125" style="63" customWidth="1"/>
    <col min="2" max="2" width="6.58203125" style="63" customWidth="1"/>
    <col min="3" max="3" width="15.58203125" style="63" customWidth="1"/>
    <col min="4" max="5" width="12.58203125" style="63" customWidth="1"/>
    <col min="6" max="7" width="11.58203125" style="63" customWidth="1"/>
    <col min="8" max="8" width="5.33203125" style="1004" customWidth="1"/>
    <col min="9" max="9" width="15" style="1932" hidden="1" customWidth="1"/>
    <col min="10" max="14" width="10.58203125" style="1932" hidden="1" customWidth="1"/>
    <col min="15" max="15" width="10.58203125" style="1932" customWidth="1"/>
    <col min="16" max="17" width="10.58203125" style="1004" customWidth="1"/>
    <col min="18" max="21" width="10.58203125" style="63" customWidth="1"/>
    <col min="22" max="16384" width="9" style="63"/>
  </cols>
  <sheetData>
    <row r="1" spans="1:25" s="109" customFormat="1" ht="20.149999999999999" customHeight="1">
      <c r="A1" s="2850" t="str">
        <f>HYPERLINK("#", "【目次に戻る】")</f>
        <v>【目次に戻る】</v>
      </c>
      <c r="B1" s="2850"/>
      <c r="C1" s="2850"/>
      <c r="D1" s="2850"/>
      <c r="E1" s="2850"/>
      <c r="F1" s="1181"/>
      <c r="G1" s="1181"/>
      <c r="H1" s="1181"/>
      <c r="I1" s="1901"/>
      <c r="J1" s="1901"/>
      <c r="K1" s="1901"/>
      <c r="L1" s="1901"/>
      <c r="M1" s="1901"/>
      <c r="N1" s="1901"/>
      <c r="O1" s="1901"/>
      <c r="P1" s="1181"/>
      <c r="Q1" s="1181"/>
      <c r="R1" s="1181"/>
      <c r="S1" s="1181"/>
      <c r="T1" s="1181"/>
      <c r="U1" s="1181"/>
      <c r="V1" s="1181"/>
      <c r="W1" s="1181"/>
      <c r="X1" s="1181"/>
      <c r="Y1" s="1181"/>
    </row>
    <row r="2" spans="1:25" s="109" customFormat="1" ht="20.149999999999999" customHeight="1">
      <c r="A2" s="2850" t="str">
        <f>HYPERLINK("#", "【業務所管課別目次に戻る】")</f>
        <v>【業務所管課別目次に戻る】</v>
      </c>
      <c r="B2" s="2850"/>
      <c r="C2" s="2850"/>
      <c r="D2" s="2850"/>
      <c r="E2" s="2850"/>
      <c r="F2" s="1181"/>
      <c r="G2" s="1181"/>
      <c r="H2" s="1181"/>
      <c r="I2" s="1901"/>
      <c r="J2" s="1901"/>
      <c r="K2" s="1901"/>
      <c r="L2" s="1901"/>
      <c r="M2" s="1901"/>
      <c r="N2" s="1901"/>
      <c r="O2" s="1901"/>
      <c r="P2" s="1181"/>
      <c r="Q2" s="1181"/>
      <c r="R2" s="1181"/>
      <c r="S2" s="1181"/>
      <c r="T2" s="1181"/>
      <c r="U2" s="1181"/>
      <c r="V2" s="1181"/>
      <c r="W2" s="1181"/>
      <c r="X2" s="1181"/>
      <c r="Y2" s="1181"/>
    </row>
    <row r="3" spans="1:25" ht="18" customHeight="1">
      <c r="A3" s="110" t="s">
        <v>2598</v>
      </c>
      <c r="B3" s="110"/>
      <c r="G3" s="68" t="str">
        <f>L3</f>
        <v>（令和8年5月1日現在）</v>
      </c>
      <c r="I3" s="1188" t="s">
        <v>5072</v>
      </c>
      <c r="J3" s="1437"/>
      <c r="K3" s="1189" t="s">
        <v>4618</v>
      </c>
      <c r="L3" s="1525" t="str">
        <f>設定!$B$15</f>
        <v>（令和8年5月1日現在）</v>
      </c>
    </row>
    <row r="4" spans="1:25" ht="30" customHeight="1">
      <c r="A4" s="3230" t="s">
        <v>399</v>
      </c>
      <c r="B4" s="3231"/>
      <c r="C4" s="300" t="s">
        <v>398</v>
      </c>
      <c r="D4" s="300" t="s">
        <v>2597</v>
      </c>
      <c r="E4" s="1227" t="s">
        <v>3535</v>
      </c>
      <c r="F4" s="1225" t="s">
        <v>3534</v>
      </c>
      <c r="G4" s="1226" t="s">
        <v>3533</v>
      </c>
      <c r="I4" s="1405"/>
      <c r="J4" s="1192"/>
      <c r="K4" s="1189" t="s">
        <v>4619</v>
      </c>
      <c r="L4" s="1460" t="s">
        <v>5282</v>
      </c>
      <c r="M4" s="1874" t="str">
        <f>HYPERLINK("#", "統計表リンク")</f>
        <v>統計表リンク</v>
      </c>
    </row>
    <row r="5" spans="1:25" ht="18" customHeight="1">
      <c r="A5" s="3775" t="s">
        <v>2596</v>
      </c>
      <c r="B5" s="3776"/>
      <c r="C5" s="1007" t="s">
        <v>2595</v>
      </c>
      <c r="D5" s="1006">
        <v>14622</v>
      </c>
      <c r="E5" s="1005">
        <f>L6</f>
        <v>13759</v>
      </c>
      <c r="F5" s="602">
        <f>N6</f>
        <v>939</v>
      </c>
      <c r="G5" s="602">
        <f>M6</f>
        <v>24</v>
      </c>
      <c r="I5" s="1553" t="s">
        <v>399</v>
      </c>
      <c r="J5" s="1553" t="s">
        <v>398</v>
      </c>
      <c r="K5" s="1553" t="s">
        <v>5942</v>
      </c>
      <c r="L5" s="1553" t="s">
        <v>5943</v>
      </c>
      <c r="M5" s="1553" t="s">
        <v>2510</v>
      </c>
      <c r="N5" s="1553" t="s">
        <v>5908</v>
      </c>
    </row>
    <row r="6" spans="1:25" ht="18" customHeight="1">
      <c r="A6" s="3779" t="s">
        <v>2594</v>
      </c>
      <c r="B6" s="131" t="s">
        <v>3541</v>
      </c>
      <c r="C6" s="3769" t="s">
        <v>2593</v>
      </c>
      <c r="D6" s="3771">
        <v>14622</v>
      </c>
      <c r="E6" s="3773">
        <f>L7</f>
        <v>12538</v>
      </c>
      <c r="F6" s="602">
        <f t="shared" ref="F6:F18" si="0">N7</f>
        <v>679</v>
      </c>
      <c r="G6" s="602">
        <f t="shared" ref="G6:G18" si="1">M7</f>
        <v>18</v>
      </c>
      <c r="I6" s="1651" t="s">
        <v>2596</v>
      </c>
      <c r="J6" s="1944" t="s">
        <v>2595</v>
      </c>
      <c r="K6" s="1943">
        <v>14622</v>
      </c>
      <c r="L6" s="2203">
        <v>13759</v>
      </c>
      <c r="M6" s="1934">
        <v>24</v>
      </c>
      <c r="N6" s="1934">
        <v>939</v>
      </c>
    </row>
    <row r="7" spans="1:25" ht="18" customHeight="1">
      <c r="A7" s="3779"/>
      <c r="B7" s="131" t="s">
        <v>3542</v>
      </c>
      <c r="C7" s="3770"/>
      <c r="D7" s="3772"/>
      <c r="E7" s="3774"/>
      <c r="F7" s="602">
        <f t="shared" si="0"/>
        <v>71</v>
      </c>
      <c r="G7" s="602">
        <f t="shared" si="1"/>
        <v>4</v>
      </c>
      <c r="I7" s="1651" t="s">
        <v>8047</v>
      </c>
      <c r="J7" s="1944" t="s">
        <v>2593</v>
      </c>
      <c r="K7" s="1943">
        <v>14622</v>
      </c>
      <c r="L7" s="2203">
        <v>12538</v>
      </c>
      <c r="M7" s="1934">
        <v>18</v>
      </c>
      <c r="N7" s="1934">
        <v>679</v>
      </c>
    </row>
    <row r="8" spans="1:25" ht="18" customHeight="1">
      <c r="A8" s="3779" t="s">
        <v>2592</v>
      </c>
      <c r="B8" s="131" t="s">
        <v>3541</v>
      </c>
      <c r="C8" s="3769" t="s">
        <v>2591</v>
      </c>
      <c r="D8" s="1235">
        <v>22737</v>
      </c>
      <c r="E8" s="3773">
        <f>L9</f>
        <v>16179</v>
      </c>
      <c r="F8" s="602">
        <f t="shared" si="0"/>
        <v>583</v>
      </c>
      <c r="G8" s="602">
        <f t="shared" si="1"/>
        <v>18</v>
      </c>
      <c r="I8" s="1651" t="s">
        <v>8048</v>
      </c>
      <c r="J8" s="1944" t="s">
        <v>4191</v>
      </c>
      <c r="K8" s="1943" t="s">
        <v>4191</v>
      </c>
      <c r="L8" s="2203" t="s">
        <v>4191</v>
      </c>
      <c r="M8" s="1934">
        <v>4</v>
      </c>
      <c r="N8" s="1934">
        <v>71</v>
      </c>
    </row>
    <row r="9" spans="1:25" ht="18" customHeight="1">
      <c r="A9" s="3779"/>
      <c r="B9" s="131" t="s">
        <v>3542</v>
      </c>
      <c r="C9" s="3770"/>
      <c r="D9" s="1235">
        <v>17624</v>
      </c>
      <c r="E9" s="3774"/>
      <c r="F9" s="602">
        <f t="shared" si="0"/>
        <v>34</v>
      </c>
      <c r="G9" s="602">
        <f t="shared" si="1"/>
        <v>6</v>
      </c>
      <c r="I9" s="1651" t="s">
        <v>5944</v>
      </c>
      <c r="J9" s="1944" t="s">
        <v>2591</v>
      </c>
      <c r="K9" s="1943">
        <v>22737</v>
      </c>
      <c r="L9" s="2203">
        <v>16179</v>
      </c>
      <c r="M9" s="1934">
        <v>18</v>
      </c>
      <c r="N9" s="1934">
        <v>583</v>
      </c>
    </row>
    <row r="10" spans="1:25" ht="18" customHeight="1">
      <c r="A10" s="3779" t="s">
        <v>6784</v>
      </c>
      <c r="B10" s="3779"/>
      <c r="C10" s="137" t="s">
        <v>2587</v>
      </c>
      <c r="D10" s="1236">
        <v>13058</v>
      </c>
      <c r="E10" s="1005">
        <f>L11</f>
        <v>16428</v>
      </c>
      <c r="F10" s="602">
        <f t="shared" si="0"/>
        <v>21</v>
      </c>
      <c r="G10" s="602">
        <f t="shared" si="1"/>
        <v>4</v>
      </c>
      <c r="I10" s="1651" t="s">
        <v>8049</v>
      </c>
      <c r="J10" s="1944" t="s">
        <v>4191</v>
      </c>
      <c r="K10" s="1943">
        <v>17624</v>
      </c>
      <c r="L10" s="2203" t="s">
        <v>4191</v>
      </c>
      <c r="M10" s="1934">
        <v>6</v>
      </c>
      <c r="N10" s="1934">
        <v>34</v>
      </c>
    </row>
    <row r="11" spans="1:25" ht="18" customHeight="1">
      <c r="A11" s="3779" t="s">
        <v>2590</v>
      </c>
      <c r="B11" s="131" t="s">
        <v>3541</v>
      </c>
      <c r="C11" s="3769" t="s">
        <v>2589</v>
      </c>
      <c r="D11" s="3771">
        <v>17624</v>
      </c>
      <c r="E11" s="3773">
        <f>L12</f>
        <v>18660</v>
      </c>
      <c r="F11" s="602">
        <f t="shared" si="0"/>
        <v>394</v>
      </c>
      <c r="G11" s="602">
        <f t="shared" si="1"/>
        <v>12</v>
      </c>
      <c r="I11" s="1651" t="s">
        <v>8050</v>
      </c>
      <c r="J11" s="1944" t="s">
        <v>2587</v>
      </c>
      <c r="K11" s="1943">
        <v>13058</v>
      </c>
      <c r="L11" s="2203">
        <v>16428</v>
      </c>
      <c r="M11" s="1934">
        <v>4</v>
      </c>
      <c r="N11" s="1934">
        <v>21</v>
      </c>
    </row>
    <row r="12" spans="1:25" ht="18" customHeight="1">
      <c r="A12" s="3779"/>
      <c r="B12" s="131" t="s">
        <v>3542</v>
      </c>
      <c r="C12" s="3770"/>
      <c r="D12" s="3772"/>
      <c r="E12" s="3774"/>
      <c r="F12" s="602">
        <f t="shared" si="0"/>
        <v>59</v>
      </c>
      <c r="G12" s="602">
        <f t="shared" si="1"/>
        <v>4</v>
      </c>
      <c r="I12" s="1651" t="s">
        <v>5945</v>
      </c>
      <c r="J12" s="1944" t="s">
        <v>2589</v>
      </c>
      <c r="K12" s="1943">
        <v>17624</v>
      </c>
      <c r="L12" s="2203">
        <v>18660</v>
      </c>
      <c r="M12" s="1934">
        <v>12</v>
      </c>
      <c r="N12" s="1934">
        <v>394</v>
      </c>
    </row>
    <row r="13" spans="1:25" ht="18" customHeight="1">
      <c r="A13" s="3777" t="s">
        <v>2588</v>
      </c>
      <c r="B13" s="3778"/>
      <c r="C13" s="1007" t="s">
        <v>2587</v>
      </c>
      <c r="D13" s="1006">
        <v>39173</v>
      </c>
      <c r="E13" s="1005">
        <f t="shared" ref="E13:E18" si="2">L14</f>
        <v>16428</v>
      </c>
      <c r="F13" s="602">
        <f t="shared" si="0"/>
        <v>571</v>
      </c>
      <c r="G13" s="602">
        <f t="shared" si="1"/>
        <v>15</v>
      </c>
      <c r="I13" s="1651" t="s">
        <v>8051</v>
      </c>
      <c r="J13" s="1944" t="s">
        <v>4191</v>
      </c>
      <c r="K13" s="1943" t="s">
        <v>4191</v>
      </c>
      <c r="L13" s="2203" t="s">
        <v>4191</v>
      </c>
      <c r="M13" s="1934">
        <v>4</v>
      </c>
      <c r="N13" s="1934">
        <v>59</v>
      </c>
    </row>
    <row r="14" spans="1:25" ht="18" customHeight="1">
      <c r="A14" s="3775" t="s">
        <v>2586</v>
      </c>
      <c r="B14" s="3776"/>
      <c r="C14" s="1007" t="s">
        <v>2585</v>
      </c>
      <c r="D14" s="1006">
        <v>22655</v>
      </c>
      <c r="E14" s="1005">
        <f t="shared" si="2"/>
        <v>9224</v>
      </c>
      <c r="F14" s="602">
        <f t="shared" si="0"/>
        <v>32</v>
      </c>
      <c r="G14" s="602">
        <f t="shared" si="1"/>
        <v>14</v>
      </c>
      <c r="I14" s="1651" t="s">
        <v>8052</v>
      </c>
      <c r="J14" s="1944" t="s">
        <v>2587</v>
      </c>
      <c r="K14" s="1943">
        <v>39173</v>
      </c>
      <c r="L14" s="2203">
        <v>16428</v>
      </c>
      <c r="M14" s="1934">
        <v>15</v>
      </c>
      <c r="N14" s="1934">
        <v>571</v>
      </c>
    </row>
    <row r="15" spans="1:25" ht="18" customHeight="1">
      <c r="A15" s="3775" t="s">
        <v>2584</v>
      </c>
      <c r="B15" s="3776"/>
      <c r="C15" s="1007" t="s">
        <v>2583</v>
      </c>
      <c r="D15" s="1006">
        <v>37347</v>
      </c>
      <c r="E15" s="1005">
        <f t="shared" si="2"/>
        <v>12275</v>
      </c>
      <c r="F15" s="602">
        <f t="shared" si="0"/>
        <v>159</v>
      </c>
      <c r="G15" s="602">
        <f t="shared" si="1"/>
        <v>39</v>
      </c>
      <c r="I15" s="1651" t="s">
        <v>2586</v>
      </c>
      <c r="J15" s="1944" t="s">
        <v>2585</v>
      </c>
      <c r="K15" s="1943">
        <v>22655</v>
      </c>
      <c r="L15" s="2203">
        <v>9224</v>
      </c>
      <c r="M15" s="1934">
        <v>14</v>
      </c>
      <c r="N15" s="1934">
        <v>32</v>
      </c>
    </row>
    <row r="16" spans="1:25" ht="18" customHeight="1">
      <c r="A16" s="3775" t="s">
        <v>2582</v>
      </c>
      <c r="B16" s="3776"/>
      <c r="C16" s="1007" t="s">
        <v>7236</v>
      </c>
      <c r="D16" s="1006">
        <v>28121</v>
      </c>
      <c r="E16" s="1005">
        <f t="shared" si="2"/>
        <v>10193</v>
      </c>
      <c r="F16" s="602">
        <f t="shared" si="0"/>
        <v>414</v>
      </c>
      <c r="G16" s="602">
        <f t="shared" si="1"/>
        <v>82</v>
      </c>
      <c r="I16" s="1651" t="s">
        <v>8053</v>
      </c>
      <c r="J16" s="1944" t="s">
        <v>2583</v>
      </c>
      <c r="K16" s="1943">
        <v>37347</v>
      </c>
      <c r="L16" s="2203">
        <v>12275</v>
      </c>
      <c r="M16" s="1934">
        <v>39</v>
      </c>
      <c r="N16" s="1934">
        <v>159</v>
      </c>
    </row>
    <row r="17" spans="1:17" ht="18" customHeight="1">
      <c r="A17" s="3775" t="s">
        <v>2581</v>
      </c>
      <c r="B17" s="3776"/>
      <c r="C17" s="1007" t="s">
        <v>2580</v>
      </c>
      <c r="D17" s="1006">
        <v>29312</v>
      </c>
      <c r="E17" s="1005">
        <f t="shared" si="2"/>
        <v>7651</v>
      </c>
      <c r="F17" s="602">
        <f t="shared" si="0"/>
        <v>176</v>
      </c>
      <c r="G17" s="602">
        <f t="shared" si="1"/>
        <v>27</v>
      </c>
      <c r="I17" s="1651" t="s">
        <v>8054</v>
      </c>
      <c r="J17" s="1944" t="s">
        <v>8055</v>
      </c>
      <c r="K17" s="1943">
        <v>28121</v>
      </c>
      <c r="L17" s="2203">
        <v>10193</v>
      </c>
      <c r="M17" s="1934">
        <v>82</v>
      </c>
      <c r="N17" s="1934">
        <v>414</v>
      </c>
    </row>
    <row r="18" spans="1:17" ht="18" customHeight="1">
      <c r="A18" s="3775" t="s">
        <v>2579</v>
      </c>
      <c r="B18" s="3776"/>
      <c r="C18" s="1007" t="s">
        <v>2578</v>
      </c>
      <c r="D18" s="1006">
        <v>42095</v>
      </c>
      <c r="E18" s="1005">
        <f t="shared" si="2"/>
        <v>25066.15</v>
      </c>
      <c r="F18" s="602">
        <f t="shared" si="0"/>
        <v>307</v>
      </c>
      <c r="G18" s="602">
        <f t="shared" si="1"/>
        <v>51</v>
      </c>
      <c r="I18" s="1651" t="s">
        <v>8056</v>
      </c>
      <c r="J18" s="1944" t="s">
        <v>2580</v>
      </c>
      <c r="K18" s="1943">
        <v>29312</v>
      </c>
      <c r="L18" s="2203">
        <v>7651</v>
      </c>
      <c r="M18" s="1934">
        <v>27</v>
      </c>
      <c r="N18" s="1934">
        <v>176</v>
      </c>
    </row>
    <row r="19" spans="1:17" ht="18" customHeight="1">
      <c r="G19" s="68" t="s">
        <v>2577</v>
      </c>
      <c r="I19" s="1651" t="s">
        <v>8057</v>
      </c>
      <c r="J19" s="1944" t="s">
        <v>8058</v>
      </c>
      <c r="K19" s="1943">
        <v>42095</v>
      </c>
      <c r="L19" s="2203">
        <v>25066.15</v>
      </c>
      <c r="M19" s="1934">
        <v>51</v>
      </c>
      <c r="N19" s="1934">
        <v>307</v>
      </c>
    </row>
    <row r="20" spans="1:17" s="110" customFormat="1" ht="16" customHeight="1">
      <c r="A20" s="110" t="s">
        <v>3687</v>
      </c>
      <c r="H20" s="1004"/>
      <c r="I20" s="1932"/>
      <c r="J20" s="1932"/>
      <c r="K20" s="1932"/>
      <c r="L20" s="1932"/>
      <c r="M20" s="1932"/>
      <c r="N20" s="1932"/>
      <c r="O20" s="1932"/>
      <c r="P20" s="1004"/>
    </row>
    <row r="21" spans="1:17" ht="16" customHeight="1">
      <c r="A21" s="163"/>
      <c r="G21" s="160" t="str">
        <f>L21</f>
        <v>（令和8年5月1日現在）</v>
      </c>
      <c r="H21" s="110"/>
      <c r="I21" s="1188" t="s">
        <v>5084</v>
      </c>
      <c r="J21" s="1437"/>
      <c r="K21" s="1189" t="s">
        <v>4618</v>
      </c>
      <c r="L21" s="1525" t="str">
        <f>設定!$B$15</f>
        <v>（令和8年5月1日現在）</v>
      </c>
      <c r="M21" s="1192"/>
      <c r="N21" s="1192"/>
      <c r="O21" s="1192"/>
      <c r="Q21" s="63"/>
    </row>
    <row r="22" spans="1:17" ht="25" customHeight="1">
      <c r="A22" s="2824" t="s">
        <v>399</v>
      </c>
      <c r="B22" s="2824"/>
      <c r="C22" s="1200" t="s">
        <v>398</v>
      </c>
      <c r="D22" s="1199" t="s">
        <v>6736</v>
      </c>
      <c r="E22" s="1223" t="s">
        <v>3546</v>
      </c>
      <c r="F22" s="678" t="s">
        <v>3532</v>
      </c>
      <c r="G22" s="678" t="s">
        <v>3538</v>
      </c>
      <c r="H22" s="63"/>
      <c r="I22" s="1405"/>
      <c r="J22" s="1192"/>
      <c r="K22" s="1189" t="s">
        <v>4619</v>
      </c>
      <c r="L22" s="1460" t="s">
        <v>5283</v>
      </c>
      <c r="M22" s="1874" t="str">
        <f>HYPERLINK("#", "統計表リンク")</f>
        <v>統計表リンク</v>
      </c>
      <c r="N22" s="1192"/>
      <c r="O22" s="1192"/>
      <c r="Q22" s="63"/>
    </row>
    <row r="23" spans="1:17" ht="16" customHeight="1">
      <c r="A23" s="3784" t="s">
        <v>2612</v>
      </c>
      <c r="B23" s="187" t="s">
        <v>3539</v>
      </c>
      <c r="C23" s="3782" t="s">
        <v>2611</v>
      </c>
      <c r="D23" s="2799">
        <v>15653</v>
      </c>
      <c r="E23" s="3780">
        <v>12412</v>
      </c>
      <c r="F23" s="1296">
        <f>N24</f>
        <v>278</v>
      </c>
      <c r="G23" s="947">
        <f>M24</f>
        <v>9</v>
      </c>
      <c r="H23" s="63"/>
      <c r="I23" s="1422" t="s">
        <v>399</v>
      </c>
      <c r="J23" s="1422" t="s">
        <v>398</v>
      </c>
      <c r="K23" s="1422" t="s">
        <v>5942</v>
      </c>
      <c r="L23" s="1422" t="s">
        <v>5943</v>
      </c>
      <c r="M23" s="1422" t="s">
        <v>2510</v>
      </c>
      <c r="N23" s="1422" t="s">
        <v>5908</v>
      </c>
      <c r="O23" s="1192"/>
      <c r="P23" s="110"/>
      <c r="Q23" s="63"/>
    </row>
    <row r="24" spans="1:17" ht="16" customHeight="1">
      <c r="A24" s="3785"/>
      <c r="B24" s="187" t="s">
        <v>3540</v>
      </c>
      <c r="C24" s="3783"/>
      <c r="D24" s="2800"/>
      <c r="E24" s="3781"/>
      <c r="F24" s="1296">
        <f t="shared" ref="F24:F27" si="3">N25</f>
        <v>951</v>
      </c>
      <c r="G24" s="947">
        <f t="shared" ref="G24:G27" si="4">M25</f>
        <v>30</v>
      </c>
      <c r="H24" s="63"/>
      <c r="I24" s="1651" t="s">
        <v>8059</v>
      </c>
      <c r="J24" s="1944" t="s">
        <v>2611</v>
      </c>
      <c r="K24" s="1943">
        <v>15653</v>
      </c>
      <c r="L24" s="1942">
        <v>12412</v>
      </c>
      <c r="M24" s="1934">
        <v>9</v>
      </c>
      <c r="N24" s="1934">
        <v>278</v>
      </c>
      <c r="O24" s="1192"/>
      <c r="P24" s="63"/>
      <c r="Q24" s="63"/>
    </row>
    <row r="25" spans="1:17" ht="16" customHeight="1">
      <c r="A25" s="3784" t="s">
        <v>7332</v>
      </c>
      <c r="B25" s="187" t="s">
        <v>3539</v>
      </c>
      <c r="C25" s="3782" t="s">
        <v>2610</v>
      </c>
      <c r="D25" s="2799" t="s">
        <v>2609</v>
      </c>
      <c r="E25" s="3780">
        <v>13750</v>
      </c>
      <c r="F25" s="1296">
        <f t="shared" si="3"/>
        <v>220</v>
      </c>
      <c r="G25" s="947">
        <f t="shared" si="4"/>
        <v>6</v>
      </c>
      <c r="H25" s="63"/>
      <c r="I25" s="1651" t="s">
        <v>8060</v>
      </c>
      <c r="J25" s="1944" t="s">
        <v>2611</v>
      </c>
      <c r="K25" s="1943">
        <v>15653</v>
      </c>
      <c r="L25" s="1942" t="s">
        <v>8061</v>
      </c>
      <c r="M25" s="1934">
        <v>30</v>
      </c>
      <c r="N25" s="1934">
        <v>951</v>
      </c>
      <c r="O25" s="1192"/>
      <c r="P25" s="63"/>
      <c r="Q25" s="63"/>
    </row>
    <row r="26" spans="1:17" ht="16" customHeight="1">
      <c r="A26" s="3785"/>
      <c r="B26" s="187" t="s">
        <v>3540</v>
      </c>
      <c r="C26" s="3783"/>
      <c r="D26" s="2800"/>
      <c r="E26" s="3781"/>
      <c r="F26" s="1296">
        <f t="shared" si="3"/>
        <v>823</v>
      </c>
      <c r="G26" s="947">
        <f t="shared" si="4"/>
        <v>21</v>
      </c>
      <c r="H26" s="63"/>
      <c r="I26" s="1651" t="s">
        <v>8062</v>
      </c>
      <c r="J26" s="1944" t="s">
        <v>2610</v>
      </c>
      <c r="K26" s="1943" t="s">
        <v>5946</v>
      </c>
      <c r="L26" s="1942">
        <v>13750</v>
      </c>
      <c r="M26" s="1934">
        <v>6</v>
      </c>
      <c r="N26" s="1934">
        <v>220</v>
      </c>
      <c r="O26" s="1192"/>
      <c r="P26" s="63"/>
      <c r="Q26" s="63"/>
    </row>
    <row r="27" spans="1:17" ht="22" customHeight="1">
      <c r="A27" s="2859" t="s">
        <v>7750</v>
      </c>
      <c r="B27" s="2859"/>
      <c r="C27" s="177" t="s">
        <v>2432</v>
      </c>
      <c r="D27" s="1014">
        <v>39173</v>
      </c>
      <c r="E27" s="1222">
        <v>3418</v>
      </c>
      <c r="F27" s="1296">
        <f t="shared" si="3"/>
        <v>113</v>
      </c>
      <c r="G27" s="947">
        <f t="shared" si="4"/>
        <v>3</v>
      </c>
      <c r="H27" s="63"/>
      <c r="I27" s="1651" t="s">
        <v>8063</v>
      </c>
      <c r="J27" s="1944" t="s">
        <v>2610</v>
      </c>
      <c r="K27" s="1943" t="s">
        <v>5946</v>
      </c>
      <c r="L27" s="1942" t="s">
        <v>8061</v>
      </c>
      <c r="M27" s="1934">
        <v>21</v>
      </c>
      <c r="N27" s="1934">
        <v>823</v>
      </c>
      <c r="O27" s="1192"/>
      <c r="P27" s="63"/>
      <c r="Q27" s="63"/>
    </row>
    <row r="28" spans="1:17" ht="16" customHeight="1">
      <c r="A28" s="63" t="s">
        <v>6737</v>
      </c>
      <c r="H28" s="63"/>
      <c r="I28" s="1651" t="s">
        <v>8064</v>
      </c>
      <c r="J28" s="1944" t="s">
        <v>8065</v>
      </c>
      <c r="K28" s="1943">
        <v>39173</v>
      </c>
      <c r="L28" s="1942">
        <v>3418</v>
      </c>
      <c r="M28" s="1934">
        <v>3</v>
      </c>
      <c r="N28" s="1934">
        <v>113</v>
      </c>
      <c r="O28" s="1192"/>
      <c r="P28" s="63"/>
      <c r="Q28" s="63"/>
    </row>
    <row r="29" spans="1:17" ht="16" customHeight="1">
      <c r="A29" s="63" t="s">
        <v>7333</v>
      </c>
      <c r="H29" s="63"/>
      <c r="I29" s="1192"/>
      <c r="J29" s="1192"/>
      <c r="K29" s="1192"/>
      <c r="L29" s="1192"/>
      <c r="M29" s="1192"/>
      <c r="N29" s="1192"/>
      <c r="O29" s="1192"/>
      <c r="P29" s="63"/>
      <c r="Q29" s="63"/>
    </row>
    <row r="30" spans="1:17" ht="16" customHeight="1">
      <c r="A30" s="63" t="s">
        <v>7334</v>
      </c>
      <c r="G30" s="68" t="s">
        <v>2604</v>
      </c>
      <c r="H30" s="63"/>
      <c r="I30" s="1192"/>
      <c r="J30" s="1192"/>
      <c r="K30" s="1192"/>
      <c r="L30" s="1192"/>
      <c r="M30" s="1192"/>
      <c r="N30" s="1192"/>
      <c r="O30" s="1192"/>
      <c r="P30" s="63"/>
      <c r="Q30" s="63"/>
    </row>
    <row r="31" spans="1:17" ht="18" customHeight="1">
      <c r="G31" s="68"/>
      <c r="P31" s="63"/>
    </row>
    <row r="32" spans="1:17" s="110" customFormat="1" ht="16" customHeight="1">
      <c r="A32" s="110" t="s">
        <v>3704</v>
      </c>
      <c r="I32" s="1188" t="s">
        <v>5085</v>
      </c>
      <c r="J32" s="1437"/>
      <c r="K32" s="1189" t="s">
        <v>4618</v>
      </c>
      <c r="L32" s="1525" t="str">
        <f>設定!$B$15</f>
        <v>（令和8年5月1日現在）</v>
      </c>
      <c r="M32" s="1192"/>
      <c r="N32" s="1192"/>
      <c r="O32" s="1192"/>
      <c r="P32" s="63"/>
    </row>
    <row r="33" spans="1:17" ht="16" customHeight="1">
      <c r="A33" s="163"/>
      <c r="G33" s="160" t="str">
        <f>L32</f>
        <v>（令和8年5月1日現在）</v>
      </c>
      <c r="H33" s="63"/>
      <c r="I33" s="1405"/>
      <c r="J33" s="1192"/>
      <c r="K33" s="1189" t="s">
        <v>4619</v>
      </c>
      <c r="L33" s="1460" t="s">
        <v>5284</v>
      </c>
      <c r="M33" s="1874" t="str">
        <f>HYPERLINK("#", "統計表リンク")</f>
        <v>統計表リンク</v>
      </c>
      <c r="N33" s="1192"/>
      <c r="O33" s="1192"/>
      <c r="P33" s="63"/>
      <c r="Q33" s="63"/>
    </row>
    <row r="34" spans="1:17" ht="25" customHeight="1">
      <c r="A34" s="2824" t="s">
        <v>399</v>
      </c>
      <c r="B34" s="2824"/>
      <c r="C34" s="1200" t="s">
        <v>398</v>
      </c>
      <c r="D34" s="1199" t="s">
        <v>6738</v>
      </c>
      <c r="E34" s="1223" t="s">
        <v>3546</v>
      </c>
      <c r="F34" s="678" t="s">
        <v>3713</v>
      </c>
      <c r="G34" s="678" t="s">
        <v>3714</v>
      </c>
      <c r="H34" s="63"/>
      <c r="I34" s="1422" t="s">
        <v>399</v>
      </c>
      <c r="J34" s="1422" t="s">
        <v>398</v>
      </c>
      <c r="K34" s="1422" t="s">
        <v>5947</v>
      </c>
      <c r="L34" s="1422" t="s">
        <v>5948</v>
      </c>
      <c r="M34" s="1422" t="s">
        <v>5949</v>
      </c>
      <c r="N34" s="1471" t="s">
        <v>5950</v>
      </c>
      <c r="O34" s="1192"/>
      <c r="Q34" s="63"/>
    </row>
    <row r="35" spans="1:17" ht="22" customHeight="1">
      <c r="A35" s="3228" t="s">
        <v>3705</v>
      </c>
      <c r="B35" s="3229"/>
      <c r="C35" s="1291" t="s">
        <v>3709</v>
      </c>
      <c r="D35" s="1290" t="s">
        <v>3712</v>
      </c>
      <c r="E35" s="1289">
        <v>12942.9</v>
      </c>
      <c r="F35" s="1296">
        <f t="shared" ref="F35:G37" si="5">M35</f>
        <v>442</v>
      </c>
      <c r="G35" s="947">
        <f t="shared" si="5"/>
        <v>1</v>
      </c>
      <c r="H35" s="63"/>
      <c r="I35" s="1651" t="s">
        <v>8066</v>
      </c>
      <c r="J35" s="1944" t="s">
        <v>3709</v>
      </c>
      <c r="K35" s="1943" t="s">
        <v>4311</v>
      </c>
      <c r="L35" s="1942">
        <v>12942.9</v>
      </c>
      <c r="M35" s="1934">
        <v>442</v>
      </c>
      <c r="N35" s="1934">
        <v>1</v>
      </c>
      <c r="O35" s="1192"/>
      <c r="P35" s="110"/>
      <c r="Q35" s="63"/>
    </row>
    <row r="36" spans="1:17" ht="16" customHeight="1">
      <c r="A36" s="3786" t="s">
        <v>3708</v>
      </c>
      <c r="B36" s="187" t="s">
        <v>3706</v>
      </c>
      <c r="C36" s="3782" t="s">
        <v>3710</v>
      </c>
      <c r="D36" s="2799" t="s">
        <v>3711</v>
      </c>
      <c r="E36" s="3780">
        <v>118411</v>
      </c>
      <c r="F36" s="1296">
        <f t="shared" si="5"/>
        <v>5830</v>
      </c>
      <c r="G36" s="947">
        <f t="shared" si="5"/>
        <v>4</v>
      </c>
      <c r="H36" s="63"/>
      <c r="I36" s="1651" t="s">
        <v>8067</v>
      </c>
      <c r="J36" s="1944" t="s">
        <v>5951</v>
      </c>
      <c r="K36" s="1943" t="s">
        <v>5952</v>
      </c>
      <c r="L36" s="1942">
        <v>118411</v>
      </c>
      <c r="M36" s="1934">
        <v>5830</v>
      </c>
      <c r="N36" s="1934">
        <v>4</v>
      </c>
      <c r="O36" s="1192"/>
      <c r="P36" s="63"/>
      <c r="Q36" s="63"/>
    </row>
    <row r="37" spans="1:17" ht="16" customHeight="1">
      <c r="A37" s="3785"/>
      <c r="B37" s="187" t="s">
        <v>3707</v>
      </c>
      <c r="C37" s="3783"/>
      <c r="D37" s="2800"/>
      <c r="E37" s="3781"/>
      <c r="F37" s="1296">
        <f t="shared" si="5"/>
        <v>1481</v>
      </c>
      <c r="G37" s="947">
        <f t="shared" si="5"/>
        <v>3</v>
      </c>
      <c r="H37" s="63"/>
      <c r="I37" s="1651" t="s">
        <v>8068</v>
      </c>
      <c r="J37" s="1944" t="s">
        <v>5951</v>
      </c>
      <c r="K37" s="1943" t="s">
        <v>5952</v>
      </c>
      <c r="L37" s="1942" t="s">
        <v>8069</v>
      </c>
      <c r="M37" s="1934">
        <v>1481</v>
      </c>
      <c r="N37" s="1934">
        <v>3</v>
      </c>
      <c r="O37" s="1192"/>
      <c r="P37" s="63"/>
      <c r="Q37" s="63"/>
    </row>
    <row r="38" spans="1:17" ht="16" customHeight="1">
      <c r="A38" s="63" t="s">
        <v>5435</v>
      </c>
      <c r="H38" s="63"/>
      <c r="I38" s="1192"/>
      <c r="J38" s="1192"/>
      <c r="K38" s="1192"/>
      <c r="L38" s="1192"/>
      <c r="M38" s="1192"/>
      <c r="N38" s="1192"/>
      <c r="O38" s="1192"/>
      <c r="P38" s="63"/>
      <c r="Q38" s="63"/>
    </row>
    <row r="39" spans="1:17" ht="16" customHeight="1">
      <c r="A39" s="63" t="s">
        <v>5436</v>
      </c>
      <c r="H39" s="63"/>
      <c r="I39" s="1192"/>
      <c r="J39" s="1192"/>
      <c r="K39" s="1192"/>
      <c r="L39" s="1192"/>
      <c r="M39" s="1192"/>
      <c r="N39" s="1192"/>
      <c r="O39" s="1192"/>
      <c r="P39" s="63"/>
      <c r="Q39" s="63"/>
    </row>
    <row r="40" spans="1:17" ht="16" customHeight="1">
      <c r="A40" s="63" t="s">
        <v>5437</v>
      </c>
      <c r="G40" s="68" t="s">
        <v>2346</v>
      </c>
      <c r="H40" s="63"/>
      <c r="I40" s="1192"/>
      <c r="J40" s="1192"/>
      <c r="K40" s="1192"/>
      <c r="L40" s="1192"/>
      <c r="M40" s="1192"/>
      <c r="N40" s="1192"/>
      <c r="O40" s="1192"/>
      <c r="P40" s="63"/>
      <c r="Q40" s="63"/>
    </row>
    <row r="41" spans="1:17" ht="21" customHeight="1">
      <c r="P41" s="63"/>
    </row>
    <row r="42" spans="1:17" ht="21" customHeight="1">
      <c r="P42" s="63"/>
    </row>
    <row r="43" spans="1:17" ht="21" customHeight="1">
      <c r="P43" s="63"/>
    </row>
  </sheetData>
  <sheetProtection algorithmName="SHA-512" hashValue="EGAxDFhkxpzaJjg3ZKt+hFSFTiD7JYKQgAVi3USR2GJdo8EsPBYSTurPN5ikOcsHUxSNK/dpzVMrK/DNKTJxtQ==" saltValue="qg37MQ6fWDMtXKSM7Ztltw==" spinCount="100000" sheet="1" objects="1" scenarios="1"/>
  <customSheetViews>
    <customSheetView guid="{0048CC1A-5574-4F72-829A-CCCEAA565538}" showPageBreaks="1" fitToPage="1" printArea="1" view="pageBreakPreview">
      <selection activeCell="A2" sqref="A2:E2"/>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A2" sqref="A2:E2"/>
      <pageMargins left="0.78740157480314965" right="0.78740157480314965" top="0.98425196850393704" bottom="0.98425196850393704" header="0.51181102362204722" footer="0.51181102362204722"/>
      <printOptions horizontalCentered="1"/>
      <headerFooter alignWithMargins="0"/>
    </customSheetView>
  </customSheetViews>
  <mergeCells count="38">
    <mergeCell ref="A35:B35"/>
    <mergeCell ref="A36:A37"/>
    <mergeCell ref="C36:C37"/>
    <mergeCell ref="D36:D37"/>
    <mergeCell ref="E36:E37"/>
    <mergeCell ref="A34:B34"/>
    <mergeCell ref="A22:B22"/>
    <mergeCell ref="A27:B27"/>
    <mergeCell ref="E25:E26"/>
    <mergeCell ref="E23:E24"/>
    <mergeCell ref="D25:D26"/>
    <mergeCell ref="C25:C26"/>
    <mergeCell ref="D23:D24"/>
    <mergeCell ref="C23:C24"/>
    <mergeCell ref="A25:A26"/>
    <mergeCell ref="A23:A24"/>
    <mergeCell ref="A13:B13"/>
    <mergeCell ref="A10:B10"/>
    <mergeCell ref="A11:A12"/>
    <mergeCell ref="A8:A9"/>
    <mergeCell ref="A6:A7"/>
    <mergeCell ref="A18:B18"/>
    <mergeCell ref="A17:B17"/>
    <mergeCell ref="A16:B16"/>
    <mergeCell ref="A15:B15"/>
    <mergeCell ref="A14:B14"/>
    <mergeCell ref="A1:E1"/>
    <mergeCell ref="A2:E2"/>
    <mergeCell ref="C11:C12"/>
    <mergeCell ref="D11:D12"/>
    <mergeCell ref="E11:E12"/>
    <mergeCell ref="C6:C7"/>
    <mergeCell ref="D6:D7"/>
    <mergeCell ref="E6:E7"/>
    <mergeCell ref="C8:C9"/>
    <mergeCell ref="E8:E9"/>
    <mergeCell ref="A5:B5"/>
    <mergeCell ref="A4:B4"/>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Y57"/>
  <sheetViews>
    <sheetView view="pageBreakPreview" zoomScaleNormal="100" zoomScaleSheetLayoutView="100" workbookViewId="0">
      <selection activeCell="P17" sqref="P17"/>
    </sheetView>
  </sheetViews>
  <sheetFormatPr defaultColWidth="9" defaultRowHeight="21" customHeight="1"/>
  <cols>
    <col min="1" max="2" width="18.58203125" style="63" customWidth="1"/>
    <col min="3" max="8" width="8.58203125" style="63" customWidth="1"/>
    <col min="9" max="9" width="5.4140625" style="63" customWidth="1"/>
    <col min="10" max="10" width="0.33203125" style="63" hidden="1" customWidth="1"/>
    <col min="11" max="16" width="10.58203125" style="63" hidden="1" customWidth="1"/>
    <col min="17" max="19" width="10.58203125" style="63" customWidth="1"/>
    <col min="20" max="16384" width="9" style="63"/>
  </cols>
  <sheetData>
    <row r="1" spans="1:25"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row>
    <row r="2" spans="1:25"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row>
    <row r="3" spans="1:25" ht="16" customHeight="1">
      <c r="A3" s="110" t="s">
        <v>3715</v>
      </c>
      <c r="B3" s="189"/>
      <c r="C3" s="189"/>
      <c r="D3" s="160" t="str">
        <f>M3</f>
        <v>（令和8年5月1日現在）</v>
      </c>
      <c r="E3" s="189"/>
      <c r="G3" s="189"/>
      <c r="H3" s="189"/>
      <c r="J3" s="1188" t="s">
        <v>5225</v>
      </c>
      <c r="K3" s="1437"/>
      <c r="L3" s="1189" t="s">
        <v>4618</v>
      </c>
      <c r="M3" s="1525" t="str">
        <f>設定!$B$15</f>
        <v>（令和8年5月1日現在）</v>
      </c>
    </row>
    <row r="4" spans="1:25" ht="25" customHeight="1">
      <c r="A4" s="287" t="s">
        <v>4160</v>
      </c>
      <c r="B4" s="1200" t="s">
        <v>398</v>
      </c>
      <c r="C4" s="579" t="s">
        <v>3512</v>
      </c>
      <c r="D4" s="579" t="s">
        <v>3513</v>
      </c>
      <c r="J4" s="1405"/>
      <c r="K4" s="1192"/>
      <c r="L4" s="1189" t="s">
        <v>4619</v>
      </c>
      <c r="M4" s="1460" t="s">
        <v>5285</v>
      </c>
      <c r="N4" s="1755" t="str">
        <f>HYPERLINK("#", "統計表リンク")</f>
        <v>統計表リンク</v>
      </c>
    </row>
    <row r="5" spans="1:25" ht="15" customHeight="1">
      <c r="A5" s="287" t="s">
        <v>4512</v>
      </c>
      <c r="B5" s="1200" t="s">
        <v>8090</v>
      </c>
      <c r="C5" s="236">
        <f>SUM(C6:C25)</f>
        <v>1897</v>
      </c>
      <c r="D5" s="236">
        <f>SUM(D6:D25)</f>
        <v>108</v>
      </c>
    </row>
    <row r="6" spans="1:25" ht="15" customHeight="1">
      <c r="A6" s="1224" t="s">
        <v>8070</v>
      </c>
      <c r="B6" s="177" t="s">
        <v>3514</v>
      </c>
      <c r="C6" s="240">
        <v>215</v>
      </c>
      <c r="D6" s="240">
        <v>10</v>
      </c>
    </row>
    <row r="7" spans="1:25" ht="15" customHeight="1">
      <c r="A7" s="1224" t="s">
        <v>8071</v>
      </c>
      <c r="B7" s="177" t="s">
        <v>3515</v>
      </c>
      <c r="C7" s="240">
        <v>103</v>
      </c>
      <c r="D7" s="240">
        <v>5</v>
      </c>
    </row>
    <row r="8" spans="1:25" ht="15" customHeight="1">
      <c r="A8" s="1224" t="s">
        <v>8072</v>
      </c>
      <c r="B8" s="177" t="s">
        <v>3516</v>
      </c>
      <c r="C8" s="240">
        <v>53</v>
      </c>
      <c r="D8" s="240">
        <v>3</v>
      </c>
    </row>
    <row r="9" spans="1:25" ht="15" customHeight="1">
      <c r="A9" s="2521" t="s">
        <v>8073</v>
      </c>
      <c r="B9" s="177" t="s">
        <v>3517</v>
      </c>
      <c r="C9" s="240">
        <v>66</v>
      </c>
      <c r="D9" s="240">
        <v>4</v>
      </c>
    </row>
    <row r="10" spans="1:25" ht="15" customHeight="1">
      <c r="A10" s="1224" t="s">
        <v>8074</v>
      </c>
      <c r="B10" s="177" t="s">
        <v>3518</v>
      </c>
      <c r="C10" s="240">
        <v>74</v>
      </c>
      <c r="D10" s="240">
        <v>5</v>
      </c>
    </row>
    <row r="11" spans="1:25" ht="15" customHeight="1">
      <c r="A11" s="1224" t="s">
        <v>8075</v>
      </c>
      <c r="B11" s="177" t="s">
        <v>3519</v>
      </c>
      <c r="C11" s="240">
        <v>49</v>
      </c>
      <c r="D11" s="240">
        <v>3</v>
      </c>
    </row>
    <row r="12" spans="1:25" ht="15" customHeight="1">
      <c r="A12" s="1224" t="s">
        <v>8076</v>
      </c>
      <c r="B12" s="177" t="s">
        <v>3520</v>
      </c>
      <c r="C12" s="240">
        <v>122</v>
      </c>
      <c r="D12" s="240">
        <v>7</v>
      </c>
    </row>
    <row r="13" spans="1:25" ht="15" customHeight="1">
      <c r="A13" s="1224" t="s">
        <v>8077</v>
      </c>
      <c r="B13" s="177" t="s">
        <v>3521</v>
      </c>
      <c r="C13" s="240">
        <v>214</v>
      </c>
      <c r="D13" s="240">
        <v>10</v>
      </c>
    </row>
    <row r="14" spans="1:25" ht="15" customHeight="1">
      <c r="A14" s="1224" t="s">
        <v>8078</v>
      </c>
      <c r="B14" s="177" t="s">
        <v>2611</v>
      </c>
      <c r="C14" s="240">
        <v>90</v>
      </c>
      <c r="D14" s="240">
        <v>6</v>
      </c>
    </row>
    <row r="15" spans="1:25" ht="15" customHeight="1">
      <c r="A15" s="1224" t="s">
        <v>8079</v>
      </c>
      <c r="B15" s="177" t="s">
        <v>2050</v>
      </c>
      <c r="C15" s="240">
        <v>186</v>
      </c>
      <c r="D15" s="240">
        <v>10</v>
      </c>
    </row>
    <row r="16" spans="1:25" ht="15" customHeight="1">
      <c r="A16" s="1224" t="s">
        <v>8080</v>
      </c>
      <c r="B16" s="177" t="s">
        <v>3522</v>
      </c>
      <c r="C16" s="240">
        <v>76</v>
      </c>
      <c r="D16" s="240">
        <v>7</v>
      </c>
    </row>
    <row r="17" spans="1:16" ht="15" customHeight="1">
      <c r="A17" s="1224" t="s">
        <v>8081</v>
      </c>
      <c r="B17" s="177" t="s">
        <v>3523</v>
      </c>
      <c r="C17" s="240">
        <v>20</v>
      </c>
      <c r="D17" s="240">
        <v>3</v>
      </c>
    </row>
    <row r="18" spans="1:16" ht="15" customHeight="1">
      <c r="A18" s="1224" t="s">
        <v>8082</v>
      </c>
      <c r="B18" s="177" t="s">
        <v>3524</v>
      </c>
      <c r="C18" s="240">
        <v>101</v>
      </c>
      <c r="D18" s="240">
        <v>4</v>
      </c>
    </row>
    <row r="19" spans="1:16" ht="15" customHeight="1">
      <c r="A19" s="1224" t="s">
        <v>8083</v>
      </c>
      <c r="B19" s="177" t="s">
        <v>3525</v>
      </c>
      <c r="C19" s="240">
        <v>58</v>
      </c>
      <c r="D19" s="240">
        <v>3</v>
      </c>
    </row>
    <row r="20" spans="1:16" ht="15" customHeight="1">
      <c r="A20" s="1224" t="s">
        <v>8084</v>
      </c>
      <c r="B20" s="177" t="s">
        <v>3526</v>
      </c>
      <c r="C20" s="240">
        <v>31</v>
      </c>
      <c r="D20" s="240">
        <v>3</v>
      </c>
    </row>
    <row r="21" spans="1:16" ht="15" customHeight="1">
      <c r="A21" s="1224" t="s">
        <v>8085</v>
      </c>
      <c r="B21" s="177" t="s">
        <v>3527</v>
      </c>
      <c r="C21" s="240" t="s">
        <v>4191</v>
      </c>
      <c r="D21" s="240" t="s">
        <v>4191</v>
      </c>
    </row>
    <row r="22" spans="1:16" ht="15" customHeight="1">
      <c r="A22" s="1224" t="s">
        <v>8086</v>
      </c>
      <c r="B22" s="177" t="s">
        <v>3528</v>
      </c>
      <c r="C22" s="240">
        <v>111</v>
      </c>
      <c r="D22" s="240">
        <v>6</v>
      </c>
    </row>
    <row r="23" spans="1:16" ht="15" customHeight="1">
      <c r="A23" s="1224" t="s">
        <v>8087</v>
      </c>
      <c r="B23" s="177" t="s">
        <v>3529</v>
      </c>
      <c r="C23" s="240">
        <v>131</v>
      </c>
      <c r="D23" s="240">
        <v>7</v>
      </c>
    </row>
    <row r="24" spans="1:16" ht="15" customHeight="1">
      <c r="A24" s="1224" t="s">
        <v>8088</v>
      </c>
      <c r="B24" s="177" t="s">
        <v>3530</v>
      </c>
      <c r="C24" s="240">
        <v>110</v>
      </c>
      <c r="D24" s="240">
        <v>7</v>
      </c>
    </row>
    <row r="25" spans="1:16" ht="15" customHeight="1">
      <c r="A25" s="1224" t="s">
        <v>8089</v>
      </c>
      <c r="B25" s="177" t="s">
        <v>3531</v>
      </c>
      <c r="C25" s="240">
        <v>87</v>
      </c>
      <c r="D25" s="240">
        <v>5</v>
      </c>
    </row>
    <row r="26" spans="1:16" ht="16" customHeight="1">
      <c r="A26" s="189" t="s">
        <v>9177</v>
      </c>
      <c r="B26" s="189"/>
      <c r="C26" s="189" t="s">
        <v>9070</v>
      </c>
      <c r="E26" s="189"/>
      <c r="G26" s="189"/>
      <c r="H26" s="189"/>
      <c r="J26" s="1192"/>
      <c r="K26" s="1192"/>
      <c r="L26" s="1192"/>
      <c r="M26" s="1192"/>
      <c r="N26" s="1192"/>
    </row>
    <row r="27" spans="1:16" ht="16" customHeight="1">
      <c r="A27" s="189"/>
      <c r="B27" s="189"/>
      <c r="C27" s="189"/>
      <c r="D27" s="189"/>
      <c r="E27" s="189"/>
      <c r="H27" s="196"/>
    </row>
    <row r="28" spans="1:16" ht="16" customHeight="1">
      <c r="A28" s="3250" t="s">
        <v>7785</v>
      </c>
      <c r="B28" s="3250"/>
      <c r="C28" s="3250"/>
      <c r="D28" s="3250"/>
      <c r="E28" s="3250"/>
      <c r="F28" s="3250"/>
      <c r="G28" s="3250"/>
      <c r="H28" s="3250"/>
      <c r="I28" s="3250"/>
      <c r="J28" s="3250"/>
    </row>
    <row r="29" spans="1:16" ht="16" customHeight="1">
      <c r="A29" s="189"/>
      <c r="B29" s="189"/>
      <c r="C29" s="189"/>
      <c r="D29" s="189"/>
      <c r="E29" s="189"/>
      <c r="H29" s="196"/>
    </row>
    <row r="30" spans="1:16" s="110" customFormat="1" ht="16" customHeight="1">
      <c r="A30" s="110" t="s">
        <v>3876</v>
      </c>
      <c r="H30" s="68" t="str">
        <f>M30</f>
        <v>（令和8年4月1日現在）</v>
      </c>
      <c r="J30" s="1188" t="s">
        <v>5227</v>
      </c>
      <c r="K30" s="1437"/>
      <c r="L30" s="1189" t="s">
        <v>4618</v>
      </c>
      <c r="M30" s="1525" t="str">
        <f>設定!$B$14</f>
        <v>（令和8年4月1日現在）</v>
      </c>
      <c r="N30" s="199"/>
      <c r="O30" s="199" t="s">
        <v>5287</v>
      </c>
      <c r="P30" s="1674" t="str">
        <f>設定!$B$5&amp;設定!$C$5&amp;"年度"</f>
        <v>令和7年度</v>
      </c>
    </row>
    <row r="31" spans="1:16" ht="12" customHeight="1">
      <c r="A31" s="3795" t="s">
        <v>398</v>
      </c>
      <c r="B31" s="3796"/>
      <c r="C31" s="3789" t="s">
        <v>2608</v>
      </c>
      <c r="D31" s="3310" t="s">
        <v>396</v>
      </c>
      <c r="E31" s="3310" t="s">
        <v>2607</v>
      </c>
      <c r="F31" s="3310" t="s">
        <v>2500</v>
      </c>
      <c r="G31" s="3788" t="s">
        <v>2606</v>
      </c>
      <c r="H31" s="3788"/>
      <c r="I31" s="638"/>
      <c r="J31" s="1405"/>
      <c r="K31" s="1192"/>
      <c r="L31" s="1189" t="s">
        <v>4619</v>
      </c>
      <c r="M31" s="1460" t="s">
        <v>5286</v>
      </c>
      <c r="N31" s="1755" t="str">
        <f>HYPERLINK("#", "統計表リンク")</f>
        <v>統計表リンク</v>
      </c>
    </row>
    <row r="32" spans="1:16" ht="22" customHeight="1">
      <c r="A32" s="3797"/>
      <c r="B32" s="3798"/>
      <c r="C32" s="3789"/>
      <c r="D32" s="3310"/>
      <c r="E32" s="3310"/>
      <c r="F32" s="3310"/>
      <c r="G32" s="1151" t="s">
        <v>2605</v>
      </c>
      <c r="H32" s="1151" t="s">
        <v>4397</v>
      </c>
      <c r="I32" s="638"/>
      <c r="M32" s="63" t="s">
        <v>6665</v>
      </c>
      <c r="N32" s="1755" t="str">
        <f>HYPERLINK("#", "統計表リンク")</f>
        <v>統計表リンク</v>
      </c>
    </row>
    <row r="33" spans="1:16" ht="22" customHeight="1">
      <c r="A33" s="3793" t="s">
        <v>3877</v>
      </c>
      <c r="B33" s="3794"/>
      <c r="C33" s="1285" t="s">
        <v>8091</v>
      </c>
      <c r="D33" s="1287" t="s">
        <v>8092</v>
      </c>
      <c r="E33" s="1008">
        <v>5104.68</v>
      </c>
      <c r="F33" s="1008">
        <v>28646.400000000001</v>
      </c>
      <c r="G33" s="1286">
        <v>816</v>
      </c>
      <c r="H33" s="1286">
        <v>11635</v>
      </c>
      <c r="L33" s="199"/>
      <c r="M33" s="199"/>
      <c r="N33" s="199"/>
    </row>
    <row r="34" spans="1:16" ht="16" customHeight="1">
      <c r="A34" s="151" t="s">
        <v>5438</v>
      </c>
      <c r="B34" s="1229"/>
      <c r="C34" s="1230"/>
      <c r="D34" s="1231"/>
      <c r="E34" s="1232"/>
      <c r="F34" s="1232"/>
      <c r="G34" s="1234"/>
      <c r="H34" s="1233"/>
      <c r="L34" s="199"/>
      <c r="M34" s="199"/>
      <c r="N34" s="199"/>
    </row>
    <row r="35" spans="1:16" ht="16" customHeight="1">
      <c r="A35" s="63" t="str">
        <f>"注２：利用状況は"&amp;P30&amp;"の一般利用のもの。"</f>
        <v>注２：利用状況は令和7年度の一般利用のもの。</v>
      </c>
      <c r="B35" s="2"/>
      <c r="C35" s="2"/>
      <c r="D35" s="2"/>
      <c r="H35" s="68" t="s">
        <v>7782</v>
      </c>
      <c r="L35" s="199"/>
      <c r="M35" s="199"/>
      <c r="N35" s="199"/>
    </row>
    <row r="36" spans="1:16" ht="16" customHeight="1">
      <c r="H36" s="68"/>
      <c r="L36" s="199"/>
      <c r="M36" s="199"/>
      <c r="N36" s="199"/>
    </row>
    <row r="37" spans="1:16" s="110" customFormat="1" ht="16" customHeight="1">
      <c r="A37" s="110" t="s">
        <v>3716</v>
      </c>
      <c r="G37" s="68" t="str">
        <f>M37</f>
        <v>（令和8年4月1日現在）</v>
      </c>
      <c r="J37" s="1188" t="s">
        <v>5228</v>
      </c>
      <c r="K37" s="1437"/>
      <c r="L37" s="1189" t="s">
        <v>4618</v>
      </c>
      <c r="M37" s="1525" t="str">
        <f>設定!$B$14</f>
        <v>（令和8年4月1日現在）</v>
      </c>
      <c r="N37" s="199"/>
      <c r="O37" s="199" t="s">
        <v>5287</v>
      </c>
      <c r="P37" s="1674" t="str">
        <f>設定!$B$5&amp;設定!$C$5&amp;"年度"</f>
        <v>令和7年度</v>
      </c>
    </row>
    <row r="38" spans="1:16" s="110" customFormat="1" ht="12" customHeight="1">
      <c r="A38" s="3742" t="s">
        <v>398</v>
      </c>
      <c r="B38" s="3742"/>
      <c r="C38" s="3309" t="s">
        <v>802</v>
      </c>
      <c r="D38" s="3310" t="s">
        <v>396</v>
      </c>
      <c r="E38" s="3309" t="s">
        <v>2603</v>
      </c>
      <c r="F38" s="3309" t="s">
        <v>2602</v>
      </c>
      <c r="G38" s="288" t="s">
        <v>530</v>
      </c>
      <c r="J38" s="1405"/>
      <c r="K38" s="1192"/>
      <c r="L38" s="1189" t="s">
        <v>4619</v>
      </c>
      <c r="M38" s="1460" t="s">
        <v>5540</v>
      </c>
      <c r="N38" s="1755" t="str">
        <f>HYPERLINK("#", "統計表リンク")</f>
        <v>統計表リンク</v>
      </c>
    </row>
    <row r="39" spans="1:16" ht="22" customHeight="1">
      <c r="A39" s="3742"/>
      <c r="B39" s="3742"/>
      <c r="C39" s="3309"/>
      <c r="D39" s="3310"/>
      <c r="E39" s="3309"/>
      <c r="F39" s="3309"/>
      <c r="G39" s="320" t="s">
        <v>3544</v>
      </c>
      <c r="M39" s="1460" t="s">
        <v>5172</v>
      </c>
      <c r="N39" s="1755" t="str">
        <f>HYPERLINK("#", "統計表リンク")</f>
        <v>統計表リンク</v>
      </c>
    </row>
    <row r="40" spans="1:16" ht="22" customHeight="1">
      <c r="A40" s="3787" t="s">
        <v>3688</v>
      </c>
      <c r="B40" s="3332"/>
      <c r="C40" s="1285" t="s">
        <v>2466</v>
      </c>
      <c r="D40" s="1287" t="s">
        <v>1042</v>
      </c>
      <c r="E40" s="1008">
        <v>5545.03</v>
      </c>
      <c r="F40" s="1008">
        <v>7647.31</v>
      </c>
      <c r="G40" s="1009">
        <v>604</v>
      </c>
      <c r="L40" s="199"/>
      <c r="M40" s="199"/>
      <c r="N40" s="199"/>
    </row>
    <row r="41" spans="1:16" ht="16" customHeight="1">
      <c r="A41" s="63" t="str">
        <f>"注：利用状況は"&amp;P37&amp;"のもの。"</f>
        <v>注：利用状況は令和7年度のもの。</v>
      </c>
      <c r="B41" s="2"/>
      <c r="C41" s="2"/>
      <c r="D41" s="2"/>
      <c r="G41" s="68"/>
      <c r="H41" s="68" t="s">
        <v>6961</v>
      </c>
      <c r="I41" s="68"/>
      <c r="L41" s="199"/>
      <c r="M41" s="199"/>
      <c r="N41" s="199"/>
    </row>
    <row r="42" spans="1:16" ht="16" customHeight="1">
      <c r="L42" s="199"/>
      <c r="M42" s="199"/>
      <c r="N42" s="199"/>
    </row>
    <row r="43" spans="1:16" s="110" customFormat="1" ht="16" customHeight="1">
      <c r="A43" s="110" t="s">
        <v>3717</v>
      </c>
      <c r="H43" s="68" t="str">
        <f>M43</f>
        <v>（令和8年4月1日現在）</v>
      </c>
      <c r="J43" s="1188" t="s">
        <v>5230</v>
      </c>
      <c r="K43" s="1437"/>
      <c r="L43" s="1189" t="s">
        <v>4618</v>
      </c>
      <c r="M43" s="1525" t="str">
        <f>設定!$B$14</f>
        <v>（令和8年4月1日現在）</v>
      </c>
      <c r="N43" s="199"/>
      <c r="O43" s="199" t="s">
        <v>5287</v>
      </c>
      <c r="P43" s="1674" t="str">
        <f>設定!$B$5&amp;設定!$C$5&amp;"年度"</f>
        <v>令和7年度</v>
      </c>
    </row>
    <row r="44" spans="1:16" s="110" customFormat="1" ht="12" customHeight="1">
      <c r="A44" s="3742" t="s">
        <v>398</v>
      </c>
      <c r="B44" s="3742"/>
      <c r="C44" s="3309" t="s">
        <v>802</v>
      </c>
      <c r="D44" s="3310" t="s">
        <v>396</v>
      </c>
      <c r="E44" s="3309" t="s">
        <v>753</v>
      </c>
      <c r="F44" s="3790" t="s">
        <v>530</v>
      </c>
      <c r="G44" s="3791"/>
      <c r="H44" s="3792"/>
      <c r="J44" s="1405"/>
      <c r="K44" s="1192"/>
      <c r="L44" s="1189" t="s">
        <v>4619</v>
      </c>
      <c r="M44" s="1460" t="s">
        <v>5541</v>
      </c>
      <c r="N44" s="1755" t="str">
        <f>HYPERLINK("#", "統計表リンク")</f>
        <v>統計表リンク</v>
      </c>
    </row>
    <row r="45" spans="1:16" ht="22" customHeight="1">
      <c r="A45" s="3742"/>
      <c r="B45" s="3742"/>
      <c r="C45" s="3309"/>
      <c r="D45" s="3310"/>
      <c r="E45" s="3309"/>
      <c r="F45" s="320" t="s">
        <v>9201</v>
      </c>
      <c r="G45" s="681" t="s">
        <v>3545</v>
      </c>
      <c r="H45" s="681" t="s">
        <v>3543</v>
      </c>
      <c r="M45" s="1460" t="s">
        <v>5172</v>
      </c>
      <c r="N45" s="1755" t="str">
        <f>HYPERLINK("#", "統計表リンク")</f>
        <v>統計表リンク</v>
      </c>
    </row>
    <row r="46" spans="1:16" ht="22" customHeight="1">
      <c r="A46" s="3787" t="s">
        <v>3689</v>
      </c>
      <c r="B46" s="3332"/>
      <c r="C46" s="1285" t="s">
        <v>8093</v>
      </c>
      <c r="D46" s="1287" t="s">
        <v>8094</v>
      </c>
      <c r="E46" s="1008">
        <v>926.47</v>
      </c>
      <c r="F46" s="1286">
        <v>62396</v>
      </c>
      <c r="G46" s="1286">
        <v>7889</v>
      </c>
      <c r="H46" s="176">
        <v>54507</v>
      </c>
      <c r="L46" s="199"/>
      <c r="M46" s="199"/>
      <c r="N46" s="199"/>
    </row>
    <row r="47" spans="1:16" ht="16" customHeight="1">
      <c r="A47" s="63" t="str">
        <f>"注：利用状況は"&amp;P43&amp;"のもの。"</f>
        <v>注：利用状況は令和7年度のもの。</v>
      </c>
      <c r="B47" s="2"/>
      <c r="C47" s="2"/>
      <c r="D47" s="2"/>
      <c r="H47" s="68" t="s">
        <v>6962</v>
      </c>
      <c r="I47" s="68"/>
    </row>
    <row r="48" spans="1:16" ht="15" customHeight="1">
      <c r="A48" s="161"/>
      <c r="B48" s="161"/>
      <c r="C48" s="161"/>
      <c r="D48" s="161"/>
      <c r="E48" s="161"/>
    </row>
    <row r="49" spans="1:13" ht="18" customHeight="1">
      <c r="A49" s="3250" t="s">
        <v>4161</v>
      </c>
      <c r="B49" s="3250"/>
      <c r="C49" s="3250"/>
      <c r="D49" s="3250"/>
      <c r="E49" s="3250"/>
      <c r="F49" s="3250"/>
      <c r="G49" s="3250"/>
      <c r="H49" s="3250"/>
      <c r="I49" s="3250"/>
      <c r="J49" s="3250"/>
      <c r="K49" s="1247"/>
      <c r="L49" s="1246"/>
      <c r="M49" s="1246"/>
    </row>
    <row r="50" spans="1:13" ht="15" customHeight="1">
      <c r="A50" s="161"/>
      <c r="B50" s="149"/>
      <c r="C50" s="149"/>
      <c r="D50" s="149"/>
      <c r="E50" s="149"/>
      <c r="F50" s="149"/>
      <c r="G50" s="161"/>
      <c r="H50" s="161"/>
    </row>
    <row r="51" spans="1:13" ht="15" customHeight="1">
      <c r="A51" s="161"/>
      <c r="B51" s="1010"/>
      <c r="C51" s="149"/>
      <c r="D51" s="149"/>
      <c r="E51" s="341"/>
      <c r="F51" s="341"/>
      <c r="G51" s="161"/>
      <c r="H51" s="161"/>
    </row>
    <row r="52" spans="1:13" ht="15" customHeight="1">
      <c r="A52" s="161"/>
      <c r="B52" s="149"/>
      <c r="C52" s="149"/>
      <c r="D52" s="149"/>
      <c r="E52" s="341"/>
      <c r="F52" s="341"/>
      <c r="G52" s="161"/>
      <c r="H52" s="161"/>
    </row>
    <row r="53" spans="1:13" ht="15" customHeight="1">
      <c r="H53" s="68"/>
    </row>
    <row r="54" spans="1:13" ht="15" customHeight="1"/>
    <row r="55" spans="1:13" ht="15" customHeight="1"/>
    <row r="56" spans="1:13" ht="15" customHeight="1"/>
    <row r="57" spans="1:13" ht="15" customHeight="1"/>
  </sheetData>
  <sheetProtection algorithmName="SHA-512" hashValue="JSjpWXSDEAgv1EcW8DWHLJN/GdV3gBmYan5uk6oIVErJdYa2HcG0mQn4gNar+1k+dJznzI3jYSkU0dPHe/1U8g==" saltValue="/HEv0En/9qOyTzbHSaVLxQ==" spinCount="100000" sheet="1" objects="1" scenarios="1"/>
  <customSheetViews>
    <customSheetView guid="{0048CC1A-5574-4F72-829A-CCCEAA565538}" showPageBreaks="1" fitToPage="1" printArea="1" view="pageBreakPreview" topLeftCell="A34">
      <selection sqref="A1:D1"/>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34">
      <selection sqref="A1:D1"/>
      <pageMargins left="0.78740157480314965" right="0.78740157480314965" top="0.98425196850393704" bottom="0.98425196850393704" header="0.51181102362204722" footer="0.51181102362204722"/>
      <printOptions horizontalCentered="1"/>
      <headerFooter alignWithMargins="0"/>
    </customSheetView>
  </customSheetViews>
  <mergeCells count="23">
    <mergeCell ref="A49:J49"/>
    <mergeCell ref="G31:H31"/>
    <mergeCell ref="C31:C32"/>
    <mergeCell ref="D31:D32"/>
    <mergeCell ref="C38:C39"/>
    <mergeCell ref="C44:C45"/>
    <mergeCell ref="E38:E39"/>
    <mergeCell ref="F31:F32"/>
    <mergeCell ref="E31:E32"/>
    <mergeCell ref="E44:E45"/>
    <mergeCell ref="F44:H44"/>
    <mergeCell ref="F38:F39"/>
    <mergeCell ref="D44:D45"/>
    <mergeCell ref="D38:D39"/>
    <mergeCell ref="A33:B33"/>
    <mergeCell ref="A31:B32"/>
    <mergeCell ref="A1:D1"/>
    <mergeCell ref="A2:D2"/>
    <mergeCell ref="A46:B46"/>
    <mergeCell ref="A44:B45"/>
    <mergeCell ref="A38:B39"/>
    <mergeCell ref="A40:B40"/>
    <mergeCell ref="A28:J28"/>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AD67"/>
  <sheetViews>
    <sheetView view="pageBreakPreview" topLeftCell="G1" zoomScaleNormal="100" zoomScaleSheetLayoutView="100" workbookViewId="0">
      <selection activeCell="AC6" sqref="AC6"/>
    </sheetView>
  </sheetViews>
  <sheetFormatPr defaultColWidth="9" defaultRowHeight="13"/>
  <cols>
    <col min="1" max="1" width="11.25" style="2092" customWidth="1"/>
    <col min="2" max="2" width="13.08203125" style="2092" customWidth="1"/>
    <col min="3" max="3" width="7.08203125" style="2093" customWidth="1"/>
    <col min="4" max="4" width="5.58203125" style="2093" customWidth="1"/>
    <col min="5" max="5" width="6.08203125" style="2092" customWidth="1"/>
    <col min="6" max="6" width="5.58203125" style="2092" customWidth="1"/>
    <col min="7" max="7" width="8.08203125" style="2092" customWidth="1"/>
    <col min="8" max="8" width="6.58203125" style="2092" customWidth="1"/>
    <col min="9" max="9" width="7.08203125" style="2092" customWidth="1"/>
    <col min="10" max="11" width="8.08203125" style="2092" customWidth="1"/>
    <col min="12" max="12" width="6.58203125" style="2092" customWidth="1"/>
    <col min="13" max="13" width="4.6640625" style="2092" customWidth="1"/>
    <col min="14" max="29" width="10.58203125" style="2092" hidden="1" customWidth="1"/>
    <col min="30" max="16384" width="9" style="2092"/>
  </cols>
  <sheetData>
    <row r="1" spans="1:29" s="2140" customFormat="1" ht="20.149999999999999" customHeight="1">
      <c r="A1" s="2850" t="str">
        <f>HYPERLINK("#", "【目次に戻る】")</f>
        <v>【目次に戻る】</v>
      </c>
      <c r="B1" s="2850"/>
      <c r="C1" s="2850"/>
      <c r="D1" s="2850"/>
      <c r="E1" s="2205"/>
      <c r="F1" s="2205"/>
      <c r="G1" s="2205"/>
      <c r="H1" s="2205"/>
      <c r="I1" s="2205"/>
      <c r="J1" s="2205"/>
      <c r="K1" s="2205"/>
      <c r="L1" s="2205"/>
      <c r="M1" s="2205"/>
      <c r="N1" s="2205"/>
      <c r="O1" s="2205"/>
      <c r="P1" s="2205"/>
      <c r="Q1" s="2205"/>
      <c r="R1" s="2205"/>
      <c r="S1" s="2205"/>
      <c r="T1" s="2205"/>
      <c r="U1" s="2205"/>
      <c r="V1" s="2205"/>
      <c r="W1" s="2205"/>
      <c r="X1" s="2205"/>
      <c r="Y1" s="2205"/>
      <c r="Z1" s="2205"/>
    </row>
    <row r="2" spans="1:29" s="2140" customFormat="1" ht="20.149999999999999" customHeight="1">
      <c r="A2" s="3801" t="str">
        <f>HYPERLINK("#", "【業務所管課別目次に戻る】")</f>
        <v>【業務所管課別目次に戻る】</v>
      </c>
      <c r="B2" s="3801"/>
      <c r="C2" s="3801"/>
      <c r="D2" s="3801"/>
      <c r="E2" s="2205"/>
      <c r="F2" s="2205"/>
      <c r="G2" s="2205"/>
      <c r="H2" s="2205"/>
      <c r="I2" s="2205"/>
      <c r="J2" s="2205"/>
      <c r="K2" s="2205"/>
      <c r="L2" s="2205"/>
      <c r="M2" s="2205"/>
      <c r="N2" s="2205"/>
      <c r="O2" s="2205"/>
      <c r="P2" s="2205"/>
      <c r="Q2" s="2205"/>
      <c r="R2" s="2205"/>
      <c r="S2" s="2205"/>
      <c r="T2" s="2205"/>
      <c r="U2" s="2205"/>
      <c r="V2" s="2205"/>
      <c r="W2" s="2205"/>
      <c r="X2" s="2205"/>
      <c r="Y2" s="2205"/>
      <c r="Z2" s="2205"/>
    </row>
    <row r="3" spans="1:29" s="2139" customFormat="1" ht="18" customHeight="1">
      <c r="A3" s="2139" t="s">
        <v>3547</v>
      </c>
      <c r="J3" s="76"/>
      <c r="K3" s="76"/>
      <c r="L3" s="76"/>
    </row>
    <row r="4" spans="1:29" ht="17.25" customHeight="1">
      <c r="A4" s="2096" t="s">
        <v>3690</v>
      </c>
      <c r="L4" s="2042" t="str">
        <f>Q4</f>
        <v>（令和8年4月1日現在）</v>
      </c>
      <c r="N4" s="2104" t="s">
        <v>5292</v>
      </c>
      <c r="O4" s="2103"/>
      <c r="P4" s="2099" t="s">
        <v>4618</v>
      </c>
      <c r="Q4" s="2102" t="str">
        <f>設定!$B$14</f>
        <v>（令和8年4月1日現在）</v>
      </c>
      <c r="S4" s="2138" t="s">
        <v>5293</v>
      </c>
      <c r="T4" s="2137" t="str">
        <f>設定!$B$4&amp;設定!$C$4&amp;"年3月31日"</f>
        <v>令和8年3月31日</v>
      </c>
    </row>
    <row r="5" spans="1:29" ht="15" customHeight="1">
      <c r="A5" s="3802" t="s">
        <v>2652</v>
      </c>
      <c r="B5" s="3802" t="s">
        <v>398</v>
      </c>
      <c r="C5" s="3802" t="s">
        <v>802</v>
      </c>
      <c r="D5" s="3802" t="s">
        <v>2651</v>
      </c>
      <c r="E5" s="3803" t="s">
        <v>7826</v>
      </c>
      <c r="F5" s="3803" t="s">
        <v>2649</v>
      </c>
      <c r="G5" s="3803" t="s">
        <v>2648</v>
      </c>
      <c r="H5" s="3803" t="s">
        <v>9071</v>
      </c>
      <c r="I5" s="3804" t="s">
        <v>530</v>
      </c>
      <c r="J5" s="3805"/>
      <c r="K5" s="3805"/>
      <c r="L5" s="3806"/>
      <c r="N5" s="2101"/>
      <c r="O5" s="2100"/>
      <c r="P5" s="2099" t="s">
        <v>4619</v>
      </c>
      <c r="Q5" s="2098" t="s">
        <v>5543</v>
      </c>
      <c r="R5" s="2149" t="str">
        <f>HYPERLINK("#", "統計表リンク")</f>
        <v>統計表リンク</v>
      </c>
      <c r="S5" s="2138" t="s">
        <v>5287</v>
      </c>
      <c r="T5" s="2137" t="str">
        <f>設定!$B$5&amp;設定!$C$5&amp;"年度"</f>
        <v>令和7年度</v>
      </c>
      <c r="U5" s="2137"/>
    </row>
    <row r="6" spans="1:29" s="2135" customFormat="1" ht="30" customHeight="1">
      <c r="A6" s="3802"/>
      <c r="B6" s="3802"/>
      <c r="C6" s="3802"/>
      <c r="D6" s="3802"/>
      <c r="E6" s="3803"/>
      <c r="F6" s="3803"/>
      <c r="G6" s="3803"/>
      <c r="H6" s="3803"/>
      <c r="I6" s="2204" t="s">
        <v>4398</v>
      </c>
      <c r="J6" s="2136" t="s">
        <v>2647</v>
      </c>
      <c r="K6" s="2136" t="s">
        <v>9072</v>
      </c>
      <c r="L6" s="2136" t="s">
        <v>2646</v>
      </c>
      <c r="Q6" s="2098" t="s">
        <v>5544</v>
      </c>
      <c r="R6" s="2150" t="str">
        <f>HYPERLINK("#", "統計表リンク")</f>
        <v>統計表リンク</v>
      </c>
      <c r="T6" s="2137"/>
    </row>
    <row r="7" spans="1:29" ht="24" customHeight="1">
      <c r="A7" s="2132" t="s">
        <v>2645</v>
      </c>
      <c r="B7" s="1016" t="s">
        <v>4608</v>
      </c>
      <c r="C7" s="2125" t="s">
        <v>4399</v>
      </c>
      <c r="D7" s="1015" t="s">
        <v>7751</v>
      </c>
      <c r="E7" s="2115">
        <v>5023.5600000000004</v>
      </c>
      <c r="F7" s="2115">
        <v>433</v>
      </c>
      <c r="G7" s="2115">
        <f>P36</f>
        <v>423940</v>
      </c>
      <c r="H7" s="2112">
        <f>P39</f>
        <v>15558</v>
      </c>
      <c r="I7" s="2112">
        <f>R24</f>
        <v>50193</v>
      </c>
      <c r="J7" s="2121">
        <f>R11</f>
        <v>640073</v>
      </c>
      <c r="K7" s="2112">
        <f>S24</f>
        <v>35518</v>
      </c>
      <c r="L7" s="2115">
        <f>T24</f>
        <v>710</v>
      </c>
      <c r="Q7" s="2098" t="s">
        <v>5542</v>
      </c>
      <c r="R7" s="2149" t="str">
        <f>HYPERLINK("#", "統計表リンク")</f>
        <v>統計表リンク</v>
      </c>
    </row>
    <row r="8" spans="1:29" ht="24" customHeight="1">
      <c r="A8" s="2132" t="s">
        <v>378</v>
      </c>
      <c r="B8" s="2131" t="s">
        <v>2644</v>
      </c>
      <c r="C8" s="2125" t="s">
        <v>4400</v>
      </c>
      <c r="D8" s="2124" t="s">
        <v>714</v>
      </c>
      <c r="E8" s="2115">
        <v>1426.86</v>
      </c>
      <c r="F8" s="2115">
        <v>190</v>
      </c>
      <c r="G8" s="2115">
        <f>Q36</f>
        <v>110314</v>
      </c>
      <c r="H8" s="2112">
        <f>Q39</f>
        <v>4888</v>
      </c>
      <c r="I8" s="2122">
        <f>U24</f>
        <v>10734</v>
      </c>
      <c r="J8" s="2123">
        <f>U11</f>
        <v>351985</v>
      </c>
      <c r="K8" s="2122">
        <f>V24</f>
        <v>11753</v>
      </c>
      <c r="L8" s="2115" t="str">
        <f>W24</f>
        <v>-</v>
      </c>
      <c r="N8" s="2100" t="s">
        <v>5970</v>
      </c>
      <c r="O8" s="2100"/>
      <c r="P8" s="2100"/>
      <c r="Q8" s="2100"/>
      <c r="R8" s="2100"/>
      <c r="S8" s="2100"/>
      <c r="T8" s="2100"/>
      <c r="U8" s="2100"/>
      <c r="V8" s="2100"/>
      <c r="W8" s="2100"/>
      <c r="X8" s="2100"/>
      <c r="Y8" s="2100"/>
      <c r="Z8" s="2100"/>
      <c r="AA8" s="2100"/>
      <c r="AB8" s="2100"/>
      <c r="AC8" s="2100"/>
    </row>
    <row r="9" spans="1:29" ht="24" customHeight="1">
      <c r="A9" s="2132" t="s">
        <v>1688</v>
      </c>
      <c r="B9" s="2131" t="s">
        <v>2643</v>
      </c>
      <c r="C9" s="2125" t="s">
        <v>4401</v>
      </c>
      <c r="D9" s="2124" t="s">
        <v>1067</v>
      </c>
      <c r="E9" s="2115">
        <v>1754.82</v>
      </c>
      <c r="F9" s="2115">
        <v>124</v>
      </c>
      <c r="G9" s="2115">
        <f>R36</f>
        <v>84708</v>
      </c>
      <c r="H9" s="2112">
        <f>R39</f>
        <v>3554</v>
      </c>
      <c r="I9" s="2122">
        <f>X24</f>
        <v>7356</v>
      </c>
      <c r="J9" s="2123">
        <f>X11</f>
        <v>118363</v>
      </c>
      <c r="K9" s="2122">
        <f>Y24</f>
        <v>4121</v>
      </c>
      <c r="L9" s="2115">
        <f>Z24</f>
        <v>883</v>
      </c>
      <c r="N9" s="3799" t="s">
        <v>507</v>
      </c>
      <c r="O9" s="3810" t="s">
        <v>814</v>
      </c>
      <c r="P9" s="3811"/>
      <c r="Q9" s="3812"/>
      <c r="R9" s="3810" t="s">
        <v>5953</v>
      </c>
      <c r="S9" s="3811"/>
      <c r="T9" s="3812"/>
      <c r="U9" s="3810" t="s">
        <v>5954</v>
      </c>
      <c r="V9" s="3811"/>
      <c r="W9" s="3812"/>
      <c r="X9" s="3810" t="s">
        <v>5955</v>
      </c>
      <c r="Y9" s="3811"/>
      <c r="Z9" s="3812"/>
      <c r="AA9" s="3810" t="s">
        <v>5956</v>
      </c>
      <c r="AB9" s="3811"/>
      <c r="AC9" s="3812"/>
    </row>
    <row r="10" spans="1:29" ht="33" customHeight="1">
      <c r="A10" s="2132" t="s">
        <v>2523</v>
      </c>
      <c r="B10" s="2128" t="s">
        <v>7298</v>
      </c>
      <c r="C10" s="2125" t="s">
        <v>4402</v>
      </c>
      <c r="D10" s="2124" t="s">
        <v>7752</v>
      </c>
      <c r="E10" s="2115">
        <v>1030.94</v>
      </c>
      <c r="F10" s="2115">
        <v>114</v>
      </c>
      <c r="G10" s="2115">
        <f>S36</f>
        <v>94459</v>
      </c>
      <c r="H10" s="2112">
        <f>S39</f>
        <v>3636</v>
      </c>
      <c r="I10" s="2122">
        <f>AA24</f>
        <v>7524</v>
      </c>
      <c r="J10" s="2123">
        <f>AA11</f>
        <v>156170</v>
      </c>
      <c r="K10" s="2122">
        <f>AB24</f>
        <v>5372</v>
      </c>
      <c r="L10" s="2115">
        <f>AC24</f>
        <v>1111</v>
      </c>
      <c r="N10" s="3800"/>
      <c r="O10" s="2095" t="s">
        <v>5957</v>
      </c>
      <c r="P10" s="2095" t="s">
        <v>5958</v>
      </c>
      <c r="Q10" s="2095" t="s">
        <v>5959</v>
      </c>
      <c r="R10" s="2095" t="s">
        <v>5957</v>
      </c>
      <c r="S10" s="2095" t="s">
        <v>5958</v>
      </c>
      <c r="T10" s="2095" t="s">
        <v>5959</v>
      </c>
      <c r="U10" s="2095" t="s">
        <v>5957</v>
      </c>
      <c r="V10" s="2095" t="s">
        <v>5958</v>
      </c>
      <c r="W10" s="2095" t="s">
        <v>5959</v>
      </c>
      <c r="X10" s="2095" t="s">
        <v>5957</v>
      </c>
      <c r="Y10" s="2095" t="s">
        <v>5958</v>
      </c>
      <c r="Z10" s="2095" t="s">
        <v>5959</v>
      </c>
      <c r="AA10" s="2095" t="s">
        <v>5957</v>
      </c>
      <c r="AB10" s="2095" t="s">
        <v>5958</v>
      </c>
      <c r="AC10" s="2095" t="s">
        <v>5959</v>
      </c>
    </row>
    <row r="11" spans="1:29" ht="32.25" customHeight="1" thickBot="1">
      <c r="A11" s="2132" t="s">
        <v>983</v>
      </c>
      <c r="B11" s="2126" t="s">
        <v>7295</v>
      </c>
      <c r="C11" s="2125" t="s">
        <v>981</v>
      </c>
      <c r="D11" s="2124" t="s">
        <v>1085</v>
      </c>
      <c r="E11" s="2115">
        <v>1472.75</v>
      </c>
      <c r="F11" s="2115">
        <v>137</v>
      </c>
      <c r="G11" s="2115">
        <f>T36</f>
        <v>104097</v>
      </c>
      <c r="H11" s="2112">
        <f>T39</f>
        <v>4648</v>
      </c>
      <c r="I11" s="2122">
        <f>O27</f>
        <v>6226</v>
      </c>
      <c r="J11" s="2123">
        <f>O14</f>
        <v>218003</v>
      </c>
      <c r="K11" s="2122">
        <f>P27</f>
        <v>6512</v>
      </c>
      <c r="L11" s="2115">
        <f>Q27</f>
        <v>868</v>
      </c>
      <c r="N11" s="2206" t="s">
        <v>5131</v>
      </c>
      <c r="O11" s="2134">
        <v>2612851</v>
      </c>
      <c r="P11" s="2133">
        <v>4622</v>
      </c>
      <c r="Q11" s="2133">
        <v>565</v>
      </c>
      <c r="R11" s="2134">
        <v>640073</v>
      </c>
      <c r="S11" s="2133">
        <v>336</v>
      </c>
      <c r="T11" s="2133">
        <v>1905</v>
      </c>
      <c r="U11" s="2134">
        <v>351985</v>
      </c>
      <c r="V11" s="2133">
        <v>346</v>
      </c>
      <c r="W11" s="2133">
        <v>1017</v>
      </c>
      <c r="X11" s="2134">
        <v>118363</v>
      </c>
      <c r="Y11" s="2133">
        <v>299</v>
      </c>
      <c r="Z11" s="2133">
        <v>396</v>
      </c>
      <c r="AA11" s="2134">
        <v>156170</v>
      </c>
      <c r="AB11" s="2133">
        <v>295</v>
      </c>
      <c r="AC11" s="2133">
        <v>529</v>
      </c>
    </row>
    <row r="12" spans="1:29" ht="24" customHeight="1" thickTop="1">
      <c r="A12" s="2132" t="s">
        <v>2308</v>
      </c>
      <c r="B12" s="2131" t="s">
        <v>2642</v>
      </c>
      <c r="C12" s="2125" t="s">
        <v>4403</v>
      </c>
      <c r="D12" s="2124" t="s">
        <v>7753</v>
      </c>
      <c r="E12" s="2115">
        <v>1734.95</v>
      </c>
      <c r="F12" s="2115">
        <v>123</v>
      </c>
      <c r="G12" s="2115">
        <f>U36</f>
        <v>88814</v>
      </c>
      <c r="H12" s="2112">
        <f>U39</f>
        <v>3246</v>
      </c>
      <c r="I12" s="2122">
        <f>R27</f>
        <v>6416</v>
      </c>
      <c r="J12" s="2123">
        <f>R14</f>
        <v>197426</v>
      </c>
      <c r="K12" s="2122">
        <f>S27</f>
        <v>6641</v>
      </c>
      <c r="L12" s="2115" t="str">
        <f>T27</f>
        <v>-</v>
      </c>
      <c r="N12" s="3813" t="s">
        <v>507</v>
      </c>
      <c r="O12" s="3807" t="s">
        <v>5964</v>
      </c>
      <c r="P12" s="3808"/>
      <c r="Q12" s="3809"/>
      <c r="R12" s="3807" t="s">
        <v>5960</v>
      </c>
      <c r="S12" s="3808"/>
      <c r="T12" s="3809"/>
      <c r="U12" s="3807" t="s">
        <v>5961</v>
      </c>
      <c r="V12" s="3808"/>
      <c r="W12" s="3809"/>
      <c r="X12" s="3807" t="s">
        <v>5962</v>
      </c>
      <c r="Y12" s="3808"/>
      <c r="Z12" s="3809"/>
      <c r="AA12" s="3807" t="s">
        <v>5967</v>
      </c>
      <c r="AB12" s="3808"/>
      <c r="AC12" s="3809"/>
    </row>
    <row r="13" spans="1:29" ht="24" customHeight="1">
      <c r="A13" s="2132" t="s">
        <v>1007</v>
      </c>
      <c r="B13" s="2131" t="s">
        <v>2641</v>
      </c>
      <c r="C13" s="2125" t="s">
        <v>4404</v>
      </c>
      <c r="D13" s="2124" t="s">
        <v>7754</v>
      </c>
      <c r="E13" s="2115">
        <v>1827.42</v>
      </c>
      <c r="F13" s="2115">
        <v>165</v>
      </c>
      <c r="G13" s="2115">
        <f>V36</f>
        <v>107256</v>
      </c>
      <c r="H13" s="2112">
        <f>V39</f>
        <v>3623</v>
      </c>
      <c r="I13" s="2122">
        <f>U27</f>
        <v>7525</v>
      </c>
      <c r="J13" s="2123">
        <f>U14</f>
        <v>266365</v>
      </c>
      <c r="K13" s="2122">
        <f>V27</f>
        <v>8770</v>
      </c>
      <c r="L13" s="2115">
        <f>W27</f>
        <v>1085</v>
      </c>
      <c r="N13" s="3800"/>
      <c r="O13" s="2095" t="s">
        <v>5957</v>
      </c>
      <c r="P13" s="2095" t="s">
        <v>5958</v>
      </c>
      <c r="Q13" s="2095" t="s">
        <v>5959</v>
      </c>
      <c r="R13" s="2095" t="s">
        <v>5957</v>
      </c>
      <c r="S13" s="2095" t="s">
        <v>5958</v>
      </c>
      <c r="T13" s="2095" t="s">
        <v>5959</v>
      </c>
      <c r="U13" s="2095" t="s">
        <v>5957</v>
      </c>
      <c r="V13" s="2095" t="s">
        <v>5958</v>
      </c>
      <c r="W13" s="2095" t="s">
        <v>5959</v>
      </c>
      <c r="X13" s="2095" t="s">
        <v>5957</v>
      </c>
      <c r="Y13" s="2095" t="s">
        <v>5958</v>
      </c>
      <c r="Z13" s="2095" t="s">
        <v>5959</v>
      </c>
      <c r="AA13" s="2095" t="s">
        <v>5957</v>
      </c>
      <c r="AB13" s="2095" t="s">
        <v>5958</v>
      </c>
      <c r="AC13" s="2095" t="s">
        <v>5959</v>
      </c>
    </row>
    <row r="14" spans="1:29" ht="24" customHeight="1" thickBot="1">
      <c r="A14" s="2127" t="s">
        <v>2640</v>
      </c>
      <c r="B14" s="2126" t="s">
        <v>2639</v>
      </c>
      <c r="C14" s="2125" t="s">
        <v>4405</v>
      </c>
      <c r="D14" s="2124" t="s">
        <v>7802</v>
      </c>
      <c r="E14" s="2115">
        <v>261.89999999999998</v>
      </c>
      <c r="F14" s="2115">
        <v>7</v>
      </c>
      <c r="G14" s="2115">
        <f>W36</f>
        <v>36640</v>
      </c>
      <c r="H14" s="2112">
        <f>W39</f>
        <v>1763</v>
      </c>
      <c r="I14" s="2122">
        <f>X27</f>
        <v>1836</v>
      </c>
      <c r="J14" s="2123">
        <f>X14</f>
        <v>56597</v>
      </c>
      <c r="K14" s="2122">
        <f>Y27</f>
        <v>1972</v>
      </c>
      <c r="L14" s="2115" t="str">
        <f>Z27</f>
        <v>-</v>
      </c>
      <c r="N14" s="2108" t="s">
        <v>5131</v>
      </c>
      <c r="O14" s="2129">
        <v>218003</v>
      </c>
      <c r="P14" s="2130">
        <v>296</v>
      </c>
      <c r="Q14" s="2130">
        <v>736</v>
      </c>
      <c r="R14" s="2129">
        <v>197426</v>
      </c>
      <c r="S14" s="2130">
        <v>294</v>
      </c>
      <c r="T14" s="2130">
        <v>672</v>
      </c>
      <c r="U14" s="2129">
        <v>266365</v>
      </c>
      <c r="V14" s="2130">
        <v>295</v>
      </c>
      <c r="W14" s="2130">
        <v>903</v>
      </c>
      <c r="X14" s="2129">
        <v>56597</v>
      </c>
      <c r="Y14" s="2130">
        <v>296</v>
      </c>
      <c r="Z14" s="2130">
        <v>191</v>
      </c>
      <c r="AA14" s="2129">
        <v>125507</v>
      </c>
      <c r="AB14" s="2130">
        <v>296</v>
      </c>
      <c r="AC14" s="2130">
        <v>424</v>
      </c>
    </row>
    <row r="15" spans="1:29" ht="24" customHeight="1" thickTop="1">
      <c r="A15" s="2127" t="s">
        <v>2633</v>
      </c>
      <c r="B15" s="2128" t="s">
        <v>7297</v>
      </c>
      <c r="C15" s="2125" t="s">
        <v>4409</v>
      </c>
      <c r="D15" s="2125" t="s">
        <v>4410</v>
      </c>
      <c r="E15" s="2115">
        <v>404.19</v>
      </c>
      <c r="F15" s="2115">
        <v>34</v>
      </c>
      <c r="G15" s="2115">
        <f>X36</f>
        <v>41511</v>
      </c>
      <c r="H15" s="2112">
        <f>X39</f>
        <v>1576</v>
      </c>
      <c r="I15" s="2122">
        <f>AA27</f>
        <v>2457</v>
      </c>
      <c r="J15" s="2123">
        <f>AA14</f>
        <v>125507</v>
      </c>
      <c r="K15" s="2122">
        <f>AB27</f>
        <v>5403</v>
      </c>
      <c r="L15" s="2115">
        <f>AC27</f>
        <v>887</v>
      </c>
      <c r="N15" s="3813" t="s">
        <v>507</v>
      </c>
      <c r="O15" s="3807" t="s">
        <v>5966</v>
      </c>
      <c r="P15" s="3808"/>
      <c r="Q15" s="3809"/>
      <c r="R15" s="3807" t="s">
        <v>5965</v>
      </c>
      <c r="S15" s="3808"/>
      <c r="T15" s="3809"/>
      <c r="U15" s="3807" t="s">
        <v>5963</v>
      </c>
      <c r="V15" s="3808"/>
      <c r="W15" s="3809"/>
      <c r="X15" s="3807" t="s">
        <v>5968</v>
      </c>
      <c r="Y15" s="3808"/>
      <c r="Z15" s="3809"/>
      <c r="AA15" s="3807" t="s">
        <v>6917</v>
      </c>
      <c r="AB15" s="3808"/>
      <c r="AC15" s="3809"/>
    </row>
    <row r="16" spans="1:29" ht="24" customHeight="1">
      <c r="A16" s="2127" t="s">
        <v>2635</v>
      </c>
      <c r="B16" s="2126" t="s">
        <v>2634</v>
      </c>
      <c r="C16" s="2125" t="s">
        <v>4408</v>
      </c>
      <c r="D16" s="2124" t="s">
        <v>6930</v>
      </c>
      <c r="E16" s="2115">
        <v>306</v>
      </c>
      <c r="F16" s="2115">
        <v>29</v>
      </c>
      <c r="G16" s="2115">
        <f>Y36</f>
        <v>38485</v>
      </c>
      <c r="H16" s="2112">
        <f>Y39</f>
        <v>1237</v>
      </c>
      <c r="I16" s="2122">
        <f>O30</f>
        <v>1435</v>
      </c>
      <c r="J16" s="2123">
        <f>O17</f>
        <v>60797</v>
      </c>
      <c r="K16" s="2122">
        <f>P30</f>
        <v>2672</v>
      </c>
      <c r="L16" s="2115" t="str">
        <f>Q30</f>
        <v>-</v>
      </c>
      <c r="N16" s="3800"/>
      <c r="O16" s="2095" t="s">
        <v>5957</v>
      </c>
      <c r="P16" s="2095" t="s">
        <v>5958</v>
      </c>
      <c r="Q16" s="2095" t="s">
        <v>5959</v>
      </c>
      <c r="R16" s="2095" t="s">
        <v>5957</v>
      </c>
      <c r="S16" s="2095" t="s">
        <v>5958</v>
      </c>
      <c r="T16" s="2095" t="s">
        <v>5959</v>
      </c>
      <c r="U16" s="2095" t="s">
        <v>5957</v>
      </c>
      <c r="V16" s="2095" t="s">
        <v>5958</v>
      </c>
      <c r="W16" s="2095" t="s">
        <v>5959</v>
      </c>
      <c r="X16" s="2095" t="s">
        <v>5957</v>
      </c>
      <c r="Y16" s="2095" t="s">
        <v>5958</v>
      </c>
      <c r="Z16" s="2095" t="s">
        <v>5959</v>
      </c>
      <c r="AA16" s="2095" t="s">
        <v>5957</v>
      </c>
      <c r="AB16" s="2095" t="s">
        <v>5958</v>
      </c>
      <c r="AC16" s="2095" t="s">
        <v>5959</v>
      </c>
    </row>
    <row r="17" spans="1:29" ht="24" customHeight="1" thickBot="1">
      <c r="A17" s="2127" t="s">
        <v>2637</v>
      </c>
      <c r="B17" s="2126" t="s">
        <v>7756</v>
      </c>
      <c r="C17" s="2125" t="s">
        <v>4406</v>
      </c>
      <c r="D17" s="2124" t="s">
        <v>4407</v>
      </c>
      <c r="E17" s="2115">
        <v>219.56</v>
      </c>
      <c r="F17" s="2115">
        <v>18</v>
      </c>
      <c r="G17" s="2115">
        <f>Z36</f>
        <v>34260</v>
      </c>
      <c r="H17" s="2112">
        <f>Z39</f>
        <v>1366</v>
      </c>
      <c r="I17" s="2122">
        <f>R30</f>
        <v>3260</v>
      </c>
      <c r="J17" s="2123">
        <f>R17</f>
        <v>131991</v>
      </c>
      <c r="K17" s="2122">
        <f>S30</f>
        <v>3251</v>
      </c>
      <c r="L17" s="2115" t="str">
        <f>T30</f>
        <v>-</v>
      </c>
      <c r="N17" s="2108" t="s">
        <v>5131</v>
      </c>
      <c r="O17" s="2129">
        <v>60797</v>
      </c>
      <c r="P17" s="2130">
        <v>291</v>
      </c>
      <c r="Q17" s="2130">
        <v>209</v>
      </c>
      <c r="R17" s="2129">
        <v>131991</v>
      </c>
      <c r="S17" s="2130">
        <v>295</v>
      </c>
      <c r="T17" s="2130">
        <v>447</v>
      </c>
      <c r="U17" s="2129">
        <v>36507</v>
      </c>
      <c r="V17" s="2130">
        <v>296</v>
      </c>
      <c r="W17" s="2130">
        <v>123</v>
      </c>
      <c r="X17" s="2129">
        <v>141865</v>
      </c>
      <c r="Y17" s="2130">
        <v>347</v>
      </c>
      <c r="Z17" s="2130">
        <v>409</v>
      </c>
      <c r="AA17" s="2107">
        <v>58978</v>
      </c>
      <c r="AB17" s="2120">
        <v>346</v>
      </c>
      <c r="AC17" s="2120">
        <v>170</v>
      </c>
    </row>
    <row r="18" spans="1:29" ht="33.75" customHeight="1" thickTop="1">
      <c r="A18" s="2127" t="s">
        <v>2638</v>
      </c>
      <c r="B18" s="2126" t="s">
        <v>7755</v>
      </c>
      <c r="C18" s="2125" t="s">
        <v>4219</v>
      </c>
      <c r="D18" s="2124" t="s">
        <v>613</v>
      </c>
      <c r="E18" s="2115">
        <v>303.76</v>
      </c>
      <c r="F18" s="2115">
        <v>22</v>
      </c>
      <c r="G18" s="2115">
        <f>AA36</f>
        <v>37401</v>
      </c>
      <c r="H18" s="2112">
        <f>AA39</f>
        <v>1381</v>
      </c>
      <c r="I18" s="2122">
        <f>U30</f>
        <v>1400</v>
      </c>
      <c r="J18" s="2123">
        <f>U17</f>
        <v>36507</v>
      </c>
      <c r="K18" s="2122">
        <f>V30</f>
        <v>1236</v>
      </c>
      <c r="L18" s="2115" t="str">
        <f>W30</f>
        <v>-</v>
      </c>
      <c r="N18" s="3813" t="s">
        <v>507</v>
      </c>
      <c r="O18" s="3807" t="s">
        <v>6918</v>
      </c>
      <c r="P18" s="3808"/>
      <c r="Q18" s="3809"/>
    </row>
    <row r="19" spans="1:29" ht="33.75" customHeight="1">
      <c r="A19" s="2127" t="s">
        <v>3693</v>
      </c>
      <c r="B19" s="2126" t="s">
        <v>7296</v>
      </c>
      <c r="C19" s="2125" t="s">
        <v>6916</v>
      </c>
      <c r="D19" s="2124" t="s">
        <v>4252</v>
      </c>
      <c r="E19" s="2115">
        <v>246.22</v>
      </c>
      <c r="F19" s="2115">
        <v>8</v>
      </c>
      <c r="G19" s="2115">
        <f>AB36</f>
        <v>29864</v>
      </c>
      <c r="H19" s="2112">
        <f>AB39</f>
        <v>688</v>
      </c>
      <c r="I19" s="2122">
        <f>X30</f>
        <v>2527</v>
      </c>
      <c r="J19" s="2123">
        <f>X17</f>
        <v>141865</v>
      </c>
      <c r="K19" s="2122">
        <f>Y30</f>
        <v>1891</v>
      </c>
      <c r="L19" s="2115" t="str">
        <f>Z30</f>
        <v>-</v>
      </c>
      <c r="N19" s="3800"/>
      <c r="O19" s="2095" t="s">
        <v>5957</v>
      </c>
      <c r="P19" s="2095" t="s">
        <v>5958</v>
      </c>
      <c r="Q19" s="2095" t="s">
        <v>5959</v>
      </c>
    </row>
    <row r="20" spans="1:29" ht="33.75" customHeight="1">
      <c r="A20" s="2119" t="s">
        <v>7261</v>
      </c>
      <c r="B20" s="2118" t="s">
        <v>7250</v>
      </c>
      <c r="C20" s="2117">
        <v>45200</v>
      </c>
      <c r="D20" s="2116" t="s">
        <v>7803</v>
      </c>
      <c r="E20" s="2112">
        <v>28.14</v>
      </c>
      <c r="F20" s="2115" t="s">
        <v>1540</v>
      </c>
      <c r="G20" s="2115" t="s">
        <v>1540</v>
      </c>
      <c r="H20" s="2113" t="s">
        <v>1540</v>
      </c>
      <c r="I20" s="2113">
        <f>AA30</f>
        <v>835</v>
      </c>
      <c r="J20" s="2114">
        <f>AA17</f>
        <v>58978</v>
      </c>
      <c r="K20" s="2113">
        <f>AB30</f>
        <v>1831</v>
      </c>
      <c r="L20" s="2113" t="str">
        <f>AC30</f>
        <v>-</v>
      </c>
      <c r="N20" s="2108" t="s">
        <v>5131</v>
      </c>
      <c r="O20" s="2129">
        <v>52224</v>
      </c>
      <c r="P20" s="2120">
        <v>294</v>
      </c>
      <c r="Q20" s="2120">
        <v>178</v>
      </c>
    </row>
    <row r="21" spans="1:29" ht="33.75" customHeight="1">
      <c r="A21" s="2119" t="s">
        <v>7260</v>
      </c>
      <c r="B21" s="2118" t="s">
        <v>7284</v>
      </c>
      <c r="C21" s="2117">
        <v>43197</v>
      </c>
      <c r="D21" s="2116" t="s">
        <v>2752</v>
      </c>
      <c r="E21" s="2112">
        <v>92.91</v>
      </c>
      <c r="F21" s="2115" t="s">
        <v>1540</v>
      </c>
      <c r="G21" s="2115" t="s">
        <v>1540</v>
      </c>
      <c r="H21" s="2115" t="s">
        <v>1540</v>
      </c>
      <c r="I21" s="2122">
        <f>O33</f>
        <v>335</v>
      </c>
      <c r="J21" s="2121">
        <f>O20</f>
        <v>52224</v>
      </c>
      <c r="K21" s="2112">
        <f>P33</f>
        <v>2193</v>
      </c>
      <c r="L21" s="2113" t="str">
        <f>Q33</f>
        <v>-</v>
      </c>
      <c r="N21" s="2100" t="s">
        <v>5969</v>
      </c>
      <c r="O21" s="2100"/>
      <c r="P21" s="2100"/>
      <c r="Q21" s="2100"/>
      <c r="R21" s="2100"/>
      <c r="S21" s="2100"/>
      <c r="T21" s="2100"/>
      <c r="U21" s="2100"/>
      <c r="V21" s="2100"/>
      <c r="W21" s="2100"/>
      <c r="X21" s="2100"/>
      <c r="Y21" s="2100"/>
      <c r="Z21" s="2100"/>
      <c r="AA21" s="2100"/>
      <c r="AB21" s="2100"/>
      <c r="AC21" s="2100"/>
    </row>
    <row r="22" spans="1:29" ht="24" customHeight="1">
      <c r="A22" s="3814" t="s">
        <v>468</v>
      </c>
      <c r="B22" s="2980"/>
      <c r="C22" s="2980"/>
      <c r="D22" s="2980"/>
      <c r="E22" s="2112">
        <f>SUM(E7:E21)</f>
        <v>16133.98</v>
      </c>
      <c r="F22" s="2112">
        <f>SUM(F7:F21)</f>
        <v>1404</v>
      </c>
      <c r="G22" s="2112">
        <f>O36</f>
        <v>1231749</v>
      </c>
      <c r="H22" s="2112">
        <f>O39</f>
        <v>47164</v>
      </c>
      <c r="I22" s="2112">
        <f>O24</f>
        <v>110059</v>
      </c>
      <c r="J22" s="2112">
        <f>O11</f>
        <v>2612851</v>
      </c>
      <c r="K22" s="2112">
        <f>P24</f>
        <v>99136</v>
      </c>
      <c r="L22" s="2112">
        <f>Q24</f>
        <v>5544</v>
      </c>
      <c r="N22" s="3799" t="s">
        <v>507</v>
      </c>
      <c r="O22" s="3810" t="s">
        <v>814</v>
      </c>
      <c r="P22" s="3811"/>
      <c r="Q22" s="3812"/>
      <c r="R22" s="3810" t="s">
        <v>5953</v>
      </c>
      <c r="S22" s="3811"/>
      <c r="T22" s="3812"/>
      <c r="U22" s="3810" t="s">
        <v>5954</v>
      </c>
      <c r="V22" s="3811"/>
      <c r="W22" s="3812"/>
      <c r="X22" s="3810" t="s">
        <v>5955</v>
      </c>
      <c r="Y22" s="3811"/>
      <c r="Z22" s="3812"/>
      <c r="AA22" s="3810" t="s">
        <v>5956</v>
      </c>
      <c r="AB22" s="3811"/>
      <c r="AC22" s="3812"/>
    </row>
    <row r="23" spans="1:29" ht="15" customHeight="1">
      <c r="A23" s="2110" t="s">
        <v>9122</v>
      </c>
      <c r="L23" s="2042" t="s">
        <v>2631</v>
      </c>
      <c r="N23" s="3800"/>
      <c r="O23" s="2095" t="s">
        <v>5971</v>
      </c>
      <c r="P23" s="2095" t="s">
        <v>5972</v>
      </c>
      <c r="Q23" s="2095" t="s">
        <v>5973</v>
      </c>
      <c r="R23" s="2095" t="s">
        <v>5971</v>
      </c>
      <c r="S23" s="2095" t="s">
        <v>5972</v>
      </c>
      <c r="T23" s="2095" t="s">
        <v>5973</v>
      </c>
      <c r="U23" s="2095" t="s">
        <v>5971</v>
      </c>
      <c r="V23" s="2095" t="s">
        <v>5972</v>
      </c>
      <c r="W23" s="2095" t="s">
        <v>5973</v>
      </c>
      <c r="X23" s="2095" t="s">
        <v>5971</v>
      </c>
      <c r="Y23" s="2095" t="s">
        <v>5972</v>
      </c>
      <c r="Z23" s="2095" t="s">
        <v>5973</v>
      </c>
      <c r="AA23" s="2095" t="s">
        <v>5971</v>
      </c>
      <c r="AB23" s="2095" t="s">
        <v>5972</v>
      </c>
      <c r="AC23" s="2095" t="s">
        <v>5973</v>
      </c>
    </row>
    <row r="24" spans="1:29" ht="15" customHeight="1" thickBot="1">
      <c r="A24" s="2110" t="s">
        <v>9125</v>
      </c>
      <c r="N24" s="2206" t="s">
        <v>5131</v>
      </c>
      <c r="O24" s="2111">
        <v>110059</v>
      </c>
      <c r="P24" s="2111">
        <v>99136</v>
      </c>
      <c r="Q24" s="2111">
        <v>5544</v>
      </c>
      <c r="R24" s="2111">
        <v>50193</v>
      </c>
      <c r="S24" s="2111">
        <v>35518</v>
      </c>
      <c r="T24" s="2111">
        <v>710</v>
      </c>
      <c r="U24" s="2111">
        <v>10734</v>
      </c>
      <c r="V24" s="2111">
        <v>11753</v>
      </c>
      <c r="W24" s="2111" t="s">
        <v>4191</v>
      </c>
      <c r="X24" s="2111">
        <v>7356</v>
      </c>
      <c r="Y24" s="2111">
        <v>4121</v>
      </c>
      <c r="Z24" s="2111">
        <v>883</v>
      </c>
      <c r="AA24" s="2111">
        <v>7524</v>
      </c>
      <c r="AB24" s="2111">
        <v>5372</v>
      </c>
      <c r="AC24" s="2111">
        <v>1111</v>
      </c>
    </row>
    <row r="25" spans="1:29" ht="15" customHeight="1" thickTop="1">
      <c r="A25" s="2110" t="s">
        <v>9121</v>
      </c>
      <c r="N25" s="3813" t="s">
        <v>507</v>
      </c>
      <c r="O25" s="3807" t="s">
        <v>5964</v>
      </c>
      <c r="P25" s="3808"/>
      <c r="Q25" s="3809"/>
      <c r="R25" s="3807" t="s">
        <v>5960</v>
      </c>
      <c r="S25" s="3808"/>
      <c r="T25" s="3809"/>
      <c r="U25" s="3807" t="s">
        <v>5961</v>
      </c>
      <c r="V25" s="3808"/>
      <c r="W25" s="3809"/>
      <c r="X25" s="3807" t="s">
        <v>5962</v>
      </c>
      <c r="Y25" s="3808"/>
      <c r="Z25" s="3809"/>
      <c r="AA25" s="3815" t="s">
        <v>9073</v>
      </c>
      <c r="AB25" s="3808"/>
      <c r="AC25" s="3816"/>
    </row>
    <row r="26" spans="1:29" ht="15" customHeight="1">
      <c r="A26" s="2110" t="s">
        <v>9120</v>
      </c>
      <c r="N26" s="3800"/>
      <c r="O26" s="2095" t="s">
        <v>5971</v>
      </c>
      <c r="P26" s="2095" t="s">
        <v>5972</v>
      </c>
      <c r="Q26" s="2095" t="s">
        <v>5973</v>
      </c>
      <c r="R26" s="2095" t="s">
        <v>5971</v>
      </c>
      <c r="S26" s="2095" t="s">
        <v>5972</v>
      </c>
      <c r="T26" s="2095" t="s">
        <v>5973</v>
      </c>
      <c r="U26" s="2095" t="s">
        <v>5971</v>
      </c>
      <c r="V26" s="2095" t="s">
        <v>5972</v>
      </c>
      <c r="W26" s="2095" t="s">
        <v>5973</v>
      </c>
      <c r="X26" s="2095" t="s">
        <v>5971</v>
      </c>
      <c r="Y26" s="2095" t="s">
        <v>5972</v>
      </c>
      <c r="Z26" s="2095" t="s">
        <v>5973</v>
      </c>
      <c r="AA26" s="2095" t="s">
        <v>5971</v>
      </c>
      <c r="AB26" s="2095" t="s">
        <v>5972</v>
      </c>
      <c r="AC26" s="2095" t="s">
        <v>5973</v>
      </c>
    </row>
    <row r="27" spans="1:29" ht="15" customHeight="1" thickBot="1">
      <c r="A27" s="2110" t="s">
        <v>9123</v>
      </c>
      <c r="N27" s="2108" t="s">
        <v>5131</v>
      </c>
      <c r="O27" s="2107">
        <v>6226</v>
      </c>
      <c r="P27" s="2107">
        <v>6512</v>
      </c>
      <c r="Q27" s="2107">
        <v>868</v>
      </c>
      <c r="R27" s="2107">
        <v>6416</v>
      </c>
      <c r="S27" s="2107">
        <v>6641</v>
      </c>
      <c r="T27" s="2107" t="s">
        <v>4191</v>
      </c>
      <c r="U27" s="2107">
        <v>7525</v>
      </c>
      <c r="V27" s="2107">
        <v>8770</v>
      </c>
      <c r="W27" s="2107">
        <v>1085</v>
      </c>
      <c r="X27" s="2107">
        <v>1836</v>
      </c>
      <c r="Y27" s="2107">
        <v>1972</v>
      </c>
      <c r="Z27" s="2107" t="s">
        <v>4191</v>
      </c>
      <c r="AA27" s="2107">
        <v>2457</v>
      </c>
      <c r="AB27" s="2107">
        <v>5403</v>
      </c>
      <c r="AC27" s="2107">
        <v>887</v>
      </c>
    </row>
    <row r="28" spans="1:29" ht="15" customHeight="1" thickTop="1">
      <c r="A28" s="2110" t="s">
        <v>9124</v>
      </c>
      <c r="B28" s="2207"/>
      <c r="C28" s="2207"/>
      <c r="D28" s="2207"/>
      <c r="E28" s="2207"/>
      <c r="F28" s="2207"/>
      <c r="G28" s="2207"/>
      <c r="H28" s="2207"/>
      <c r="I28" s="2207"/>
      <c r="J28" s="2207"/>
      <c r="K28" s="2207"/>
      <c r="L28" s="2207"/>
      <c r="N28" s="3813" t="s">
        <v>507</v>
      </c>
      <c r="O28" s="3807" t="s">
        <v>9074</v>
      </c>
      <c r="P28" s="3808"/>
      <c r="Q28" s="3809"/>
      <c r="R28" s="3807" t="s">
        <v>5965</v>
      </c>
      <c r="S28" s="3808"/>
      <c r="T28" s="3809"/>
      <c r="U28" s="3807" t="s">
        <v>5963</v>
      </c>
      <c r="V28" s="3808"/>
      <c r="W28" s="3809"/>
      <c r="X28" s="3807" t="s">
        <v>9075</v>
      </c>
      <c r="Y28" s="3808"/>
      <c r="Z28" s="3809"/>
      <c r="AA28" s="3807" t="s">
        <v>9076</v>
      </c>
      <c r="AB28" s="3808"/>
      <c r="AC28" s="3809"/>
    </row>
    <row r="29" spans="1:29" ht="17.25" customHeight="1">
      <c r="A29" s="2110"/>
      <c r="B29" s="2207"/>
      <c r="C29" s="2207"/>
      <c r="D29" s="2207"/>
      <c r="E29" s="2207"/>
      <c r="F29" s="2207"/>
      <c r="G29" s="2207"/>
      <c r="H29" s="2207"/>
      <c r="I29" s="2207"/>
      <c r="J29" s="2207"/>
      <c r="K29" s="2207"/>
      <c r="L29" s="2207"/>
      <c r="N29" s="3800"/>
      <c r="O29" s="2095" t="s">
        <v>5971</v>
      </c>
      <c r="P29" s="2095" t="s">
        <v>5972</v>
      </c>
      <c r="Q29" s="2095" t="s">
        <v>5973</v>
      </c>
      <c r="R29" s="2095" t="s">
        <v>5971</v>
      </c>
      <c r="S29" s="2095" t="s">
        <v>5972</v>
      </c>
      <c r="T29" s="2095" t="s">
        <v>5973</v>
      </c>
      <c r="U29" s="2095" t="s">
        <v>5971</v>
      </c>
      <c r="V29" s="2095" t="s">
        <v>5972</v>
      </c>
      <c r="W29" s="2095" t="s">
        <v>5973</v>
      </c>
      <c r="X29" s="2095" t="s">
        <v>5971</v>
      </c>
      <c r="Y29" s="2095" t="s">
        <v>5972</v>
      </c>
      <c r="Z29" s="2095" t="s">
        <v>5973</v>
      </c>
      <c r="AA29" s="2095" t="s">
        <v>5971</v>
      </c>
      <c r="AB29" s="2095" t="s">
        <v>5972</v>
      </c>
      <c r="AC29" s="2095" t="s">
        <v>5973</v>
      </c>
    </row>
    <row r="30" spans="1:29" ht="17.25" customHeight="1" thickBot="1">
      <c r="A30" s="2096" t="s">
        <v>3691</v>
      </c>
      <c r="B30" s="2109"/>
      <c r="C30" s="2109"/>
      <c r="D30" s="2109"/>
      <c r="E30" s="2109"/>
      <c r="F30" s="2109"/>
      <c r="G30" s="2109"/>
      <c r="H30" s="2109"/>
      <c r="I30" s="2109"/>
      <c r="J30" s="2109"/>
      <c r="K30" s="2109"/>
      <c r="L30" s="2109"/>
      <c r="N30" s="2108" t="s">
        <v>5131</v>
      </c>
      <c r="O30" s="2107">
        <v>1435</v>
      </c>
      <c r="P30" s="2107">
        <v>2672</v>
      </c>
      <c r="Q30" s="2107" t="s">
        <v>4191</v>
      </c>
      <c r="R30" s="2107">
        <v>3260</v>
      </c>
      <c r="S30" s="2107">
        <v>3251</v>
      </c>
      <c r="T30" s="2107" t="s">
        <v>4191</v>
      </c>
      <c r="U30" s="2107">
        <v>1400</v>
      </c>
      <c r="V30" s="2107">
        <v>1236</v>
      </c>
      <c r="W30" s="2107" t="s">
        <v>4191</v>
      </c>
      <c r="X30" s="2107">
        <v>2527</v>
      </c>
      <c r="Y30" s="2107">
        <v>1891</v>
      </c>
      <c r="Z30" s="2107" t="s">
        <v>4191</v>
      </c>
      <c r="AA30" s="2107">
        <v>835</v>
      </c>
      <c r="AB30" s="2107">
        <v>1831</v>
      </c>
      <c r="AC30" s="2107" t="s">
        <v>4191</v>
      </c>
    </row>
    <row r="31" spans="1:29" ht="17.25" customHeight="1" thickTop="1">
      <c r="A31" s="2142" t="s">
        <v>1313</v>
      </c>
      <c r="B31" s="2096"/>
      <c r="C31" s="2141"/>
      <c r="D31" s="2141"/>
      <c r="E31" s="2096"/>
      <c r="F31" s="2096"/>
      <c r="G31" s="2096"/>
      <c r="H31" s="2042" t="str">
        <f>Q41</f>
        <v>（令和8年4月1日現在）</v>
      </c>
      <c r="I31" s="2096"/>
      <c r="J31" s="2096"/>
      <c r="K31" s="2096"/>
      <c r="L31" s="2096"/>
      <c r="N31" s="3813" t="s">
        <v>507</v>
      </c>
      <c r="O31" s="3807" t="s">
        <v>6915</v>
      </c>
      <c r="P31" s="3808"/>
      <c r="Q31" s="3809"/>
      <c r="R31" s="3817"/>
      <c r="S31" s="3818"/>
      <c r="T31" s="3819"/>
    </row>
    <row r="32" spans="1:29" ht="25.5" customHeight="1">
      <c r="A32" s="2143" t="s">
        <v>398</v>
      </c>
      <c r="B32" s="2144" t="s">
        <v>397</v>
      </c>
      <c r="C32" s="3844" t="s">
        <v>2461</v>
      </c>
      <c r="D32" s="3845"/>
      <c r="E32" s="3844" t="s">
        <v>2630</v>
      </c>
      <c r="F32" s="3845"/>
      <c r="G32" s="3846" t="s">
        <v>2629</v>
      </c>
      <c r="H32" s="3847"/>
      <c r="N32" s="3800"/>
      <c r="O32" s="2095" t="s">
        <v>5971</v>
      </c>
      <c r="P32" s="2095" t="s">
        <v>5972</v>
      </c>
      <c r="Q32" s="2095" t="s">
        <v>5973</v>
      </c>
      <c r="R32" s="2524"/>
      <c r="S32" s="2522"/>
      <c r="T32" s="2522"/>
      <c r="U32" s="2044"/>
    </row>
    <row r="33" spans="1:30" ht="17.25" customHeight="1">
      <c r="A33" s="2145" t="s">
        <v>2628</v>
      </c>
      <c r="B33" s="2146" t="s">
        <v>2627</v>
      </c>
      <c r="C33" s="3820" t="s">
        <v>2626</v>
      </c>
      <c r="D33" s="3821"/>
      <c r="E33" s="3822">
        <v>4993.0600000000004</v>
      </c>
      <c r="F33" s="3823"/>
      <c r="G33" s="3824">
        <v>140</v>
      </c>
      <c r="H33" s="3825"/>
      <c r="N33" s="2108" t="s">
        <v>5131</v>
      </c>
      <c r="O33" s="2107">
        <v>335</v>
      </c>
      <c r="P33" s="2107">
        <v>2193</v>
      </c>
      <c r="Q33" s="2107" t="s">
        <v>4191</v>
      </c>
      <c r="R33" s="2525"/>
      <c r="S33" s="2523"/>
      <c r="T33" s="2523"/>
      <c r="U33" s="2044"/>
    </row>
    <row r="34" spans="1:30" s="2096" customFormat="1" ht="17.25" customHeight="1">
      <c r="A34" s="2092"/>
      <c r="H34" s="2042" t="s">
        <v>6530</v>
      </c>
      <c r="I34" s="2092"/>
      <c r="J34" s="2044"/>
      <c r="K34" s="2092"/>
      <c r="L34" s="2092"/>
      <c r="N34" s="2092" t="s">
        <v>5974</v>
      </c>
      <c r="O34" s="2092"/>
      <c r="P34" s="2092"/>
      <c r="Q34" s="2092"/>
      <c r="R34" s="2526"/>
      <c r="S34" s="2092"/>
      <c r="T34" s="2092"/>
      <c r="U34" s="2092"/>
      <c r="V34" s="2092"/>
      <c r="W34" s="2092"/>
      <c r="X34" s="2092"/>
      <c r="Y34" s="2092"/>
      <c r="Z34" s="2092"/>
      <c r="AA34" s="2092"/>
      <c r="AB34" s="2092"/>
      <c r="AC34" s="2092"/>
      <c r="AD34" s="2092"/>
    </row>
    <row r="35" spans="1:30" ht="17.25" customHeight="1">
      <c r="A35" s="2142" t="s">
        <v>2625</v>
      </c>
      <c r="C35" s="2092" t="s">
        <v>455</v>
      </c>
      <c r="L35" s="2042" t="str">
        <f>Q44</f>
        <v>（令和7年度）</v>
      </c>
      <c r="N35" s="2095" t="s">
        <v>5975</v>
      </c>
      <c r="O35" s="2095" t="s">
        <v>814</v>
      </c>
      <c r="P35" s="2095" t="s">
        <v>9077</v>
      </c>
      <c r="Q35" s="2095" t="s">
        <v>9078</v>
      </c>
      <c r="R35" s="2095" t="s">
        <v>5976</v>
      </c>
      <c r="S35" s="2095" t="s">
        <v>5977</v>
      </c>
      <c r="T35" s="2095" t="s">
        <v>5978</v>
      </c>
      <c r="U35" s="2095" t="s">
        <v>5979</v>
      </c>
      <c r="V35" s="2095" t="s">
        <v>9079</v>
      </c>
      <c r="W35" s="2095" t="s">
        <v>5980</v>
      </c>
      <c r="X35" s="2095" t="s">
        <v>5982</v>
      </c>
      <c r="Y35" s="2095" t="s">
        <v>9080</v>
      </c>
      <c r="Z35" s="2095" t="s">
        <v>9081</v>
      </c>
      <c r="AA35" s="2095" t="s">
        <v>5981</v>
      </c>
      <c r="AB35" s="2095" t="s">
        <v>5983</v>
      </c>
      <c r="AC35" s="2106"/>
    </row>
    <row r="36" spans="1:30" ht="17.25" customHeight="1">
      <c r="A36" s="3826" t="s">
        <v>2624</v>
      </c>
      <c r="B36" s="3805"/>
      <c r="C36" s="3805"/>
      <c r="D36" s="3805"/>
      <c r="E36" s="3805"/>
      <c r="F36" s="3827"/>
      <c r="G36" s="3828" t="s">
        <v>7791</v>
      </c>
      <c r="H36" s="3829"/>
      <c r="I36" s="3828" t="s">
        <v>7323</v>
      </c>
      <c r="J36" s="3829"/>
      <c r="K36" s="3828" t="s">
        <v>2623</v>
      </c>
      <c r="L36" s="3829"/>
      <c r="N36" s="2095" t="s">
        <v>814</v>
      </c>
      <c r="O36" s="2094">
        <v>1231749</v>
      </c>
      <c r="P36" s="2094">
        <v>423940</v>
      </c>
      <c r="Q36" s="2094">
        <v>110314</v>
      </c>
      <c r="R36" s="2094">
        <v>84708</v>
      </c>
      <c r="S36" s="2094">
        <v>94459</v>
      </c>
      <c r="T36" s="2094">
        <v>104097</v>
      </c>
      <c r="U36" s="2094">
        <v>88814</v>
      </c>
      <c r="V36" s="2094">
        <v>107256</v>
      </c>
      <c r="W36" s="2094">
        <v>36640</v>
      </c>
      <c r="X36" s="2094">
        <v>41511</v>
      </c>
      <c r="Y36" s="2094">
        <v>38485</v>
      </c>
      <c r="Z36" s="2094">
        <v>34260</v>
      </c>
      <c r="AA36" s="2094">
        <v>37401</v>
      </c>
      <c r="AB36" s="2094">
        <v>29864</v>
      </c>
      <c r="AC36" s="2106"/>
    </row>
    <row r="37" spans="1:30" ht="17.25" customHeight="1">
      <c r="A37" s="1725" t="s">
        <v>2622</v>
      </c>
      <c r="B37" s="1725" t="s">
        <v>2621</v>
      </c>
      <c r="C37" s="3832" t="s">
        <v>7322</v>
      </c>
      <c r="D37" s="3833"/>
      <c r="E37" s="3804" t="s">
        <v>262</v>
      </c>
      <c r="F37" s="3806"/>
      <c r="G37" s="3830"/>
      <c r="H37" s="3831"/>
      <c r="I37" s="3830"/>
      <c r="J37" s="3831"/>
      <c r="K37" s="3830"/>
      <c r="L37" s="3831"/>
      <c r="N37" s="2092" t="s">
        <v>5984</v>
      </c>
      <c r="AC37" s="2106"/>
    </row>
    <row r="38" spans="1:30" ht="17.25" customHeight="1">
      <c r="A38" s="2147">
        <f>SUM(P49:U49)</f>
        <v>25652</v>
      </c>
      <c r="B38" s="2148">
        <f>V49</f>
        <v>6278</v>
      </c>
      <c r="C38" s="3834">
        <f>W49</f>
        <v>1749</v>
      </c>
      <c r="D38" s="3835"/>
      <c r="E38" s="3824">
        <f>O49</f>
        <v>33679</v>
      </c>
      <c r="F38" s="3825"/>
      <c r="G38" s="3824">
        <f>O53</f>
        <v>19720</v>
      </c>
      <c r="H38" s="3825"/>
      <c r="I38" s="3824">
        <f>X49</f>
        <v>115</v>
      </c>
      <c r="J38" s="3825"/>
      <c r="K38" s="3824">
        <f>X53</f>
        <v>35</v>
      </c>
      <c r="L38" s="3825"/>
      <c r="N38" s="2095" t="s">
        <v>5975</v>
      </c>
      <c r="O38" s="2095" t="s">
        <v>814</v>
      </c>
      <c r="P38" s="2095" t="s">
        <v>9077</v>
      </c>
      <c r="Q38" s="2095" t="s">
        <v>9078</v>
      </c>
      <c r="R38" s="2095" t="s">
        <v>5976</v>
      </c>
      <c r="S38" s="2095" t="s">
        <v>5977</v>
      </c>
      <c r="T38" s="2095" t="s">
        <v>5978</v>
      </c>
      <c r="U38" s="2095" t="s">
        <v>5979</v>
      </c>
      <c r="V38" s="2095" t="s">
        <v>9079</v>
      </c>
      <c r="W38" s="2095" t="s">
        <v>5980</v>
      </c>
      <c r="X38" s="2095" t="s">
        <v>5982</v>
      </c>
      <c r="Y38" s="2095" t="s">
        <v>9080</v>
      </c>
      <c r="Z38" s="2095" t="s">
        <v>9081</v>
      </c>
      <c r="AA38" s="2095" t="s">
        <v>5981</v>
      </c>
      <c r="AB38" s="2095" t="s">
        <v>5983</v>
      </c>
      <c r="AC38" s="2106"/>
      <c r="AD38" s="2106"/>
    </row>
    <row r="39" spans="1:30" ht="17.25" customHeight="1">
      <c r="L39" s="2042" t="s">
        <v>2620</v>
      </c>
      <c r="N39" s="2095" t="s">
        <v>5985</v>
      </c>
      <c r="O39" s="2094">
        <v>47164</v>
      </c>
      <c r="P39" s="2094">
        <v>15558</v>
      </c>
      <c r="Q39" s="2094">
        <v>4888</v>
      </c>
      <c r="R39" s="2094">
        <v>3554</v>
      </c>
      <c r="S39" s="2094">
        <v>3636</v>
      </c>
      <c r="T39" s="2094">
        <v>4648</v>
      </c>
      <c r="U39" s="2094">
        <v>3246</v>
      </c>
      <c r="V39" s="2094">
        <v>3623</v>
      </c>
      <c r="W39" s="2094">
        <v>1763</v>
      </c>
      <c r="X39" s="2094">
        <v>1576</v>
      </c>
      <c r="Y39" s="2094">
        <v>1237</v>
      </c>
      <c r="Z39" s="2094">
        <v>1366</v>
      </c>
      <c r="AA39" s="2094">
        <v>1381</v>
      </c>
      <c r="AB39" s="2094">
        <v>688</v>
      </c>
      <c r="AC39" s="2106"/>
      <c r="AD39" s="2106"/>
    </row>
    <row r="40" spans="1:30" ht="17.25" customHeight="1">
      <c r="A40" s="2097"/>
      <c r="B40" s="2097"/>
      <c r="C40" s="2097"/>
      <c r="D40" s="2097"/>
      <c r="E40" s="2097"/>
      <c r="F40" s="2097"/>
      <c r="G40" s="2097"/>
      <c r="H40" s="2097"/>
      <c r="I40" s="2097"/>
      <c r="J40" s="2097"/>
      <c r="K40" s="2097"/>
      <c r="L40" s="2097"/>
      <c r="N40" s="2106"/>
      <c r="O40" s="2106"/>
      <c r="P40" s="2106"/>
      <c r="Q40" s="2106"/>
      <c r="R40" s="2106"/>
      <c r="S40" s="2106"/>
      <c r="T40" s="2106"/>
      <c r="U40" s="2106"/>
      <c r="V40" s="2106"/>
      <c r="W40" s="2106"/>
      <c r="X40" s="2106"/>
      <c r="Y40" s="2106"/>
      <c r="Z40" s="2106"/>
      <c r="AA40" s="2106"/>
      <c r="AB40" s="2106"/>
      <c r="AC40" s="2106"/>
      <c r="AD40" s="2106"/>
    </row>
    <row r="41" spans="1:30" ht="17.25" customHeight="1">
      <c r="A41" s="2096" t="s">
        <v>3692</v>
      </c>
      <c r="B41" s="2096"/>
      <c r="C41" s="2092" t="s">
        <v>3838</v>
      </c>
      <c r="D41" s="2096"/>
      <c r="E41" s="2096"/>
      <c r="F41" s="2096"/>
      <c r="G41" s="2096"/>
      <c r="H41" s="2096"/>
      <c r="I41" s="2096"/>
      <c r="J41" s="2096"/>
      <c r="K41" s="2096"/>
      <c r="L41" s="2042" t="str">
        <f>Q55</f>
        <v>（令和8年4月1日現在）</v>
      </c>
      <c r="N41" s="2104" t="s">
        <v>5294</v>
      </c>
      <c r="O41" s="2103"/>
      <c r="P41" s="2099" t="s">
        <v>4618</v>
      </c>
      <c r="Q41" s="2102" t="str">
        <f>設定!$B$14</f>
        <v>（令和8年4月1日現在）</v>
      </c>
      <c r="R41" s="2096"/>
      <c r="S41" s="2096"/>
      <c r="T41" s="2096"/>
      <c r="U41" s="2096"/>
      <c r="V41" s="2096"/>
      <c r="W41" s="2096"/>
      <c r="X41" s="2096"/>
      <c r="Y41" s="2096"/>
      <c r="Z41" s="2096"/>
      <c r="AA41" s="2096"/>
      <c r="AB41" s="2096"/>
      <c r="AC41" s="2096"/>
      <c r="AD41" s="2106"/>
    </row>
    <row r="42" spans="1:30" ht="17.25" customHeight="1">
      <c r="A42" s="3836" t="s">
        <v>5439</v>
      </c>
      <c r="B42" s="3641"/>
      <c r="C42" s="3641"/>
      <c r="D42" s="3641"/>
      <c r="E42" s="3641"/>
      <c r="F42" s="3641"/>
      <c r="G42" s="3641"/>
      <c r="H42" s="3641"/>
      <c r="I42" s="3641"/>
      <c r="J42" s="3641"/>
      <c r="K42" s="3641"/>
      <c r="L42" s="3837"/>
      <c r="N42" s="2101"/>
      <c r="O42" s="2100"/>
      <c r="P42" s="2099" t="s">
        <v>4619</v>
      </c>
      <c r="Q42" s="2098" t="s">
        <v>5172</v>
      </c>
      <c r="R42" s="2149" t="str">
        <f>HYPERLINK("#", "統計表リンク")</f>
        <v>統計表リンク</v>
      </c>
      <c r="AD42" s="2106"/>
    </row>
    <row r="43" spans="1:30" ht="17.25" customHeight="1">
      <c r="A43" s="1725" t="s">
        <v>468</v>
      </c>
      <c r="B43" s="1725" t="s">
        <v>2619</v>
      </c>
      <c r="C43" s="3838" t="s">
        <v>2618</v>
      </c>
      <c r="D43" s="3838"/>
      <c r="E43" s="3838" t="s">
        <v>2617</v>
      </c>
      <c r="F43" s="3838"/>
      <c r="G43" s="3838" t="s">
        <v>2616</v>
      </c>
      <c r="H43" s="3838"/>
      <c r="I43" s="3838" t="s">
        <v>2615</v>
      </c>
      <c r="J43" s="3838"/>
      <c r="K43" s="3838" t="s">
        <v>2614</v>
      </c>
      <c r="L43" s="3838"/>
      <c r="AD43" s="2106"/>
    </row>
    <row r="44" spans="1:30" s="2097" customFormat="1" ht="17.25" customHeight="1">
      <c r="A44" s="2208">
        <f>O58</f>
        <v>93</v>
      </c>
      <c r="B44" s="2208">
        <f>P58</f>
        <v>33</v>
      </c>
      <c r="C44" s="3841">
        <f>Q58</f>
        <v>11</v>
      </c>
      <c r="D44" s="3841"/>
      <c r="E44" s="3841">
        <f>R58</f>
        <v>23</v>
      </c>
      <c r="F44" s="3841"/>
      <c r="G44" s="3841">
        <f>S58</f>
        <v>12</v>
      </c>
      <c r="H44" s="3841"/>
      <c r="I44" s="3841">
        <f>T58</f>
        <v>14</v>
      </c>
      <c r="J44" s="3841"/>
      <c r="K44" s="3841" t="str">
        <f>U58</f>
        <v>-</v>
      </c>
      <c r="L44" s="3841"/>
      <c r="M44" s="2092"/>
      <c r="N44" s="2104" t="s">
        <v>5295</v>
      </c>
      <c r="O44" s="2103"/>
      <c r="P44" s="2099" t="s">
        <v>4618</v>
      </c>
      <c r="Q44" s="2102" t="str">
        <f>設定!$B$11</f>
        <v>（令和7年度）</v>
      </c>
      <c r="R44" s="2092"/>
      <c r="S44" s="2092"/>
      <c r="T44" s="2092"/>
      <c r="U44" s="2092"/>
      <c r="V44" s="2092"/>
      <c r="W44" s="2092"/>
      <c r="X44" s="2092"/>
      <c r="Y44" s="2092"/>
      <c r="Z44" s="2092"/>
      <c r="AA44" s="2092"/>
      <c r="AB44" s="2092"/>
      <c r="AC44" s="2092"/>
      <c r="AD44" s="2096"/>
    </row>
    <row r="45" spans="1:30" s="2096" customFormat="1" ht="17.25" customHeight="1">
      <c r="A45" s="2092" t="s">
        <v>7300</v>
      </c>
      <c r="B45" s="2093"/>
      <c r="C45" s="2093"/>
      <c r="D45" s="2092"/>
      <c r="E45" s="2092"/>
      <c r="F45" s="2092"/>
      <c r="G45" s="2092"/>
      <c r="H45" s="2092"/>
      <c r="I45" s="2092"/>
      <c r="J45" s="2093"/>
      <c r="K45" s="2093"/>
      <c r="L45" s="2042" t="s">
        <v>2613</v>
      </c>
      <c r="M45" s="2097"/>
      <c r="N45" s="2101"/>
      <c r="O45" s="2100"/>
      <c r="P45" s="2099" t="s">
        <v>4619</v>
      </c>
      <c r="Q45" s="2098" t="s">
        <v>5296</v>
      </c>
      <c r="R45" s="2149" t="str">
        <f>HYPERLINK("#", "統計表リンク")</f>
        <v>統計表リンク</v>
      </c>
      <c r="S45" s="2092"/>
      <c r="T45" s="2092"/>
      <c r="U45" s="2092"/>
      <c r="V45" s="2092"/>
      <c r="W45" s="2092"/>
      <c r="X45" s="2092"/>
      <c r="Y45" s="2092"/>
      <c r="Z45" s="2092"/>
      <c r="AA45" s="2092"/>
      <c r="AB45" s="2092"/>
      <c r="AC45" s="2092"/>
      <c r="AD45" s="2092"/>
    </row>
    <row r="46" spans="1:30" ht="15" customHeight="1">
      <c r="A46" s="2093"/>
      <c r="B46" s="2093"/>
      <c r="D46" s="2092"/>
      <c r="J46" s="2093"/>
      <c r="K46" s="2093"/>
      <c r="L46" s="2093"/>
      <c r="M46" s="2096"/>
      <c r="N46" s="2092" t="s">
        <v>5986</v>
      </c>
    </row>
    <row r="47" spans="1:30" ht="18" customHeight="1">
      <c r="D47" s="2092"/>
      <c r="J47" s="2093"/>
      <c r="K47" s="2093"/>
      <c r="L47" s="2093"/>
      <c r="N47" s="3839" t="s">
        <v>507</v>
      </c>
      <c r="O47" s="3839" t="s">
        <v>4910</v>
      </c>
      <c r="P47" s="3848" t="s">
        <v>2622</v>
      </c>
      <c r="Q47" s="3849"/>
      <c r="R47" s="3850"/>
      <c r="S47" s="3839" t="s">
        <v>5987</v>
      </c>
      <c r="T47" s="3839" t="s">
        <v>5139</v>
      </c>
      <c r="U47" s="3839" t="s">
        <v>5988</v>
      </c>
      <c r="V47" s="3839" t="s">
        <v>2621</v>
      </c>
      <c r="W47" s="3839" t="s">
        <v>5989</v>
      </c>
      <c r="X47" s="3842" t="s">
        <v>5990</v>
      </c>
    </row>
    <row r="48" spans="1:30" ht="17.25" customHeight="1">
      <c r="N48" s="3840"/>
      <c r="O48" s="3840"/>
      <c r="P48" s="2095" t="s">
        <v>5991</v>
      </c>
      <c r="Q48" s="2095" t="s">
        <v>5992</v>
      </c>
      <c r="R48" s="2095" t="s">
        <v>5993</v>
      </c>
      <c r="S48" s="3840"/>
      <c r="T48" s="3840"/>
      <c r="U48" s="3840"/>
      <c r="V48" s="3840"/>
      <c r="W48" s="3840"/>
      <c r="X48" s="3843"/>
    </row>
    <row r="49" spans="1:30" s="2093" customFormat="1" ht="17.25" customHeight="1">
      <c r="A49" s="2092"/>
      <c r="B49" s="2092"/>
      <c r="E49" s="2092"/>
      <c r="F49" s="2092"/>
      <c r="G49" s="2092"/>
      <c r="H49" s="2092"/>
      <c r="I49" s="2092"/>
      <c r="J49" s="2092"/>
      <c r="K49" s="2092"/>
      <c r="L49" s="2092"/>
      <c r="M49" s="2092"/>
      <c r="N49" s="2095" t="s">
        <v>5131</v>
      </c>
      <c r="O49" s="2094">
        <v>33679</v>
      </c>
      <c r="P49" s="2094">
        <v>14147</v>
      </c>
      <c r="Q49" s="2094">
        <v>1778</v>
      </c>
      <c r="R49" s="2094">
        <v>1715</v>
      </c>
      <c r="S49" s="2094">
        <v>593</v>
      </c>
      <c r="T49" s="2094">
        <v>1436</v>
      </c>
      <c r="U49" s="2094">
        <v>5983</v>
      </c>
      <c r="V49" s="2094">
        <v>6278</v>
      </c>
      <c r="W49" s="2094">
        <v>1749</v>
      </c>
      <c r="X49" s="2094">
        <v>115</v>
      </c>
      <c r="Y49" s="2092"/>
      <c r="Z49" s="2092"/>
      <c r="AA49" s="2092"/>
      <c r="AB49" s="2092"/>
      <c r="AC49" s="2092"/>
      <c r="AD49" s="2092"/>
    </row>
    <row r="50" spans="1:30" s="2093" customFormat="1" ht="17.25" customHeight="1">
      <c r="A50" s="2092"/>
      <c r="B50" s="2092"/>
      <c r="E50" s="2092"/>
      <c r="F50" s="2092"/>
      <c r="G50" s="2092"/>
      <c r="H50" s="2092"/>
      <c r="I50" s="2092"/>
      <c r="J50" s="2092"/>
      <c r="K50" s="2092"/>
      <c r="L50" s="2092"/>
      <c r="N50" s="2092" t="s">
        <v>5994</v>
      </c>
      <c r="O50" s="2092"/>
      <c r="P50" s="2092"/>
      <c r="Q50" s="2092"/>
      <c r="R50" s="2092"/>
      <c r="S50" s="2092"/>
      <c r="T50" s="2092"/>
      <c r="U50" s="2092"/>
      <c r="V50" s="2092"/>
      <c r="W50" s="2092"/>
      <c r="X50" s="2092"/>
      <c r="Y50" s="2092"/>
      <c r="Z50" s="2092"/>
      <c r="AA50" s="2092"/>
      <c r="AB50" s="2092"/>
      <c r="AC50" s="2092"/>
      <c r="AD50" s="2092"/>
    </row>
    <row r="51" spans="1:30" s="2093" customFormat="1" ht="17.25" customHeight="1">
      <c r="A51" s="2092"/>
      <c r="B51" s="2092"/>
      <c r="E51" s="2092"/>
      <c r="F51" s="2092"/>
      <c r="G51" s="2092"/>
      <c r="H51" s="2092"/>
      <c r="I51" s="2092"/>
      <c r="J51" s="2092"/>
      <c r="K51" s="2092"/>
      <c r="L51" s="2092"/>
      <c r="N51" s="3839" t="s">
        <v>507</v>
      </c>
      <c r="O51" s="3839" t="s">
        <v>4910</v>
      </c>
      <c r="P51" s="3848" t="s">
        <v>2622</v>
      </c>
      <c r="Q51" s="3849"/>
      <c r="R51" s="3850"/>
      <c r="S51" s="3839" t="s">
        <v>5987</v>
      </c>
      <c r="T51" s="3839" t="s">
        <v>5139</v>
      </c>
      <c r="U51" s="3839" t="s">
        <v>5988</v>
      </c>
      <c r="V51" s="3839" t="s">
        <v>2621</v>
      </c>
      <c r="W51" s="3839" t="s">
        <v>5989</v>
      </c>
      <c r="X51" s="3842" t="s">
        <v>5990</v>
      </c>
      <c r="Y51" s="2092"/>
      <c r="Z51" s="2097"/>
      <c r="AA51" s="2097"/>
      <c r="AB51" s="2097"/>
      <c r="AC51" s="2097"/>
      <c r="AD51" s="2092"/>
    </row>
    <row r="52" spans="1:30" ht="15" customHeight="1">
      <c r="M52" s="2093"/>
      <c r="N52" s="3840"/>
      <c r="O52" s="3840"/>
      <c r="P52" s="2095" t="s">
        <v>5991</v>
      </c>
      <c r="Q52" s="2095" t="s">
        <v>5992</v>
      </c>
      <c r="R52" s="2095" t="s">
        <v>5993</v>
      </c>
      <c r="S52" s="3840"/>
      <c r="T52" s="3840"/>
      <c r="U52" s="3840"/>
      <c r="V52" s="3840"/>
      <c r="W52" s="3840"/>
      <c r="X52" s="3843"/>
      <c r="Z52" s="2096"/>
      <c r="AA52" s="2096"/>
      <c r="AB52" s="2096"/>
      <c r="AC52" s="2096"/>
    </row>
    <row r="53" spans="1:30" ht="15" customHeight="1">
      <c r="M53" s="2093"/>
      <c r="N53" s="2095" t="s">
        <v>5131</v>
      </c>
      <c r="O53" s="2094">
        <v>19720</v>
      </c>
      <c r="P53" s="2105">
        <v>7143</v>
      </c>
      <c r="Q53" s="2105">
        <v>1135</v>
      </c>
      <c r="R53" s="2105">
        <v>897</v>
      </c>
      <c r="S53" s="2105">
        <v>270</v>
      </c>
      <c r="T53" s="2105">
        <v>918</v>
      </c>
      <c r="U53" s="2105">
        <v>2266</v>
      </c>
      <c r="V53" s="2105">
        <v>5720</v>
      </c>
      <c r="W53" s="2105">
        <v>1371</v>
      </c>
      <c r="X53" s="2094">
        <v>35</v>
      </c>
    </row>
    <row r="54" spans="1:30" ht="15" customHeight="1">
      <c r="N54" s="2097"/>
      <c r="O54" s="2097"/>
      <c r="P54" s="2097"/>
      <c r="Q54" s="2097"/>
      <c r="R54" s="2097"/>
      <c r="S54" s="2097"/>
      <c r="AD54" s="2097"/>
    </row>
    <row r="55" spans="1:30" ht="15" customHeight="1">
      <c r="N55" s="2104" t="s">
        <v>5236</v>
      </c>
      <c r="O55" s="2103"/>
      <c r="P55" s="2099" t="s">
        <v>4618</v>
      </c>
      <c r="Q55" s="2102" t="str">
        <f>設定!$B$14</f>
        <v>（令和8年4月1日現在）</v>
      </c>
      <c r="R55" s="2096"/>
      <c r="S55" s="2096"/>
      <c r="AD55" s="2096"/>
    </row>
    <row r="56" spans="1:30" ht="15" customHeight="1">
      <c r="N56" s="2101"/>
      <c r="O56" s="2100"/>
      <c r="P56" s="2099" t="s">
        <v>4619</v>
      </c>
      <c r="Q56" s="2098" t="s">
        <v>5297</v>
      </c>
      <c r="R56" s="2149" t="str">
        <f>HYPERLINK("#", "統計表リンク")</f>
        <v>統計表リンク</v>
      </c>
      <c r="T56" s="2097"/>
      <c r="U56" s="2097"/>
      <c r="V56" s="2097"/>
      <c r="W56" s="2097"/>
      <c r="X56" s="2097"/>
      <c r="Y56" s="2097"/>
      <c r="Z56" s="2093"/>
      <c r="AA56" s="2093"/>
      <c r="AB56" s="2093"/>
      <c r="AC56" s="2093"/>
    </row>
    <row r="57" spans="1:30" ht="15" customHeight="1">
      <c r="N57" s="2095" t="s">
        <v>6001</v>
      </c>
      <c r="O57" s="2095" t="s">
        <v>814</v>
      </c>
      <c r="P57" s="2095" t="s">
        <v>5995</v>
      </c>
      <c r="Q57" s="2095" t="s">
        <v>5996</v>
      </c>
      <c r="R57" s="2095" t="s">
        <v>5997</v>
      </c>
      <c r="S57" s="2095" t="s">
        <v>5998</v>
      </c>
      <c r="T57" s="2095" t="s">
        <v>5999</v>
      </c>
      <c r="U57" s="2095" t="s">
        <v>6000</v>
      </c>
      <c r="V57" s="2096"/>
      <c r="W57" s="2096"/>
      <c r="X57" s="2096"/>
      <c r="Y57" s="2096"/>
      <c r="Z57" s="2093"/>
      <c r="AA57" s="2093"/>
      <c r="AB57" s="2093"/>
      <c r="AC57" s="2093"/>
    </row>
    <row r="58" spans="1:30" ht="15" customHeight="1">
      <c r="N58" s="2095" t="s">
        <v>5131</v>
      </c>
      <c r="O58" s="2094">
        <v>93</v>
      </c>
      <c r="P58" s="2094">
        <v>33</v>
      </c>
      <c r="Q58" s="2094">
        <v>11</v>
      </c>
      <c r="R58" s="2094">
        <v>23</v>
      </c>
      <c r="S58" s="2094">
        <v>12</v>
      </c>
      <c r="T58" s="2094">
        <v>14</v>
      </c>
      <c r="U58" s="2094" t="s">
        <v>4191</v>
      </c>
      <c r="Z58" s="2093"/>
      <c r="AA58" s="2093"/>
      <c r="AB58" s="2093"/>
      <c r="AC58" s="2093"/>
    </row>
    <row r="59" spans="1:30" ht="15" customHeight="1">
      <c r="N59" s="2093"/>
      <c r="O59" s="2093"/>
      <c r="P59" s="2093"/>
      <c r="Q59" s="2093"/>
      <c r="R59" s="2093"/>
      <c r="S59" s="2093"/>
      <c r="AD59" s="2093"/>
    </row>
    <row r="60" spans="1:30" ht="15" customHeight="1">
      <c r="N60" s="2093"/>
      <c r="O60" s="2093"/>
      <c r="P60" s="2093"/>
      <c r="Q60" s="2093"/>
      <c r="R60" s="2093"/>
      <c r="S60" s="2093"/>
      <c r="AD60" s="2093"/>
    </row>
    <row r="61" spans="1:30" ht="15" customHeight="1">
      <c r="N61" s="2093"/>
      <c r="O61" s="2093"/>
      <c r="P61" s="2093"/>
      <c r="Q61" s="2093"/>
      <c r="R61" s="2093"/>
      <c r="S61" s="2093"/>
      <c r="T61" s="2093"/>
      <c r="U61" s="2093"/>
      <c r="V61" s="2093"/>
      <c r="W61" s="2093"/>
      <c r="X61" s="2093"/>
      <c r="Y61" s="2093"/>
      <c r="AD61" s="2093"/>
    </row>
    <row r="62" spans="1:30" ht="15" customHeight="1">
      <c r="T62" s="2093"/>
      <c r="U62" s="2093"/>
      <c r="V62" s="2093"/>
      <c r="W62" s="2093"/>
      <c r="X62" s="2093"/>
      <c r="Y62" s="2093"/>
    </row>
    <row r="63" spans="1:30" ht="15" customHeight="1">
      <c r="T63" s="2093"/>
      <c r="U63" s="2093"/>
      <c r="V63" s="2093"/>
      <c r="W63" s="2093"/>
      <c r="X63" s="2093"/>
      <c r="Y63" s="2093"/>
    </row>
    <row r="64" spans="1:30" ht="15" customHeight="1"/>
    <row r="65" ht="15" customHeight="1"/>
    <row r="66" ht="15" customHeight="1"/>
    <row r="67" ht="15" customHeight="1"/>
  </sheetData>
  <sheetProtection algorithmName="SHA-512" hashValue="4JeJgpyiJWLDbp/k5PViKN7TYaru6l62F/JJF12T7CwreWxXNMM/RaIFXMgnCo4gxliTAlZKq3mMqmrFBrrjqA==" saltValue="iUgn3w6sv6nmxamb6UzXTg==" spinCount="100000" sheet="1" objects="1" scenarios="1"/>
  <customSheetViews>
    <customSheetView guid="{0048CC1A-5574-4F72-829A-CCCEAA565538}" showPageBreaks="1" fitToPage="1" printArea="1" view="pageBreakPreview">
      <pane ySplit="6" topLeftCell="A34" activePane="bottomLeft" state="frozen"/>
      <selection pane="bottomLeft" activeCell="R7" sqref="R7"/>
      <pageMargins left="0.70866141732283472" right="0.70866141732283472" top="0.98425196850393704" bottom="0.74803149606299213" header="0.31496062992125984" footer="0.31496062992125984"/>
      <printOptions horizontalCentered="1"/>
    </customSheetView>
    <customSheetView guid="{26B164F3-B659-4B9F-AB6F-C19AF25BA7B7}" showPageBreaks="1" fitToPage="1" printArea="1" view="pageBreakPreview">
      <pane ySplit="6" topLeftCell="A34" activePane="bottomLeft" state="frozen"/>
      <selection pane="bottomLeft" activeCell="R7" sqref="R7"/>
      <pageMargins left="0.70866141732283472" right="0.70866141732283472" top="0.98425196850393704" bottom="0.74803149606299213" header="0.31496062992125984" footer="0.31496062992125984"/>
      <printOptions horizontalCentered="1"/>
    </customSheetView>
  </customSheetViews>
  <mergeCells count="99">
    <mergeCell ref="X51:X52"/>
    <mergeCell ref="C32:D32"/>
    <mergeCell ref="E32:F32"/>
    <mergeCell ref="G32:H32"/>
    <mergeCell ref="W47:W48"/>
    <mergeCell ref="X47:X48"/>
    <mergeCell ref="N51:N52"/>
    <mergeCell ref="O51:O52"/>
    <mergeCell ref="P51:R51"/>
    <mergeCell ref="S51:S52"/>
    <mergeCell ref="T51:T52"/>
    <mergeCell ref="U51:U52"/>
    <mergeCell ref="V51:V52"/>
    <mergeCell ref="W51:W52"/>
    <mergeCell ref="O47:O48"/>
    <mergeCell ref="P47:R47"/>
    <mergeCell ref="S47:S48"/>
    <mergeCell ref="T47:T48"/>
    <mergeCell ref="U47:U48"/>
    <mergeCell ref="V47:V48"/>
    <mergeCell ref="C44:D44"/>
    <mergeCell ref="E44:F44"/>
    <mergeCell ref="G44:H44"/>
    <mergeCell ref="I44:J44"/>
    <mergeCell ref="K44:L44"/>
    <mergeCell ref="N47:N48"/>
    <mergeCell ref="A42:L42"/>
    <mergeCell ref="C43:D43"/>
    <mergeCell ref="E43:F43"/>
    <mergeCell ref="G43:H43"/>
    <mergeCell ref="I43:J43"/>
    <mergeCell ref="K43:L43"/>
    <mergeCell ref="K36:L37"/>
    <mergeCell ref="C37:D37"/>
    <mergeCell ref="E37:F37"/>
    <mergeCell ref="C38:D38"/>
    <mergeCell ref="E38:F38"/>
    <mergeCell ref="G38:H38"/>
    <mergeCell ref="I38:J38"/>
    <mergeCell ref="K38:L38"/>
    <mergeCell ref="I36:J37"/>
    <mergeCell ref="C33:D33"/>
    <mergeCell ref="E33:F33"/>
    <mergeCell ref="G33:H33"/>
    <mergeCell ref="A36:F36"/>
    <mergeCell ref="G36:H37"/>
    <mergeCell ref="AA28:AC28"/>
    <mergeCell ref="N31:N32"/>
    <mergeCell ref="O31:Q31"/>
    <mergeCell ref="N28:N29"/>
    <mergeCell ref="O28:Q28"/>
    <mergeCell ref="R28:T28"/>
    <mergeCell ref="U28:W28"/>
    <mergeCell ref="X28:Z28"/>
    <mergeCell ref="R31:T31"/>
    <mergeCell ref="AA22:AC22"/>
    <mergeCell ref="N25:N26"/>
    <mergeCell ref="O25:Q25"/>
    <mergeCell ref="R25:T25"/>
    <mergeCell ref="U25:W25"/>
    <mergeCell ref="X25:Z25"/>
    <mergeCell ref="AA25:AC25"/>
    <mergeCell ref="R22:T22"/>
    <mergeCell ref="A22:D22"/>
    <mergeCell ref="N22:N23"/>
    <mergeCell ref="O22:Q22"/>
    <mergeCell ref="U22:W22"/>
    <mergeCell ref="X22:Z22"/>
    <mergeCell ref="O18:Q18"/>
    <mergeCell ref="N12:N13"/>
    <mergeCell ref="O12:Q12"/>
    <mergeCell ref="R12:T12"/>
    <mergeCell ref="U12:W12"/>
    <mergeCell ref="N18:N19"/>
    <mergeCell ref="U15:W15"/>
    <mergeCell ref="N15:N16"/>
    <mergeCell ref="R15:T15"/>
    <mergeCell ref="O15:Q15"/>
    <mergeCell ref="AA12:AC12"/>
    <mergeCell ref="X15:Z15"/>
    <mergeCell ref="X12:Z12"/>
    <mergeCell ref="AA15:AC15"/>
    <mergeCell ref="O9:Q9"/>
    <mergeCell ref="R9:T9"/>
    <mergeCell ref="U9:W9"/>
    <mergeCell ref="X9:Z9"/>
    <mergeCell ref="AA9:AC9"/>
    <mergeCell ref="N9:N10"/>
    <mergeCell ref="A1:D1"/>
    <mergeCell ref="A2:D2"/>
    <mergeCell ref="A5:A6"/>
    <mergeCell ref="B5:B6"/>
    <mergeCell ref="C5:C6"/>
    <mergeCell ref="D5:D6"/>
    <mergeCell ref="E5:E6"/>
    <mergeCell ref="F5:F6"/>
    <mergeCell ref="G5:G6"/>
    <mergeCell ref="H5:H6"/>
    <mergeCell ref="I5:L5"/>
  </mergeCells>
  <phoneticPr fontId="7"/>
  <printOptions horizontalCentered="1"/>
  <pageMargins left="0.70866141732283472" right="0.70866141732283472" top="0.98425196850393704" bottom="0.74803149606299213" header="0.31496062992125984" footer="0.3149606299212598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Z59"/>
  <sheetViews>
    <sheetView view="pageBreakPreview" zoomScaleNormal="75" zoomScaleSheetLayoutView="100" workbookViewId="0">
      <selection activeCell="L10" sqref="L10"/>
    </sheetView>
  </sheetViews>
  <sheetFormatPr defaultColWidth="9" defaultRowHeight="18" customHeight="1"/>
  <cols>
    <col min="1" max="1" width="31.58203125" style="63" customWidth="1"/>
    <col min="2" max="2" width="15.58203125" style="63" customWidth="1"/>
    <col min="3" max="3" width="8.58203125" style="111" customWidth="1"/>
    <col min="4" max="4" width="8.58203125" style="63" customWidth="1"/>
    <col min="5" max="5" width="10.58203125" style="63" customWidth="1"/>
    <col min="6" max="6" width="16.58203125" style="63" customWidth="1"/>
    <col min="7" max="7" width="5.33203125" style="63" customWidth="1"/>
    <col min="8" max="12" width="10.58203125" style="63" hidden="1" customWidth="1"/>
    <col min="13" max="17" width="10.58203125" style="63" customWidth="1"/>
    <col min="18"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s="78" customFormat="1" ht="15" customHeight="1">
      <c r="A3" s="78" t="s">
        <v>3548</v>
      </c>
      <c r="C3" s="1037"/>
    </row>
    <row r="4" spans="1:26" ht="15" customHeight="1">
      <c r="A4" s="110" t="s">
        <v>417</v>
      </c>
      <c r="H4" s="1188" t="s">
        <v>5242</v>
      </c>
      <c r="I4" s="1437"/>
      <c r="J4" s="1189" t="s">
        <v>4618</v>
      </c>
      <c r="K4" s="1525" t="str">
        <f>設定!$B$14</f>
        <v>（令和8年4月1日現在）</v>
      </c>
    </row>
    <row r="5" spans="1:26" ht="15" customHeight="1">
      <c r="A5" s="163" t="s">
        <v>2707</v>
      </c>
      <c r="F5" s="68" t="str">
        <f>K4</f>
        <v>（令和8年4月1日現在）</v>
      </c>
      <c r="H5" s="1405"/>
      <c r="I5" s="1192"/>
      <c r="J5" s="1189" t="s">
        <v>4619</v>
      </c>
      <c r="K5" s="1460" t="s">
        <v>5298</v>
      </c>
      <c r="L5" s="1755" t="str">
        <f>HYPERLINK("#", "統計表リンク")</f>
        <v>統計表リンク</v>
      </c>
      <c r="M5" s="199"/>
      <c r="N5" s="1674"/>
    </row>
    <row r="6" spans="1:26" ht="25" customHeight="1">
      <c r="A6" s="964" t="s">
        <v>399</v>
      </c>
      <c r="B6" s="339" t="s">
        <v>398</v>
      </c>
      <c r="C6" s="1036" t="s">
        <v>802</v>
      </c>
      <c r="D6" s="339" t="s">
        <v>2500</v>
      </c>
      <c r="E6" s="3742" t="s">
        <v>2706</v>
      </c>
      <c r="F6" s="3742"/>
    </row>
    <row r="7" spans="1:26" ht="15" customHeight="1">
      <c r="A7" s="958" t="s">
        <v>8095</v>
      </c>
      <c r="B7" s="1024" t="s">
        <v>8096</v>
      </c>
      <c r="C7" s="962">
        <v>31977</v>
      </c>
      <c r="D7" s="1022">
        <v>16595</v>
      </c>
      <c r="E7" s="3853" t="s">
        <v>2705</v>
      </c>
      <c r="F7" s="3853"/>
    </row>
    <row r="8" spans="1:26" ht="15" customHeight="1">
      <c r="A8" s="958" t="s">
        <v>8097</v>
      </c>
      <c r="B8" s="1024" t="s">
        <v>8098</v>
      </c>
      <c r="C8" s="1023">
        <v>34060</v>
      </c>
      <c r="D8" s="1035">
        <v>4844</v>
      </c>
      <c r="E8" s="3853" t="s">
        <v>2704</v>
      </c>
      <c r="F8" s="3853"/>
    </row>
    <row r="9" spans="1:26" ht="15" customHeight="1">
      <c r="A9" s="958" t="s">
        <v>8099</v>
      </c>
      <c r="B9" s="1024" t="s">
        <v>8098</v>
      </c>
      <c r="C9" s="962">
        <v>31978</v>
      </c>
      <c r="D9" s="1034">
        <v>11803</v>
      </c>
      <c r="E9" s="3853" t="s">
        <v>2703</v>
      </c>
      <c r="F9" s="3853"/>
    </row>
    <row r="10" spans="1:26" ht="15" customHeight="1">
      <c r="A10" s="1031" t="s">
        <v>8100</v>
      </c>
      <c r="B10" s="1033" t="s">
        <v>8101</v>
      </c>
      <c r="C10" s="1023">
        <v>37737</v>
      </c>
      <c r="D10" s="1032">
        <v>4456</v>
      </c>
      <c r="E10" s="3853" t="s">
        <v>2702</v>
      </c>
      <c r="F10" s="3853"/>
    </row>
    <row r="11" spans="1:26" ht="15" customHeight="1">
      <c r="A11" s="1031" t="s">
        <v>8102</v>
      </c>
      <c r="B11" s="1024" t="s">
        <v>8101</v>
      </c>
      <c r="C11" s="962">
        <v>44326</v>
      </c>
      <c r="D11" s="1032">
        <v>7709</v>
      </c>
      <c r="E11" s="3853" t="s">
        <v>2701</v>
      </c>
      <c r="F11" s="3853"/>
    </row>
    <row r="12" spans="1:26" ht="15" customHeight="1">
      <c r="A12" s="1031" t="s">
        <v>8103</v>
      </c>
      <c r="B12" s="1024" t="s">
        <v>8104</v>
      </c>
      <c r="C12" s="962">
        <v>37073</v>
      </c>
      <c r="D12" s="1022">
        <v>24988</v>
      </c>
      <c r="E12" s="3853" t="s">
        <v>2700</v>
      </c>
      <c r="F12" s="3853"/>
    </row>
    <row r="13" spans="1:26" ht="15" customHeight="1">
      <c r="A13" s="1031" t="s">
        <v>8105</v>
      </c>
      <c r="B13" s="1024" t="s">
        <v>8104</v>
      </c>
      <c r="C13" s="962">
        <v>37073</v>
      </c>
      <c r="D13" s="1032">
        <v>6153</v>
      </c>
      <c r="E13" s="3853" t="s">
        <v>2691</v>
      </c>
      <c r="F13" s="3853"/>
    </row>
    <row r="14" spans="1:26" ht="15" customHeight="1">
      <c r="A14" s="1031" t="s">
        <v>8106</v>
      </c>
      <c r="B14" s="1024" t="s">
        <v>8107</v>
      </c>
      <c r="C14" s="962">
        <v>37377</v>
      </c>
      <c r="D14" s="1032">
        <v>4761</v>
      </c>
      <c r="E14" s="3853" t="s">
        <v>2694</v>
      </c>
      <c r="F14" s="3853"/>
    </row>
    <row r="15" spans="1:26" ht="15" customHeight="1">
      <c r="A15" s="1031" t="s">
        <v>8108</v>
      </c>
      <c r="B15" s="1024" t="s">
        <v>8109</v>
      </c>
      <c r="C15" s="962">
        <v>37469</v>
      </c>
      <c r="D15" s="1032">
        <v>26249</v>
      </c>
      <c r="E15" s="3853" t="s">
        <v>2699</v>
      </c>
      <c r="F15" s="3853"/>
    </row>
    <row r="16" spans="1:26" ht="15" customHeight="1">
      <c r="A16" s="1031" t="s">
        <v>8110</v>
      </c>
      <c r="B16" s="1024" t="s">
        <v>8111</v>
      </c>
      <c r="C16" s="1023">
        <v>37803</v>
      </c>
      <c r="D16" s="1032">
        <v>9254</v>
      </c>
      <c r="E16" s="3853" t="s">
        <v>2698</v>
      </c>
      <c r="F16" s="3853"/>
    </row>
    <row r="17" spans="1:6" ht="15" customHeight="1">
      <c r="A17" s="1031" t="s">
        <v>8112</v>
      </c>
      <c r="B17" s="1024" t="s">
        <v>8113</v>
      </c>
      <c r="C17" s="1023">
        <v>37803</v>
      </c>
      <c r="D17" s="1032">
        <v>12252</v>
      </c>
      <c r="E17" s="3853" t="s">
        <v>2697</v>
      </c>
      <c r="F17" s="3853"/>
    </row>
    <row r="18" spans="1:6" ht="15" customHeight="1">
      <c r="A18" s="1031" t="s">
        <v>8114</v>
      </c>
      <c r="B18" s="1024" t="s">
        <v>8115</v>
      </c>
      <c r="C18" s="1023">
        <v>37737</v>
      </c>
      <c r="D18" s="1032">
        <v>6598</v>
      </c>
      <c r="E18" s="3853" t="s">
        <v>2694</v>
      </c>
      <c r="F18" s="3853"/>
    </row>
    <row r="19" spans="1:6" ht="15" customHeight="1">
      <c r="A19" s="958" t="s">
        <v>8116</v>
      </c>
      <c r="B19" s="1024" t="s">
        <v>8117</v>
      </c>
      <c r="C19" s="962">
        <v>19025</v>
      </c>
      <c r="D19" s="1022">
        <v>30688</v>
      </c>
      <c r="E19" s="3853" t="s">
        <v>2696</v>
      </c>
      <c r="F19" s="3853"/>
    </row>
    <row r="20" spans="1:6" ht="15" customHeight="1">
      <c r="A20" s="958" t="s">
        <v>8118</v>
      </c>
      <c r="B20" s="1024" t="s">
        <v>7540</v>
      </c>
      <c r="C20" s="962">
        <v>27485</v>
      </c>
      <c r="D20" s="1022">
        <v>59187</v>
      </c>
      <c r="E20" s="3853" t="s">
        <v>2695</v>
      </c>
      <c r="F20" s="3853"/>
    </row>
    <row r="21" spans="1:6" ht="15" customHeight="1">
      <c r="A21" s="958" t="s">
        <v>7541</v>
      </c>
      <c r="B21" s="1024" t="s">
        <v>7542</v>
      </c>
      <c r="C21" s="962">
        <v>29417</v>
      </c>
      <c r="D21" s="1022">
        <v>10175</v>
      </c>
      <c r="E21" s="3853" t="s">
        <v>2694</v>
      </c>
      <c r="F21" s="3853"/>
    </row>
    <row r="22" spans="1:6" ht="15" customHeight="1">
      <c r="A22" s="1031" t="s">
        <v>8119</v>
      </c>
      <c r="B22" s="1024" t="s">
        <v>7540</v>
      </c>
      <c r="C22" s="962">
        <v>29417</v>
      </c>
      <c r="D22" s="1032">
        <v>22700</v>
      </c>
      <c r="E22" s="3853" t="s">
        <v>2693</v>
      </c>
      <c r="F22" s="3853"/>
    </row>
    <row r="23" spans="1:6" ht="15" customHeight="1">
      <c r="A23" s="958" t="s">
        <v>8120</v>
      </c>
      <c r="B23" s="1024" t="s">
        <v>7543</v>
      </c>
      <c r="C23" s="1023">
        <v>34060</v>
      </c>
      <c r="D23" s="1022">
        <v>5422</v>
      </c>
      <c r="E23" s="3853" t="s">
        <v>2692</v>
      </c>
      <c r="F23" s="3853"/>
    </row>
    <row r="24" spans="1:6" ht="15" customHeight="1">
      <c r="A24" s="1031" t="s">
        <v>8121</v>
      </c>
      <c r="B24" s="1024" t="s">
        <v>7543</v>
      </c>
      <c r="C24" s="1023">
        <v>34060</v>
      </c>
      <c r="D24" s="1032">
        <v>3775</v>
      </c>
      <c r="E24" s="3853" t="s">
        <v>2691</v>
      </c>
      <c r="F24" s="3853"/>
    </row>
    <row r="25" spans="1:6" ht="15" customHeight="1">
      <c r="A25" s="3855" t="s">
        <v>2690</v>
      </c>
      <c r="B25" s="1024" t="s">
        <v>2689</v>
      </c>
      <c r="C25" s="962">
        <v>24563</v>
      </c>
      <c r="D25" s="1022">
        <v>13416</v>
      </c>
      <c r="E25" s="3853" t="s">
        <v>2688</v>
      </c>
      <c r="F25" s="3853"/>
    </row>
    <row r="26" spans="1:6" ht="15" customHeight="1">
      <c r="A26" s="3856"/>
      <c r="B26" s="1024" t="s">
        <v>2687</v>
      </c>
      <c r="C26" s="962">
        <v>26755</v>
      </c>
      <c r="D26" s="1022">
        <v>6799</v>
      </c>
      <c r="E26" s="3853" t="s">
        <v>2686</v>
      </c>
      <c r="F26" s="3853"/>
    </row>
    <row r="27" spans="1:6" ht="15" customHeight="1">
      <c r="A27" s="3857"/>
      <c r="B27" s="1024" t="s">
        <v>1770</v>
      </c>
      <c r="C27" s="962">
        <v>31229</v>
      </c>
      <c r="D27" s="1022">
        <v>29600</v>
      </c>
      <c r="E27" s="3853" t="s">
        <v>2685</v>
      </c>
      <c r="F27" s="3853"/>
    </row>
    <row r="28" spans="1:6" ht="25" customHeight="1">
      <c r="A28" s="1031" t="s">
        <v>2684</v>
      </c>
      <c r="B28" s="1030" t="s">
        <v>1692</v>
      </c>
      <c r="C28" s="1029">
        <v>33329</v>
      </c>
      <c r="D28" s="1028">
        <v>4297</v>
      </c>
      <c r="E28" s="3860" t="s">
        <v>2683</v>
      </c>
      <c r="F28" s="3860"/>
    </row>
    <row r="29" spans="1:6" ht="15" customHeight="1">
      <c r="A29" s="958" t="s">
        <v>2682</v>
      </c>
      <c r="B29" s="1024" t="s">
        <v>2681</v>
      </c>
      <c r="C29" s="962">
        <v>18841</v>
      </c>
      <c r="D29" s="1022">
        <v>3943</v>
      </c>
      <c r="E29" s="3853" t="s">
        <v>2680</v>
      </c>
      <c r="F29" s="3853"/>
    </row>
    <row r="30" spans="1:6" ht="15" customHeight="1">
      <c r="A30" s="3855" t="s">
        <v>2679</v>
      </c>
      <c r="B30" s="3861" t="s">
        <v>2678</v>
      </c>
      <c r="C30" s="1023">
        <v>38078</v>
      </c>
      <c r="D30" s="1022">
        <v>10858</v>
      </c>
      <c r="E30" s="3854" t="s">
        <v>2677</v>
      </c>
      <c r="F30" s="3854"/>
    </row>
    <row r="31" spans="1:6" ht="15" customHeight="1">
      <c r="A31" s="3856"/>
      <c r="B31" s="3862"/>
      <c r="C31" s="1023">
        <v>40787</v>
      </c>
      <c r="D31" s="1022">
        <v>13877</v>
      </c>
      <c r="E31" s="3853" t="s">
        <v>2676</v>
      </c>
      <c r="F31" s="3853"/>
    </row>
    <row r="32" spans="1:6" ht="45" customHeight="1">
      <c r="A32" s="3857"/>
      <c r="B32" s="1027" t="s">
        <v>2675</v>
      </c>
      <c r="C32" s="1026">
        <v>43922</v>
      </c>
      <c r="D32" s="1025">
        <v>6187.03</v>
      </c>
      <c r="E32" s="3858" t="s">
        <v>2674</v>
      </c>
      <c r="F32" s="3859"/>
    </row>
    <row r="33" spans="1:6" ht="15" customHeight="1">
      <c r="A33" s="958" t="s">
        <v>2673</v>
      </c>
      <c r="B33" s="1024" t="s">
        <v>1794</v>
      </c>
      <c r="C33" s="962">
        <v>31328</v>
      </c>
      <c r="D33" s="1022">
        <v>4778</v>
      </c>
      <c r="E33" s="3853" t="s">
        <v>2672</v>
      </c>
      <c r="F33" s="3853"/>
    </row>
    <row r="34" spans="1:6" ht="15" customHeight="1">
      <c r="A34" s="958" t="s">
        <v>2671</v>
      </c>
      <c r="B34" s="1024" t="s">
        <v>1796</v>
      </c>
      <c r="C34" s="1023">
        <v>42461</v>
      </c>
      <c r="D34" s="1022">
        <v>6982.77</v>
      </c>
      <c r="E34" s="3854" t="s">
        <v>2670</v>
      </c>
      <c r="F34" s="3854"/>
    </row>
    <row r="35" spans="1:6" ht="15" customHeight="1">
      <c r="A35" s="958" t="s">
        <v>2669</v>
      </c>
      <c r="B35" s="1024" t="s">
        <v>1695</v>
      </c>
      <c r="C35" s="1023">
        <v>33810</v>
      </c>
      <c r="D35" s="1022">
        <v>1170</v>
      </c>
      <c r="E35" s="3853" t="s">
        <v>2668</v>
      </c>
      <c r="F35" s="3853"/>
    </row>
    <row r="36" spans="1:6" ht="15" customHeight="1">
      <c r="A36" s="325" t="s">
        <v>4411</v>
      </c>
      <c r="B36" s="326" t="s">
        <v>2667</v>
      </c>
      <c r="C36" s="679">
        <v>41365</v>
      </c>
      <c r="D36" s="567">
        <v>9189</v>
      </c>
      <c r="E36" s="3854" t="s">
        <v>2666</v>
      </c>
      <c r="F36" s="3854"/>
    </row>
    <row r="37" spans="1:6" ht="15" customHeight="1">
      <c r="A37" s="325" t="s">
        <v>2665</v>
      </c>
      <c r="B37" s="326" t="s">
        <v>2660</v>
      </c>
      <c r="C37" s="679">
        <v>43191</v>
      </c>
      <c r="D37" s="553">
        <v>10869</v>
      </c>
      <c r="E37" s="3853" t="s">
        <v>2664</v>
      </c>
      <c r="F37" s="3853"/>
    </row>
    <row r="38" spans="1:6" ht="25" customHeight="1">
      <c r="A38" s="325" t="s">
        <v>7544</v>
      </c>
      <c r="B38" s="274" t="s">
        <v>7545</v>
      </c>
      <c r="C38" s="679">
        <v>45536</v>
      </c>
      <c r="D38" s="553">
        <v>31477</v>
      </c>
      <c r="E38" s="3851" t="s">
        <v>7546</v>
      </c>
      <c r="F38" s="3852"/>
    </row>
    <row r="39" spans="1:6" ht="15" customHeight="1">
      <c r="A39" s="933" t="s">
        <v>6859</v>
      </c>
      <c r="B39" s="73"/>
      <c r="C39" s="73"/>
      <c r="D39" s="73"/>
    </row>
    <row r="40" spans="1:6" ht="15" customHeight="1">
      <c r="A40" s="933"/>
      <c r="B40" s="73"/>
      <c r="C40" s="73"/>
      <c r="D40" s="73"/>
      <c r="E40" s="73"/>
      <c r="F40" s="68" t="s">
        <v>2653</v>
      </c>
    </row>
    <row r="41" spans="1:6" ht="15" customHeight="1">
      <c r="A41" s="933"/>
      <c r="B41" s="73"/>
      <c r="C41" s="73"/>
      <c r="D41" s="73"/>
      <c r="E41" s="73"/>
      <c r="F41" s="68"/>
    </row>
    <row r="42" spans="1:6" ht="15" customHeight="1">
      <c r="A42" s="163" t="s">
        <v>2663</v>
      </c>
      <c r="C42" s="63"/>
      <c r="E42" s="68" t="str">
        <f>K4</f>
        <v>（令和8年4月1日現在）</v>
      </c>
    </row>
    <row r="43" spans="1:6" ht="25" customHeight="1">
      <c r="A43" s="338" t="s">
        <v>399</v>
      </c>
      <c r="B43" s="336" t="s">
        <v>398</v>
      </c>
      <c r="C43" s="1021" t="s">
        <v>802</v>
      </c>
      <c r="D43" s="336" t="s">
        <v>396</v>
      </c>
      <c r="E43" s="336" t="s">
        <v>2650</v>
      </c>
    </row>
    <row r="44" spans="1:6" ht="15" customHeight="1">
      <c r="A44" s="343" t="s">
        <v>2662</v>
      </c>
      <c r="B44" s="1018" t="s">
        <v>2660</v>
      </c>
      <c r="C44" s="679">
        <v>42430</v>
      </c>
      <c r="D44" s="1017" t="s">
        <v>2659</v>
      </c>
      <c r="E44" s="623">
        <v>10720.294900000001</v>
      </c>
    </row>
    <row r="45" spans="1:6" ht="15" customHeight="1">
      <c r="A45" s="1020" t="s">
        <v>2661</v>
      </c>
      <c r="B45" s="1018" t="s">
        <v>2660</v>
      </c>
      <c r="C45" s="679">
        <v>42430</v>
      </c>
      <c r="D45" s="1017" t="s">
        <v>2659</v>
      </c>
      <c r="E45" s="623">
        <v>1316.2351000000001</v>
      </c>
    </row>
    <row r="46" spans="1:6" ht="15" customHeight="1">
      <c r="A46" s="343" t="s">
        <v>2658</v>
      </c>
      <c r="B46" s="1018" t="s">
        <v>2657</v>
      </c>
      <c r="C46" s="679">
        <v>30962</v>
      </c>
      <c r="D46" s="1017" t="s">
        <v>1181</v>
      </c>
      <c r="E46" s="623">
        <v>11900</v>
      </c>
    </row>
    <row r="47" spans="1:6" ht="15" customHeight="1">
      <c r="A47" s="1019" t="s">
        <v>2656</v>
      </c>
      <c r="B47" s="1018" t="s">
        <v>2654</v>
      </c>
      <c r="C47" s="1366" t="s">
        <v>4491</v>
      </c>
      <c r="D47" s="1017" t="s">
        <v>4492</v>
      </c>
      <c r="E47" s="623">
        <v>1323.11</v>
      </c>
    </row>
    <row r="48" spans="1:6" ht="15" customHeight="1">
      <c r="A48" s="295" t="s">
        <v>2655</v>
      </c>
      <c r="B48" s="1018" t="s">
        <v>2654</v>
      </c>
      <c r="C48" s="1366" t="s">
        <v>4491</v>
      </c>
      <c r="D48" s="1017" t="s">
        <v>4492</v>
      </c>
      <c r="E48" s="623">
        <v>2838.99</v>
      </c>
    </row>
    <row r="49" spans="2:5" ht="15" customHeight="1">
      <c r="B49" s="68"/>
      <c r="E49" s="68" t="s">
        <v>2653</v>
      </c>
    </row>
    <row r="55" spans="2:5" ht="15" customHeight="1"/>
    <row r="56" spans="2:5" ht="15" customHeight="1"/>
    <row r="57" spans="2:5" ht="15" customHeight="1"/>
    <row r="58" spans="2:5" ht="15" customHeight="1"/>
    <row r="59" spans="2:5" ht="15" customHeight="1"/>
  </sheetData>
  <sheetProtection algorithmName="SHA-512" hashValue="ImiGukdjS182sCAKY6aMYv6pzKh8vyUwTaTqMOdKyUUsXHIeHnE1ukSDf+trtULFYaZR0+bSm5QTyWX/KX3JGA==" saltValue="bt2cXY6sA7KD/3sOjewQNA==" spinCount="100000" sheet="1" objects="1" scenarios="1"/>
  <customSheetViews>
    <customSheetView guid="{0048CC1A-5574-4F72-829A-CCCEAA565538}" showPageBreaks="1" fitToPage="1" printArea="1" view="pageBreakPreview" topLeftCell="A13">
      <selection sqref="A1:D1"/>
      <colBreaks count="1" manualBreakCount="1">
        <brk id="5" max="1048575" man="1"/>
      </colBreaks>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13">
      <selection sqref="A1:D1"/>
      <colBreaks count="1" manualBreakCount="1">
        <brk id="5" max="1048575" man="1"/>
      </colBreaks>
      <pageMargins left="0.78740157480314965" right="0.78740157480314965" top="0.98425196850393704" bottom="0.98425196850393704" header="0.51181102362204722" footer="0.51181102362204722"/>
      <printOptions horizontalCentered="1"/>
      <headerFooter alignWithMargins="0"/>
    </customSheetView>
  </customSheetViews>
  <mergeCells count="38">
    <mergeCell ref="A30:A32"/>
    <mergeCell ref="E32:F32"/>
    <mergeCell ref="E25:F25"/>
    <mergeCell ref="E26:F26"/>
    <mergeCell ref="E27:F27"/>
    <mergeCell ref="E28:F28"/>
    <mergeCell ref="A25:A27"/>
    <mergeCell ref="E31:F31"/>
    <mergeCell ref="E30:F30"/>
    <mergeCell ref="B30:B31"/>
    <mergeCell ref="E10:F10"/>
    <mergeCell ref="E37:F37"/>
    <mergeCell ref="E33:F33"/>
    <mergeCell ref="E34:F34"/>
    <mergeCell ref="E35:F35"/>
    <mergeCell ref="E36:F36"/>
    <mergeCell ref="E17:F17"/>
    <mergeCell ref="E11:F11"/>
    <mergeCell ref="E12:F12"/>
    <mergeCell ref="E13:F13"/>
    <mergeCell ref="E14:F14"/>
    <mergeCell ref="E15:F15"/>
    <mergeCell ref="E38:F38"/>
    <mergeCell ref="A1:D1"/>
    <mergeCell ref="A2:D2"/>
    <mergeCell ref="E18:F18"/>
    <mergeCell ref="E19:F19"/>
    <mergeCell ref="E29:F29"/>
    <mergeCell ref="E20:F20"/>
    <mergeCell ref="E21:F21"/>
    <mergeCell ref="E24:F24"/>
    <mergeCell ref="E22:F22"/>
    <mergeCell ref="E23:F23"/>
    <mergeCell ref="E16:F16"/>
    <mergeCell ref="E6:F6"/>
    <mergeCell ref="E7:F7"/>
    <mergeCell ref="E8:F8"/>
    <mergeCell ref="E9:F9"/>
  </mergeCells>
  <phoneticPr fontId="7"/>
  <printOptions horizontalCentered="1"/>
  <pageMargins left="0.78740157480314965" right="0.78740157480314965" top="0.98425196850393704" bottom="0.98425196850393704" header="0.51181102362204722" footer="0.51181102362204722"/>
  <headerFooter alignWithMargins="0"/>
  <colBreaks count="1" manualBreakCount="1">
    <brk id="5"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AG173"/>
  <sheetViews>
    <sheetView view="pageBreakPreview" zoomScaleNormal="100" zoomScaleSheetLayoutView="100" workbookViewId="0">
      <selection activeCell="S6" sqref="S6"/>
    </sheetView>
  </sheetViews>
  <sheetFormatPr defaultColWidth="9" defaultRowHeight="19.5" customHeight="1"/>
  <cols>
    <col min="1" max="1" width="11.58203125" style="63" customWidth="1"/>
    <col min="2" max="8" width="11.08203125" style="63" customWidth="1"/>
    <col min="9" max="9" width="5.08203125" style="63" customWidth="1"/>
    <col min="10" max="23" width="10.58203125" style="63" hidden="1" customWidth="1"/>
    <col min="24" max="24" width="10.58203125" style="63" customWidth="1"/>
    <col min="25"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s="110" customFormat="1" ht="18" customHeight="1">
      <c r="A3" s="110" t="s">
        <v>1327</v>
      </c>
    </row>
    <row r="4" spans="1:26" ht="18" customHeight="1">
      <c r="A4" s="163" t="s">
        <v>2707</v>
      </c>
      <c r="C4" s="111"/>
      <c r="D4" s="111"/>
      <c r="H4" s="694" t="str">
        <f>M4</f>
        <v>（令和8年4月1日現在）</v>
      </c>
      <c r="J4" s="1188" t="s">
        <v>5299</v>
      </c>
      <c r="K4" s="1437"/>
      <c r="L4" s="1189" t="s">
        <v>4618</v>
      </c>
      <c r="M4" s="1525" t="str">
        <f>設定!$B$14</f>
        <v>（令和8年4月1日現在）</v>
      </c>
      <c r="O4" s="604" t="s">
        <v>5301</v>
      </c>
      <c r="P4" s="1674" t="str">
        <f>設定!$B$5&amp;設定!$C$5&amp;"年度"</f>
        <v>令和7年度</v>
      </c>
    </row>
    <row r="5" spans="1:26" ht="25" customHeight="1">
      <c r="A5" s="1047" t="s">
        <v>101</v>
      </c>
      <c r="B5" s="1047" t="s">
        <v>2746</v>
      </c>
      <c r="C5" s="945" t="s">
        <v>2745</v>
      </c>
      <c r="D5" s="945" t="s">
        <v>7790</v>
      </c>
      <c r="E5" s="1047" t="s">
        <v>2744</v>
      </c>
      <c r="F5" s="1047" t="s">
        <v>2737</v>
      </c>
      <c r="G5" s="2054" t="s">
        <v>4513</v>
      </c>
      <c r="H5" s="2054" t="s">
        <v>2743</v>
      </c>
      <c r="J5" s="1405"/>
      <c r="K5" s="1192"/>
      <c r="L5" s="1189" t="s">
        <v>4619</v>
      </c>
      <c r="M5" s="1460" t="s">
        <v>8122</v>
      </c>
      <c r="N5" s="1755" t="str">
        <f>HYPERLINK("#", "統計表リンク")</f>
        <v>統計表リンク</v>
      </c>
      <c r="O5" s="199" t="s">
        <v>6002</v>
      </c>
    </row>
    <row r="6" spans="1:26" ht="18" customHeight="1">
      <c r="A6" s="958" t="s">
        <v>2742</v>
      </c>
      <c r="B6" s="1045">
        <v>16</v>
      </c>
      <c r="C6" s="687">
        <v>6</v>
      </c>
      <c r="D6" s="687">
        <v>1</v>
      </c>
      <c r="E6" s="687">
        <v>6</v>
      </c>
      <c r="F6" s="687">
        <v>1</v>
      </c>
      <c r="G6" s="687">
        <v>4</v>
      </c>
      <c r="H6" s="687">
        <v>1</v>
      </c>
      <c r="M6" s="1460" t="s">
        <v>5552</v>
      </c>
      <c r="N6" s="1755" t="str">
        <f>HYPERLINK("#", "統計表リンク")</f>
        <v>統計表リンク</v>
      </c>
      <c r="O6" s="199" t="s">
        <v>6666</v>
      </c>
    </row>
    <row r="7" spans="1:26" ht="18" customHeight="1">
      <c r="A7" s="958" t="s">
        <v>2741</v>
      </c>
      <c r="B7" s="1045">
        <v>35</v>
      </c>
      <c r="C7" s="687">
        <v>25</v>
      </c>
      <c r="D7" s="687">
        <v>2</v>
      </c>
      <c r="E7" s="687">
        <v>9</v>
      </c>
      <c r="F7" s="687" t="s">
        <v>1540</v>
      </c>
      <c r="G7" s="687" t="s">
        <v>1540</v>
      </c>
      <c r="H7" s="687" t="s">
        <v>1540</v>
      </c>
      <c r="M7" s="1460" t="s">
        <v>5546</v>
      </c>
      <c r="N7" s="1755" t="str">
        <f>HYPERLINK("#", "統計表リンク")</f>
        <v>統計表リンク</v>
      </c>
      <c r="O7" s="199" t="s">
        <v>6003</v>
      </c>
    </row>
    <row r="8" spans="1:26" ht="18" customHeight="1">
      <c r="A8" s="1718" t="s">
        <v>5441</v>
      </c>
      <c r="B8" s="1719">
        <v>247250</v>
      </c>
      <c r="C8" s="1719">
        <v>18250</v>
      </c>
      <c r="D8" s="1719">
        <v>375</v>
      </c>
      <c r="E8" s="1719">
        <v>49568</v>
      </c>
      <c r="F8" s="1719">
        <v>29600</v>
      </c>
      <c r="G8" s="1719">
        <v>35075</v>
      </c>
      <c r="H8" s="1720">
        <v>6187</v>
      </c>
      <c r="M8" s="1460" t="s">
        <v>5547</v>
      </c>
      <c r="N8" s="1755" t="str">
        <f>HYPERLINK("#", "統計表リンク")</f>
        <v>統計表リンク</v>
      </c>
      <c r="O8" s="199" t="s">
        <v>6004</v>
      </c>
    </row>
    <row r="9" spans="1:26" ht="18" customHeight="1">
      <c r="A9" s="1046" t="s">
        <v>2740</v>
      </c>
      <c r="B9" s="1045">
        <f>7620+7338</f>
        <v>14958</v>
      </c>
      <c r="C9" s="1045">
        <v>29873</v>
      </c>
      <c r="D9" s="687" t="s">
        <v>7827</v>
      </c>
      <c r="E9" s="1045">
        <v>5452</v>
      </c>
      <c r="F9" s="1045">
        <v>365</v>
      </c>
      <c r="G9" s="1045">
        <f>2476+4951</f>
        <v>7427</v>
      </c>
      <c r="H9" s="1045">
        <v>412</v>
      </c>
      <c r="M9" s="1460" t="s">
        <v>5548</v>
      </c>
      <c r="N9" s="1755" t="str">
        <f>HYPERLINK("#", "統計表リンク")</f>
        <v>統計表リンク</v>
      </c>
      <c r="O9" s="199" t="s">
        <v>6005</v>
      </c>
    </row>
    <row r="10" spans="1:26" ht="18" customHeight="1">
      <c r="A10" s="199" t="s">
        <v>5440</v>
      </c>
      <c r="E10" s="68"/>
      <c r="G10" s="109"/>
      <c r="H10" s="68" t="s">
        <v>2653</v>
      </c>
      <c r="M10" s="1460" t="s">
        <v>5549</v>
      </c>
      <c r="N10" s="1755" t="str">
        <f>HYPERLINK("#", "統計表リンク")</f>
        <v>統計表リンク</v>
      </c>
      <c r="O10" s="199" t="s">
        <v>6006</v>
      </c>
    </row>
    <row r="11" spans="1:26" ht="18" customHeight="1">
      <c r="A11" s="197" t="str">
        <f>"注２：利用件数は"&amp;P4&amp;"の貸切利用のもの。"</f>
        <v>注２：利用件数は令和7年度の貸切利用のもの。</v>
      </c>
      <c r="H11" s="68"/>
      <c r="M11" s="1460" t="s">
        <v>7762</v>
      </c>
      <c r="N11" s="1755" t="str">
        <f>HYPERLINK("#", "統計表リンク")</f>
        <v>統計表リンク</v>
      </c>
      <c r="O11" s="199" t="s">
        <v>6007</v>
      </c>
    </row>
    <row r="12" spans="1:26" ht="18" customHeight="1">
      <c r="M12" s="1460" t="s">
        <v>5571</v>
      </c>
      <c r="N12" s="1755" t="str">
        <f>HYPERLINK("#", "統計表リンク")</f>
        <v>統計表リンク</v>
      </c>
      <c r="O12" s="199" t="s">
        <v>6008</v>
      </c>
    </row>
    <row r="13" spans="1:26" ht="18" customHeight="1">
      <c r="A13" s="163" t="s">
        <v>2739</v>
      </c>
      <c r="B13" s="68"/>
      <c r="H13" s="68" t="str">
        <f>M13</f>
        <v>（令和7年度）</v>
      </c>
      <c r="J13" s="1188" t="s">
        <v>5300</v>
      </c>
      <c r="K13" s="1437"/>
      <c r="L13" s="1189" t="s">
        <v>4618</v>
      </c>
      <c r="M13" s="1525" t="str">
        <f>設定!$B$11</f>
        <v>（令和7年度）</v>
      </c>
    </row>
    <row r="14" spans="1:26" ht="25" customHeight="1">
      <c r="A14" s="3734" t="s">
        <v>101</v>
      </c>
      <c r="B14" s="3735"/>
      <c r="C14" s="67" t="s">
        <v>2738</v>
      </c>
      <c r="D14" s="681" t="s">
        <v>7309</v>
      </c>
      <c r="E14" s="67" t="s">
        <v>2737</v>
      </c>
      <c r="F14" s="67" t="s">
        <v>2734</v>
      </c>
      <c r="G14" s="681" t="s">
        <v>7310</v>
      </c>
      <c r="H14" s="67" t="s">
        <v>2736</v>
      </c>
      <c r="J14" s="1405"/>
      <c r="K14" s="1192"/>
      <c r="L14" s="1189" t="s">
        <v>4619</v>
      </c>
      <c r="M14" s="1460" t="s">
        <v>5551</v>
      </c>
      <c r="N14" s="1755" t="str">
        <f>HYPERLINK("#", "統計表リンク")</f>
        <v>統計表リンク</v>
      </c>
      <c r="O14" s="63" t="s">
        <v>6035</v>
      </c>
    </row>
    <row r="15" spans="1:26" ht="18" customHeight="1">
      <c r="A15" s="325" t="s">
        <v>2733</v>
      </c>
      <c r="B15" s="67" t="s">
        <v>2730</v>
      </c>
      <c r="C15" s="2283">
        <f>K30</f>
        <v>116458</v>
      </c>
      <c r="D15" s="1354" t="s">
        <v>3386</v>
      </c>
      <c r="E15" s="2283">
        <f>M36</f>
        <v>24469</v>
      </c>
      <c r="F15" s="2283">
        <f>SUM(K53:N53)</f>
        <v>92952</v>
      </c>
      <c r="G15" s="1354" t="s">
        <v>3386</v>
      </c>
      <c r="H15" s="2283">
        <f>SUM(M40:P40)</f>
        <v>1226</v>
      </c>
      <c r="M15" s="1460" t="s">
        <v>5552</v>
      </c>
      <c r="N15" s="1755" t="str">
        <f>HYPERLINK("#", "統計表リンク")</f>
        <v>統計表リンク</v>
      </c>
      <c r="O15" s="63" t="s">
        <v>6036</v>
      </c>
    </row>
    <row r="16" spans="1:26" ht="18" customHeight="1" thickBot="1">
      <c r="A16" s="3935" t="s">
        <v>2732</v>
      </c>
      <c r="B16" s="67" t="s">
        <v>2731</v>
      </c>
      <c r="C16" s="2283">
        <f>(K20-D16)</f>
        <v>3354</v>
      </c>
      <c r="D16" s="1354">
        <f>SUM(N25,P25,R25)</f>
        <v>1188</v>
      </c>
      <c r="E16" s="2283">
        <f>K36</f>
        <v>365</v>
      </c>
      <c r="F16" s="2283">
        <f>K49</f>
        <v>822</v>
      </c>
      <c r="G16" s="2279">
        <f>SUM(K44,M44)</f>
        <v>727</v>
      </c>
      <c r="H16" s="2283">
        <f>SUM(K40)</f>
        <v>1030</v>
      </c>
      <c r="J16" s="1954" t="s">
        <v>6026</v>
      </c>
      <c r="M16" s="1460" t="s">
        <v>5545</v>
      </c>
      <c r="N16" s="1755" t="str">
        <f>HYPERLINK("#", "統計表リンク")</f>
        <v>統計表リンク</v>
      </c>
      <c r="O16" s="63" t="s">
        <v>6037</v>
      </c>
    </row>
    <row r="17" spans="1:23" ht="18" customHeight="1" thickTop="1">
      <c r="A17" s="3936"/>
      <c r="B17" s="67" t="s">
        <v>2730</v>
      </c>
      <c r="C17" s="2283">
        <f>(L20-D17)</f>
        <v>230073</v>
      </c>
      <c r="D17" s="2279">
        <f>SUM(O25,Q25,S25)</f>
        <v>37360</v>
      </c>
      <c r="E17" s="2283">
        <f>L36</f>
        <v>81145</v>
      </c>
      <c r="F17" s="2283">
        <f>SUM(L49:U49)</f>
        <v>19913</v>
      </c>
      <c r="G17" s="2279">
        <f>SUM(L44,N44)</f>
        <v>17120</v>
      </c>
      <c r="H17" s="2283">
        <f>SUM(L40)</f>
        <v>51869</v>
      </c>
      <c r="J17" s="3937" t="s">
        <v>507</v>
      </c>
      <c r="K17" s="3909" t="s">
        <v>7547</v>
      </c>
      <c r="L17" s="3910"/>
      <c r="M17" s="3905" t="s">
        <v>6010</v>
      </c>
      <c r="N17" s="3913"/>
      <c r="O17" s="3905" t="s">
        <v>6011</v>
      </c>
      <c r="P17" s="3913"/>
      <c r="Q17" s="3905" t="s">
        <v>7548</v>
      </c>
      <c r="R17" s="3913"/>
      <c r="S17" s="3905" t="s">
        <v>7549</v>
      </c>
      <c r="T17" s="3906"/>
      <c r="U17" s="3905" t="s">
        <v>7550</v>
      </c>
      <c r="V17" s="3906"/>
      <c r="W17" s="2330"/>
    </row>
    <row r="18" spans="1:23" ht="18" customHeight="1">
      <c r="A18" s="199"/>
      <c r="B18" s="1955"/>
      <c r="C18" s="1109"/>
      <c r="D18" s="1109"/>
      <c r="E18" s="1109"/>
      <c r="F18" s="1109"/>
      <c r="G18" s="69" t="s">
        <v>7308</v>
      </c>
      <c r="J18" s="3934"/>
      <c r="K18" s="3911"/>
      <c r="L18" s="3912"/>
      <c r="M18" s="3907"/>
      <c r="N18" s="3914"/>
      <c r="O18" s="3907"/>
      <c r="P18" s="3914"/>
      <c r="Q18" s="3907"/>
      <c r="R18" s="3914"/>
      <c r="S18" s="3907"/>
      <c r="T18" s="3908"/>
      <c r="U18" s="3907"/>
      <c r="V18" s="3908"/>
      <c r="W18" s="2334"/>
    </row>
    <row r="19" spans="1:23" ht="18" customHeight="1">
      <c r="J19" s="2335"/>
      <c r="K19" s="2331" t="s">
        <v>6022</v>
      </c>
      <c r="L19" s="1464" t="s">
        <v>4999</v>
      </c>
      <c r="M19" s="2331" t="s">
        <v>6022</v>
      </c>
      <c r="N19" s="2332" t="s">
        <v>4999</v>
      </c>
      <c r="O19" s="2333" t="s">
        <v>6022</v>
      </c>
      <c r="P19" s="2331" t="s">
        <v>4999</v>
      </c>
      <c r="Q19" s="2331" t="s">
        <v>6022</v>
      </c>
      <c r="R19" s="2331" t="s">
        <v>4999</v>
      </c>
      <c r="S19" s="2331" t="s">
        <v>6022</v>
      </c>
      <c r="T19" s="2331" t="s">
        <v>4999</v>
      </c>
      <c r="U19" s="2335" t="s">
        <v>6022</v>
      </c>
      <c r="V19" s="2335" t="s">
        <v>4999</v>
      </c>
      <c r="W19" s="2335"/>
    </row>
    <row r="20" spans="1:23" ht="18" customHeight="1">
      <c r="A20" s="163" t="s">
        <v>2735</v>
      </c>
      <c r="F20" s="68" t="str">
        <f>M55</f>
        <v>（令和7年度）</v>
      </c>
      <c r="J20" s="1953"/>
      <c r="K20" s="2341">
        <v>4542</v>
      </c>
      <c r="L20" s="2343">
        <v>267433</v>
      </c>
      <c r="M20" s="2338">
        <v>1146</v>
      </c>
      <c r="N20" s="2339">
        <v>138471</v>
      </c>
      <c r="O20" s="2340">
        <v>752</v>
      </c>
      <c r="P20" s="2338">
        <v>45420</v>
      </c>
      <c r="Q20" s="2338">
        <v>65</v>
      </c>
      <c r="R20" s="2338">
        <v>3336</v>
      </c>
      <c r="S20" s="2338">
        <v>441</v>
      </c>
      <c r="T20" s="2338">
        <v>16842</v>
      </c>
      <c r="U20" s="1953">
        <v>726</v>
      </c>
      <c r="V20" s="1953">
        <v>15905</v>
      </c>
      <c r="W20" s="1953"/>
    </row>
    <row r="21" spans="1:23" ht="25.5" customHeight="1" thickBot="1">
      <c r="A21" s="3789" t="s">
        <v>101</v>
      </c>
      <c r="B21" s="3789"/>
      <c r="C21" s="678" t="s">
        <v>7303</v>
      </c>
      <c r="D21" s="336" t="s">
        <v>7305</v>
      </c>
      <c r="E21" s="678" t="s">
        <v>7306</v>
      </c>
      <c r="F21" s="678" t="s">
        <v>2734</v>
      </c>
      <c r="H21" s="1711"/>
      <c r="J21" s="2329"/>
      <c r="K21" s="2078"/>
      <c r="L21" s="2078"/>
      <c r="M21" s="2078"/>
      <c r="N21" s="1952"/>
      <c r="O21" s="1950"/>
      <c r="P21" s="1951"/>
      <c r="Q21" s="1951"/>
      <c r="R21" s="1951"/>
      <c r="S21" s="1951"/>
      <c r="T21" s="1951"/>
      <c r="U21" s="2078"/>
      <c r="V21" s="2078"/>
      <c r="W21" s="2078"/>
    </row>
    <row r="22" spans="1:23" ht="18" customHeight="1" thickTop="1">
      <c r="A22" s="325" t="s">
        <v>2733</v>
      </c>
      <c r="B22" s="67" t="s">
        <v>2730</v>
      </c>
      <c r="C22" s="2276">
        <f>K71</f>
        <v>83919</v>
      </c>
      <c r="D22" s="2284" t="s">
        <v>3386</v>
      </c>
      <c r="E22" s="2284" t="s">
        <v>3386</v>
      </c>
      <c r="F22" s="947">
        <f>SUM(K80:N80)</f>
        <v>117424</v>
      </c>
      <c r="J22" s="3905" t="s">
        <v>6013</v>
      </c>
      <c r="K22" s="3913"/>
      <c r="L22" s="3905" t="s">
        <v>7551</v>
      </c>
      <c r="M22" s="3913"/>
      <c r="N22" s="3915" t="s">
        <v>7552</v>
      </c>
      <c r="O22" s="3916"/>
      <c r="P22" s="3916"/>
      <c r="Q22" s="3916"/>
      <c r="R22" s="3916"/>
      <c r="S22" s="3916"/>
      <c r="T22" s="1951"/>
      <c r="U22" s="2078"/>
      <c r="V22" s="2078"/>
      <c r="W22" s="2078"/>
    </row>
    <row r="23" spans="1:23" ht="18" customHeight="1">
      <c r="A23" s="3307" t="s">
        <v>2732</v>
      </c>
      <c r="B23" s="67" t="s">
        <v>2731</v>
      </c>
      <c r="C23" s="2276">
        <f>(K61-D23-E23)</f>
        <v>4513</v>
      </c>
      <c r="D23" s="2285">
        <f>J66+L66</f>
        <v>1602</v>
      </c>
      <c r="E23" s="2285">
        <f>N66+P66+R66</f>
        <v>1522</v>
      </c>
      <c r="F23" s="947">
        <f>K76</f>
        <v>1449</v>
      </c>
      <c r="J23" s="3907"/>
      <c r="K23" s="3914"/>
      <c r="L23" s="3907"/>
      <c r="M23" s="3914"/>
      <c r="N23" s="3907" t="s">
        <v>7553</v>
      </c>
      <c r="O23" s="3908"/>
      <c r="P23" s="3907" t="s">
        <v>7554</v>
      </c>
      <c r="Q23" s="3908"/>
      <c r="R23" s="3907" t="s">
        <v>7555</v>
      </c>
      <c r="S23" s="3908"/>
      <c r="T23" s="1951"/>
      <c r="U23" s="2078"/>
      <c r="V23" s="2078"/>
      <c r="W23" s="2078"/>
    </row>
    <row r="24" spans="1:23" ht="18" customHeight="1">
      <c r="A24" s="3307"/>
      <c r="B24" s="67" t="s">
        <v>2730</v>
      </c>
      <c r="C24" s="2276">
        <f>L61-D24-E24</f>
        <v>242356</v>
      </c>
      <c r="D24" s="2285">
        <f>K66+M66</f>
        <v>24570</v>
      </c>
      <c r="E24" s="2285">
        <f>O66+Q66+S66</f>
        <v>30847</v>
      </c>
      <c r="F24" s="947">
        <f>SUM(L76:U76)</f>
        <v>34398</v>
      </c>
      <c r="J24" s="2336" t="s">
        <v>3721</v>
      </c>
      <c r="K24" s="2336" t="s">
        <v>7556</v>
      </c>
      <c r="L24" s="2336" t="s">
        <v>3721</v>
      </c>
      <c r="M24" s="2336" t="s">
        <v>7556</v>
      </c>
      <c r="N24" s="2336" t="s">
        <v>3721</v>
      </c>
      <c r="O24" s="2336" t="s">
        <v>7556</v>
      </c>
      <c r="P24" s="2336" t="s">
        <v>3721</v>
      </c>
      <c r="Q24" s="2336" t="s">
        <v>7556</v>
      </c>
      <c r="R24" s="2336" t="s">
        <v>3721</v>
      </c>
      <c r="S24" s="2336" t="s">
        <v>7556</v>
      </c>
      <c r="T24" s="1951"/>
      <c r="U24" s="2078"/>
      <c r="V24" s="2078"/>
      <c r="W24" s="2078"/>
    </row>
    <row r="25" spans="1:23" ht="18" customHeight="1">
      <c r="A25" s="199"/>
      <c r="B25" s="1955"/>
      <c r="C25" s="1956"/>
      <c r="D25" s="1109"/>
      <c r="E25" s="151" t="s">
        <v>7307</v>
      </c>
      <c r="I25" s="2"/>
      <c r="J25" s="2337">
        <v>169</v>
      </c>
      <c r="K25" s="2337">
        <v>6422</v>
      </c>
      <c r="L25" s="2337">
        <v>55</v>
      </c>
      <c r="M25" s="2337">
        <v>3677</v>
      </c>
      <c r="N25" s="2342">
        <v>480</v>
      </c>
      <c r="O25" s="2342">
        <v>17964</v>
      </c>
      <c r="P25" s="2342">
        <v>392</v>
      </c>
      <c r="Q25" s="2342">
        <v>12002</v>
      </c>
      <c r="R25" s="2342">
        <v>316</v>
      </c>
      <c r="S25" s="2342">
        <v>7394</v>
      </c>
      <c r="T25" s="1951"/>
      <c r="U25" s="2078"/>
      <c r="V25" s="2078"/>
      <c r="W25" s="2078"/>
    </row>
    <row r="26" spans="1:23" ht="18" customHeight="1">
      <c r="A26" s="199"/>
      <c r="B26" s="1955"/>
      <c r="C26" s="1956"/>
      <c r="D26" s="1109"/>
      <c r="E26" s="151"/>
      <c r="I26" s="2"/>
      <c r="J26" s="2337"/>
      <c r="K26" s="2337"/>
      <c r="L26" s="2337"/>
      <c r="M26" s="2337"/>
      <c r="N26" s="2342"/>
      <c r="O26" s="2342"/>
      <c r="P26" s="2342"/>
      <c r="Q26" s="2342"/>
      <c r="R26" s="2342"/>
      <c r="S26" s="2342"/>
      <c r="T26" s="1951"/>
      <c r="U26" s="2078"/>
      <c r="V26" s="2078"/>
      <c r="W26" s="2078"/>
    </row>
    <row r="27" spans="1:23" ht="18" customHeight="1">
      <c r="A27" s="163" t="s">
        <v>7760</v>
      </c>
      <c r="F27" s="68" t="str">
        <f>M82</f>
        <v>（令和7年度）</v>
      </c>
      <c r="H27" s="68"/>
      <c r="I27" s="2"/>
      <c r="J27" s="1954" t="s">
        <v>6027</v>
      </c>
      <c r="K27" s="1946"/>
      <c r="L27" s="1946"/>
      <c r="M27" s="1947"/>
      <c r="N27" s="1948"/>
      <c r="O27" s="1946"/>
      <c r="P27" s="1946"/>
      <c r="Q27" s="1946"/>
      <c r="R27" s="1946"/>
      <c r="S27" s="1946"/>
      <c r="T27" s="1946"/>
      <c r="U27" s="1946"/>
      <c r="V27" s="1946"/>
    </row>
    <row r="28" spans="1:23" ht="24.75" customHeight="1">
      <c r="A28" s="3938" t="s">
        <v>7820</v>
      </c>
      <c r="B28" s="3938"/>
      <c r="C28" s="2505" t="s">
        <v>7821</v>
      </c>
      <c r="D28" s="2505" t="s">
        <v>7822</v>
      </c>
      <c r="E28" s="2505" t="s">
        <v>7823</v>
      </c>
      <c r="F28" s="2505" t="s">
        <v>7305</v>
      </c>
      <c r="G28" s="2467"/>
      <c r="H28" s="2465"/>
      <c r="I28" s="2"/>
      <c r="J28" s="3890" t="s">
        <v>507</v>
      </c>
      <c r="K28" s="3890" t="s">
        <v>4910</v>
      </c>
      <c r="L28" s="3890" t="s">
        <v>6010</v>
      </c>
      <c r="M28" s="3890"/>
      <c r="N28" s="3890"/>
      <c r="O28" s="3890"/>
      <c r="P28" s="3890" t="s">
        <v>6011</v>
      </c>
      <c r="Q28" s="3890"/>
      <c r="R28" s="3890"/>
      <c r="S28" s="3890"/>
      <c r="T28" s="3890" t="s">
        <v>6012</v>
      </c>
      <c r="U28" s="3890"/>
      <c r="V28" s="3890"/>
      <c r="W28" s="3890"/>
    </row>
    <row r="29" spans="1:23" ht="18" customHeight="1">
      <c r="A29" s="325" t="s">
        <v>2733</v>
      </c>
      <c r="B29" s="67" t="s">
        <v>2730</v>
      </c>
      <c r="C29" s="2504">
        <f>K98</f>
        <v>26704</v>
      </c>
      <c r="D29" s="1354" t="s">
        <v>3386</v>
      </c>
      <c r="E29" s="1354" t="s">
        <v>3386</v>
      </c>
      <c r="F29" s="1354" t="s">
        <v>3386</v>
      </c>
      <c r="G29" s="2468"/>
      <c r="H29" s="1253"/>
      <c r="I29" s="2"/>
      <c r="J29" s="3890"/>
      <c r="K29" s="3890"/>
      <c r="L29" s="1949" t="s">
        <v>6015</v>
      </c>
      <c r="M29" s="2278" t="s">
        <v>6016</v>
      </c>
      <c r="N29" s="1896" t="s">
        <v>6017</v>
      </c>
      <c r="O29" s="1949" t="s">
        <v>6018</v>
      </c>
      <c r="P29" s="1949" t="s">
        <v>6015</v>
      </c>
      <c r="Q29" s="1949" t="s">
        <v>6016</v>
      </c>
      <c r="R29" s="1949" t="s">
        <v>6017</v>
      </c>
      <c r="S29" s="1949" t="s">
        <v>6018</v>
      </c>
      <c r="T29" s="1949" t="s">
        <v>6015</v>
      </c>
      <c r="U29" s="1949" t="s">
        <v>6016</v>
      </c>
      <c r="V29" s="1949" t="s">
        <v>6017</v>
      </c>
      <c r="W29" s="103" t="s">
        <v>6018</v>
      </c>
    </row>
    <row r="30" spans="1:23" ht="18" customHeight="1">
      <c r="A30" s="3307" t="s">
        <v>2732</v>
      </c>
      <c r="B30" s="67" t="s">
        <v>2731</v>
      </c>
      <c r="C30" s="2504">
        <f>M87</f>
        <v>828</v>
      </c>
      <c r="D30" s="2504">
        <f>O87</f>
        <v>1346</v>
      </c>
      <c r="E30" s="2504">
        <f>Q87</f>
        <v>10137</v>
      </c>
      <c r="F30" s="2504">
        <f>K93+M93+O93</f>
        <v>219</v>
      </c>
      <c r="G30" s="2469"/>
      <c r="H30" s="934"/>
      <c r="I30" s="2"/>
      <c r="J30" s="1949" t="s">
        <v>5131</v>
      </c>
      <c r="K30" s="1524">
        <v>116458</v>
      </c>
      <c r="L30" s="1865">
        <v>568</v>
      </c>
      <c r="M30" s="1872">
        <v>720</v>
      </c>
      <c r="N30" s="1873">
        <v>2096</v>
      </c>
      <c r="O30" s="1865">
        <v>4334</v>
      </c>
      <c r="P30" s="1865">
        <v>540</v>
      </c>
      <c r="Q30" s="1865">
        <v>598</v>
      </c>
      <c r="R30" s="1865">
        <v>3825</v>
      </c>
      <c r="S30" s="1865">
        <v>4259</v>
      </c>
      <c r="T30" s="1865">
        <v>915</v>
      </c>
      <c r="U30" s="1865">
        <v>1061</v>
      </c>
      <c r="V30" s="1865">
        <v>584</v>
      </c>
      <c r="W30" s="404">
        <v>878</v>
      </c>
    </row>
    <row r="31" spans="1:23" ht="18" customHeight="1">
      <c r="A31" s="3307"/>
      <c r="B31" s="67" t="s">
        <v>2730</v>
      </c>
      <c r="C31" s="2504">
        <f>N87</f>
        <v>63453</v>
      </c>
      <c r="D31" s="2504">
        <f>P87</f>
        <v>33672</v>
      </c>
      <c r="E31" s="2504">
        <f>R87</f>
        <v>48865</v>
      </c>
      <c r="F31" s="2504">
        <f>L93+N93+P93</f>
        <v>4390</v>
      </c>
      <c r="G31" s="161"/>
      <c r="H31" s="161"/>
      <c r="I31" s="2"/>
      <c r="J31" s="1954" t="s">
        <v>6019</v>
      </c>
      <c r="K31" s="1946"/>
      <c r="L31" s="1946"/>
      <c r="M31" s="1947"/>
      <c r="N31" s="1948"/>
      <c r="O31" s="1946"/>
      <c r="P31" s="1946"/>
      <c r="Q31" s="1946"/>
      <c r="R31" s="1946"/>
      <c r="S31" s="1946"/>
      <c r="T31" s="1946"/>
      <c r="U31" s="1946"/>
      <c r="V31" s="1946"/>
      <c r="W31" s="2"/>
    </row>
    <row r="32" spans="1:23" ht="18" customHeight="1">
      <c r="A32" s="272"/>
      <c r="B32" s="1955"/>
      <c r="C32" s="1956"/>
      <c r="D32" s="2503"/>
      <c r="E32" s="2466" t="s">
        <v>7765</v>
      </c>
      <c r="F32" s="1109"/>
      <c r="G32" s="161"/>
      <c r="H32" s="161"/>
      <c r="I32" s="2"/>
      <c r="J32" s="1954"/>
      <c r="K32" s="1946"/>
      <c r="L32" s="1946"/>
      <c r="M32" s="1947"/>
      <c r="N32" s="1948"/>
      <c r="O32" s="1946"/>
      <c r="P32" s="1946"/>
      <c r="Q32" s="1946"/>
      <c r="R32" s="1946"/>
      <c r="S32" s="1946"/>
      <c r="T32" s="1946"/>
      <c r="U32" s="1946"/>
      <c r="V32" s="1946"/>
      <c r="W32" s="2"/>
    </row>
    <row r="33" spans="1:33" ht="18" customHeight="1">
      <c r="B33" s="151"/>
      <c r="C33" s="73"/>
      <c r="D33" s="73"/>
      <c r="G33" s="161"/>
      <c r="I33" s="2"/>
      <c r="J33" s="1954"/>
      <c r="K33" s="1946"/>
      <c r="L33" s="1946"/>
      <c r="M33" s="1947"/>
      <c r="N33" s="1948"/>
      <c r="O33" s="1946"/>
      <c r="P33" s="1946"/>
      <c r="Q33" s="1946"/>
      <c r="R33" s="1946"/>
      <c r="S33" s="1946"/>
      <c r="T33" s="1946"/>
      <c r="U33" s="1946"/>
      <c r="V33" s="1946"/>
      <c r="W33" s="2"/>
      <c r="Y33" s="2"/>
    </row>
    <row r="34" spans="1:33" ht="18" customHeight="1">
      <c r="A34" s="110" t="s">
        <v>2729</v>
      </c>
      <c r="B34" s="161"/>
      <c r="C34" s="161"/>
      <c r="D34" s="161"/>
      <c r="E34" s="161"/>
      <c r="G34" s="160"/>
      <c r="H34" s="160" t="str">
        <f>M100</f>
        <v>（令和8年4月1日現在）</v>
      </c>
      <c r="I34" s="2"/>
      <c r="J34" s="3890" t="s">
        <v>507</v>
      </c>
      <c r="K34" s="3890" t="s">
        <v>6020</v>
      </c>
      <c r="L34" s="3890"/>
      <c r="M34" s="3872" t="s">
        <v>6021</v>
      </c>
      <c r="N34" s="1948"/>
      <c r="O34" s="1946"/>
      <c r="P34" s="1946"/>
      <c r="Q34" s="1946"/>
      <c r="R34" s="1946"/>
      <c r="S34" s="1946"/>
      <c r="T34" s="1946"/>
      <c r="U34" s="1946"/>
      <c r="V34" s="1946"/>
      <c r="W34" s="2"/>
      <c r="Y34" s="2"/>
      <c r="Z34" s="2"/>
      <c r="AA34" s="2"/>
      <c r="AB34" s="2"/>
      <c r="AC34" s="2"/>
      <c r="AD34" s="2"/>
      <c r="AE34" s="2"/>
      <c r="AF34" s="2"/>
      <c r="AG34" s="2"/>
    </row>
    <row r="35" spans="1:33" s="2" customFormat="1" ht="18" customHeight="1">
      <c r="A35" s="3258" t="s">
        <v>398</v>
      </c>
      <c r="B35" s="2980" t="s">
        <v>2715</v>
      </c>
      <c r="C35" s="2980" t="s">
        <v>2714</v>
      </c>
      <c r="D35" s="3742" t="s">
        <v>2713</v>
      </c>
      <c r="E35" s="3742"/>
      <c r="F35" s="3742"/>
      <c r="G35" s="3742"/>
      <c r="H35" s="3742"/>
      <c r="J35" s="3890"/>
      <c r="K35" s="1949" t="s">
        <v>6022</v>
      </c>
      <c r="L35" s="1949" t="s">
        <v>4999</v>
      </c>
      <c r="M35" s="3872"/>
      <c r="N35" s="1948"/>
      <c r="O35" s="1946"/>
      <c r="P35" s="1946"/>
      <c r="Q35" s="1946"/>
      <c r="R35" s="1946"/>
      <c r="S35" s="1946"/>
      <c r="T35" s="1946"/>
      <c r="U35" s="1946"/>
      <c r="V35" s="1946"/>
    </row>
    <row r="36" spans="1:33" s="2" customFormat="1" ht="18" customHeight="1">
      <c r="A36" s="3258"/>
      <c r="B36" s="3258"/>
      <c r="C36" s="3258"/>
      <c r="D36" s="336" t="s">
        <v>468</v>
      </c>
      <c r="E36" s="336" t="s">
        <v>2728</v>
      </c>
      <c r="F36" s="336" t="s">
        <v>2727</v>
      </c>
      <c r="G36" s="1344" t="s">
        <v>4412</v>
      </c>
      <c r="H36" s="336" t="s">
        <v>2726</v>
      </c>
      <c r="J36" s="1949" t="s">
        <v>5131</v>
      </c>
      <c r="K36" s="1524">
        <v>365</v>
      </c>
      <c r="L36" s="1524">
        <v>81145</v>
      </c>
      <c r="M36" s="1881">
        <v>24469</v>
      </c>
      <c r="N36" s="1948"/>
      <c r="O36" s="1946"/>
      <c r="P36" s="1946"/>
      <c r="Q36" s="1946"/>
      <c r="R36" s="1946"/>
      <c r="S36" s="1946"/>
      <c r="T36" s="1946"/>
      <c r="U36" s="1946"/>
      <c r="V36" s="1946"/>
      <c r="W36" s="63"/>
      <c r="Y36" s="63"/>
    </row>
    <row r="37" spans="1:33" s="2" customFormat="1" ht="18" customHeight="1">
      <c r="A37" s="2277" t="s">
        <v>2725</v>
      </c>
      <c r="B37" s="1040">
        <v>30165</v>
      </c>
      <c r="C37" s="1039">
        <v>3158.63</v>
      </c>
      <c r="D37" s="240">
        <f>K104</f>
        <v>23269</v>
      </c>
      <c r="E37" s="240">
        <f>L104</f>
        <v>4145</v>
      </c>
      <c r="F37" s="240">
        <f>SUM(M104:N104)</f>
        <v>15757</v>
      </c>
      <c r="G37" s="935">
        <f>O104</f>
        <v>32</v>
      </c>
      <c r="H37" s="240">
        <f>SUM(P104:Q104)</f>
        <v>3335</v>
      </c>
      <c r="I37" s="63"/>
      <c r="J37" s="1954" t="s">
        <v>6023</v>
      </c>
      <c r="K37" s="1946"/>
      <c r="L37" s="1946"/>
      <c r="M37" s="1947"/>
      <c r="N37" s="1948"/>
      <c r="O37" s="1946"/>
      <c r="P37" s="1946"/>
      <c r="Q37" s="1946"/>
      <c r="R37" s="1946"/>
      <c r="S37" s="1946"/>
      <c r="T37" s="1946"/>
      <c r="U37" s="1946"/>
      <c r="V37" s="1946"/>
      <c r="W37" s="63"/>
      <c r="Y37" s="63"/>
      <c r="Z37" s="63"/>
      <c r="AA37" s="63"/>
      <c r="AB37" s="63"/>
      <c r="AC37" s="63"/>
      <c r="AD37" s="63"/>
      <c r="AE37" s="63"/>
      <c r="AF37" s="63"/>
      <c r="AG37" s="63"/>
    </row>
    <row r="38" spans="1:33" ht="18" customHeight="1">
      <c r="A38" s="197" t="str">
        <f>"注：利用人数は"&amp;O99&amp;"のもの。"</f>
        <v>注：利用人数は令和7年度のもの。</v>
      </c>
      <c r="B38" s="161"/>
      <c r="C38" s="161"/>
      <c r="D38" s="161"/>
      <c r="E38" s="68"/>
      <c r="G38" s="161"/>
      <c r="J38" s="3873" t="s">
        <v>507</v>
      </c>
      <c r="K38" s="3875" t="s">
        <v>6020</v>
      </c>
      <c r="L38" s="3876"/>
      <c r="M38" s="3877" t="s">
        <v>6021</v>
      </c>
      <c r="N38" s="3878"/>
      <c r="O38" s="3878"/>
      <c r="P38" s="3879"/>
      <c r="Q38" s="1946"/>
      <c r="R38" s="1946"/>
      <c r="S38" s="1946"/>
      <c r="T38" s="1946"/>
      <c r="U38" s="1946"/>
      <c r="V38" s="1946"/>
    </row>
    <row r="39" spans="1:33" ht="18" customHeight="1">
      <c r="A39" s="1044" t="s">
        <v>2724</v>
      </c>
      <c r="B39" s="1044"/>
      <c r="C39" s="1044"/>
      <c r="D39" s="1044"/>
      <c r="E39" s="1044"/>
      <c r="F39" s="1044"/>
      <c r="G39" s="1044"/>
      <c r="H39" s="1288" t="str">
        <f>O100</f>
        <v>（令和7年度末現在）</v>
      </c>
      <c r="J39" s="3874"/>
      <c r="K39" s="1949" t="s">
        <v>6022</v>
      </c>
      <c r="L39" s="1949" t="s">
        <v>4999</v>
      </c>
      <c r="M39" s="2278" t="s">
        <v>6015</v>
      </c>
      <c r="N39" s="1896" t="s">
        <v>6016</v>
      </c>
      <c r="O39" s="1949" t="s">
        <v>6017</v>
      </c>
      <c r="P39" s="1949" t="s">
        <v>6024</v>
      </c>
      <c r="Q39" s="1946"/>
      <c r="R39" s="1946"/>
      <c r="S39" s="1946"/>
      <c r="T39" s="1946"/>
      <c r="U39" s="1946"/>
      <c r="V39" s="1946"/>
    </row>
    <row r="40" spans="1:33" ht="18" customHeight="1">
      <c r="A40" s="3258" t="s">
        <v>2723</v>
      </c>
      <c r="B40" s="3258"/>
      <c r="C40" s="3258"/>
      <c r="D40" s="3258" t="s">
        <v>2722</v>
      </c>
      <c r="E40" s="3258"/>
      <c r="F40" s="3258"/>
      <c r="G40" s="3258"/>
      <c r="H40" s="3258"/>
      <c r="J40" s="1949" t="s">
        <v>5131</v>
      </c>
      <c r="K40" s="1524">
        <v>1030</v>
      </c>
      <c r="L40" s="1524">
        <v>51869</v>
      </c>
      <c r="M40" s="1881">
        <v>124</v>
      </c>
      <c r="N40" s="1882">
        <v>71</v>
      </c>
      <c r="O40" s="1524">
        <v>56</v>
      </c>
      <c r="P40" s="1524">
        <v>975</v>
      </c>
      <c r="Q40" s="1946"/>
      <c r="R40" s="1946"/>
      <c r="S40" s="1946"/>
      <c r="T40" s="1946"/>
      <c r="U40" s="1946"/>
      <c r="V40" s="1946"/>
    </row>
    <row r="41" spans="1:33" ht="25" customHeight="1">
      <c r="A41" s="371" t="s">
        <v>468</v>
      </c>
      <c r="B41" s="1043" t="s">
        <v>2721</v>
      </c>
      <c r="C41" s="1041" t="s">
        <v>2216</v>
      </c>
      <c r="D41" s="371" t="s">
        <v>468</v>
      </c>
      <c r="E41" s="1041" t="s">
        <v>109</v>
      </c>
      <c r="F41" s="1041" t="s">
        <v>2720</v>
      </c>
      <c r="G41" s="1042" t="s">
        <v>2719</v>
      </c>
      <c r="H41" s="1041" t="s">
        <v>234</v>
      </c>
      <c r="J41" s="1954" t="s">
        <v>7304</v>
      </c>
      <c r="K41" s="1946"/>
      <c r="L41" s="1946"/>
      <c r="M41" s="1947"/>
      <c r="N41" s="1948"/>
      <c r="O41" s="1946"/>
      <c r="P41" s="1946"/>
      <c r="Q41" s="1946"/>
      <c r="R41" s="1946"/>
      <c r="S41" s="1946"/>
      <c r="T41" s="1946"/>
      <c r="U41" s="1946"/>
      <c r="V41" s="1946"/>
    </row>
    <row r="42" spans="1:33" ht="18" customHeight="1">
      <c r="A42" s="1013">
        <f>K108</f>
        <v>266</v>
      </c>
      <c r="B42" s="1013">
        <f t="shared" ref="B42:H42" si="0">L108</f>
        <v>85</v>
      </c>
      <c r="C42" s="1013">
        <f t="shared" si="0"/>
        <v>181</v>
      </c>
      <c r="D42" s="1013">
        <f t="shared" si="0"/>
        <v>37</v>
      </c>
      <c r="E42" s="1013">
        <f t="shared" si="0"/>
        <v>19</v>
      </c>
      <c r="F42" s="1013">
        <f t="shared" si="0"/>
        <v>3</v>
      </c>
      <c r="G42" s="1013">
        <f t="shared" si="0"/>
        <v>11</v>
      </c>
      <c r="H42" s="1013">
        <f t="shared" si="0"/>
        <v>4</v>
      </c>
      <c r="J42" s="3873" t="s">
        <v>507</v>
      </c>
      <c r="K42" s="3875" t="s">
        <v>6014</v>
      </c>
      <c r="L42" s="3876"/>
      <c r="M42" s="3877" t="s">
        <v>6025</v>
      </c>
      <c r="N42" s="3879"/>
      <c r="O42" s="1946"/>
      <c r="P42" s="1946"/>
      <c r="Q42" s="1946"/>
      <c r="R42" s="1946"/>
      <c r="S42" s="1946"/>
      <c r="T42" s="1946"/>
      <c r="U42" s="1946"/>
      <c r="V42" s="1946"/>
    </row>
    <row r="43" spans="1:33" ht="18" customHeight="1">
      <c r="H43" s="160" t="s">
        <v>2718</v>
      </c>
      <c r="J43" s="3874"/>
      <c r="K43" s="1949" t="s">
        <v>6022</v>
      </c>
      <c r="L43" s="1949" t="s">
        <v>4999</v>
      </c>
      <c r="M43" s="2278" t="s">
        <v>6022</v>
      </c>
      <c r="N43" s="1896" t="s">
        <v>4999</v>
      </c>
      <c r="O43" s="1946"/>
      <c r="P43" s="1946"/>
      <c r="Q43" s="1946"/>
      <c r="R43" s="1946"/>
      <c r="S43" s="1946"/>
      <c r="T43" s="1946"/>
      <c r="U43" s="1946"/>
      <c r="V43" s="1946"/>
    </row>
    <row r="44" spans="1:33" ht="18" customHeight="1">
      <c r="B44" s="161"/>
      <c r="C44" s="161"/>
      <c r="D44" s="161"/>
      <c r="E44" s="161"/>
      <c r="F44" s="161"/>
      <c r="G44" s="161"/>
      <c r="H44" s="161"/>
      <c r="J44" s="1949" t="s">
        <v>5131</v>
      </c>
      <c r="K44" s="1524">
        <v>382</v>
      </c>
      <c r="L44" s="1524">
        <v>12670</v>
      </c>
      <c r="M44" s="1881">
        <v>345</v>
      </c>
      <c r="N44" s="1882">
        <v>4450</v>
      </c>
      <c r="O44" s="1946"/>
      <c r="P44" s="1946"/>
      <c r="Q44" s="1946"/>
      <c r="R44" s="1946"/>
      <c r="S44" s="1946"/>
      <c r="T44" s="1946"/>
      <c r="U44" s="1946"/>
      <c r="V44" s="1946"/>
    </row>
    <row r="45" spans="1:33" ht="18" customHeight="1">
      <c r="A45" s="110" t="s">
        <v>2717</v>
      </c>
      <c r="B45" s="161"/>
      <c r="C45" s="161"/>
      <c r="D45" s="161"/>
      <c r="E45" s="161"/>
      <c r="H45" s="160" t="str">
        <f>M110</f>
        <v>（令和8年4月1日現在）</v>
      </c>
      <c r="J45" s="1953" t="s">
        <v>6028</v>
      </c>
      <c r="K45" s="1951"/>
      <c r="L45" s="1951"/>
      <c r="M45" s="1952"/>
      <c r="N45" s="1950"/>
      <c r="O45" s="1946"/>
      <c r="P45" s="1946"/>
      <c r="Q45" s="1946"/>
      <c r="R45" s="1946"/>
      <c r="S45" s="1946"/>
      <c r="T45" s="1946"/>
      <c r="U45" s="1946"/>
      <c r="V45" s="1946"/>
    </row>
    <row r="46" spans="1:33" ht="18" customHeight="1">
      <c r="A46" s="3258" t="s">
        <v>2716</v>
      </c>
      <c r="B46" s="3939" t="s">
        <v>2715</v>
      </c>
      <c r="C46" s="3939" t="s">
        <v>2714</v>
      </c>
      <c r="D46" s="3742" t="s">
        <v>2713</v>
      </c>
      <c r="E46" s="3742"/>
      <c r="F46" s="3742"/>
      <c r="G46" s="3742"/>
      <c r="H46" s="3742"/>
      <c r="I46" s="161"/>
      <c r="J46" s="3890" t="s">
        <v>507</v>
      </c>
      <c r="K46" s="3890" t="s">
        <v>5793</v>
      </c>
      <c r="L46" s="3890" t="s">
        <v>6009</v>
      </c>
      <c r="M46" s="3890"/>
      <c r="N46" s="3890"/>
      <c r="O46" s="3890"/>
      <c r="P46" s="3890"/>
      <c r="Q46" s="3890"/>
      <c r="R46" s="3890"/>
      <c r="S46" s="3890"/>
      <c r="T46" s="3890"/>
      <c r="U46" s="3890"/>
      <c r="V46" s="1946"/>
    </row>
    <row r="47" spans="1:33" ht="25" customHeight="1">
      <c r="A47" s="3258"/>
      <c r="B47" s="2894"/>
      <c r="C47" s="2894"/>
      <c r="D47" s="336" t="s">
        <v>262</v>
      </c>
      <c r="E47" s="336" t="s">
        <v>2712</v>
      </c>
      <c r="F47" s="338" t="s">
        <v>2711</v>
      </c>
      <c r="G47" s="377" t="s">
        <v>2710</v>
      </c>
      <c r="H47" s="336" t="s">
        <v>2709</v>
      </c>
      <c r="I47" s="161"/>
      <c r="J47" s="3890"/>
      <c r="K47" s="3890"/>
      <c r="L47" s="3890" t="s">
        <v>6015</v>
      </c>
      <c r="M47" s="3890"/>
      <c r="N47" s="3895" t="s">
        <v>6016</v>
      </c>
      <c r="O47" s="3895"/>
      <c r="P47" s="3890" t="s">
        <v>6017</v>
      </c>
      <c r="Q47" s="3890"/>
      <c r="R47" s="3890" t="s">
        <v>6024</v>
      </c>
      <c r="S47" s="3890"/>
      <c r="T47" s="3890" t="s">
        <v>6029</v>
      </c>
      <c r="U47" s="3890"/>
      <c r="V47" s="1946"/>
    </row>
    <row r="48" spans="1:33" ht="18" customHeight="1">
      <c r="A48" s="2277" t="s">
        <v>2708</v>
      </c>
      <c r="B48" s="1040">
        <v>35521</v>
      </c>
      <c r="C48" s="1039">
        <v>3095.87</v>
      </c>
      <c r="D48" s="1038">
        <f>K114</f>
        <v>13611</v>
      </c>
      <c r="E48" s="1038">
        <f t="shared" ref="E48:H48" si="1">L114</f>
        <v>2034</v>
      </c>
      <c r="F48" s="1038">
        <f t="shared" si="1"/>
        <v>8228</v>
      </c>
      <c r="G48" s="1038">
        <f t="shared" si="1"/>
        <v>770</v>
      </c>
      <c r="H48" s="1038">
        <f t="shared" si="1"/>
        <v>2365</v>
      </c>
      <c r="I48" s="161"/>
      <c r="J48" s="3890"/>
      <c r="K48" s="3890"/>
      <c r="L48" s="1949" t="s">
        <v>6030</v>
      </c>
      <c r="M48" s="2278" t="s">
        <v>6031</v>
      </c>
      <c r="N48" s="1896" t="s">
        <v>6030</v>
      </c>
      <c r="O48" s="1949" t="s">
        <v>6031</v>
      </c>
      <c r="P48" s="1949" t="s">
        <v>6030</v>
      </c>
      <c r="Q48" s="1949" t="s">
        <v>6031</v>
      </c>
      <c r="R48" s="1949" t="s">
        <v>6030</v>
      </c>
      <c r="S48" s="1949" t="s">
        <v>6031</v>
      </c>
      <c r="T48" s="1949" t="s">
        <v>6030</v>
      </c>
      <c r="U48" s="1949" t="s">
        <v>6031</v>
      </c>
      <c r="V48" s="1946"/>
    </row>
    <row r="49" spans="1:23" ht="18" customHeight="1">
      <c r="A49" s="197" t="str">
        <f>"注１：利用人数は"&amp;P110&amp;"のもの。"</f>
        <v>注１：利用人数は令和7年度のもの。</v>
      </c>
      <c r="B49" s="161"/>
      <c r="C49" s="161"/>
      <c r="D49" s="161"/>
      <c r="E49" s="161"/>
      <c r="F49" s="161"/>
      <c r="G49" s="161"/>
      <c r="H49" s="160" t="s">
        <v>6911</v>
      </c>
      <c r="J49" s="1949" t="s">
        <v>5131</v>
      </c>
      <c r="K49" s="1524">
        <v>822</v>
      </c>
      <c r="L49" s="1524">
        <v>1919</v>
      </c>
      <c r="M49" s="1881">
        <v>2395</v>
      </c>
      <c r="N49" s="1882">
        <v>1168</v>
      </c>
      <c r="O49" s="1524">
        <v>2335</v>
      </c>
      <c r="P49" s="1524">
        <v>1464</v>
      </c>
      <c r="Q49" s="1524">
        <v>2118</v>
      </c>
      <c r="R49" s="1524">
        <v>6323</v>
      </c>
      <c r="S49" s="1524">
        <v>200</v>
      </c>
      <c r="T49" s="1524">
        <v>1791</v>
      </c>
      <c r="U49" s="1524">
        <v>200</v>
      </c>
      <c r="V49" s="1946"/>
    </row>
    <row r="50" spans="1:23" ht="15" customHeight="1">
      <c r="A50" s="199" t="s">
        <v>9134</v>
      </c>
      <c r="B50" s="161"/>
      <c r="C50" s="161"/>
      <c r="D50" s="161"/>
      <c r="E50" s="161"/>
      <c r="F50" s="161"/>
      <c r="G50" s="161"/>
      <c r="J50" s="1953" t="s">
        <v>6034</v>
      </c>
      <c r="K50" s="1946"/>
      <c r="L50" s="1946"/>
      <c r="M50" s="1947"/>
      <c r="N50" s="1948"/>
      <c r="O50" s="1946"/>
      <c r="P50" s="1946"/>
      <c r="Q50" s="1946"/>
      <c r="R50" s="1946"/>
      <c r="S50" s="1946"/>
      <c r="T50" s="1946"/>
      <c r="U50" s="1946"/>
      <c r="V50" s="1946"/>
    </row>
    <row r="51" spans="1:23" ht="15" customHeight="1">
      <c r="B51" s="161"/>
      <c r="C51" s="161"/>
      <c r="D51" s="161"/>
      <c r="E51" s="161"/>
      <c r="F51" s="161"/>
      <c r="G51" s="161"/>
      <c r="H51" s="161"/>
      <c r="J51" s="3890" t="s">
        <v>507</v>
      </c>
      <c r="K51" s="3890" t="s">
        <v>6015</v>
      </c>
      <c r="L51" s="3890"/>
      <c r="M51" s="3872" t="s">
        <v>6016</v>
      </c>
      <c r="N51" s="3872"/>
      <c r="O51" s="1946"/>
      <c r="P51" s="1946"/>
      <c r="Q51" s="1946"/>
      <c r="R51" s="1946"/>
      <c r="S51" s="1946"/>
      <c r="T51" s="1946"/>
      <c r="U51" s="1946"/>
      <c r="V51" s="1946"/>
    </row>
    <row r="52" spans="1:23" ht="15" customHeight="1">
      <c r="B52" s="161"/>
      <c r="C52" s="161"/>
      <c r="D52" s="161"/>
      <c r="E52" s="161"/>
      <c r="F52" s="161"/>
      <c r="G52" s="161"/>
      <c r="H52" s="161"/>
      <c r="J52" s="3890"/>
      <c r="K52" s="1949" t="s">
        <v>6032</v>
      </c>
      <c r="L52" s="1949" t="s">
        <v>6033</v>
      </c>
      <c r="M52" s="2278" t="s">
        <v>6032</v>
      </c>
      <c r="N52" s="1896" t="s">
        <v>6033</v>
      </c>
      <c r="O52" s="1946"/>
      <c r="P52" s="1946"/>
      <c r="Q52" s="1946"/>
      <c r="R52" s="1946"/>
      <c r="S52" s="1946"/>
      <c r="T52" s="1946"/>
      <c r="U52" s="1946"/>
      <c r="V52" s="1946"/>
    </row>
    <row r="53" spans="1:23" ht="15" customHeight="1">
      <c r="B53" s="161"/>
      <c r="C53" s="161"/>
      <c r="D53" s="161"/>
      <c r="E53" s="161"/>
      <c r="F53" s="161"/>
      <c r="G53" s="161"/>
      <c r="H53" s="161"/>
      <c r="J53" s="1949" t="s">
        <v>5131</v>
      </c>
      <c r="K53" s="1524">
        <v>27362</v>
      </c>
      <c r="L53" s="1524">
        <v>40921</v>
      </c>
      <c r="M53" s="1881">
        <v>6224</v>
      </c>
      <c r="N53" s="1882">
        <v>18445</v>
      </c>
      <c r="O53" s="1946"/>
      <c r="P53" s="1946"/>
      <c r="Q53" s="1946"/>
      <c r="R53" s="1946"/>
      <c r="S53" s="1946"/>
      <c r="T53" s="1946"/>
      <c r="U53" s="1946"/>
      <c r="V53" s="1946"/>
    </row>
    <row r="54" spans="1:23" ht="15" customHeight="1">
      <c r="B54" s="161"/>
      <c r="C54" s="161"/>
      <c r="D54" s="161"/>
      <c r="E54" s="161"/>
      <c r="F54" s="161"/>
      <c r="G54" s="161"/>
      <c r="H54" s="161"/>
    </row>
    <row r="55" spans="1:23" ht="15" customHeight="1">
      <c r="B55" s="161"/>
      <c r="C55" s="161"/>
      <c r="D55" s="161"/>
      <c r="E55" s="161"/>
      <c r="F55" s="161"/>
      <c r="G55" s="161"/>
      <c r="H55" s="161"/>
      <c r="J55" s="1188" t="s">
        <v>5302</v>
      </c>
      <c r="K55" s="1437"/>
      <c r="L55" s="1189" t="s">
        <v>4618</v>
      </c>
      <c r="M55" s="1525" t="str">
        <f>設定!$B$11</f>
        <v>（令和7年度）</v>
      </c>
    </row>
    <row r="56" spans="1:23" ht="15" customHeight="1">
      <c r="B56" s="161"/>
      <c r="C56" s="161"/>
      <c r="D56" s="161"/>
      <c r="E56" s="161"/>
      <c r="F56" s="161"/>
      <c r="G56" s="161"/>
      <c r="H56" s="161"/>
      <c r="J56" s="1405"/>
      <c r="K56" s="1192"/>
      <c r="L56" s="1189" t="s">
        <v>4619</v>
      </c>
      <c r="M56" s="1460" t="s">
        <v>5550</v>
      </c>
      <c r="N56" s="1755" t="str">
        <f>HYPERLINK("#", "統計表リンク")</f>
        <v>統計表リンク</v>
      </c>
      <c r="O56" s="63" t="s">
        <v>6035</v>
      </c>
    </row>
    <row r="57" spans="1:23" ht="15" customHeight="1" thickBot="1">
      <c r="B57" s="161"/>
      <c r="C57" s="161"/>
      <c r="D57" s="161"/>
      <c r="E57" s="161"/>
      <c r="F57" s="161"/>
      <c r="G57" s="161"/>
      <c r="H57" s="161"/>
      <c r="J57" s="1954" t="s">
        <v>6026</v>
      </c>
      <c r="M57" s="1460" t="s">
        <v>5551</v>
      </c>
      <c r="N57" s="1755" t="str">
        <f>HYPERLINK("#", "統計表リンク")</f>
        <v>統計表リンク</v>
      </c>
      <c r="O57" s="63" t="s">
        <v>6037</v>
      </c>
    </row>
    <row r="58" spans="1:23" ht="15" customHeight="1" thickTop="1">
      <c r="B58" s="161"/>
      <c r="C58" s="161"/>
      <c r="D58" s="161"/>
      <c r="E58" s="161"/>
      <c r="F58" s="161"/>
      <c r="G58" s="161"/>
      <c r="H58" s="161"/>
      <c r="J58" s="3873" t="s">
        <v>507</v>
      </c>
      <c r="K58" s="3880" t="s">
        <v>262</v>
      </c>
      <c r="L58" s="3881"/>
      <c r="M58" s="3884" t="s">
        <v>7557</v>
      </c>
      <c r="N58" s="3885"/>
      <c r="O58" s="3888" t="s">
        <v>7558</v>
      </c>
      <c r="P58" s="3885"/>
      <c r="Q58" s="3888" t="s">
        <v>7559</v>
      </c>
      <c r="R58" s="3896"/>
      <c r="S58" s="3888" t="s">
        <v>7560</v>
      </c>
      <c r="T58" s="3896"/>
      <c r="U58" s="3891" t="s">
        <v>7561</v>
      </c>
      <c r="V58" s="3892"/>
      <c r="W58" s="2319"/>
    </row>
    <row r="59" spans="1:23" ht="15" customHeight="1">
      <c r="B59" s="161"/>
      <c r="C59" s="161"/>
      <c r="D59" s="161"/>
      <c r="E59" s="161"/>
      <c r="F59" s="161"/>
      <c r="G59" s="161"/>
      <c r="H59" s="161"/>
      <c r="J59" s="3934"/>
      <c r="K59" s="3882"/>
      <c r="L59" s="3883"/>
      <c r="M59" s="3886"/>
      <c r="N59" s="3887"/>
      <c r="O59" s="3889"/>
      <c r="P59" s="3887"/>
      <c r="Q59" s="3889"/>
      <c r="R59" s="3897"/>
      <c r="S59" s="3889"/>
      <c r="T59" s="3897"/>
      <c r="U59" s="3893"/>
      <c r="V59" s="3894"/>
      <c r="W59" s="2317"/>
    </row>
    <row r="60" spans="1:23" ht="15" customHeight="1">
      <c r="B60" s="161"/>
      <c r="C60" s="161"/>
      <c r="D60" s="161"/>
      <c r="E60" s="161"/>
      <c r="F60" s="161"/>
      <c r="G60" s="161"/>
      <c r="H60" s="161"/>
      <c r="J60" s="3874"/>
      <c r="K60" s="2344" t="s">
        <v>3721</v>
      </c>
      <c r="L60" s="2345" t="s">
        <v>7556</v>
      </c>
      <c r="M60" s="2346" t="s">
        <v>3721</v>
      </c>
      <c r="N60" s="2337" t="s">
        <v>7556</v>
      </c>
      <c r="O60" s="2336" t="s">
        <v>3721</v>
      </c>
      <c r="P60" s="2337" t="s">
        <v>7556</v>
      </c>
      <c r="Q60" s="2344" t="s">
        <v>3721</v>
      </c>
      <c r="R60" s="2344" t="s">
        <v>7556</v>
      </c>
      <c r="S60" s="2336" t="s">
        <v>3721</v>
      </c>
      <c r="T60" s="2337" t="s">
        <v>7556</v>
      </c>
      <c r="U60" s="2344" t="s">
        <v>3721</v>
      </c>
      <c r="V60" s="2344" t="s">
        <v>7556</v>
      </c>
      <c r="W60" s="1949"/>
    </row>
    <row r="61" spans="1:23" ht="15" customHeight="1">
      <c r="B61" s="161"/>
      <c r="C61" s="161"/>
      <c r="D61" s="161"/>
      <c r="E61" s="161"/>
      <c r="F61" s="161"/>
      <c r="G61" s="161"/>
      <c r="H61" s="161"/>
      <c r="J61" s="1949" t="s">
        <v>5131</v>
      </c>
      <c r="K61" s="1524">
        <v>7637</v>
      </c>
      <c r="L61" s="1524">
        <v>297773</v>
      </c>
      <c r="M61" s="1865">
        <v>1269</v>
      </c>
      <c r="N61" s="1865">
        <v>123351</v>
      </c>
      <c r="O61" s="1872">
        <v>1291</v>
      </c>
      <c r="P61" s="1873">
        <v>75528</v>
      </c>
      <c r="Q61" s="1865">
        <v>318</v>
      </c>
      <c r="R61" s="1865">
        <v>12406</v>
      </c>
      <c r="S61" s="1865">
        <v>505</v>
      </c>
      <c r="T61" s="1524">
        <v>15144</v>
      </c>
      <c r="U61" s="1524">
        <v>1130</v>
      </c>
      <c r="V61" s="1524">
        <v>15927</v>
      </c>
      <c r="W61" s="1524"/>
    </row>
    <row r="62" spans="1:23" ht="15" customHeight="1" thickBot="1">
      <c r="B62" s="161"/>
      <c r="C62" s="161"/>
      <c r="D62" s="161"/>
      <c r="E62" s="161"/>
      <c r="F62" s="161"/>
      <c r="G62" s="161"/>
      <c r="H62" s="161"/>
      <c r="J62" s="2329"/>
      <c r="K62" s="2078"/>
      <c r="L62" s="2078"/>
      <c r="M62" s="2078"/>
      <c r="N62" s="2078"/>
      <c r="O62" s="1952"/>
      <c r="P62" s="1950"/>
      <c r="Q62" s="1951"/>
      <c r="R62" s="1951"/>
      <c r="S62" s="1951"/>
      <c r="T62" s="2078"/>
      <c r="U62" s="2078"/>
      <c r="V62" s="2078"/>
      <c r="W62" s="2078"/>
    </row>
    <row r="63" spans="1:23" ht="15" customHeight="1" thickTop="1">
      <c r="B63" s="161"/>
      <c r="C63" s="161"/>
      <c r="D63" s="161"/>
      <c r="E63" s="161"/>
      <c r="F63" s="161"/>
      <c r="G63" s="161"/>
      <c r="H63" s="161"/>
      <c r="J63" s="3929" t="s">
        <v>7562</v>
      </c>
      <c r="K63" s="3929"/>
      <c r="L63" s="3929"/>
      <c r="M63" s="3929"/>
      <c r="N63" s="3888" t="s">
        <v>7563</v>
      </c>
      <c r="O63" s="3896"/>
      <c r="P63" s="3896"/>
      <c r="Q63" s="3896"/>
      <c r="R63" s="3896"/>
      <c r="S63" s="3896"/>
      <c r="T63" s="2078"/>
      <c r="U63" s="2078"/>
      <c r="V63" s="2078"/>
      <c r="W63" s="2078"/>
    </row>
    <row r="64" spans="1:23" ht="15" customHeight="1">
      <c r="B64" s="161"/>
      <c r="C64" s="161"/>
      <c r="D64" s="161"/>
      <c r="E64" s="161"/>
      <c r="F64" s="161"/>
      <c r="G64" s="161"/>
      <c r="H64" s="161"/>
      <c r="J64" s="3930" t="s">
        <v>7564</v>
      </c>
      <c r="K64" s="3930"/>
      <c r="L64" s="3930" t="s">
        <v>7565</v>
      </c>
      <c r="M64" s="3930"/>
      <c r="N64" s="3931" t="s">
        <v>7566</v>
      </c>
      <c r="O64" s="3932"/>
      <c r="P64" s="3931" t="s">
        <v>7567</v>
      </c>
      <c r="Q64" s="3932"/>
      <c r="R64" s="3931" t="s">
        <v>7568</v>
      </c>
      <c r="S64" s="3933"/>
      <c r="T64" s="2078"/>
      <c r="U64" s="2078"/>
      <c r="V64" s="2078"/>
      <c r="W64" s="2078"/>
    </row>
    <row r="65" spans="2:24" ht="15" customHeight="1">
      <c r="B65" s="161"/>
      <c r="C65" s="161"/>
      <c r="D65" s="161"/>
      <c r="E65" s="161"/>
      <c r="F65" s="161"/>
      <c r="G65" s="161"/>
      <c r="H65" s="161"/>
      <c r="J65" s="2344" t="s">
        <v>3721</v>
      </c>
      <c r="K65" s="2344" t="s">
        <v>7556</v>
      </c>
      <c r="L65" s="2336" t="s">
        <v>3721</v>
      </c>
      <c r="M65" s="2347" t="s">
        <v>7556</v>
      </c>
      <c r="N65" s="2344" t="s">
        <v>3721</v>
      </c>
      <c r="O65" s="2344" t="s">
        <v>7556</v>
      </c>
      <c r="P65" s="2344" t="s">
        <v>3721</v>
      </c>
      <c r="Q65" s="2344" t="s">
        <v>7556</v>
      </c>
      <c r="R65" s="2344" t="s">
        <v>3721</v>
      </c>
      <c r="S65" s="2344" t="s">
        <v>7556</v>
      </c>
      <c r="T65" s="2078"/>
      <c r="U65" s="2078"/>
      <c r="V65" s="2078"/>
      <c r="W65" s="2078"/>
      <c r="X65" s="2320"/>
    </row>
    <row r="66" spans="2:24" ht="15" customHeight="1">
      <c r="B66" s="161"/>
      <c r="C66" s="161"/>
      <c r="D66" s="161"/>
      <c r="E66" s="161"/>
      <c r="F66" s="161"/>
      <c r="G66" s="161"/>
      <c r="H66" s="161"/>
      <c r="J66" s="2342">
        <v>818</v>
      </c>
      <c r="K66" s="2342">
        <v>12285</v>
      </c>
      <c r="L66" s="2342">
        <v>784</v>
      </c>
      <c r="M66" s="2342">
        <v>12285</v>
      </c>
      <c r="N66" s="2342">
        <v>549</v>
      </c>
      <c r="O66" s="2342">
        <v>12688</v>
      </c>
      <c r="P66" s="2342">
        <v>620</v>
      </c>
      <c r="Q66" s="2342">
        <v>12640</v>
      </c>
      <c r="R66" s="2342">
        <v>353</v>
      </c>
      <c r="S66" s="2342">
        <v>5519</v>
      </c>
      <c r="T66" s="2078"/>
      <c r="U66" s="2078"/>
      <c r="V66" s="2078"/>
      <c r="W66" s="2078"/>
      <c r="X66" s="2318"/>
    </row>
    <row r="67" spans="2:24" ht="15" customHeight="1">
      <c r="B67" s="161"/>
      <c r="C67" s="161"/>
      <c r="D67" s="161"/>
      <c r="E67" s="161"/>
      <c r="F67" s="161"/>
      <c r="G67" s="161"/>
      <c r="H67" s="161"/>
      <c r="I67" s="161"/>
      <c r="J67" s="2329"/>
      <c r="K67" s="2078"/>
      <c r="L67" s="2078"/>
      <c r="M67" s="2078"/>
      <c r="N67" s="2078"/>
      <c r="O67" s="1952"/>
      <c r="P67" s="1950"/>
      <c r="Q67" s="1951"/>
      <c r="R67" s="1951"/>
      <c r="S67" s="1951"/>
      <c r="T67" s="2078"/>
      <c r="U67" s="2078"/>
      <c r="V67" s="2078"/>
      <c r="W67" s="2078"/>
      <c r="X67" s="1949"/>
    </row>
    <row r="68" spans="2:24" ht="15" customHeight="1">
      <c r="B68" s="161"/>
      <c r="C68" s="161"/>
      <c r="D68" s="161"/>
      <c r="E68" s="161"/>
      <c r="F68" s="161"/>
      <c r="G68" s="161"/>
      <c r="H68" s="161"/>
      <c r="I68" s="161"/>
      <c r="J68" s="1954" t="s">
        <v>6027</v>
      </c>
      <c r="K68" s="1946"/>
      <c r="L68" s="1946"/>
      <c r="M68" s="1947"/>
      <c r="N68" s="1948"/>
      <c r="O68" s="1946"/>
      <c r="P68" s="1946"/>
      <c r="Q68" s="1946"/>
      <c r="R68" s="1946"/>
      <c r="S68" s="1946"/>
      <c r="T68" s="1946"/>
      <c r="U68" s="1946"/>
      <c r="X68" s="1524"/>
    </row>
    <row r="69" spans="2:24" ht="15" customHeight="1">
      <c r="B69" s="161"/>
      <c r="C69" s="161"/>
      <c r="D69" s="161"/>
      <c r="E69" s="161"/>
      <c r="F69" s="161"/>
      <c r="G69" s="161"/>
      <c r="H69" s="161"/>
      <c r="I69" s="161"/>
      <c r="J69" s="3890" t="s">
        <v>507</v>
      </c>
      <c r="K69" s="3890" t="s">
        <v>4910</v>
      </c>
      <c r="L69" s="3875" t="s">
        <v>6038</v>
      </c>
      <c r="M69" s="3917"/>
      <c r="N69" s="3917"/>
      <c r="O69" s="3917"/>
      <c r="P69" s="3876"/>
      <c r="Q69" s="3875" t="s">
        <v>6039</v>
      </c>
      <c r="R69" s="3917"/>
      <c r="S69" s="3917"/>
      <c r="T69" s="3917"/>
      <c r="U69" s="3876"/>
      <c r="X69" s="2078"/>
    </row>
    <row r="70" spans="2:24" ht="15" customHeight="1">
      <c r="B70" s="161"/>
      <c r="C70" s="161"/>
      <c r="D70" s="161"/>
      <c r="E70" s="161"/>
      <c r="F70" s="161"/>
      <c r="G70" s="161"/>
      <c r="H70" s="161"/>
      <c r="J70" s="3890"/>
      <c r="K70" s="3890"/>
      <c r="L70" s="1949" t="s">
        <v>6040</v>
      </c>
      <c r="M70" s="2278" t="s">
        <v>6041</v>
      </c>
      <c r="N70" s="1896" t="s">
        <v>6042</v>
      </c>
      <c r="O70" s="1949" t="s">
        <v>6043</v>
      </c>
      <c r="P70" s="1949" t="s">
        <v>6044</v>
      </c>
      <c r="Q70" s="1949" t="s">
        <v>6045</v>
      </c>
      <c r="R70" s="1949" t="s">
        <v>6046</v>
      </c>
      <c r="S70" s="1949" t="s">
        <v>6047</v>
      </c>
      <c r="T70" s="1949" t="s">
        <v>6048</v>
      </c>
      <c r="U70" s="1949" t="s">
        <v>6044</v>
      </c>
      <c r="X70" s="2078"/>
    </row>
    <row r="71" spans="2:24" ht="15" customHeight="1">
      <c r="B71" s="161"/>
      <c r="C71" s="161"/>
      <c r="D71" s="161"/>
      <c r="E71" s="161"/>
      <c r="F71" s="161"/>
      <c r="G71" s="161"/>
      <c r="H71" s="161"/>
      <c r="J71" s="1949" t="s">
        <v>5131</v>
      </c>
      <c r="K71" s="1524">
        <v>83919</v>
      </c>
      <c r="L71" s="1865">
        <v>1304</v>
      </c>
      <c r="M71" s="1872">
        <v>832</v>
      </c>
      <c r="N71" s="1873">
        <v>1574</v>
      </c>
      <c r="O71" s="1865">
        <v>2049</v>
      </c>
      <c r="P71" s="1865">
        <v>3303</v>
      </c>
      <c r="Q71" s="1865">
        <v>23</v>
      </c>
      <c r="R71" s="1865">
        <v>18</v>
      </c>
      <c r="S71" s="1865">
        <v>53</v>
      </c>
      <c r="T71" s="1865">
        <v>25</v>
      </c>
      <c r="U71" s="1865" t="s">
        <v>4191</v>
      </c>
      <c r="X71" s="2078"/>
    </row>
    <row r="72" spans="2:24" ht="15" customHeight="1">
      <c r="B72" s="161"/>
      <c r="C72" s="161"/>
      <c r="D72" s="161"/>
      <c r="E72" s="161"/>
      <c r="F72" s="161"/>
      <c r="G72" s="161"/>
      <c r="H72" s="161"/>
      <c r="J72" s="1953" t="s">
        <v>6028</v>
      </c>
      <c r="K72" s="1951"/>
      <c r="L72" s="1951"/>
      <c r="M72" s="1952"/>
      <c r="N72" s="1950"/>
      <c r="O72" s="1946"/>
      <c r="P72" s="1946"/>
      <c r="Q72" s="1946"/>
      <c r="R72" s="1946"/>
      <c r="S72" s="1946"/>
      <c r="T72" s="1946"/>
      <c r="U72" s="1946"/>
      <c r="X72" s="2078"/>
    </row>
    <row r="73" spans="2:24" ht="15" customHeight="1">
      <c r="B73" s="161"/>
      <c r="C73" s="161"/>
      <c r="D73" s="161"/>
      <c r="E73" s="161"/>
      <c r="F73" s="161"/>
      <c r="G73" s="161"/>
      <c r="H73" s="161"/>
      <c r="J73" s="3890" t="s">
        <v>507</v>
      </c>
      <c r="K73" s="3890" t="s">
        <v>5793</v>
      </c>
      <c r="L73" s="3890" t="s">
        <v>6009</v>
      </c>
      <c r="M73" s="3890"/>
      <c r="N73" s="3890"/>
      <c r="O73" s="3890"/>
      <c r="P73" s="3890"/>
      <c r="Q73" s="3890"/>
      <c r="R73" s="3890"/>
      <c r="S73" s="3890"/>
      <c r="T73" s="3890"/>
      <c r="U73" s="3890"/>
      <c r="V73" s="1946"/>
      <c r="X73" s="2078"/>
    </row>
    <row r="74" spans="2:24" ht="15" customHeight="1">
      <c r="B74" s="161"/>
      <c r="C74" s="161"/>
      <c r="D74" s="161"/>
      <c r="E74" s="161"/>
      <c r="F74" s="161"/>
      <c r="G74" s="161"/>
      <c r="H74" s="161"/>
      <c r="J74" s="3890"/>
      <c r="K74" s="3890"/>
      <c r="L74" s="3890" t="s">
        <v>6015</v>
      </c>
      <c r="M74" s="3890"/>
      <c r="N74" s="3895" t="s">
        <v>6016</v>
      </c>
      <c r="O74" s="3895"/>
      <c r="P74" s="3890" t="s">
        <v>6017</v>
      </c>
      <c r="Q74" s="3890"/>
      <c r="R74" s="3890" t="s">
        <v>6024</v>
      </c>
      <c r="S74" s="3890"/>
      <c r="T74" s="3890" t="s">
        <v>6029</v>
      </c>
      <c r="U74" s="3890"/>
      <c r="V74" s="1946"/>
      <c r="X74" s="2078"/>
    </row>
    <row r="75" spans="2:24" ht="15" customHeight="1">
      <c r="B75" s="161"/>
      <c r="C75" s="161"/>
      <c r="D75" s="161"/>
      <c r="E75" s="161"/>
      <c r="F75" s="161"/>
      <c r="G75" s="161"/>
      <c r="H75" s="161"/>
      <c r="J75" s="3890"/>
      <c r="K75" s="3890"/>
      <c r="L75" s="1949" t="s">
        <v>6030</v>
      </c>
      <c r="M75" s="2278" t="s">
        <v>6031</v>
      </c>
      <c r="N75" s="1896" t="s">
        <v>6030</v>
      </c>
      <c r="O75" s="1949" t="s">
        <v>6031</v>
      </c>
      <c r="P75" s="1949" t="s">
        <v>6030</v>
      </c>
      <c r="Q75" s="1949" t="s">
        <v>6031</v>
      </c>
      <c r="R75" s="1949" t="s">
        <v>6030</v>
      </c>
      <c r="S75" s="1949" t="s">
        <v>6031</v>
      </c>
      <c r="T75" s="1949" t="s">
        <v>6030</v>
      </c>
      <c r="U75" s="1949" t="s">
        <v>6031</v>
      </c>
      <c r="V75" s="1946"/>
    </row>
    <row r="76" spans="2:24" ht="15" customHeight="1">
      <c r="B76" s="161"/>
      <c r="C76" s="161"/>
      <c r="D76" s="161"/>
      <c r="E76" s="161"/>
      <c r="F76" s="161"/>
      <c r="G76" s="161"/>
      <c r="H76" s="161"/>
      <c r="J76" s="1949" t="s">
        <v>5131</v>
      </c>
      <c r="K76" s="1524">
        <v>1449</v>
      </c>
      <c r="L76" s="1524">
        <v>3152</v>
      </c>
      <c r="M76" s="1881">
        <v>3033</v>
      </c>
      <c r="N76" s="1882">
        <v>3082</v>
      </c>
      <c r="O76" s="1524">
        <v>2929</v>
      </c>
      <c r="P76" s="1524">
        <v>3902</v>
      </c>
      <c r="Q76" s="1524">
        <v>2414</v>
      </c>
      <c r="R76" s="1524">
        <v>9644</v>
      </c>
      <c r="S76" s="1524">
        <v>1725</v>
      </c>
      <c r="T76" s="1524">
        <v>4343</v>
      </c>
      <c r="U76" s="1524">
        <v>174</v>
      </c>
      <c r="V76" s="1946"/>
    </row>
    <row r="77" spans="2:24" ht="15" customHeight="1">
      <c r="B77" s="161"/>
      <c r="C77" s="161"/>
      <c r="D77" s="161"/>
      <c r="E77" s="161"/>
      <c r="F77" s="161"/>
      <c r="G77" s="161"/>
      <c r="H77" s="161"/>
      <c r="J77" s="1953" t="s">
        <v>6034</v>
      </c>
      <c r="K77" s="1946"/>
      <c r="L77" s="1946"/>
      <c r="M77" s="1947"/>
      <c r="N77" s="1948"/>
      <c r="O77" s="1946"/>
      <c r="P77" s="1946"/>
      <c r="Q77" s="1946"/>
      <c r="R77" s="1946"/>
      <c r="S77" s="1946"/>
      <c r="T77" s="1946"/>
      <c r="U77" s="1946"/>
      <c r="V77" s="1946"/>
    </row>
    <row r="78" spans="2:24" ht="15" customHeight="1">
      <c r="B78" s="161"/>
      <c r="C78" s="161"/>
      <c r="D78" s="161"/>
      <c r="E78" s="161"/>
      <c r="F78" s="161"/>
      <c r="G78" s="161"/>
      <c r="H78" s="161"/>
      <c r="J78" s="3890" t="s">
        <v>507</v>
      </c>
      <c r="K78" s="3890" t="s">
        <v>6015</v>
      </c>
      <c r="L78" s="3890"/>
      <c r="M78" s="3872" t="s">
        <v>6016</v>
      </c>
      <c r="N78" s="3872"/>
      <c r="O78" s="1946"/>
      <c r="P78" s="1946"/>
      <c r="Q78" s="1946"/>
      <c r="R78" s="1946"/>
      <c r="S78" s="1946"/>
      <c r="T78" s="1946"/>
      <c r="U78" s="1946"/>
      <c r="V78" s="1946"/>
    </row>
    <row r="79" spans="2:24" ht="15" customHeight="1">
      <c r="B79" s="161"/>
      <c r="C79" s="161"/>
      <c r="D79" s="161"/>
      <c r="E79" s="161"/>
      <c r="F79" s="161"/>
      <c r="G79" s="161"/>
      <c r="H79" s="161"/>
      <c r="J79" s="3890"/>
      <c r="K79" s="1949" t="s">
        <v>6032</v>
      </c>
      <c r="L79" s="1949" t="s">
        <v>6033</v>
      </c>
      <c r="M79" s="2278" t="s">
        <v>6032</v>
      </c>
      <c r="N79" s="1896" t="s">
        <v>6033</v>
      </c>
      <c r="O79" s="1946"/>
      <c r="P79" s="1946"/>
      <c r="Q79" s="1946"/>
      <c r="R79" s="1946"/>
      <c r="S79" s="1946"/>
      <c r="T79" s="1946"/>
      <c r="U79" s="1946"/>
      <c r="V79" s="1946"/>
    </row>
    <row r="80" spans="2:24" ht="15" customHeight="1">
      <c r="B80" s="161"/>
      <c r="C80" s="161"/>
      <c r="D80" s="161"/>
      <c r="E80" s="161"/>
      <c r="F80" s="161"/>
      <c r="G80" s="161"/>
      <c r="H80" s="161"/>
      <c r="J80" s="1949" t="s">
        <v>5131</v>
      </c>
      <c r="K80" s="1524">
        <v>18097</v>
      </c>
      <c r="L80" s="1524">
        <v>66383</v>
      </c>
      <c r="M80" s="1881">
        <v>5363</v>
      </c>
      <c r="N80" s="1882">
        <v>27581</v>
      </c>
      <c r="O80" s="1946"/>
      <c r="P80" s="1946"/>
      <c r="Q80" s="1946"/>
      <c r="R80" s="1946"/>
      <c r="S80" s="1946"/>
      <c r="T80" s="1946"/>
      <c r="U80" s="1946"/>
      <c r="V80" s="1946"/>
    </row>
    <row r="81" spans="2:22" ht="15" customHeight="1">
      <c r="B81" s="161"/>
      <c r="C81" s="161"/>
      <c r="D81" s="161"/>
      <c r="E81" s="161"/>
      <c r="F81" s="161"/>
      <c r="G81" s="161"/>
      <c r="H81" s="161"/>
      <c r="J81" s="2329"/>
      <c r="K81" s="2078"/>
      <c r="L81" s="2078"/>
      <c r="M81" s="2501"/>
      <c r="N81" s="2502"/>
      <c r="O81" s="1946"/>
      <c r="P81" s="1946"/>
      <c r="Q81" s="1946"/>
      <c r="R81" s="1946"/>
      <c r="S81" s="1946"/>
      <c r="T81" s="1946"/>
      <c r="U81" s="1946"/>
      <c r="V81" s="1946"/>
    </row>
    <row r="82" spans="2:22" ht="15" customHeight="1">
      <c r="B82" s="161"/>
      <c r="C82" s="161"/>
      <c r="D82" s="161"/>
      <c r="E82" s="161"/>
      <c r="F82" s="161"/>
      <c r="G82" s="161"/>
      <c r="H82" s="161"/>
      <c r="J82" s="1188" t="s">
        <v>7761</v>
      </c>
      <c r="K82" s="1437"/>
      <c r="L82" s="1189" t="s">
        <v>4618</v>
      </c>
      <c r="M82" s="1525" t="str">
        <f>設定!$B$11</f>
        <v>（令和7年度）</v>
      </c>
      <c r="P82" s="1946"/>
      <c r="Q82" s="1946"/>
      <c r="R82" s="1946"/>
      <c r="S82" s="1946"/>
      <c r="T82" s="1946"/>
      <c r="U82" s="1946"/>
      <c r="V82" s="1946"/>
    </row>
    <row r="83" spans="2:22" ht="15" customHeight="1" thickBot="1">
      <c r="B83" s="161"/>
      <c r="C83" s="161"/>
      <c r="D83" s="161"/>
      <c r="E83" s="161"/>
      <c r="F83" s="161"/>
      <c r="G83" s="161"/>
      <c r="H83" s="161"/>
      <c r="J83" s="1405"/>
      <c r="K83" s="1192"/>
      <c r="L83" s="1189" t="s">
        <v>4619</v>
      </c>
      <c r="M83" s="1460" t="s">
        <v>7762</v>
      </c>
      <c r="N83" s="1755" t="str">
        <f>HYPERLINK("#", "統計表リンク")</f>
        <v>統計表リンク</v>
      </c>
      <c r="O83" s="63" t="s">
        <v>6035</v>
      </c>
      <c r="P83" s="1946"/>
      <c r="Q83" s="1946"/>
      <c r="R83" s="1946"/>
      <c r="S83" s="1946"/>
      <c r="T83" s="1946"/>
      <c r="U83" s="1946"/>
      <c r="V83" s="1946"/>
    </row>
    <row r="84" spans="2:22" ht="15" customHeight="1" thickTop="1">
      <c r="B84" s="161"/>
      <c r="C84" s="161"/>
      <c r="D84" s="161"/>
      <c r="E84" s="161"/>
      <c r="F84" s="161"/>
      <c r="G84" s="161"/>
      <c r="H84" s="161"/>
      <c r="J84" s="3865" t="s">
        <v>0</v>
      </c>
      <c r="K84" s="3924" t="s">
        <v>262</v>
      </c>
      <c r="L84" s="3925"/>
      <c r="M84" s="3926" t="s">
        <v>7813</v>
      </c>
      <c r="N84" s="3927"/>
      <c r="O84" s="3928" t="s">
        <v>7763</v>
      </c>
      <c r="P84" s="3927"/>
      <c r="Q84" s="3863" t="s">
        <v>7764</v>
      </c>
      <c r="R84" s="3864"/>
      <c r="S84" s="1946"/>
      <c r="T84" s="1946"/>
      <c r="U84" s="1946"/>
      <c r="V84" s="1946"/>
    </row>
    <row r="85" spans="2:22" ht="15" customHeight="1">
      <c r="B85" s="161"/>
      <c r="C85" s="161"/>
      <c r="D85" s="161"/>
      <c r="E85" s="161"/>
      <c r="F85" s="161"/>
      <c r="G85" s="161"/>
      <c r="H85" s="161"/>
      <c r="J85" s="3867"/>
      <c r="K85" s="2476" t="s">
        <v>3721</v>
      </c>
      <c r="L85" s="2477" t="s">
        <v>7556</v>
      </c>
      <c r="M85" s="2478" t="s">
        <v>3721</v>
      </c>
      <c r="N85" s="2479" t="s">
        <v>7556</v>
      </c>
      <c r="O85" s="2480" t="s">
        <v>3721</v>
      </c>
      <c r="P85" s="2479" t="s">
        <v>7556</v>
      </c>
      <c r="Q85" s="2476" t="s">
        <v>3721</v>
      </c>
      <c r="R85" s="2476" t="s">
        <v>7556</v>
      </c>
      <c r="S85" s="1946"/>
      <c r="T85" s="1946"/>
      <c r="U85" s="1946"/>
      <c r="V85" s="1946"/>
    </row>
    <row r="86" spans="2:22" ht="15" customHeight="1">
      <c r="B86" s="161"/>
      <c r="C86" s="161"/>
      <c r="D86" s="161"/>
      <c r="E86" s="161"/>
      <c r="F86" s="161"/>
      <c r="G86" s="161"/>
      <c r="H86" s="161"/>
      <c r="J86" s="2481"/>
      <c r="K86" s="2482" t="s">
        <v>337</v>
      </c>
      <c r="L86" s="2483" t="s">
        <v>7814</v>
      </c>
      <c r="M86" s="2483" t="s">
        <v>337</v>
      </c>
      <c r="N86" s="2483" t="s">
        <v>7814</v>
      </c>
      <c r="O86" s="2483" t="s">
        <v>337</v>
      </c>
      <c r="P86" s="2483" t="s">
        <v>7814</v>
      </c>
      <c r="Q86" s="2483" t="s">
        <v>337</v>
      </c>
      <c r="R86" s="2483" t="s">
        <v>7814</v>
      </c>
      <c r="S86" s="1946"/>
      <c r="T86" s="1946"/>
      <c r="U86" s="1946"/>
      <c r="V86" s="1946"/>
    </row>
    <row r="87" spans="2:22" ht="15" customHeight="1">
      <c r="B87" s="161"/>
      <c r="C87" s="161"/>
      <c r="D87" s="161"/>
      <c r="E87" s="161"/>
      <c r="F87" s="161"/>
      <c r="G87" s="161"/>
      <c r="H87" s="161"/>
      <c r="J87" s="2484">
        <v>7</v>
      </c>
      <c r="K87" s="2485">
        <v>12530</v>
      </c>
      <c r="L87" s="2486">
        <v>150380</v>
      </c>
      <c r="M87" s="2487">
        <v>828</v>
      </c>
      <c r="N87" s="2487">
        <v>63453</v>
      </c>
      <c r="O87" s="2487">
        <v>1346</v>
      </c>
      <c r="P87" s="2487">
        <v>33672</v>
      </c>
      <c r="Q87" s="2487">
        <v>10137</v>
      </c>
      <c r="R87" s="2487">
        <v>48865</v>
      </c>
      <c r="S87" s="1946"/>
      <c r="T87" s="1946"/>
      <c r="U87" s="1946"/>
      <c r="V87" s="1946"/>
    </row>
    <row r="88" spans="2:22" ht="15" customHeight="1" thickBot="1">
      <c r="B88" s="161"/>
      <c r="C88" s="161"/>
      <c r="D88" s="161"/>
      <c r="E88" s="161"/>
      <c r="F88" s="161"/>
      <c r="G88" s="161"/>
      <c r="H88" s="161"/>
      <c r="J88" s="2488"/>
      <c r="K88" s="2489"/>
      <c r="L88" s="2489"/>
      <c r="M88" s="2490"/>
      <c r="N88" s="2490"/>
      <c r="O88" s="2490"/>
      <c r="P88" s="2490"/>
      <c r="Q88" s="2490"/>
      <c r="R88" s="2490"/>
      <c r="S88" s="1946"/>
      <c r="T88" s="1946"/>
      <c r="U88" s="1946"/>
      <c r="V88" s="1946"/>
    </row>
    <row r="89" spans="2:22" ht="15" customHeight="1" thickTop="1">
      <c r="B89" s="161"/>
      <c r="C89" s="161"/>
      <c r="D89" s="161"/>
      <c r="E89" s="161"/>
      <c r="F89" s="161"/>
      <c r="G89" s="161"/>
      <c r="H89" s="161"/>
      <c r="J89" s="3865" t="s">
        <v>0</v>
      </c>
      <c r="K89" s="3863" t="s">
        <v>7815</v>
      </c>
      <c r="L89" s="3864"/>
      <c r="M89" s="3864"/>
      <c r="N89" s="3864"/>
      <c r="O89" s="3864"/>
      <c r="P89" s="3864"/>
      <c r="Q89" s="3868"/>
      <c r="R89" s="3868"/>
      <c r="S89" s="1946"/>
      <c r="T89" s="1946"/>
      <c r="U89" s="1946"/>
      <c r="V89" s="1946"/>
    </row>
    <row r="90" spans="2:22" ht="15" customHeight="1">
      <c r="B90" s="161"/>
      <c r="C90" s="161"/>
      <c r="D90" s="161"/>
      <c r="E90" s="161"/>
      <c r="F90" s="161"/>
      <c r="G90" s="161"/>
      <c r="H90" s="161"/>
      <c r="J90" s="3866"/>
      <c r="K90" s="3869" t="s">
        <v>7564</v>
      </c>
      <c r="L90" s="3869"/>
      <c r="M90" s="3869" t="s">
        <v>7565</v>
      </c>
      <c r="N90" s="3870"/>
      <c r="O90" s="3869" t="s">
        <v>7816</v>
      </c>
      <c r="P90" s="3870"/>
      <c r="Q90" s="3871"/>
      <c r="R90" s="3871"/>
      <c r="S90" s="1946"/>
      <c r="T90" s="1946"/>
      <c r="U90" s="1946"/>
      <c r="V90" s="1946"/>
    </row>
    <row r="91" spans="2:22" ht="15" customHeight="1">
      <c r="B91" s="161"/>
      <c r="C91" s="161"/>
      <c r="D91" s="161"/>
      <c r="E91" s="161"/>
      <c r="F91" s="161"/>
      <c r="G91" s="161"/>
      <c r="H91" s="161"/>
      <c r="J91" s="3867"/>
      <c r="K91" s="2476" t="s">
        <v>3721</v>
      </c>
      <c r="L91" s="2476" t="s">
        <v>7556</v>
      </c>
      <c r="M91" s="2491" t="s">
        <v>3721</v>
      </c>
      <c r="N91" s="2492" t="s">
        <v>7556</v>
      </c>
      <c r="O91" s="2476" t="s">
        <v>3721</v>
      </c>
      <c r="P91" s="2476" t="s">
        <v>7556</v>
      </c>
      <c r="Q91" s="2479"/>
      <c r="R91" s="2479"/>
      <c r="S91" s="1946"/>
      <c r="T91" s="1946"/>
      <c r="U91" s="1946"/>
      <c r="V91" s="1946"/>
    </row>
    <row r="92" spans="2:22" ht="15" customHeight="1">
      <c r="B92" s="161"/>
      <c r="C92" s="161"/>
      <c r="D92" s="161"/>
      <c r="E92" s="161"/>
      <c r="F92" s="161"/>
      <c r="G92" s="161"/>
      <c r="H92" s="161"/>
      <c r="J92" s="2481"/>
      <c r="K92" s="2483" t="s">
        <v>337</v>
      </c>
      <c r="L92" s="2483" t="s">
        <v>7814</v>
      </c>
      <c r="M92" s="2483" t="s">
        <v>337</v>
      </c>
      <c r="N92" s="2483" t="s">
        <v>7814</v>
      </c>
      <c r="O92" s="2483" t="s">
        <v>337</v>
      </c>
      <c r="P92" s="2483" t="s">
        <v>7814</v>
      </c>
      <c r="Q92" s="2493"/>
      <c r="R92" s="2493"/>
      <c r="S92" s="1946"/>
      <c r="T92" s="1946"/>
      <c r="U92" s="1946"/>
      <c r="V92" s="1946"/>
    </row>
    <row r="93" spans="2:22" ht="15" customHeight="1">
      <c r="B93" s="161"/>
      <c r="C93" s="161"/>
      <c r="D93" s="161"/>
      <c r="E93" s="161"/>
      <c r="F93" s="161"/>
      <c r="G93" s="161"/>
      <c r="H93" s="161"/>
      <c r="J93" s="2484">
        <v>7</v>
      </c>
      <c r="K93" s="2487">
        <v>79</v>
      </c>
      <c r="L93" s="2487">
        <v>1800</v>
      </c>
      <c r="M93" s="2487">
        <v>85</v>
      </c>
      <c r="N93" s="2487">
        <v>1575</v>
      </c>
      <c r="O93" s="2487">
        <v>55</v>
      </c>
      <c r="P93" s="2487">
        <v>1015</v>
      </c>
      <c r="Q93" s="2486"/>
      <c r="R93" s="2486"/>
      <c r="S93" s="1946"/>
      <c r="T93" s="1946"/>
      <c r="U93" s="1946"/>
      <c r="V93" s="1946"/>
    </row>
    <row r="94" spans="2:22" ht="15" customHeight="1">
      <c r="B94" s="161"/>
      <c r="C94" s="161"/>
      <c r="D94" s="161"/>
      <c r="E94" s="161"/>
      <c r="F94" s="161"/>
      <c r="G94" s="161"/>
      <c r="H94" s="161"/>
      <c r="J94" s="3904" t="s">
        <v>7817</v>
      </c>
      <c r="K94" s="3904"/>
      <c r="L94" s="3904"/>
      <c r="M94" s="3904"/>
      <c r="N94" s="3904"/>
      <c r="O94" s="3904"/>
      <c r="P94" s="3904"/>
      <c r="Q94" s="3904"/>
      <c r="R94" s="3904"/>
      <c r="S94" s="1946"/>
      <c r="T94" s="1946"/>
      <c r="U94" s="1946"/>
      <c r="V94" s="1946"/>
    </row>
    <row r="95" spans="2:22" ht="15" customHeight="1" thickBot="1">
      <c r="B95" s="161"/>
      <c r="C95" s="161"/>
      <c r="D95" s="161"/>
      <c r="E95" s="161"/>
      <c r="F95" s="161"/>
      <c r="G95" s="161"/>
      <c r="H95" s="161"/>
      <c r="J95" s="2494" t="s">
        <v>7818</v>
      </c>
      <c r="K95" s="2495"/>
      <c r="L95" s="2495"/>
      <c r="M95" s="2495"/>
      <c r="N95" s="2495"/>
      <c r="O95" s="2495"/>
      <c r="P95" s="2495"/>
      <c r="Q95" s="2496"/>
      <c r="R95" s="2495"/>
      <c r="S95" s="1946"/>
      <c r="T95" s="1946"/>
      <c r="U95" s="1946"/>
      <c r="V95" s="1946"/>
    </row>
    <row r="96" spans="2:22" ht="15" customHeight="1" thickTop="1">
      <c r="B96" s="161"/>
      <c r="C96" s="161"/>
      <c r="D96" s="161"/>
      <c r="E96" s="161"/>
      <c r="F96" s="161"/>
      <c r="G96" s="161"/>
      <c r="H96" s="161"/>
      <c r="J96" s="3898" t="s">
        <v>507</v>
      </c>
      <c r="K96" s="3900" t="s">
        <v>262</v>
      </c>
      <c r="L96" s="3902" t="s">
        <v>2737</v>
      </c>
      <c r="M96" s="3903"/>
      <c r="N96" s="2497"/>
      <c r="O96" s="2497"/>
      <c r="P96" s="2497"/>
      <c r="Q96" s="2497"/>
      <c r="R96" s="2497"/>
      <c r="S96" s="1946"/>
      <c r="T96" s="1946"/>
      <c r="U96" s="1946"/>
      <c r="V96" s="1946"/>
    </row>
    <row r="97" spans="2:22" ht="15" customHeight="1">
      <c r="B97" s="161"/>
      <c r="C97" s="161"/>
      <c r="D97" s="161"/>
      <c r="E97" s="161"/>
      <c r="F97" s="161"/>
      <c r="G97" s="161"/>
      <c r="H97" s="161"/>
      <c r="J97" s="3899"/>
      <c r="K97" s="3901"/>
      <c r="L97" s="2498" t="s">
        <v>7819</v>
      </c>
      <c r="M97" s="2499" t="s">
        <v>6033</v>
      </c>
      <c r="N97" s="2500"/>
      <c r="O97" s="2500"/>
      <c r="P97" s="2500"/>
      <c r="Q97" s="2500"/>
      <c r="R97" s="2500"/>
      <c r="S97" s="1946"/>
      <c r="T97" s="1946"/>
      <c r="U97" s="1946"/>
      <c r="V97" s="1946"/>
    </row>
    <row r="98" spans="2:22" ht="15" customHeight="1">
      <c r="B98" s="161"/>
      <c r="C98" s="161"/>
      <c r="D98" s="161"/>
      <c r="E98" s="161"/>
      <c r="F98" s="161"/>
      <c r="G98" s="161"/>
      <c r="H98" s="161"/>
      <c r="J98" s="2484">
        <v>7</v>
      </c>
      <c r="K98" s="2485">
        <v>26704</v>
      </c>
      <c r="L98" s="2487">
        <v>9052</v>
      </c>
      <c r="M98" s="2487">
        <v>17652</v>
      </c>
      <c r="N98" s="2486"/>
      <c r="O98" s="2486"/>
      <c r="P98" s="2486"/>
      <c r="Q98" s="2486"/>
      <c r="R98" s="2486"/>
      <c r="S98" s="1946"/>
      <c r="T98" s="1946"/>
      <c r="U98" s="1946"/>
      <c r="V98" s="1946"/>
    </row>
    <row r="99" spans="2:22" ht="15" customHeight="1">
      <c r="B99" s="161"/>
      <c r="C99" s="161"/>
      <c r="D99" s="161"/>
      <c r="E99" s="161"/>
      <c r="F99" s="161"/>
      <c r="G99" s="161"/>
      <c r="H99" s="161"/>
      <c r="N99" s="604" t="s">
        <v>6910</v>
      </c>
      <c r="O99" s="1674" t="str">
        <f>設定!$B$5&amp;設定!$C$5&amp;"年度"</f>
        <v>令和7年度</v>
      </c>
    </row>
    <row r="100" spans="2:22" ht="15" customHeight="1">
      <c r="B100" s="161"/>
      <c r="C100" s="161"/>
      <c r="D100" s="161"/>
      <c r="E100" s="161"/>
      <c r="F100" s="161"/>
      <c r="G100" s="161"/>
      <c r="H100" s="161"/>
      <c r="J100" s="1188" t="s">
        <v>5303</v>
      </c>
      <c r="K100" s="1437"/>
      <c r="L100" s="1189" t="s">
        <v>4618</v>
      </c>
      <c r="M100" s="1525" t="str">
        <f>設定!$B$14</f>
        <v>（令和8年4月1日現在）</v>
      </c>
      <c r="N100" s="1189" t="s">
        <v>5408</v>
      </c>
      <c r="O100" s="1525" t="str">
        <f>設定!$B$9</f>
        <v>（令和7年度末現在）</v>
      </c>
    </row>
    <row r="101" spans="2:22" ht="15" customHeight="1">
      <c r="B101" s="161"/>
      <c r="C101" s="161"/>
      <c r="D101" s="161"/>
      <c r="E101" s="161"/>
      <c r="F101" s="161"/>
      <c r="G101" s="161"/>
      <c r="H101" s="161"/>
      <c r="J101" s="1405" t="s">
        <v>6049</v>
      </c>
      <c r="K101" s="1192"/>
      <c r="L101" s="1189" t="s">
        <v>4619</v>
      </c>
      <c r="M101" s="1460" t="s">
        <v>5304</v>
      </c>
      <c r="N101" s="1755" t="str">
        <f>HYPERLINK("#", "統計表リンク")</f>
        <v>統計表リンク</v>
      </c>
      <c r="O101" s="2" t="s">
        <v>5172</v>
      </c>
      <c r="P101" s="1755" t="str">
        <f>HYPERLINK("#", "統計表リンク")</f>
        <v>統計表リンク</v>
      </c>
      <c r="Q101" s="2"/>
      <c r="R101" s="2"/>
      <c r="S101" s="2"/>
      <c r="T101" s="2"/>
      <c r="U101" s="2"/>
    </row>
    <row r="102" spans="2:22" ht="15" customHeight="1">
      <c r="B102" s="161"/>
      <c r="C102" s="161"/>
      <c r="D102" s="161"/>
      <c r="E102" s="161"/>
      <c r="F102" s="161"/>
      <c r="G102" s="161"/>
      <c r="H102" s="161"/>
      <c r="J102" s="3919" t="s">
        <v>5083</v>
      </c>
      <c r="K102" s="3919" t="s">
        <v>3263</v>
      </c>
      <c r="L102" s="3919" t="s">
        <v>6051</v>
      </c>
      <c r="M102" s="3921" t="s">
        <v>6052</v>
      </c>
      <c r="N102" s="3922"/>
      <c r="O102" s="3922"/>
      <c r="P102" s="3922"/>
      <c r="Q102" s="3923"/>
      <c r="R102" s="2"/>
      <c r="S102" s="2"/>
      <c r="T102" s="2"/>
      <c r="U102" s="2"/>
    </row>
    <row r="103" spans="2:22" ht="15" customHeight="1">
      <c r="B103" s="161"/>
      <c r="C103" s="161"/>
      <c r="D103" s="161"/>
      <c r="E103" s="161"/>
      <c r="F103" s="161"/>
      <c r="G103" s="161"/>
      <c r="H103" s="161"/>
      <c r="J103" s="3920"/>
      <c r="K103" s="3920"/>
      <c r="L103" s="3920"/>
      <c r="M103" s="1863" t="s">
        <v>6053</v>
      </c>
      <c r="N103" s="1863" t="s">
        <v>6054</v>
      </c>
      <c r="O103" s="1863" t="s">
        <v>4412</v>
      </c>
      <c r="P103" s="1863" t="s">
        <v>6055</v>
      </c>
      <c r="Q103" s="1863" t="s">
        <v>6056</v>
      </c>
      <c r="R103" s="2"/>
      <c r="S103" s="2"/>
      <c r="T103" s="2"/>
      <c r="U103" s="2"/>
    </row>
    <row r="104" spans="2:22" ht="15" customHeight="1">
      <c r="B104" s="161"/>
      <c r="C104" s="161"/>
      <c r="D104" s="161"/>
      <c r="E104" s="161"/>
      <c r="F104" s="161"/>
      <c r="G104" s="161"/>
      <c r="H104" s="161"/>
      <c r="J104" s="1949" t="s">
        <v>5131</v>
      </c>
      <c r="K104" s="1547">
        <v>23269</v>
      </c>
      <c r="L104" s="1547">
        <v>4145</v>
      </c>
      <c r="M104" s="1547">
        <v>14649</v>
      </c>
      <c r="N104" s="1547">
        <v>1108</v>
      </c>
      <c r="O104" s="1547">
        <v>32</v>
      </c>
      <c r="P104" s="1547">
        <v>2070</v>
      </c>
      <c r="Q104" s="1547">
        <v>1265</v>
      </c>
    </row>
    <row r="105" spans="2:22" ht="15" customHeight="1">
      <c r="B105" s="161"/>
      <c r="C105" s="161"/>
      <c r="D105" s="161"/>
      <c r="E105" s="161"/>
      <c r="F105" s="161"/>
      <c r="G105" s="161"/>
      <c r="H105" s="161"/>
      <c r="J105" s="1405" t="s">
        <v>6050</v>
      </c>
    </row>
    <row r="106" spans="2:22" ht="15" customHeight="1">
      <c r="B106" s="161"/>
      <c r="C106" s="161"/>
      <c r="D106" s="161"/>
      <c r="E106" s="161"/>
      <c r="F106" s="161"/>
      <c r="G106" s="161"/>
      <c r="H106" s="161"/>
      <c r="J106" s="3919" t="s">
        <v>5083</v>
      </c>
      <c r="K106" s="3921" t="s">
        <v>2727</v>
      </c>
      <c r="L106" s="3922"/>
      <c r="M106" s="3923"/>
      <c r="N106" s="3921" t="s">
        <v>2726</v>
      </c>
      <c r="O106" s="3922"/>
      <c r="P106" s="3922"/>
      <c r="Q106" s="3922"/>
      <c r="R106" s="3923"/>
    </row>
    <row r="107" spans="2:22" ht="15" customHeight="1">
      <c r="B107" s="161"/>
      <c r="C107" s="161"/>
      <c r="D107" s="161"/>
      <c r="E107" s="161"/>
      <c r="F107" s="161"/>
      <c r="G107" s="161"/>
      <c r="H107" s="161"/>
      <c r="J107" s="3920"/>
      <c r="K107" s="1863" t="s">
        <v>468</v>
      </c>
      <c r="L107" s="1863" t="s">
        <v>6057</v>
      </c>
      <c r="M107" s="1863" t="s">
        <v>6058</v>
      </c>
      <c r="N107" s="1863" t="s">
        <v>468</v>
      </c>
      <c r="O107" s="1863" t="s">
        <v>3503</v>
      </c>
      <c r="P107" s="1863" t="s">
        <v>6059</v>
      </c>
      <c r="Q107" s="1957" t="s">
        <v>6060</v>
      </c>
      <c r="R107" s="1863" t="s">
        <v>4645</v>
      </c>
    </row>
    <row r="108" spans="2:22" ht="15" customHeight="1">
      <c r="B108" s="161"/>
      <c r="C108" s="161"/>
      <c r="D108" s="161"/>
      <c r="E108" s="161"/>
      <c r="F108" s="161"/>
      <c r="G108" s="161"/>
      <c r="H108" s="161"/>
      <c r="J108" s="1949" t="s">
        <v>5131</v>
      </c>
      <c r="K108" s="1547">
        <v>266</v>
      </c>
      <c r="L108" s="1547">
        <v>85</v>
      </c>
      <c r="M108" s="1547">
        <v>181</v>
      </c>
      <c r="N108" s="1547">
        <v>37</v>
      </c>
      <c r="O108" s="1547">
        <v>19</v>
      </c>
      <c r="P108" s="1547">
        <v>3</v>
      </c>
      <c r="Q108" s="1547">
        <v>11</v>
      </c>
      <c r="R108" s="1547">
        <v>4</v>
      </c>
    </row>
    <row r="109" spans="2:22" ht="15" customHeight="1">
      <c r="B109" s="161"/>
      <c r="C109" s="161"/>
      <c r="D109" s="161"/>
      <c r="E109" s="161"/>
      <c r="F109" s="161"/>
      <c r="G109" s="161"/>
      <c r="H109" s="161"/>
    </row>
    <row r="110" spans="2:22" ht="15" customHeight="1">
      <c r="B110" s="161"/>
      <c r="C110" s="161"/>
      <c r="D110" s="161"/>
      <c r="E110" s="161"/>
      <c r="F110" s="161"/>
      <c r="G110" s="161"/>
      <c r="H110" s="161"/>
      <c r="J110" s="1188" t="s">
        <v>5250</v>
      </c>
      <c r="K110" s="1437"/>
      <c r="L110" s="1189" t="s">
        <v>4618</v>
      </c>
      <c r="M110" s="1525" t="str">
        <f>設定!$B$14</f>
        <v>（令和8年4月1日現在）</v>
      </c>
      <c r="O110" s="604" t="s">
        <v>6912</v>
      </c>
      <c r="P110" s="1674" t="str">
        <f>設定!$B$5&amp;設定!$C$5&amp;"年度"</f>
        <v>令和7年度</v>
      </c>
    </row>
    <row r="111" spans="2:22" ht="15" customHeight="1">
      <c r="B111" s="161"/>
      <c r="C111" s="161"/>
      <c r="D111" s="161"/>
      <c r="E111" s="161"/>
      <c r="F111" s="161"/>
      <c r="G111" s="161"/>
      <c r="H111" s="161"/>
      <c r="J111" s="1405"/>
      <c r="K111" s="1192"/>
      <c r="L111" s="1189" t="s">
        <v>4619</v>
      </c>
      <c r="M111" s="1460" t="s">
        <v>5305</v>
      </c>
      <c r="N111" s="1755" t="str">
        <f>HYPERLINK("#", "統計表リンク")</f>
        <v>統計表リンク</v>
      </c>
      <c r="O111" s="604" t="s">
        <v>5172</v>
      </c>
      <c r="P111" s="1755" t="str">
        <f>HYPERLINK("#", "統計表リンク")</f>
        <v>統計表リンク</v>
      </c>
    </row>
    <row r="112" spans="2:22" ht="15" customHeight="1">
      <c r="B112" s="161"/>
      <c r="C112" s="161"/>
      <c r="D112" s="161"/>
      <c r="E112" s="161"/>
      <c r="F112" s="161"/>
      <c r="G112" s="161"/>
      <c r="H112" s="161"/>
      <c r="J112" s="3918" t="s">
        <v>507</v>
      </c>
      <c r="K112" s="3918" t="s">
        <v>814</v>
      </c>
      <c r="L112" s="3918" t="s">
        <v>5596</v>
      </c>
      <c r="M112" s="3918"/>
      <c r="N112" s="3918"/>
      <c r="O112" s="3918"/>
      <c r="P112" s="3918"/>
    </row>
    <row r="113" spans="2:16" ht="15" customHeight="1">
      <c r="B113" s="161"/>
      <c r="C113" s="161"/>
      <c r="D113" s="161"/>
      <c r="E113" s="161"/>
      <c r="F113" s="161"/>
      <c r="G113" s="161"/>
      <c r="H113" s="161"/>
      <c r="J113" s="3918"/>
      <c r="K113" s="3918"/>
      <c r="L113" s="1958" t="s">
        <v>5993</v>
      </c>
      <c r="M113" s="1957" t="s">
        <v>6061</v>
      </c>
      <c r="N113" s="1957" t="s">
        <v>6062</v>
      </c>
      <c r="O113" s="1957" t="s">
        <v>5991</v>
      </c>
      <c r="P113" s="1957" t="s">
        <v>6063</v>
      </c>
    </row>
    <row r="114" spans="2:16" ht="15" customHeight="1">
      <c r="B114" s="161"/>
      <c r="C114" s="161"/>
      <c r="D114" s="161"/>
      <c r="E114" s="161"/>
      <c r="F114" s="161"/>
      <c r="G114" s="161"/>
      <c r="H114" s="161"/>
      <c r="J114" s="1949" t="s">
        <v>5131</v>
      </c>
      <c r="K114" s="1547">
        <v>13611</v>
      </c>
      <c r="L114" s="1547">
        <v>2034</v>
      </c>
      <c r="M114" s="1547">
        <v>8228</v>
      </c>
      <c r="N114" s="1547">
        <v>770</v>
      </c>
      <c r="O114" s="1547">
        <v>2365</v>
      </c>
      <c r="P114" s="1547">
        <v>214</v>
      </c>
    </row>
    <row r="115" spans="2:16" ht="15" customHeight="1">
      <c r="B115" s="161"/>
      <c r="C115" s="161"/>
      <c r="D115" s="161"/>
      <c r="E115" s="161"/>
      <c r="F115" s="161"/>
      <c r="G115" s="161"/>
      <c r="H115" s="161"/>
    </row>
    <row r="116" spans="2:16" ht="15" customHeight="1">
      <c r="B116" s="161"/>
      <c r="C116" s="161"/>
      <c r="D116" s="161"/>
      <c r="E116" s="161"/>
      <c r="F116" s="161"/>
      <c r="G116" s="161"/>
      <c r="H116" s="161"/>
    </row>
    <row r="117" spans="2:16" ht="15" customHeight="1">
      <c r="B117" s="161"/>
      <c r="C117" s="161"/>
      <c r="D117" s="161"/>
      <c r="E117" s="161"/>
      <c r="F117" s="161"/>
      <c r="G117" s="161"/>
      <c r="H117" s="161"/>
    </row>
    <row r="118" spans="2:16" ht="15" customHeight="1">
      <c r="B118" s="161"/>
      <c r="C118" s="161"/>
      <c r="D118" s="161"/>
      <c r="E118" s="161"/>
      <c r="F118" s="161"/>
      <c r="G118" s="161"/>
      <c r="H118" s="161"/>
    </row>
    <row r="119" spans="2:16" ht="15" customHeight="1">
      <c r="B119" s="161"/>
      <c r="C119" s="161"/>
      <c r="D119" s="161"/>
      <c r="E119" s="161"/>
      <c r="F119" s="161"/>
      <c r="G119" s="161"/>
      <c r="H119" s="161"/>
    </row>
    <row r="120" spans="2:16" ht="15" customHeight="1">
      <c r="B120" s="161"/>
      <c r="C120" s="161"/>
      <c r="D120" s="161"/>
      <c r="E120" s="161"/>
      <c r="F120" s="161"/>
      <c r="G120" s="161"/>
      <c r="H120" s="161"/>
    </row>
    <row r="121" spans="2:16" ht="15" customHeight="1">
      <c r="B121" s="161"/>
      <c r="C121" s="161"/>
      <c r="D121" s="161"/>
      <c r="E121" s="161"/>
      <c r="F121" s="161"/>
      <c r="G121" s="161"/>
      <c r="H121" s="161"/>
    </row>
    <row r="122" spans="2:16" ht="15" customHeight="1">
      <c r="B122" s="161"/>
      <c r="C122" s="161"/>
      <c r="D122" s="161"/>
      <c r="E122" s="161"/>
      <c r="F122" s="161"/>
      <c r="G122" s="161"/>
      <c r="H122" s="161"/>
    </row>
    <row r="123" spans="2:16" ht="15" customHeight="1">
      <c r="B123" s="161"/>
      <c r="C123" s="161"/>
      <c r="D123" s="161"/>
      <c r="E123" s="161"/>
      <c r="F123" s="161"/>
      <c r="G123" s="161"/>
      <c r="H123" s="161"/>
    </row>
    <row r="124" spans="2:16" ht="15" customHeight="1">
      <c r="B124" s="161"/>
      <c r="C124" s="161"/>
      <c r="D124" s="161"/>
      <c r="E124" s="161"/>
      <c r="F124" s="161"/>
      <c r="G124" s="161"/>
      <c r="H124" s="161"/>
    </row>
    <row r="125" spans="2:16" ht="15" customHeight="1">
      <c r="B125" s="161"/>
      <c r="C125" s="161"/>
      <c r="D125" s="161"/>
      <c r="E125" s="161"/>
      <c r="F125" s="161"/>
      <c r="G125" s="161"/>
      <c r="H125" s="161"/>
    </row>
    <row r="126" spans="2:16" ht="15" customHeight="1">
      <c r="B126" s="161"/>
      <c r="C126" s="161"/>
      <c r="D126" s="161"/>
      <c r="E126" s="161"/>
      <c r="F126" s="161"/>
      <c r="G126" s="161"/>
      <c r="H126" s="161"/>
    </row>
    <row r="127" spans="2:16" ht="15" customHeight="1">
      <c r="B127" s="161"/>
      <c r="C127" s="161"/>
      <c r="D127" s="161"/>
      <c r="E127" s="161"/>
      <c r="F127" s="161"/>
      <c r="G127" s="161"/>
      <c r="H127" s="161"/>
    </row>
    <row r="128" spans="2:16" ht="15" customHeight="1">
      <c r="B128" s="161"/>
      <c r="C128" s="161"/>
      <c r="D128" s="161"/>
      <c r="E128" s="161"/>
      <c r="F128" s="161"/>
      <c r="G128" s="161"/>
      <c r="H128" s="161"/>
    </row>
    <row r="129" spans="2:8" ht="15" customHeight="1">
      <c r="B129" s="161"/>
      <c r="C129" s="161"/>
      <c r="D129" s="161"/>
      <c r="E129" s="161"/>
      <c r="F129" s="161"/>
      <c r="G129" s="161"/>
      <c r="H129" s="161"/>
    </row>
    <row r="130" spans="2:8" ht="15" customHeight="1">
      <c r="B130" s="161"/>
      <c r="C130" s="161"/>
      <c r="D130" s="161"/>
      <c r="E130" s="161"/>
      <c r="F130" s="161"/>
      <c r="G130" s="161"/>
      <c r="H130" s="161"/>
    </row>
    <row r="131" spans="2:8" ht="15" customHeight="1">
      <c r="B131" s="161"/>
      <c r="C131" s="161"/>
      <c r="D131" s="161"/>
      <c r="E131" s="161"/>
      <c r="F131" s="161"/>
      <c r="G131" s="161"/>
    </row>
    <row r="132" spans="2:8" ht="15" customHeight="1">
      <c r="B132" s="161"/>
      <c r="C132" s="161"/>
      <c r="D132" s="161"/>
      <c r="E132" s="161"/>
      <c r="F132" s="161"/>
      <c r="G132" s="161"/>
    </row>
    <row r="133" spans="2:8" ht="15" customHeight="1"/>
    <row r="134" spans="2:8" ht="15" customHeight="1"/>
    <row r="135" spans="2:8" ht="15" customHeight="1"/>
    <row r="136" spans="2:8" ht="15" customHeight="1"/>
    <row r="137" spans="2:8" ht="15" customHeight="1"/>
    <row r="138" spans="2:8" ht="15" customHeight="1"/>
    <row r="139" spans="2:8" ht="15" customHeight="1"/>
    <row r="140" spans="2:8" ht="15" customHeight="1"/>
    <row r="141" spans="2:8" ht="15" customHeight="1"/>
    <row r="142" spans="2:8" ht="15" customHeight="1"/>
    <row r="143" spans="2:8" ht="15" customHeight="1"/>
    <row r="144" spans="2:8"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sheetData>
  <sheetProtection algorithmName="SHA-512" hashValue="7YDDcTXtortJDHyUQ/UnBywzufAnsf+Udt2lMGB01BnvuivWqd4+AP2iCcMY7SDHnMyFpG3HE0ww3SyRIYty6A==" saltValue="sQeJLASkpVikhi2DPze8EQ==" spinCount="100000" sheet="1" objects="1" scenarios="1"/>
  <customSheetViews>
    <customSheetView guid="{0048CC1A-5574-4F72-829A-CCCEAA565538}" showPageBreaks="1" fitToPage="1" printArea="1" view="pageBreakPreview">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s>
  <mergeCells count="111">
    <mergeCell ref="A35:A36"/>
    <mergeCell ref="B35:B36"/>
    <mergeCell ref="C35:C36"/>
    <mergeCell ref="D35:H35"/>
    <mergeCell ref="A46:A47"/>
    <mergeCell ref="B46:B47"/>
    <mergeCell ref="C46:C47"/>
    <mergeCell ref="D46:H46"/>
    <mergeCell ref="J51:J52"/>
    <mergeCell ref="J42:J43"/>
    <mergeCell ref="A40:C40"/>
    <mergeCell ref="D40:H40"/>
    <mergeCell ref="J34:J35"/>
    <mergeCell ref="A1:D1"/>
    <mergeCell ref="A2:D2"/>
    <mergeCell ref="A14:B14"/>
    <mergeCell ref="A16:A17"/>
    <mergeCell ref="J17:J18"/>
    <mergeCell ref="J28:J29"/>
    <mergeCell ref="K28:K29"/>
    <mergeCell ref="L28:O28"/>
    <mergeCell ref="P28:S28"/>
    <mergeCell ref="A21:B21"/>
    <mergeCell ref="A23:A24"/>
    <mergeCell ref="A28:B28"/>
    <mergeCell ref="J63:M63"/>
    <mergeCell ref="N63:S63"/>
    <mergeCell ref="J64:K64"/>
    <mergeCell ref="L64:M64"/>
    <mergeCell ref="N64:O64"/>
    <mergeCell ref="P64:Q64"/>
    <mergeCell ref="R64:S64"/>
    <mergeCell ref="J58:J60"/>
    <mergeCell ref="K42:L42"/>
    <mergeCell ref="M42:N42"/>
    <mergeCell ref="M51:N51"/>
    <mergeCell ref="R47:S47"/>
    <mergeCell ref="J73:J75"/>
    <mergeCell ref="K73:K75"/>
    <mergeCell ref="L73:U73"/>
    <mergeCell ref="L74:M74"/>
    <mergeCell ref="N74:O74"/>
    <mergeCell ref="P74:Q74"/>
    <mergeCell ref="R74:S74"/>
    <mergeCell ref="T74:U74"/>
    <mergeCell ref="J69:J70"/>
    <mergeCell ref="J112:J113"/>
    <mergeCell ref="K112:K113"/>
    <mergeCell ref="L112:P112"/>
    <mergeCell ref="J78:J79"/>
    <mergeCell ref="K78:L78"/>
    <mergeCell ref="M78:N78"/>
    <mergeCell ref="J106:J107"/>
    <mergeCell ref="K106:M106"/>
    <mergeCell ref="N106:R106"/>
    <mergeCell ref="J102:J103"/>
    <mergeCell ref="K102:K103"/>
    <mergeCell ref="L102:L103"/>
    <mergeCell ref="M102:Q102"/>
    <mergeCell ref="J84:J85"/>
    <mergeCell ref="K84:L84"/>
    <mergeCell ref="M84:N84"/>
    <mergeCell ref="O84:P84"/>
    <mergeCell ref="T47:U47"/>
    <mergeCell ref="Q58:R59"/>
    <mergeCell ref="S58:T59"/>
    <mergeCell ref="J96:J97"/>
    <mergeCell ref="K96:K97"/>
    <mergeCell ref="L96:M96"/>
    <mergeCell ref="J94:R94"/>
    <mergeCell ref="K34:L34"/>
    <mergeCell ref="U17:V18"/>
    <mergeCell ref="K17:L18"/>
    <mergeCell ref="J22:K23"/>
    <mergeCell ref="L22:M23"/>
    <mergeCell ref="N22:S22"/>
    <mergeCell ref="N23:O23"/>
    <mergeCell ref="P23:Q23"/>
    <mergeCell ref="R23:S23"/>
    <mergeCell ref="M17:N18"/>
    <mergeCell ref="O17:P18"/>
    <mergeCell ref="Q17:R18"/>
    <mergeCell ref="S17:T18"/>
    <mergeCell ref="T28:W28"/>
    <mergeCell ref="K69:K70"/>
    <mergeCell ref="L69:P69"/>
    <mergeCell ref="Q69:U69"/>
    <mergeCell ref="A30:A31"/>
    <mergeCell ref="Q84:R84"/>
    <mergeCell ref="J89:J91"/>
    <mergeCell ref="K89:P89"/>
    <mergeCell ref="Q89:R89"/>
    <mergeCell ref="K90:L90"/>
    <mergeCell ref="M90:N90"/>
    <mergeCell ref="O90:P90"/>
    <mergeCell ref="Q90:R90"/>
    <mergeCell ref="M34:M35"/>
    <mergeCell ref="J38:J39"/>
    <mergeCell ref="K38:L38"/>
    <mergeCell ref="M38:P38"/>
    <mergeCell ref="K58:L59"/>
    <mergeCell ref="M58:N59"/>
    <mergeCell ref="O58:P59"/>
    <mergeCell ref="J46:J48"/>
    <mergeCell ref="K46:K48"/>
    <mergeCell ref="L46:U46"/>
    <mergeCell ref="K51:L51"/>
    <mergeCell ref="U58:V59"/>
    <mergeCell ref="N47:O47"/>
    <mergeCell ref="P47:Q47"/>
    <mergeCell ref="L47:M47"/>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Z58"/>
  <sheetViews>
    <sheetView view="pageBreakPreview" topLeftCell="C7" zoomScaleNormal="100" zoomScaleSheetLayoutView="100" workbookViewId="0">
      <selection activeCell="Z43" sqref="Z43"/>
    </sheetView>
  </sheetViews>
  <sheetFormatPr defaultColWidth="9" defaultRowHeight="18" customHeight="1"/>
  <cols>
    <col min="1" max="12" width="7.58203125" style="63" customWidth="1"/>
    <col min="13" max="13" width="4.75" style="63" customWidth="1"/>
    <col min="14" max="14" width="21.83203125" style="63" hidden="1" customWidth="1"/>
    <col min="15" max="26" width="10.58203125" style="63" hidden="1" customWidth="1"/>
    <col min="27" max="27" width="10.58203125" style="63" customWidth="1"/>
    <col min="28"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s="84" customFormat="1" ht="17.149999999999999" customHeight="1">
      <c r="A3" s="168" t="s">
        <v>3732</v>
      </c>
    </row>
    <row r="4" spans="1:26" s="78" customFormat="1" ht="17.149999999999999" customHeight="1">
      <c r="A4" s="78" t="s">
        <v>1428</v>
      </c>
    </row>
    <row r="5" spans="1:26" s="110" customFormat="1" ht="15" customHeight="1">
      <c r="A5" s="110" t="s">
        <v>1427</v>
      </c>
      <c r="N5" s="1188" t="s">
        <v>5126</v>
      </c>
      <c r="O5" s="1189" t="s">
        <v>4618</v>
      </c>
      <c r="P5" s="1526" t="s">
        <v>3694</v>
      </c>
    </row>
    <row r="6" spans="1:26" s="110" customFormat="1" ht="15" customHeight="1">
      <c r="A6" s="63" t="s">
        <v>826</v>
      </c>
      <c r="K6" s="68" t="str">
        <f>P5</f>
        <v>（各年度末現在）</v>
      </c>
      <c r="N6" s="1405"/>
      <c r="O6" s="1189" t="s">
        <v>4619</v>
      </c>
      <c r="P6" s="1460" t="s">
        <v>5553</v>
      </c>
      <c r="Q6" s="1755" t="str">
        <f>HYPERLINK("#", "統計表リンク")</f>
        <v>統計表リンク</v>
      </c>
    </row>
    <row r="7" spans="1:26" ht="15" customHeight="1">
      <c r="A7" s="678" t="s">
        <v>501</v>
      </c>
      <c r="B7" s="3497" t="str">
        <f>N8</f>
        <v>令和3年度</v>
      </c>
      <c r="C7" s="3497"/>
      <c r="D7" s="3497" t="str">
        <f>N9</f>
        <v>令和4年度</v>
      </c>
      <c r="E7" s="3497"/>
      <c r="F7" s="3497" t="str">
        <f>N10</f>
        <v>令和5年度</v>
      </c>
      <c r="G7" s="3497"/>
      <c r="H7" s="3958" t="str">
        <f>N11</f>
        <v>令和6年度</v>
      </c>
      <c r="I7" s="3958"/>
      <c r="J7" s="3958" t="str">
        <f>N12</f>
        <v>令和7年度</v>
      </c>
      <c r="K7" s="3958"/>
      <c r="N7" s="1422" t="s">
        <v>5442</v>
      </c>
      <c r="O7" s="1422" t="s">
        <v>814</v>
      </c>
      <c r="P7" s="1422" t="s">
        <v>1426</v>
      </c>
      <c r="Q7" s="1422" t="s">
        <v>1425</v>
      </c>
      <c r="R7" s="1422" t="s">
        <v>1424</v>
      </c>
      <c r="S7" s="1422" t="s">
        <v>1423</v>
      </c>
    </row>
    <row r="8" spans="1:26" ht="15" customHeight="1">
      <c r="A8" s="187" t="s">
        <v>468</v>
      </c>
      <c r="B8" s="3957">
        <f>O8</f>
        <v>4403</v>
      </c>
      <c r="C8" s="3957"/>
      <c r="D8" s="3957">
        <f>O9</f>
        <v>4927</v>
      </c>
      <c r="E8" s="3957"/>
      <c r="F8" s="3957">
        <f>O10</f>
        <v>4333</v>
      </c>
      <c r="G8" s="3957"/>
      <c r="H8" s="3957">
        <f>O11</f>
        <v>4563</v>
      </c>
      <c r="I8" s="3957"/>
      <c r="J8" s="3960">
        <f>O12</f>
        <v>4835</v>
      </c>
      <c r="K8" s="3960"/>
      <c r="N8" s="1511" t="s">
        <v>6621</v>
      </c>
      <c r="O8" s="1883">
        <v>4403</v>
      </c>
      <c r="P8" s="1883">
        <v>433</v>
      </c>
      <c r="Q8" s="1883">
        <v>2008</v>
      </c>
      <c r="R8" s="1883">
        <v>47</v>
      </c>
      <c r="S8" s="1883">
        <v>1915</v>
      </c>
    </row>
    <row r="9" spans="1:26" ht="15" customHeight="1">
      <c r="A9" s="401" t="s">
        <v>1426</v>
      </c>
      <c r="B9" s="3957">
        <f>P8</f>
        <v>433</v>
      </c>
      <c r="C9" s="3957"/>
      <c r="D9" s="3957">
        <f>P9</f>
        <v>357</v>
      </c>
      <c r="E9" s="3957"/>
      <c r="F9" s="3957">
        <f>P10</f>
        <v>296</v>
      </c>
      <c r="G9" s="3957"/>
      <c r="H9" s="3957">
        <f>P11</f>
        <v>363</v>
      </c>
      <c r="I9" s="3957"/>
      <c r="J9" s="3957">
        <f>P12</f>
        <v>316</v>
      </c>
      <c r="K9" s="3957"/>
      <c r="N9" s="1511" t="s">
        <v>6622</v>
      </c>
      <c r="O9" s="1883">
        <v>4927</v>
      </c>
      <c r="P9" s="1883">
        <v>357</v>
      </c>
      <c r="Q9" s="1883">
        <v>2453</v>
      </c>
      <c r="R9" s="1883">
        <v>27</v>
      </c>
      <c r="S9" s="1883">
        <v>2090</v>
      </c>
    </row>
    <row r="10" spans="1:26" ht="15" customHeight="1">
      <c r="A10" s="155" t="s">
        <v>1425</v>
      </c>
      <c r="B10" s="3957">
        <f>Q8</f>
        <v>2008</v>
      </c>
      <c r="C10" s="3957"/>
      <c r="D10" s="3957">
        <f>Q9</f>
        <v>2453</v>
      </c>
      <c r="E10" s="3957"/>
      <c r="F10" s="3957">
        <f>Q10</f>
        <v>2254</v>
      </c>
      <c r="G10" s="3957"/>
      <c r="H10" s="3957">
        <f>Q11</f>
        <v>2362</v>
      </c>
      <c r="I10" s="3957"/>
      <c r="J10" s="3960">
        <f>Q12</f>
        <v>2665</v>
      </c>
      <c r="K10" s="3960"/>
      <c r="N10" s="1511" t="s">
        <v>6950</v>
      </c>
      <c r="O10" s="1883">
        <v>4333</v>
      </c>
      <c r="P10" s="1883">
        <v>296</v>
      </c>
      <c r="Q10" s="1883">
        <v>2254</v>
      </c>
      <c r="R10" s="1883" t="s">
        <v>4191</v>
      </c>
      <c r="S10" s="1883">
        <v>1783</v>
      </c>
    </row>
    <row r="11" spans="1:26" ht="15" customHeight="1">
      <c r="A11" s="152" t="s">
        <v>1424</v>
      </c>
      <c r="B11" s="3957">
        <f>R8</f>
        <v>47</v>
      </c>
      <c r="C11" s="3957"/>
      <c r="D11" s="3957">
        <f>R9</f>
        <v>27</v>
      </c>
      <c r="E11" s="3957"/>
      <c r="F11" s="3959" t="str">
        <f>R10</f>
        <v>-</v>
      </c>
      <c r="G11" s="3959"/>
      <c r="H11" s="3959">
        <f>R11</f>
        <v>5</v>
      </c>
      <c r="I11" s="3959"/>
      <c r="J11" s="3961">
        <f>R12</f>
        <v>2</v>
      </c>
      <c r="K11" s="3961"/>
      <c r="N11" s="1511" t="s">
        <v>7409</v>
      </c>
      <c r="O11" s="1883">
        <v>4563</v>
      </c>
      <c r="P11" s="1883">
        <v>363</v>
      </c>
      <c r="Q11" s="1883">
        <v>2362</v>
      </c>
      <c r="R11" s="1883">
        <v>5</v>
      </c>
      <c r="S11" s="1883">
        <v>1833</v>
      </c>
    </row>
    <row r="12" spans="1:26" ht="15" customHeight="1">
      <c r="A12" s="152" t="s">
        <v>1423</v>
      </c>
      <c r="B12" s="3957">
        <f>S8</f>
        <v>1915</v>
      </c>
      <c r="C12" s="3957"/>
      <c r="D12" s="3957">
        <f>S9</f>
        <v>2090</v>
      </c>
      <c r="E12" s="3957"/>
      <c r="F12" s="3957">
        <f>S10</f>
        <v>1783</v>
      </c>
      <c r="G12" s="3957"/>
      <c r="H12" s="3957">
        <f>S11</f>
        <v>1833</v>
      </c>
      <c r="I12" s="3957"/>
      <c r="J12" s="3960">
        <f>S12</f>
        <v>1852</v>
      </c>
      <c r="K12" s="3960"/>
      <c r="N12" s="1511" t="s">
        <v>8522</v>
      </c>
      <c r="O12" s="1883">
        <v>4835</v>
      </c>
      <c r="P12" s="1883">
        <v>316</v>
      </c>
      <c r="Q12" s="1883">
        <v>2665</v>
      </c>
      <c r="R12" s="1883">
        <v>2</v>
      </c>
      <c r="S12" s="1883">
        <v>1852</v>
      </c>
    </row>
    <row r="13" spans="1:26" ht="15" customHeight="1">
      <c r="A13" s="302"/>
      <c r="B13" s="1298"/>
      <c r="D13" s="1298"/>
      <c r="F13" s="1298"/>
      <c r="H13" s="1298"/>
      <c r="K13" s="68" t="s">
        <v>1422</v>
      </c>
    </row>
    <row r="14" spans="1:26" ht="15" customHeight="1">
      <c r="K14" s="68"/>
    </row>
    <row r="15" spans="1:26" ht="15" customHeight="1">
      <c r="A15" s="110" t="s">
        <v>1421</v>
      </c>
      <c r="K15" s="68"/>
      <c r="N15" s="1188" t="s">
        <v>5132</v>
      </c>
      <c r="O15" s="1189" t="s">
        <v>4618</v>
      </c>
      <c r="P15" s="1525" t="str">
        <f>設定!$B$9</f>
        <v>（令和7年度末現在）</v>
      </c>
    </row>
    <row r="16" spans="1:26" ht="15" customHeight="1">
      <c r="A16" s="63" t="s">
        <v>826</v>
      </c>
      <c r="K16" s="68" t="str">
        <f>P15</f>
        <v>（令和7年度末現在）</v>
      </c>
      <c r="N16" s="1188"/>
      <c r="O16" s="1189"/>
      <c r="P16" s="1525"/>
    </row>
    <row r="17" spans="1:26" ht="15" customHeight="1">
      <c r="A17" s="2824" t="s">
        <v>1420</v>
      </c>
      <c r="B17" s="2824" t="s">
        <v>262</v>
      </c>
      <c r="C17" s="2824"/>
      <c r="D17" s="3951" t="s">
        <v>1419</v>
      </c>
      <c r="E17" s="3952"/>
      <c r="F17" s="3949" t="s">
        <v>3637</v>
      </c>
      <c r="G17" s="3950"/>
      <c r="H17" s="3951" t="s">
        <v>1418</v>
      </c>
      <c r="I17" s="3952"/>
      <c r="J17" s="3949" t="s">
        <v>3638</v>
      </c>
      <c r="K17" s="3950"/>
      <c r="N17" s="1405"/>
      <c r="O17" s="1189" t="s">
        <v>4619</v>
      </c>
      <c r="P17" s="1460" t="s">
        <v>5554</v>
      </c>
      <c r="Q17" s="1755" t="str">
        <f>HYPERLINK("#", "統計表リンク")</f>
        <v>統計表リンク</v>
      </c>
    </row>
    <row r="18" spans="1:26" ht="15" customHeight="1">
      <c r="A18" s="2824"/>
      <c r="B18" s="1243" t="s">
        <v>3549</v>
      </c>
      <c r="C18" s="187" t="s">
        <v>3550</v>
      </c>
      <c r="D18" s="1243" t="s">
        <v>3549</v>
      </c>
      <c r="E18" s="187" t="s">
        <v>3550</v>
      </c>
      <c r="F18" s="1243" t="s">
        <v>3549</v>
      </c>
      <c r="G18" s="187" t="s">
        <v>3550</v>
      </c>
      <c r="H18" s="1243" t="s">
        <v>3549</v>
      </c>
      <c r="I18" s="187" t="s">
        <v>3550</v>
      </c>
      <c r="J18" s="1243" t="s">
        <v>3549</v>
      </c>
      <c r="K18" s="187" t="s">
        <v>3550</v>
      </c>
      <c r="N18" s="3653" t="s">
        <v>507</v>
      </c>
      <c r="O18" s="3650" t="s">
        <v>814</v>
      </c>
      <c r="P18" s="2831"/>
      <c r="Q18" s="3650" t="s">
        <v>6064</v>
      </c>
      <c r="R18" s="2831"/>
      <c r="S18" s="3650" t="s">
        <v>6065</v>
      </c>
      <c r="T18" s="2831"/>
      <c r="U18" s="3650" t="s">
        <v>6066</v>
      </c>
      <c r="V18" s="2831"/>
      <c r="W18" s="3650" t="s">
        <v>6067</v>
      </c>
      <c r="X18" s="2831"/>
      <c r="Y18" s="3650" t="s">
        <v>6068</v>
      </c>
      <c r="Z18" s="2831"/>
    </row>
    <row r="19" spans="1:26" ht="15" customHeight="1">
      <c r="A19" s="187" t="s">
        <v>468</v>
      </c>
      <c r="B19" s="285">
        <f>O20</f>
        <v>28</v>
      </c>
      <c r="C19" s="285">
        <f t="shared" ref="C19:K19" si="0">P20</f>
        <v>585</v>
      </c>
      <c r="D19" s="285">
        <f t="shared" si="0"/>
        <v>11</v>
      </c>
      <c r="E19" s="285">
        <f t="shared" si="0"/>
        <v>401</v>
      </c>
      <c r="F19" s="285">
        <f t="shared" si="0"/>
        <v>15</v>
      </c>
      <c r="G19" s="285">
        <f t="shared" si="0"/>
        <v>153</v>
      </c>
      <c r="H19" s="285">
        <f t="shared" si="0"/>
        <v>1</v>
      </c>
      <c r="I19" s="285">
        <f t="shared" si="0"/>
        <v>15</v>
      </c>
      <c r="J19" s="285">
        <f t="shared" si="0"/>
        <v>1</v>
      </c>
      <c r="K19" s="285">
        <f t="shared" si="0"/>
        <v>16</v>
      </c>
      <c r="N19" s="3654"/>
      <c r="O19" s="1422" t="s">
        <v>6069</v>
      </c>
      <c r="P19" s="1422" t="s">
        <v>6070</v>
      </c>
      <c r="Q19" s="1422" t="s">
        <v>6069</v>
      </c>
      <c r="R19" s="1422" t="s">
        <v>6070</v>
      </c>
      <c r="S19" s="1422" t="s">
        <v>6069</v>
      </c>
      <c r="T19" s="1422" t="s">
        <v>6070</v>
      </c>
      <c r="U19" s="1422" t="s">
        <v>6069</v>
      </c>
      <c r="V19" s="1422" t="s">
        <v>6070</v>
      </c>
      <c r="W19" s="1422" t="s">
        <v>6069</v>
      </c>
      <c r="X19" s="1422" t="s">
        <v>6070</v>
      </c>
      <c r="Y19" s="1422" t="s">
        <v>6069</v>
      </c>
      <c r="Z19" s="1422" t="s">
        <v>6070</v>
      </c>
    </row>
    <row r="20" spans="1:26" ht="15" customHeight="1">
      <c r="A20" s="324"/>
      <c r="B20" s="1242"/>
      <c r="C20" s="1242"/>
      <c r="D20" s="1242"/>
      <c r="E20" s="1242"/>
      <c r="F20" s="1242"/>
      <c r="G20" s="69"/>
      <c r="K20" s="68" t="s">
        <v>1417</v>
      </c>
      <c r="N20" s="1962" t="s">
        <v>6071</v>
      </c>
      <c r="O20" s="1883">
        <v>28</v>
      </c>
      <c r="P20" s="1883">
        <v>585</v>
      </c>
      <c r="Q20" s="1883">
        <v>11</v>
      </c>
      <c r="R20" s="1883">
        <v>401</v>
      </c>
      <c r="S20" s="1883">
        <v>15</v>
      </c>
      <c r="T20" s="1883">
        <v>153</v>
      </c>
      <c r="U20" s="1883">
        <v>1</v>
      </c>
      <c r="V20" s="1883">
        <v>15</v>
      </c>
      <c r="W20" s="1883">
        <v>1</v>
      </c>
      <c r="X20" s="1883">
        <v>16</v>
      </c>
      <c r="Y20" s="1883" t="s">
        <v>4191</v>
      </c>
      <c r="Z20" s="1883" t="s">
        <v>4191</v>
      </c>
    </row>
    <row r="21" spans="1:26" ht="15" customHeight="1">
      <c r="A21" s="324"/>
      <c r="B21" s="1242"/>
      <c r="C21" s="1242"/>
      <c r="D21" s="1242"/>
      <c r="E21" s="1242"/>
      <c r="F21" s="1242"/>
      <c r="G21" s="69"/>
      <c r="K21" s="68"/>
    </row>
    <row r="22" spans="1:26" s="110" customFormat="1" ht="15" customHeight="1">
      <c r="A22" s="110" t="s">
        <v>3639</v>
      </c>
      <c r="B22" s="63"/>
      <c r="C22" s="63"/>
      <c r="D22" s="63"/>
      <c r="E22" s="63"/>
      <c r="F22" s="63"/>
      <c r="G22" s="63"/>
      <c r="H22" s="63"/>
      <c r="I22" s="110" t="s">
        <v>3640</v>
      </c>
      <c r="L22" s="604"/>
      <c r="N22" s="1188" t="s">
        <v>5193</v>
      </c>
      <c r="O22" s="1189" t="s">
        <v>4618</v>
      </c>
      <c r="P22" s="1525" t="str">
        <f>設定!$B$14</f>
        <v>（令和8年4月1日現在）</v>
      </c>
    </row>
    <row r="23" spans="1:26" ht="15" customHeight="1">
      <c r="A23" s="63" t="s">
        <v>1416</v>
      </c>
      <c r="G23" s="68" t="str">
        <f>P22</f>
        <v>（令和8年4月1日現在）</v>
      </c>
      <c r="I23" s="199" t="s">
        <v>5409</v>
      </c>
      <c r="L23" s="68" t="str">
        <f>P25</f>
        <v>（令和8年4月1日現在）</v>
      </c>
      <c r="O23" s="1189" t="s">
        <v>4619</v>
      </c>
      <c r="P23" s="1460" t="s">
        <v>5306</v>
      </c>
      <c r="Q23" s="1755" t="str">
        <f>HYPERLINK("#", "統計表リンク")</f>
        <v>統計表リンク</v>
      </c>
    </row>
    <row r="24" spans="1:26" ht="15" customHeight="1">
      <c r="A24" s="3789" t="s">
        <v>97</v>
      </c>
      <c r="B24" s="3789"/>
      <c r="C24" s="3789"/>
      <c r="D24" s="3789"/>
      <c r="E24" s="3789"/>
      <c r="F24" s="678" t="s">
        <v>1371</v>
      </c>
      <c r="G24" s="342" t="s">
        <v>1415</v>
      </c>
      <c r="I24" s="3789" t="s">
        <v>101</v>
      </c>
      <c r="J24" s="3789"/>
      <c r="K24" s="3789"/>
      <c r="L24" s="678" t="s">
        <v>1371</v>
      </c>
      <c r="M24" s="161"/>
    </row>
    <row r="25" spans="1:26" ht="15" customHeight="1">
      <c r="A25" s="3943" t="s">
        <v>1414</v>
      </c>
      <c r="B25" s="3944"/>
      <c r="C25" s="3944"/>
      <c r="D25" s="3944"/>
      <c r="E25" s="3945"/>
      <c r="F25" s="276" t="s">
        <v>1413</v>
      </c>
      <c r="G25" s="679">
        <v>33242</v>
      </c>
      <c r="H25" s="350"/>
      <c r="I25" s="3307" t="s">
        <v>1412</v>
      </c>
      <c r="J25" s="3307"/>
      <c r="K25" s="3307"/>
      <c r="L25" s="1963">
        <f>O28</f>
        <v>3480.6</v>
      </c>
      <c r="M25" s="161"/>
      <c r="N25" s="1188" t="s">
        <v>5308</v>
      </c>
      <c r="O25" s="1189" t="s">
        <v>4618</v>
      </c>
      <c r="P25" s="1525" t="str">
        <f>設定!$B$14</f>
        <v>（令和8年4月1日現在）</v>
      </c>
    </row>
    <row r="26" spans="1:26" ht="15" customHeight="1">
      <c r="A26" s="3943" t="s">
        <v>1411</v>
      </c>
      <c r="B26" s="3944"/>
      <c r="C26" s="3944"/>
      <c r="D26" s="3944"/>
      <c r="E26" s="3945"/>
      <c r="F26" s="276" t="s">
        <v>1410</v>
      </c>
      <c r="G26" s="679">
        <v>34443</v>
      </c>
      <c r="H26" s="350"/>
      <c r="I26" s="3953" t="s">
        <v>1409</v>
      </c>
      <c r="J26" s="3307" t="s">
        <v>1408</v>
      </c>
      <c r="K26" s="3307"/>
      <c r="L26" s="1963">
        <f t="shared" ref="L26:L37" si="1">O29</f>
        <v>3026.3</v>
      </c>
      <c r="M26" s="161"/>
      <c r="O26" s="1189" t="s">
        <v>4619</v>
      </c>
      <c r="P26" s="1460" t="s">
        <v>5307</v>
      </c>
      <c r="Q26" s="1755" t="str">
        <f>HYPERLINK("#", "統計表リンク")</f>
        <v>統計表リンク</v>
      </c>
    </row>
    <row r="27" spans="1:26" ht="15" customHeight="1">
      <c r="A27" s="3943" t="s">
        <v>1407</v>
      </c>
      <c r="B27" s="3944"/>
      <c r="C27" s="3944"/>
      <c r="D27" s="3944"/>
      <c r="E27" s="3945"/>
      <c r="F27" s="276" t="s">
        <v>1406</v>
      </c>
      <c r="G27" s="679">
        <v>35216</v>
      </c>
      <c r="H27" s="350"/>
      <c r="I27" s="3953"/>
      <c r="J27" s="3307" t="s">
        <v>1405</v>
      </c>
      <c r="K27" s="3307"/>
      <c r="L27" s="1963">
        <f t="shared" si="1"/>
        <v>454.3</v>
      </c>
      <c r="M27" s="161"/>
      <c r="N27" s="1422" t="s">
        <v>5597</v>
      </c>
      <c r="O27" s="1422" t="s">
        <v>1371</v>
      </c>
      <c r="P27" s="1192"/>
      <c r="R27" s="1755"/>
    </row>
    <row r="28" spans="1:26" ht="15" customHeight="1">
      <c r="A28" s="3943" t="s">
        <v>1404</v>
      </c>
      <c r="B28" s="3944"/>
      <c r="C28" s="3944"/>
      <c r="D28" s="3944"/>
      <c r="E28" s="3945"/>
      <c r="F28" s="276" t="s">
        <v>8881</v>
      </c>
      <c r="G28" s="679">
        <v>38162</v>
      </c>
      <c r="H28" s="350"/>
      <c r="I28" s="3307" t="s">
        <v>1403</v>
      </c>
      <c r="J28" s="3307"/>
      <c r="K28" s="3307"/>
      <c r="L28" s="1963">
        <f t="shared" si="1"/>
        <v>210.3</v>
      </c>
      <c r="M28" s="161"/>
      <c r="N28" s="1397" t="s">
        <v>6072</v>
      </c>
      <c r="O28" s="1964">
        <v>3480.6</v>
      </c>
      <c r="P28" s="1192"/>
    </row>
    <row r="29" spans="1:26" ht="15" customHeight="1">
      <c r="A29" s="3943" t="s">
        <v>1402</v>
      </c>
      <c r="B29" s="3944"/>
      <c r="C29" s="3944"/>
      <c r="D29" s="3944"/>
      <c r="E29" s="3945"/>
      <c r="F29" s="276" t="s">
        <v>8882</v>
      </c>
      <c r="G29" s="679">
        <v>38274</v>
      </c>
      <c r="H29" s="350"/>
      <c r="I29" s="3307" t="s">
        <v>1401</v>
      </c>
      <c r="J29" s="3307"/>
      <c r="K29" s="3307"/>
      <c r="L29" s="1963">
        <f t="shared" si="1"/>
        <v>389.9</v>
      </c>
      <c r="M29" s="161"/>
      <c r="N29" s="1397" t="s">
        <v>6073</v>
      </c>
      <c r="O29" s="1964">
        <v>3026.3</v>
      </c>
      <c r="P29" s="1192"/>
    </row>
    <row r="30" spans="1:26" ht="15" customHeight="1">
      <c r="A30" s="3943" t="s">
        <v>1400</v>
      </c>
      <c r="B30" s="3944"/>
      <c r="C30" s="3944"/>
      <c r="D30" s="3944"/>
      <c r="E30" s="3945"/>
      <c r="F30" s="276" t="s">
        <v>8883</v>
      </c>
      <c r="G30" s="679">
        <v>38306</v>
      </c>
      <c r="H30" s="350"/>
      <c r="I30" s="3307" t="s">
        <v>1399</v>
      </c>
      <c r="J30" s="3307"/>
      <c r="K30" s="3307"/>
      <c r="L30" s="1963">
        <f t="shared" si="1"/>
        <v>409.2</v>
      </c>
      <c r="M30" s="161"/>
      <c r="N30" s="1397" t="s">
        <v>6074</v>
      </c>
      <c r="O30" s="1964">
        <v>454.3</v>
      </c>
      <c r="P30" s="1192"/>
    </row>
    <row r="31" spans="1:26" ht="15" customHeight="1">
      <c r="A31" s="3943" t="s">
        <v>1398</v>
      </c>
      <c r="B31" s="3944"/>
      <c r="C31" s="3944"/>
      <c r="D31" s="3944"/>
      <c r="E31" s="3945"/>
      <c r="F31" s="276" t="s">
        <v>8884</v>
      </c>
      <c r="G31" s="679">
        <v>38681</v>
      </c>
      <c r="H31" s="350"/>
      <c r="I31" s="3307" t="s">
        <v>1397</v>
      </c>
      <c r="J31" s="3307"/>
      <c r="K31" s="3307"/>
      <c r="L31" s="1963" t="str">
        <f t="shared" si="1"/>
        <v>-</v>
      </c>
      <c r="M31" s="161"/>
      <c r="N31" s="1397" t="s">
        <v>6075</v>
      </c>
      <c r="O31" s="1964">
        <v>210.3</v>
      </c>
      <c r="P31" s="1192"/>
    </row>
    <row r="32" spans="1:26" ht="15" customHeight="1">
      <c r="A32" s="3943" t="s">
        <v>1396</v>
      </c>
      <c r="B32" s="3944"/>
      <c r="C32" s="3944"/>
      <c r="D32" s="3944"/>
      <c r="E32" s="3945"/>
      <c r="F32" s="276" t="s">
        <v>8885</v>
      </c>
      <c r="G32" s="679">
        <v>38812</v>
      </c>
      <c r="H32" s="350"/>
      <c r="I32" s="3307" t="s">
        <v>1395</v>
      </c>
      <c r="J32" s="3307"/>
      <c r="K32" s="3307"/>
      <c r="L32" s="1963">
        <f t="shared" si="1"/>
        <v>719.6</v>
      </c>
      <c r="M32" s="161"/>
      <c r="N32" s="1397" t="s">
        <v>6076</v>
      </c>
      <c r="O32" s="1964">
        <v>389.9</v>
      </c>
      <c r="P32" s="1192"/>
    </row>
    <row r="33" spans="1:17" ht="15" customHeight="1">
      <c r="A33" s="3943" t="s">
        <v>1394</v>
      </c>
      <c r="B33" s="3944"/>
      <c r="C33" s="3944"/>
      <c r="D33" s="3944"/>
      <c r="E33" s="3945"/>
      <c r="F33" s="276" t="s">
        <v>8886</v>
      </c>
      <c r="G33" s="679">
        <v>39668</v>
      </c>
      <c r="H33" s="350"/>
      <c r="I33" s="3307" t="s">
        <v>1393</v>
      </c>
      <c r="J33" s="3307"/>
      <c r="K33" s="3307"/>
      <c r="L33" s="1963">
        <f t="shared" si="1"/>
        <v>50.4</v>
      </c>
      <c r="M33" s="161"/>
      <c r="N33" s="1397" t="s">
        <v>6077</v>
      </c>
      <c r="O33" s="1964">
        <v>409.2</v>
      </c>
      <c r="P33" s="1192"/>
    </row>
    <row r="34" spans="1:17" ht="15" customHeight="1">
      <c r="A34" s="3943" t="s">
        <v>1392</v>
      </c>
      <c r="B34" s="3944"/>
      <c r="C34" s="3944"/>
      <c r="D34" s="3944"/>
      <c r="E34" s="3945"/>
      <c r="F34" s="276" t="s">
        <v>8887</v>
      </c>
      <c r="G34" s="679">
        <v>39727</v>
      </c>
      <c r="H34" s="350"/>
      <c r="I34" s="3307" t="s">
        <v>1391</v>
      </c>
      <c r="J34" s="3307"/>
      <c r="K34" s="3307"/>
      <c r="L34" s="1963" t="str">
        <f t="shared" si="1"/>
        <v>-</v>
      </c>
      <c r="M34" s="161"/>
      <c r="N34" s="1397" t="s">
        <v>6078</v>
      </c>
      <c r="O34" s="1964" t="s">
        <v>4191</v>
      </c>
      <c r="P34" s="1192"/>
    </row>
    <row r="35" spans="1:17" ht="15" customHeight="1">
      <c r="A35" s="3943" t="s">
        <v>1390</v>
      </c>
      <c r="B35" s="3944"/>
      <c r="C35" s="3944"/>
      <c r="D35" s="3944"/>
      <c r="E35" s="3945"/>
      <c r="F35" s="276" t="s">
        <v>8888</v>
      </c>
      <c r="G35" s="679">
        <v>39742</v>
      </c>
      <c r="H35" s="350"/>
      <c r="I35" s="3307" t="s">
        <v>6726</v>
      </c>
      <c r="J35" s="3307"/>
      <c r="K35" s="3307"/>
      <c r="L35" s="1963" t="str">
        <f t="shared" si="1"/>
        <v>-</v>
      </c>
      <c r="M35" s="161"/>
      <c r="N35" s="1397" t="s">
        <v>6079</v>
      </c>
      <c r="O35" s="1964">
        <v>719.6</v>
      </c>
      <c r="P35" s="1192"/>
    </row>
    <row r="36" spans="1:17" ht="15" customHeight="1">
      <c r="A36" s="3943" t="s">
        <v>1388</v>
      </c>
      <c r="B36" s="3944"/>
      <c r="C36" s="3944"/>
      <c r="D36" s="3944"/>
      <c r="E36" s="3945"/>
      <c r="F36" s="276" t="s">
        <v>8889</v>
      </c>
      <c r="G36" s="679">
        <v>39902</v>
      </c>
      <c r="H36" s="350"/>
      <c r="I36" s="3307" t="s">
        <v>1389</v>
      </c>
      <c r="J36" s="3307"/>
      <c r="K36" s="3307"/>
      <c r="L36" s="1963">
        <f t="shared" si="1"/>
        <v>119.7</v>
      </c>
      <c r="M36" s="161"/>
      <c r="N36" s="1397" t="s">
        <v>6080</v>
      </c>
      <c r="O36" s="1964">
        <v>50.4</v>
      </c>
      <c r="P36" s="1192"/>
    </row>
    <row r="37" spans="1:17" ht="15" customHeight="1">
      <c r="A37" s="3943" t="s">
        <v>1386</v>
      </c>
      <c r="B37" s="3944"/>
      <c r="C37" s="3944"/>
      <c r="D37" s="3944"/>
      <c r="E37" s="3945"/>
      <c r="F37" s="276" t="s">
        <v>8890</v>
      </c>
      <c r="G37" s="679">
        <v>40350</v>
      </c>
      <c r="H37" s="350"/>
      <c r="I37" s="3307" t="s">
        <v>1387</v>
      </c>
      <c r="J37" s="3307"/>
      <c r="K37" s="3307"/>
      <c r="L37" s="1963">
        <f t="shared" si="1"/>
        <v>134.80000000000001</v>
      </c>
      <c r="M37" s="161"/>
      <c r="N37" s="1397" t="s">
        <v>6081</v>
      </c>
      <c r="O37" s="1964" t="s">
        <v>4191</v>
      </c>
      <c r="P37" s="1192"/>
    </row>
    <row r="38" spans="1:17" ht="15" customHeight="1">
      <c r="A38" s="3943" t="s">
        <v>1384</v>
      </c>
      <c r="B38" s="3944"/>
      <c r="C38" s="3944"/>
      <c r="D38" s="3944"/>
      <c r="E38" s="3945"/>
      <c r="F38" s="276" t="s">
        <v>8891</v>
      </c>
      <c r="G38" s="679">
        <v>41122</v>
      </c>
      <c r="H38" s="350"/>
      <c r="I38" s="3307" t="s">
        <v>1385</v>
      </c>
      <c r="J38" s="3307"/>
      <c r="K38" s="3307"/>
      <c r="L38" s="1963">
        <f>O41</f>
        <v>752.4</v>
      </c>
      <c r="M38" s="161"/>
      <c r="N38" s="1397" t="s">
        <v>6727</v>
      </c>
      <c r="O38" s="1964" t="s">
        <v>4191</v>
      </c>
      <c r="P38" s="1192"/>
    </row>
    <row r="39" spans="1:17" ht="15" customHeight="1">
      <c r="A39" s="3943" t="s">
        <v>1382</v>
      </c>
      <c r="B39" s="3944"/>
      <c r="C39" s="3944"/>
      <c r="D39" s="3944"/>
      <c r="E39" s="3945"/>
      <c r="F39" s="276" t="s">
        <v>8892</v>
      </c>
      <c r="G39" s="679">
        <v>41214</v>
      </c>
      <c r="H39" s="350"/>
      <c r="I39" s="3307" t="s">
        <v>1383</v>
      </c>
      <c r="J39" s="3307"/>
      <c r="K39" s="3307"/>
      <c r="L39" s="1963">
        <f>O42</f>
        <v>240</v>
      </c>
      <c r="M39" s="161"/>
      <c r="N39" s="1397" t="s">
        <v>6082</v>
      </c>
      <c r="O39" s="1964">
        <v>119.7</v>
      </c>
      <c r="P39" s="1192"/>
    </row>
    <row r="40" spans="1:17" ht="15" customHeight="1">
      <c r="A40" s="3943" t="s">
        <v>1380</v>
      </c>
      <c r="B40" s="3944"/>
      <c r="C40" s="3944"/>
      <c r="D40" s="3944"/>
      <c r="E40" s="3945"/>
      <c r="F40" s="276" t="s">
        <v>1379</v>
      </c>
      <c r="G40" s="679">
        <v>41991</v>
      </c>
      <c r="H40" s="350"/>
      <c r="I40" s="3307" t="s">
        <v>1381</v>
      </c>
      <c r="J40" s="3307"/>
      <c r="K40" s="3307"/>
      <c r="L40" s="1963" t="str">
        <f>O43</f>
        <v>-</v>
      </c>
      <c r="M40" s="161"/>
      <c r="N40" s="1397" t="s">
        <v>6083</v>
      </c>
      <c r="O40" s="1964">
        <v>134.80000000000001</v>
      </c>
      <c r="P40" s="1192"/>
    </row>
    <row r="41" spans="1:17" ht="15" customHeight="1">
      <c r="A41" s="3946" t="s">
        <v>1377</v>
      </c>
      <c r="B41" s="3947"/>
      <c r="C41" s="3947"/>
      <c r="D41" s="3947"/>
      <c r="E41" s="3948"/>
      <c r="F41" s="276" t="s">
        <v>1376</v>
      </c>
      <c r="G41" s="679">
        <v>42444</v>
      </c>
      <c r="H41" s="350"/>
      <c r="I41" s="271"/>
      <c r="J41" s="271"/>
      <c r="K41" s="271"/>
      <c r="L41" s="68" t="s">
        <v>1378</v>
      </c>
      <c r="N41" s="1397" t="s">
        <v>6084</v>
      </c>
      <c r="O41" s="1964">
        <v>752.4</v>
      </c>
      <c r="P41" s="1192"/>
    </row>
    <row r="42" spans="1:17" ht="15" customHeight="1">
      <c r="A42" s="3940" t="s">
        <v>1375</v>
      </c>
      <c r="B42" s="3941"/>
      <c r="C42" s="3941"/>
      <c r="D42" s="3941"/>
      <c r="E42" s="3942"/>
      <c r="F42" s="276" t="s">
        <v>1374</v>
      </c>
      <c r="G42" s="679">
        <v>42892</v>
      </c>
      <c r="H42" s="350"/>
      <c r="M42" s="69"/>
      <c r="N42" s="1397" t="s">
        <v>6085</v>
      </c>
      <c r="O42" s="1964">
        <v>240</v>
      </c>
      <c r="P42" s="1192"/>
    </row>
    <row r="43" spans="1:17" ht="15" customHeight="1">
      <c r="A43" s="3940" t="s">
        <v>1373</v>
      </c>
      <c r="B43" s="3941"/>
      <c r="C43" s="3941"/>
      <c r="D43" s="3941"/>
      <c r="E43" s="3942"/>
      <c r="F43" s="276" t="s">
        <v>8893</v>
      </c>
      <c r="G43" s="679" t="s">
        <v>7569</v>
      </c>
      <c r="H43" s="680"/>
      <c r="I43" s="110" t="s">
        <v>3641</v>
      </c>
      <c r="J43" s="110"/>
      <c r="K43" s="110"/>
      <c r="L43" s="110"/>
      <c r="N43" s="1397" t="s">
        <v>6086</v>
      </c>
      <c r="O43" s="1964" t="s">
        <v>4191</v>
      </c>
      <c r="P43" s="1192"/>
    </row>
    <row r="44" spans="1:17" ht="15" customHeight="1">
      <c r="A44" s="3940" t="s">
        <v>1372</v>
      </c>
      <c r="B44" s="3941"/>
      <c r="C44" s="3941"/>
      <c r="D44" s="3941"/>
      <c r="E44" s="3942"/>
      <c r="F44" s="276" t="s">
        <v>8894</v>
      </c>
      <c r="G44" s="679" t="s">
        <v>7570</v>
      </c>
      <c r="H44" s="680"/>
      <c r="I44" s="603" t="s">
        <v>5409</v>
      </c>
      <c r="L44" s="68" t="str">
        <f>P25</f>
        <v>（令和8年4月1日現在）</v>
      </c>
      <c r="N44" s="1192"/>
      <c r="O44" s="1192"/>
      <c r="P44" s="1189"/>
      <c r="Q44" s="1525"/>
    </row>
    <row r="45" spans="1:17" ht="15" customHeight="1">
      <c r="A45" s="3940" t="s">
        <v>6960</v>
      </c>
      <c r="B45" s="3941"/>
      <c r="C45" s="3941"/>
      <c r="D45" s="3941"/>
      <c r="E45" s="3942"/>
      <c r="F45" s="276" t="s">
        <v>8895</v>
      </c>
      <c r="G45" s="679">
        <v>45119</v>
      </c>
      <c r="I45" s="3789" t="s">
        <v>101</v>
      </c>
      <c r="J45" s="3789"/>
      <c r="K45" s="3789"/>
      <c r="L45" s="678" t="s">
        <v>1371</v>
      </c>
      <c r="N45" s="1422" t="s">
        <v>5597</v>
      </c>
      <c r="O45" s="1422" t="s">
        <v>1371</v>
      </c>
      <c r="P45" s="1189"/>
      <c r="Q45" s="1460"/>
    </row>
    <row r="46" spans="1:17" ht="15" customHeight="1">
      <c r="A46" s="3940" t="s">
        <v>7796</v>
      </c>
      <c r="B46" s="3941"/>
      <c r="C46" s="3941"/>
      <c r="D46" s="3941"/>
      <c r="E46" s="3942"/>
      <c r="F46" s="276" t="s">
        <v>8896</v>
      </c>
      <c r="G46" s="679">
        <v>45726</v>
      </c>
      <c r="H46" s="680"/>
      <c r="I46" s="3307" t="s">
        <v>1370</v>
      </c>
      <c r="J46" s="3307"/>
      <c r="K46" s="3307"/>
      <c r="L46" s="1240">
        <f>O46</f>
        <v>247.2</v>
      </c>
      <c r="N46" s="1397" t="s">
        <v>6087</v>
      </c>
      <c r="O46" s="1964">
        <v>247.2</v>
      </c>
      <c r="P46" s="1192"/>
    </row>
    <row r="47" spans="1:17" ht="15" customHeight="1">
      <c r="G47" s="160" t="s">
        <v>1360</v>
      </c>
      <c r="I47" s="3953" t="s">
        <v>1369</v>
      </c>
      <c r="J47" s="3307" t="s">
        <v>1368</v>
      </c>
      <c r="K47" s="3307"/>
      <c r="L47" s="1240">
        <f t="shared" ref="L47:L54" si="2">O47</f>
        <v>2710.8</v>
      </c>
      <c r="N47" s="1397" t="s">
        <v>6088</v>
      </c>
      <c r="O47" s="1964">
        <v>2710.8</v>
      </c>
      <c r="P47" s="1192"/>
    </row>
    <row r="48" spans="1:17" ht="15" customHeight="1">
      <c r="I48" s="3953"/>
      <c r="J48" s="3307" t="s">
        <v>1367</v>
      </c>
      <c r="K48" s="3307"/>
      <c r="L48" s="1240">
        <f t="shared" si="2"/>
        <v>172.3</v>
      </c>
      <c r="N48" s="1397" t="s">
        <v>6089</v>
      </c>
      <c r="O48" s="1964">
        <v>172.3</v>
      </c>
      <c r="P48" s="1192"/>
    </row>
    <row r="49" spans="1:16" ht="15" customHeight="1">
      <c r="I49" s="3954" t="s">
        <v>6728</v>
      </c>
      <c r="J49" s="3955"/>
      <c r="K49" s="3956"/>
      <c r="L49" s="1240">
        <f t="shared" si="2"/>
        <v>11.4</v>
      </c>
      <c r="N49" s="1397" t="s">
        <v>6728</v>
      </c>
      <c r="O49" s="1964">
        <v>11.4</v>
      </c>
      <c r="P49" s="1192"/>
    </row>
    <row r="50" spans="1:16" ht="15" customHeight="1">
      <c r="I50" s="3307" t="s">
        <v>1366</v>
      </c>
      <c r="J50" s="3307"/>
      <c r="K50" s="3307"/>
      <c r="L50" s="1240">
        <f t="shared" si="2"/>
        <v>4.2</v>
      </c>
      <c r="N50" s="1397" t="s">
        <v>6090</v>
      </c>
      <c r="O50" s="1964">
        <v>4.2</v>
      </c>
      <c r="P50" s="1192"/>
    </row>
    <row r="51" spans="1:16" ht="15" customHeight="1">
      <c r="I51" s="3307" t="s">
        <v>1365</v>
      </c>
      <c r="J51" s="3307"/>
      <c r="K51" s="3307"/>
      <c r="L51" s="1240">
        <f t="shared" si="2"/>
        <v>313.60000000000002</v>
      </c>
      <c r="N51" s="1397" t="s">
        <v>6091</v>
      </c>
      <c r="O51" s="1964">
        <v>313.60000000000002</v>
      </c>
      <c r="P51" s="1192"/>
    </row>
    <row r="52" spans="1:16" ht="15" customHeight="1">
      <c r="I52" s="3307" t="s">
        <v>1364</v>
      </c>
      <c r="J52" s="3307"/>
      <c r="K52" s="3307"/>
      <c r="L52" s="1240">
        <f t="shared" si="2"/>
        <v>2536.8000000000002</v>
      </c>
      <c r="N52" s="1397" t="s">
        <v>6092</v>
      </c>
      <c r="O52" s="1964">
        <v>2536.8000000000002</v>
      </c>
      <c r="P52" s="1192"/>
    </row>
    <row r="53" spans="1:16" ht="15" customHeight="1">
      <c r="I53" s="3307" t="s">
        <v>1363</v>
      </c>
      <c r="J53" s="3307"/>
      <c r="K53" s="3307"/>
      <c r="L53" s="1240">
        <f t="shared" si="2"/>
        <v>323.3</v>
      </c>
      <c r="N53" s="1397" t="s">
        <v>6093</v>
      </c>
      <c r="O53" s="1964">
        <v>323.3</v>
      </c>
      <c r="P53" s="1192"/>
    </row>
    <row r="54" spans="1:16" ht="15" customHeight="1">
      <c r="I54" s="3307" t="s">
        <v>1362</v>
      </c>
      <c r="J54" s="3307"/>
      <c r="K54" s="3307"/>
      <c r="L54" s="1240">
        <f t="shared" si="2"/>
        <v>132.24</v>
      </c>
      <c r="N54" s="1397" t="s">
        <v>6094</v>
      </c>
      <c r="O54" s="1964">
        <v>132.24</v>
      </c>
      <c r="P54" s="1192"/>
    </row>
    <row r="55" spans="1:16" ht="15" customHeight="1">
      <c r="L55" s="160" t="s">
        <v>1360</v>
      </c>
      <c r="P55" s="1192"/>
    </row>
    <row r="56" spans="1:16" ht="15" customHeight="1">
      <c r="A56" s="2065"/>
      <c r="B56" s="2065"/>
      <c r="C56" s="2065"/>
      <c r="D56" s="2065"/>
      <c r="E56" s="2065"/>
      <c r="F56" s="2065"/>
      <c r="G56" s="2065"/>
      <c r="I56" s="2065"/>
      <c r="J56" s="2065"/>
      <c r="K56" s="2065"/>
      <c r="L56" s="2065"/>
    </row>
    <row r="57" spans="1:16" ht="15" customHeight="1">
      <c r="A57" s="1675" t="s">
        <v>3939</v>
      </c>
      <c r="B57" s="1675"/>
      <c r="C57" s="1675"/>
      <c r="D57" s="1675"/>
      <c r="E57" s="1675"/>
      <c r="F57" s="1675"/>
      <c r="G57" s="1675"/>
      <c r="H57" s="1675"/>
      <c r="I57" s="1675"/>
      <c r="J57" s="1675"/>
      <c r="K57" s="1675"/>
      <c r="L57" s="1675"/>
    </row>
    <row r="58" spans="1:16" ht="15" customHeight="1">
      <c r="M58" s="1247"/>
    </row>
  </sheetData>
  <sheetProtection algorithmName="SHA-512" hashValue="HFmNx7NqPK1No67lrAOJiI10WKGW8Jcs5gusUh5mMBYIvG3390vZtkv9MQdjtEY9VldNL3S21HdRMvcLsoh3+w==" saltValue="B8IrYI813wkXwi6j2khlKA==" spinCount="100000" sheet="1" objects="1" scenarios="1"/>
  <customSheetViews>
    <customSheetView guid="{0048CC1A-5574-4F72-829A-CCCEAA565538}" showPageBreaks="1" fitToPage="1" printArea="1" view="pageBreakPreview">
      <selection activeCell="A2" sqref="A2:D2"/>
      <pageMargins left="0.78740157480314965" right="0.78740157480314965" top="0.98425196850393704" bottom="0.63" header="0.51181102362204722" footer="0.51181102362204722"/>
      <printOptions horizontalCentered="1"/>
      <headerFooter alignWithMargins="0"/>
    </customSheetView>
    <customSheetView guid="{26B164F3-B659-4B9F-AB6F-C19AF25BA7B7}" showPageBreaks="1" fitToPage="1" printArea="1" view="pageBreakPreview">
      <selection activeCell="A2" sqref="A2:D2"/>
      <pageMargins left="0.78740157480314965" right="0.78740157480314965" top="0.98425196850393704" bottom="0.63" header="0.51181102362204722" footer="0.51181102362204722"/>
      <printOptions horizontalCentered="1"/>
      <headerFooter alignWithMargins="0"/>
    </customSheetView>
  </customSheetViews>
  <mergeCells count="97">
    <mergeCell ref="J12:K12"/>
    <mergeCell ref="J7:K7"/>
    <mergeCell ref="J8:K8"/>
    <mergeCell ref="J9:K9"/>
    <mergeCell ref="J10:K10"/>
    <mergeCell ref="J11:K11"/>
    <mergeCell ref="F12:G12"/>
    <mergeCell ref="H7:I7"/>
    <mergeCell ref="H8:I8"/>
    <mergeCell ref="H9:I9"/>
    <mergeCell ref="H10:I10"/>
    <mergeCell ref="H11:I11"/>
    <mergeCell ref="H12:I12"/>
    <mergeCell ref="F7:G7"/>
    <mergeCell ref="F8:G8"/>
    <mergeCell ref="F9:G9"/>
    <mergeCell ref="F10:G10"/>
    <mergeCell ref="F11:G11"/>
    <mergeCell ref="B12:C12"/>
    <mergeCell ref="D7:E7"/>
    <mergeCell ref="D8:E8"/>
    <mergeCell ref="D9:E9"/>
    <mergeCell ref="D10:E10"/>
    <mergeCell ref="D11:E11"/>
    <mergeCell ref="D12:E12"/>
    <mergeCell ref="B7:C7"/>
    <mergeCell ref="B8:C8"/>
    <mergeCell ref="B9:C9"/>
    <mergeCell ref="B10:C10"/>
    <mergeCell ref="B11:C11"/>
    <mergeCell ref="A28:E28"/>
    <mergeCell ref="I28:K28"/>
    <mergeCell ref="A1:D1"/>
    <mergeCell ref="A2:D2"/>
    <mergeCell ref="A24:E24"/>
    <mergeCell ref="I24:K24"/>
    <mergeCell ref="A25:E25"/>
    <mergeCell ref="I25:K25"/>
    <mergeCell ref="B17:C17"/>
    <mergeCell ref="A26:E26"/>
    <mergeCell ref="I26:I27"/>
    <mergeCell ref="J26:K26"/>
    <mergeCell ref="A27:E27"/>
    <mergeCell ref="J27:K27"/>
    <mergeCell ref="A17:A18"/>
    <mergeCell ref="D17:E17"/>
    <mergeCell ref="A29:E29"/>
    <mergeCell ref="I29:K29"/>
    <mergeCell ref="A30:E30"/>
    <mergeCell ref="I30:K30"/>
    <mergeCell ref="A31:E31"/>
    <mergeCell ref="I31:K31"/>
    <mergeCell ref="A32:E32"/>
    <mergeCell ref="I32:K32"/>
    <mergeCell ref="A33:E33"/>
    <mergeCell ref="I33:K33"/>
    <mergeCell ref="A34:E34"/>
    <mergeCell ref="I34:K34"/>
    <mergeCell ref="I38:K38"/>
    <mergeCell ref="A45:E45"/>
    <mergeCell ref="A35:E35"/>
    <mergeCell ref="I36:K36"/>
    <mergeCell ref="A36:E36"/>
    <mergeCell ref="I37:K37"/>
    <mergeCell ref="A37:E37"/>
    <mergeCell ref="I52:K52"/>
    <mergeCell ref="I53:K53"/>
    <mergeCell ref="I54:K54"/>
    <mergeCell ref="F17:G17"/>
    <mergeCell ref="H17:I17"/>
    <mergeCell ref="J17:K17"/>
    <mergeCell ref="I50:K50"/>
    <mergeCell ref="I51:K51"/>
    <mergeCell ref="I47:I48"/>
    <mergeCell ref="J47:K47"/>
    <mergeCell ref="J48:K48"/>
    <mergeCell ref="I46:K46"/>
    <mergeCell ref="I35:K35"/>
    <mergeCell ref="I49:K49"/>
    <mergeCell ref="I39:K39"/>
    <mergeCell ref="I45:K45"/>
    <mergeCell ref="A46:E46"/>
    <mergeCell ref="O18:P18"/>
    <mergeCell ref="N18:N19"/>
    <mergeCell ref="Y18:Z18"/>
    <mergeCell ref="W18:X18"/>
    <mergeCell ref="U18:V18"/>
    <mergeCell ref="S18:T18"/>
    <mergeCell ref="Q18:R18"/>
    <mergeCell ref="A38:E38"/>
    <mergeCell ref="A39:E39"/>
    <mergeCell ref="A44:E44"/>
    <mergeCell ref="I40:K40"/>
    <mergeCell ref="A40:E40"/>
    <mergeCell ref="A41:E41"/>
    <mergeCell ref="A42:E42"/>
    <mergeCell ref="A43:E43"/>
  </mergeCells>
  <phoneticPr fontId="7"/>
  <printOptions horizontalCentered="1"/>
  <pageMargins left="0.78740157480314965" right="0.78740157480314965" top="0.98425196850393704" bottom="0.63" header="0.51181102362204722" footer="0.51181102362204722"/>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Z79"/>
  <sheetViews>
    <sheetView view="pageBreakPreview" topLeftCell="D1" zoomScaleNormal="100" zoomScaleSheetLayoutView="100" workbookViewId="0">
      <selection activeCell="W15" sqref="W15"/>
    </sheetView>
  </sheetViews>
  <sheetFormatPr defaultColWidth="9" defaultRowHeight="19.5" customHeight="1"/>
  <cols>
    <col min="1" max="1" width="8.58203125" style="2" customWidth="1"/>
    <col min="2" max="2" width="7.58203125" style="2" customWidth="1"/>
    <col min="3" max="3" width="4.58203125" style="2" customWidth="1"/>
    <col min="4" max="10" width="9.58203125" style="2" customWidth="1"/>
    <col min="11" max="11" width="5" style="2" customWidth="1"/>
    <col min="12" max="25" width="10.58203125" style="2" hidden="1" customWidth="1"/>
    <col min="26" max="26" width="10.58203125" style="2" customWidth="1"/>
    <col min="27" max="16384" width="9" style="2"/>
  </cols>
  <sheetData>
    <row r="1" spans="1:16" s="183" customFormat="1" ht="20.149999999999999" customHeight="1">
      <c r="A1" s="2777" t="str">
        <f>HYPERLINK("#", "【目次に戻る】")</f>
        <v>【目次に戻る】</v>
      </c>
      <c r="B1" s="2777"/>
      <c r="C1" s="2777"/>
      <c r="D1" s="2777"/>
      <c r="E1" s="1182"/>
      <c r="F1" s="1182"/>
      <c r="G1" s="1182"/>
      <c r="H1" s="1182"/>
      <c r="I1" s="1182"/>
      <c r="J1" s="1182"/>
      <c r="K1" s="1182"/>
    </row>
    <row r="2" spans="1:16" s="183" customFormat="1" ht="20.149999999999999" customHeight="1">
      <c r="A2" s="2777" t="str">
        <f>HYPERLINK("#", "【業務所管課別目次に戻る】")</f>
        <v>【業務所管課別目次に戻る】</v>
      </c>
      <c r="B2" s="2777"/>
      <c r="C2" s="2777"/>
      <c r="D2" s="2777"/>
      <c r="E2" s="1182"/>
      <c r="F2" s="1182"/>
      <c r="G2" s="1182"/>
      <c r="H2" s="1182"/>
      <c r="I2" s="1182"/>
      <c r="J2" s="1182"/>
      <c r="K2" s="1182"/>
    </row>
    <row r="3" spans="1:16" ht="15" customHeight="1">
      <c r="A3" s="21" t="s">
        <v>3720</v>
      </c>
      <c r="J3" s="1686" t="str">
        <f>O3</f>
        <v>（各年度末現在）</v>
      </c>
      <c r="L3" s="1188" t="s">
        <v>5197</v>
      </c>
      <c r="M3" s="1437"/>
      <c r="N3" s="1189" t="s">
        <v>4618</v>
      </c>
      <c r="O3" s="1526" t="s">
        <v>369</v>
      </c>
    </row>
    <row r="4" spans="1:16" ht="25" customHeight="1">
      <c r="A4" s="3972" t="s">
        <v>819</v>
      </c>
      <c r="B4" s="3973"/>
      <c r="C4" s="3974"/>
      <c r="D4" s="336" t="s">
        <v>262</v>
      </c>
      <c r="E4" s="1722" t="str">
        <f>L7</f>
        <v>昭和62年度～令和2年度</v>
      </c>
      <c r="F4" s="685" t="str">
        <f>L8</f>
        <v>令和3年度</v>
      </c>
      <c r="G4" s="276" t="str">
        <f>L9</f>
        <v>令和4年度</v>
      </c>
      <c r="H4" s="685" t="str">
        <f>L10</f>
        <v>令和5年度</v>
      </c>
      <c r="I4" s="685" t="str">
        <f>L11</f>
        <v>令和6年度</v>
      </c>
      <c r="J4" s="685" t="str">
        <f>L12</f>
        <v>令和7年度</v>
      </c>
      <c r="L4" s="1405"/>
      <c r="M4" s="1192"/>
      <c r="N4" s="1189" t="s">
        <v>4619</v>
      </c>
      <c r="O4" s="1460" t="s">
        <v>5309</v>
      </c>
      <c r="P4" s="1755" t="str">
        <f>HYPERLINK("#", "統計表リンク")</f>
        <v>統計表リンク</v>
      </c>
    </row>
    <row r="5" spans="1:16" ht="20.149999999999999" customHeight="1">
      <c r="A5" s="3964" t="s">
        <v>1432</v>
      </c>
      <c r="B5" s="3965"/>
      <c r="C5" s="1387" t="s">
        <v>1429</v>
      </c>
      <c r="D5" s="682">
        <f>M6</f>
        <v>7930</v>
      </c>
      <c r="E5" s="684">
        <f>M7</f>
        <v>7032</v>
      </c>
      <c r="F5" s="682">
        <f>M8</f>
        <v>196</v>
      </c>
      <c r="G5" s="682">
        <f>M9</f>
        <v>181</v>
      </c>
      <c r="H5" s="682">
        <f>M10</f>
        <v>197</v>
      </c>
      <c r="I5" s="682">
        <f>M11</f>
        <v>168</v>
      </c>
      <c r="J5" s="682">
        <f>M12</f>
        <v>156</v>
      </c>
      <c r="L5" s="598" t="s">
        <v>5442</v>
      </c>
      <c r="M5" s="17" t="s">
        <v>5443</v>
      </c>
      <c r="N5" s="17" t="s">
        <v>5444</v>
      </c>
      <c r="O5" s="17" t="s">
        <v>5445</v>
      </c>
    </row>
    <row r="6" spans="1:16" ht="25" customHeight="1">
      <c r="A6" s="3520" t="s">
        <v>3723</v>
      </c>
      <c r="B6" s="3971"/>
      <c r="C6" s="1387" t="s">
        <v>1431</v>
      </c>
      <c r="D6" s="682">
        <f>N6</f>
        <v>98191</v>
      </c>
      <c r="E6" s="684">
        <f>N7</f>
        <v>88342</v>
      </c>
      <c r="F6" s="682">
        <f>N8</f>
        <v>2186</v>
      </c>
      <c r="G6" s="682">
        <f>N9</f>
        <v>1971</v>
      </c>
      <c r="H6" s="682">
        <f>N10</f>
        <v>2075</v>
      </c>
      <c r="I6" s="682">
        <f>N11</f>
        <v>1749</v>
      </c>
      <c r="J6" s="682">
        <f>N12</f>
        <v>1868</v>
      </c>
      <c r="L6" s="1721" t="s">
        <v>6942</v>
      </c>
      <c r="M6" s="1781">
        <v>7930</v>
      </c>
      <c r="N6" s="1781">
        <v>98191</v>
      </c>
      <c r="O6" s="1781">
        <v>1719</v>
      </c>
    </row>
    <row r="7" spans="1:16" ht="20.149999999999999" customHeight="1">
      <c r="A7" s="3964" t="s">
        <v>1430</v>
      </c>
      <c r="B7" s="3965"/>
      <c r="C7" s="1387" t="s">
        <v>1429</v>
      </c>
      <c r="D7" s="682">
        <f>O6</f>
        <v>1719</v>
      </c>
      <c r="E7" s="684">
        <f>O7</f>
        <v>1659</v>
      </c>
      <c r="F7" s="683">
        <f>O8</f>
        <v>12</v>
      </c>
      <c r="G7" s="683">
        <f>O9</f>
        <v>20</v>
      </c>
      <c r="H7" s="683">
        <f>O10</f>
        <v>16</v>
      </c>
      <c r="I7" s="683">
        <f>O11</f>
        <v>6</v>
      </c>
      <c r="J7" s="683">
        <f>O12</f>
        <v>6</v>
      </c>
      <c r="L7" s="1965" t="s">
        <v>8897</v>
      </c>
      <c r="M7" s="1781">
        <v>7032</v>
      </c>
      <c r="N7" s="1781">
        <v>88342</v>
      </c>
      <c r="O7" s="1781">
        <v>1659</v>
      </c>
    </row>
    <row r="8" spans="1:16" ht="15" customHeight="1">
      <c r="J8" s="4" t="s">
        <v>1417</v>
      </c>
      <c r="L8" s="1966" t="s">
        <v>6621</v>
      </c>
      <c r="M8" s="1781">
        <v>196</v>
      </c>
      <c r="N8" s="1781">
        <v>2186</v>
      </c>
      <c r="O8" s="1781">
        <v>12</v>
      </c>
    </row>
    <row r="9" spans="1:16" ht="15" customHeight="1">
      <c r="J9" s="4"/>
      <c r="L9" s="1966" t="s">
        <v>6622</v>
      </c>
      <c r="M9" s="1781">
        <v>181</v>
      </c>
      <c r="N9" s="1781">
        <v>1971</v>
      </c>
      <c r="O9" s="1781">
        <v>20</v>
      </c>
    </row>
    <row r="10" spans="1:16" s="110" customFormat="1" ht="17.149999999999999" customHeight="1">
      <c r="A10" s="110" t="s">
        <v>3724</v>
      </c>
      <c r="F10" s="402"/>
      <c r="G10" s="402"/>
      <c r="L10" s="1966" t="s">
        <v>6950</v>
      </c>
      <c r="M10" s="1781">
        <v>197</v>
      </c>
      <c r="N10" s="1781">
        <v>2075</v>
      </c>
      <c r="O10" s="1781">
        <v>16</v>
      </c>
    </row>
    <row r="11" spans="1:16" s="63" customFormat="1" ht="16.5" customHeight="1">
      <c r="A11" s="163" t="s">
        <v>827</v>
      </c>
      <c r="B11" s="68"/>
      <c r="F11" s="68"/>
      <c r="G11" s="163" t="s">
        <v>8898</v>
      </c>
      <c r="L11" s="1966" t="s">
        <v>7409</v>
      </c>
      <c r="M11" s="1781">
        <v>168</v>
      </c>
      <c r="N11" s="1781">
        <v>1749</v>
      </c>
      <c r="O11" s="1781">
        <v>6</v>
      </c>
    </row>
    <row r="12" spans="1:16" s="63" customFormat="1" ht="16.5" customHeight="1">
      <c r="A12" s="69" t="s">
        <v>826</v>
      </c>
      <c r="D12" s="68" t="str">
        <f>O14</f>
        <v>（令和7年度末現在）</v>
      </c>
      <c r="F12" s="68"/>
      <c r="G12" s="69" t="s">
        <v>508</v>
      </c>
      <c r="I12" s="68" t="str">
        <f>P14</f>
        <v>（各年度末現在）</v>
      </c>
      <c r="L12" s="1966" t="s">
        <v>8522</v>
      </c>
      <c r="M12" s="1781">
        <v>156</v>
      </c>
      <c r="N12" s="1781">
        <v>1868</v>
      </c>
      <c r="O12" s="1781">
        <v>6</v>
      </c>
    </row>
    <row r="13" spans="1:16" s="63" customFormat="1" ht="16.5" customHeight="1">
      <c r="A13" s="2824" t="s">
        <v>825</v>
      </c>
      <c r="B13" s="2824"/>
      <c r="C13" s="2824"/>
      <c r="D13" s="131" t="s">
        <v>824</v>
      </c>
      <c r="G13" s="187" t="s">
        <v>819</v>
      </c>
      <c r="H13" s="131" t="s">
        <v>3721</v>
      </c>
      <c r="O13" s="63" t="s">
        <v>6902</v>
      </c>
      <c r="P13" s="63" t="s">
        <v>6903</v>
      </c>
    </row>
    <row r="14" spans="1:16" s="63" customFormat="1" ht="16.5" customHeight="1">
      <c r="A14" s="2824" t="s">
        <v>262</v>
      </c>
      <c r="B14" s="2824"/>
      <c r="C14" s="2824"/>
      <c r="D14" s="240">
        <f>M18</f>
        <v>411</v>
      </c>
      <c r="G14" s="107" t="str">
        <f>L21</f>
        <v>令和3年度</v>
      </c>
      <c r="H14" s="240">
        <f>M21</f>
        <v>77</v>
      </c>
      <c r="L14" s="1188" t="s">
        <v>5200</v>
      </c>
      <c r="M14" s="1437"/>
      <c r="N14" s="1189" t="s">
        <v>4618</v>
      </c>
      <c r="O14" s="1579" t="str">
        <f>設定!$B$9</f>
        <v>（令和7年度末現在）</v>
      </c>
      <c r="P14" s="1526" t="s">
        <v>369</v>
      </c>
    </row>
    <row r="15" spans="1:16" s="63" customFormat="1" ht="16.5" customHeight="1">
      <c r="A15" s="2859" t="s">
        <v>823</v>
      </c>
      <c r="B15" s="2859"/>
      <c r="C15" s="2859"/>
      <c r="D15" s="400">
        <f>N18</f>
        <v>153</v>
      </c>
      <c r="G15" s="107">
        <f t="shared" ref="G15:H15" si="0">L22</f>
        <v>4</v>
      </c>
      <c r="H15" s="240">
        <f t="shared" si="0"/>
        <v>156</v>
      </c>
      <c r="K15" s="68"/>
      <c r="M15" s="1192"/>
      <c r="N15" s="1189" t="s">
        <v>4619</v>
      </c>
      <c r="O15" s="1460" t="s">
        <v>5310</v>
      </c>
      <c r="P15" s="1755" t="str">
        <f>HYPERLINK("#", "統計表リンク")</f>
        <v>統計表リンク</v>
      </c>
    </row>
    <row r="16" spans="1:16" s="63" customFormat="1" ht="16.5" customHeight="1">
      <c r="A16" s="2859" t="s">
        <v>822</v>
      </c>
      <c r="B16" s="2859"/>
      <c r="C16" s="2859"/>
      <c r="D16" s="400">
        <f>O18</f>
        <v>56</v>
      </c>
      <c r="E16" s="2"/>
      <c r="F16" s="2"/>
      <c r="G16" s="107">
        <f t="shared" ref="G16:H16" si="1">L23</f>
        <v>5</v>
      </c>
      <c r="H16" s="240">
        <f t="shared" si="1"/>
        <v>183</v>
      </c>
      <c r="L16" s="1405" t="s">
        <v>6095</v>
      </c>
    </row>
    <row r="17" spans="1:25" s="63" customFormat="1" ht="16.5" customHeight="1">
      <c r="A17" s="2859" t="s">
        <v>821</v>
      </c>
      <c r="B17" s="2859"/>
      <c r="C17" s="2859"/>
      <c r="D17" s="400">
        <f>P18</f>
        <v>103</v>
      </c>
      <c r="G17" s="107">
        <f t="shared" ref="G17:H17" si="2">L24</f>
        <v>6</v>
      </c>
      <c r="H17" s="240">
        <f t="shared" si="2"/>
        <v>174</v>
      </c>
      <c r="K17" s="199"/>
      <c r="L17" s="1422" t="s">
        <v>5777</v>
      </c>
      <c r="M17" s="1422" t="s">
        <v>814</v>
      </c>
      <c r="N17" s="1422" t="s">
        <v>6096</v>
      </c>
      <c r="O17" s="1422" t="s">
        <v>6097</v>
      </c>
      <c r="P17" s="1422" t="s">
        <v>6098</v>
      </c>
      <c r="Q17" s="1422" t="s">
        <v>6066</v>
      </c>
      <c r="R17" s="1470" t="s">
        <v>6099</v>
      </c>
      <c r="S17" s="199"/>
      <c r="T17" s="199"/>
    </row>
    <row r="18" spans="1:25" s="199" customFormat="1" ht="16.5" customHeight="1">
      <c r="A18" s="2859" t="s">
        <v>820</v>
      </c>
      <c r="B18" s="2859"/>
      <c r="C18" s="2859"/>
      <c r="D18" s="400">
        <f>Q18</f>
        <v>15</v>
      </c>
      <c r="G18" s="107">
        <f t="shared" ref="G18:H18" si="3">L25</f>
        <v>7</v>
      </c>
      <c r="H18" s="240">
        <f t="shared" si="3"/>
        <v>166</v>
      </c>
      <c r="I18" s="69" t="s">
        <v>818</v>
      </c>
      <c r="J18" s="63"/>
      <c r="K18" s="63"/>
      <c r="L18" s="1962" t="s">
        <v>6071</v>
      </c>
      <c r="M18" s="1883">
        <v>411</v>
      </c>
      <c r="N18" s="1883">
        <v>153</v>
      </c>
      <c r="O18" s="1883">
        <v>56</v>
      </c>
      <c r="P18" s="1883">
        <v>103</v>
      </c>
      <c r="Q18" s="1883">
        <v>15</v>
      </c>
      <c r="R18" s="1883">
        <v>84</v>
      </c>
      <c r="S18" s="63"/>
      <c r="T18" s="63"/>
    </row>
    <row r="19" spans="1:25" s="63" customFormat="1" ht="16.5" customHeight="1">
      <c r="A19" s="3306" t="s">
        <v>3722</v>
      </c>
      <c r="B19" s="3306"/>
      <c r="C19" s="3306"/>
      <c r="D19" s="400">
        <f>R18</f>
        <v>84</v>
      </c>
      <c r="E19" s="69" t="s">
        <v>6531</v>
      </c>
      <c r="G19" s="140"/>
      <c r="L19" s="1192" t="s">
        <v>7787</v>
      </c>
      <c r="M19" s="1192"/>
    </row>
    <row r="20" spans="1:25" s="63" customFormat="1" ht="16.5" customHeight="1">
      <c r="A20" s="69" t="s">
        <v>7293</v>
      </c>
      <c r="B20" s="111"/>
      <c r="C20" s="111"/>
      <c r="D20" s="111"/>
      <c r="I20" s="68"/>
      <c r="L20" s="1422" t="s">
        <v>5777</v>
      </c>
      <c r="M20" s="1904" t="s">
        <v>7787</v>
      </c>
    </row>
    <row r="21" spans="1:25" s="63" customFormat="1" ht="16.5" customHeight="1">
      <c r="A21" s="69"/>
      <c r="B21" s="111"/>
      <c r="D21" s="68"/>
      <c r="E21" s="68"/>
      <c r="L21" s="1967" t="s">
        <v>7383</v>
      </c>
      <c r="M21" s="1883">
        <v>77</v>
      </c>
    </row>
    <row r="22" spans="1:25" s="63" customFormat="1" ht="16.5" customHeight="1">
      <c r="B22" s="111"/>
      <c r="C22" s="111"/>
      <c r="D22" s="111"/>
      <c r="L22" s="1967">
        <v>4</v>
      </c>
      <c r="M22" s="1883">
        <v>156</v>
      </c>
      <c r="S22" s="78"/>
      <c r="T22" s="78"/>
    </row>
    <row r="23" spans="1:25" s="78" customFormat="1" ht="20.149999999999999" customHeight="1">
      <c r="A23" s="78" t="s">
        <v>3695</v>
      </c>
      <c r="K23" s="63"/>
      <c r="L23" s="1967">
        <v>5</v>
      </c>
      <c r="M23" s="1883">
        <v>183</v>
      </c>
      <c r="N23" s="63"/>
      <c r="O23" s="63"/>
      <c r="P23" s="63"/>
      <c r="Q23" s="63"/>
      <c r="R23" s="63"/>
      <c r="S23" s="110"/>
      <c r="T23" s="110"/>
    </row>
    <row r="24" spans="1:25" s="110" customFormat="1" ht="15" customHeight="1">
      <c r="A24" s="110" t="s">
        <v>1488</v>
      </c>
      <c r="H24" s="110" t="s">
        <v>1487</v>
      </c>
      <c r="K24" s="63"/>
      <c r="L24" s="1967">
        <v>6</v>
      </c>
      <c r="M24" s="1883">
        <v>174</v>
      </c>
      <c r="N24" s="63"/>
      <c r="O24" s="63"/>
      <c r="P24" s="63"/>
      <c r="Q24" s="63"/>
      <c r="R24" s="63"/>
    </row>
    <row r="25" spans="1:25" s="110" customFormat="1" ht="15" customHeight="1">
      <c r="F25" s="68" t="str">
        <f>O27</f>
        <v>（令和8年4月1日現在）</v>
      </c>
      <c r="I25" s="63"/>
      <c r="J25" s="68" t="str">
        <f>O35</f>
        <v>（令和8年4月1日現在）</v>
      </c>
      <c r="K25" s="63"/>
      <c r="L25" s="1967">
        <v>7</v>
      </c>
      <c r="M25" s="1883">
        <v>166</v>
      </c>
      <c r="N25" s="63"/>
      <c r="O25" s="63"/>
      <c r="P25" s="63"/>
      <c r="Q25" s="63"/>
      <c r="R25" s="63"/>
      <c r="S25" s="63"/>
      <c r="T25" s="63"/>
    </row>
    <row r="26" spans="1:25" s="63" customFormat="1" ht="30" customHeight="1">
      <c r="A26" s="3230" t="s">
        <v>825</v>
      </c>
      <c r="B26" s="2891"/>
      <c r="C26" s="3231"/>
      <c r="D26" s="187" t="s">
        <v>468</v>
      </c>
      <c r="E26" s="1218" t="s">
        <v>1486</v>
      </c>
      <c r="F26" s="1218" t="s">
        <v>1485</v>
      </c>
      <c r="H26" s="3228" t="s">
        <v>1484</v>
      </c>
      <c r="I26" s="3229"/>
      <c r="J26" s="682">
        <f>M38</f>
        <v>97</v>
      </c>
      <c r="K26" s="78"/>
      <c r="L26" s="78"/>
      <c r="M26" s="78"/>
      <c r="N26" s="78"/>
      <c r="O26" s="78"/>
      <c r="P26" s="78"/>
      <c r="Q26" s="78"/>
      <c r="R26" s="78"/>
    </row>
    <row r="27" spans="1:25" s="63" customFormat="1" ht="15" customHeight="1">
      <c r="A27" s="3228" t="s">
        <v>1483</v>
      </c>
      <c r="B27" s="2885"/>
      <c r="C27" s="3229"/>
      <c r="D27" s="576">
        <f>M31</f>
        <v>4859</v>
      </c>
      <c r="E27" s="576">
        <f>M32</f>
        <v>2994</v>
      </c>
      <c r="F27" s="576">
        <f>M33</f>
        <v>1865</v>
      </c>
      <c r="J27" s="160" t="s">
        <v>7225</v>
      </c>
      <c r="K27" s="110"/>
      <c r="L27" s="1188" t="s">
        <v>6118</v>
      </c>
      <c r="M27" s="1437"/>
      <c r="N27" s="1189" t="s">
        <v>4618</v>
      </c>
      <c r="O27" s="1525" t="str">
        <f>設定!$B$14</f>
        <v>（令和8年4月1日現在）</v>
      </c>
      <c r="P27" s="110"/>
      <c r="Q27" s="110"/>
      <c r="R27" s="110"/>
    </row>
    <row r="28" spans="1:25" s="63" customFormat="1" ht="15" customHeight="1">
      <c r="A28" s="3228" t="s">
        <v>1482</v>
      </c>
      <c r="B28" s="2885"/>
      <c r="C28" s="3229"/>
      <c r="D28" s="576">
        <f>N31</f>
        <v>12</v>
      </c>
      <c r="E28" s="576">
        <f>N32</f>
        <v>5</v>
      </c>
      <c r="F28" s="576">
        <f>N33</f>
        <v>7</v>
      </c>
      <c r="K28" s="110"/>
      <c r="L28" s="1405"/>
      <c r="M28" s="1192"/>
      <c r="N28" s="1189" t="s">
        <v>4619</v>
      </c>
      <c r="O28" s="1460" t="s">
        <v>5556</v>
      </c>
      <c r="P28" s="1755" t="str">
        <f>HYPERLINK("#", "統計表リンク")</f>
        <v>統計表リンク</v>
      </c>
      <c r="Q28" s="110"/>
      <c r="R28" s="110"/>
    </row>
    <row r="29" spans="1:25" s="63" customFormat="1" ht="15" customHeight="1">
      <c r="A29" s="3966" t="s">
        <v>1481</v>
      </c>
      <c r="B29" s="3969" t="s">
        <v>1480</v>
      </c>
      <c r="C29" s="3970"/>
      <c r="D29" s="576">
        <f>O31</f>
        <v>166</v>
      </c>
      <c r="E29" s="576">
        <f>O32</f>
        <v>92</v>
      </c>
      <c r="F29" s="576">
        <f>O33</f>
        <v>74</v>
      </c>
      <c r="L29" s="2855" t="s">
        <v>6100</v>
      </c>
      <c r="M29" s="2855" t="s">
        <v>6101</v>
      </c>
      <c r="N29" s="2855"/>
      <c r="O29" s="3962" t="s">
        <v>6102</v>
      </c>
      <c r="P29" s="3962"/>
      <c r="Q29" s="3962"/>
      <c r="R29" s="2855" t="s">
        <v>6103</v>
      </c>
      <c r="S29" s="2855"/>
      <c r="T29" s="2855"/>
      <c r="U29" s="2855" t="s">
        <v>1468</v>
      </c>
      <c r="V29" s="2855" t="s">
        <v>6104</v>
      </c>
      <c r="W29" s="2855" t="s">
        <v>6105</v>
      </c>
      <c r="X29" s="2855" t="s">
        <v>6106</v>
      </c>
      <c r="Y29" s="2855" t="s">
        <v>6107</v>
      </c>
    </row>
    <row r="30" spans="1:25" s="63" customFormat="1" ht="15" customHeight="1">
      <c r="A30" s="3967"/>
      <c r="B30" s="3969" t="s">
        <v>1478</v>
      </c>
      <c r="C30" s="3970"/>
      <c r="D30" s="576">
        <f>P31</f>
        <v>1104</v>
      </c>
      <c r="E30" s="576">
        <f>P32</f>
        <v>716</v>
      </c>
      <c r="F30" s="576">
        <f>P33</f>
        <v>388</v>
      </c>
      <c r="H30" s="21" t="s">
        <v>1479</v>
      </c>
      <c r="I30" s="21"/>
      <c r="J30" s="21"/>
      <c r="L30" s="2855"/>
      <c r="M30" s="1422" t="s">
        <v>6108</v>
      </c>
      <c r="N30" s="1422" t="s">
        <v>6109</v>
      </c>
      <c r="O30" s="1864" t="s">
        <v>6115</v>
      </c>
      <c r="P30" s="1870" t="s">
        <v>6110</v>
      </c>
      <c r="Q30" s="1422" t="s">
        <v>6111</v>
      </c>
      <c r="R30" s="1422" t="s">
        <v>6112</v>
      </c>
      <c r="S30" s="1422" t="s">
        <v>6110</v>
      </c>
      <c r="T30" s="1422" t="s">
        <v>6111</v>
      </c>
      <c r="U30" s="2855"/>
      <c r="V30" s="2855"/>
      <c r="W30" s="2855"/>
      <c r="X30" s="2855"/>
      <c r="Y30" s="2855"/>
    </row>
    <row r="31" spans="1:25" s="63" customFormat="1" ht="15" customHeight="1">
      <c r="A31" s="3968"/>
      <c r="B31" s="3969" t="s">
        <v>1470</v>
      </c>
      <c r="C31" s="3970"/>
      <c r="D31" s="576">
        <f>Q31</f>
        <v>13</v>
      </c>
      <c r="E31" s="576">
        <f>Q32</f>
        <v>11</v>
      </c>
      <c r="F31" s="576">
        <f>Q33</f>
        <v>2</v>
      </c>
      <c r="H31" s="2"/>
      <c r="I31" s="2"/>
      <c r="J31" s="4" t="str">
        <f>O40</f>
        <v>（令和8年4月1日現在）</v>
      </c>
      <c r="L31" s="1478" t="s">
        <v>4910</v>
      </c>
      <c r="M31" s="1524">
        <v>4859</v>
      </c>
      <c r="N31" s="1524">
        <v>12</v>
      </c>
      <c r="O31" s="1881">
        <v>166</v>
      </c>
      <c r="P31" s="1882">
        <v>1104</v>
      </c>
      <c r="Q31" s="1524">
        <v>13</v>
      </c>
      <c r="R31" s="1524">
        <v>6</v>
      </c>
      <c r="S31" s="1524">
        <v>4</v>
      </c>
      <c r="T31" s="1524" t="s">
        <v>4191</v>
      </c>
      <c r="U31" s="1524">
        <v>73</v>
      </c>
      <c r="V31" s="1524">
        <v>82</v>
      </c>
      <c r="W31" s="1524">
        <v>7</v>
      </c>
      <c r="X31" s="1524">
        <v>137</v>
      </c>
      <c r="Y31" s="1524">
        <v>58</v>
      </c>
    </row>
    <row r="32" spans="1:25" s="63" customFormat="1" ht="15" customHeight="1">
      <c r="A32" s="3966" t="s">
        <v>1475</v>
      </c>
      <c r="B32" s="3969" t="s">
        <v>1474</v>
      </c>
      <c r="C32" s="3970"/>
      <c r="D32" s="576">
        <f>R31</f>
        <v>6</v>
      </c>
      <c r="E32" s="576">
        <f>R32</f>
        <v>1</v>
      </c>
      <c r="F32" s="576">
        <f>R33</f>
        <v>5</v>
      </c>
      <c r="H32" s="3963" t="s">
        <v>1477</v>
      </c>
      <c r="I32" s="41" t="s">
        <v>1476</v>
      </c>
      <c r="J32" s="1215">
        <f>M44</f>
        <v>27</v>
      </c>
      <c r="L32" s="1478" t="s">
        <v>6113</v>
      </c>
      <c r="M32" s="1524">
        <v>2994</v>
      </c>
      <c r="N32" s="1524">
        <v>5</v>
      </c>
      <c r="O32" s="1524">
        <v>92</v>
      </c>
      <c r="P32" s="1524">
        <v>716</v>
      </c>
      <c r="Q32" s="1524">
        <v>11</v>
      </c>
      <c r="R32" s="1524">
        <v>1</v>
      </c>
      <c r="S32" s="1524">
        <v>1</v>
      </c>
      <c r="T32" s="1524" t="s">
        <v>4191</v>
      </c>
      <c r="U32" s="1524">
        <v>43</v>
      </c>
      <c r="V32" s="1524">
        <v>38</v>
      </c>
      <c r="W32" s="1524">
        <v>1</v>
      </c>
      <c r="X32" s="1524">
        <v>101</v>
      </c>
      <c r="Y32" s="1524">
        <v>44</v>
      </c>
    </row>
    <row r="33" spans="1:26" s="63" customFormat="1" ht="15" customHeight="1">
      <c r="A33" s="3967"/>
      <c r="B33" s="3969" t="s">
        <v>1472</v>
      </c>
      <c r="C33" s="3970"/>
      <c r="D33" s="576">
        <f>S31</f>
        <v>4</v>
      </c>
      <c r="E33" s="576">
        <f>S32</f>
        <v>1</v>
      </c>
      <c r="F33" s="576">
        <f>S33</f>
        <v>3</v>
      </c>
      <c r="H33" s="3963"/>
      <c r="I33" s="41" t="s">
        <v>1473</v>
      </c>
      <c r="J33" s="682">
        <f>N44</f>
        <v>807</v>
      </c>
      <c r="L33" s="1478" t="s">
        <v>6114</v>
      </c>
      <c r="M33" s="1524">
        <v>1865</v>
      </c>
      <c r="N33" s="1524">
        <v>7</v>
      </c>
      <c r="O33" s="1524">
        <v>74</v>
      </c>
      <c r="P33" s="1524">
        <v>388</v>
      </c>
      <c r="Q33" s="1524">
        <v>2</v>
      </c>
      <c r="R33" s="1524">
        <v>5</v>
      </c>
      <c r="S33" s="1524">
        <v>3</v>
      </c>
      <c r="T33" s="1524" t="s">
        <v>4191</v>
      </c>
      <c r="U33" s="1524">
        <v>30</v>
      </c>
      <c r="V33" s="1524">
        <v>44</v>
      </c>
      <c r="W33" s="1524">
        <v>6</v>
      </c>
      <c r="X33" s="1524">
        <v>36</v>
      </c>
      <c r="Y33" s="1524">
        <v>14</v>
      </c>
    </row>
    <row r="34" spans="1:26" s="63" customFormat="1" ht="15" customHeight="1">
      <c r="A34" s="3968"/>
      <c r="B34" s="3969" t="s">
        <v>1470</v>
      </c>
      <c r="C34" s="3970"/>
      <c r="D34" s="576" t="str">
        <f>T31</f>
        <v>-</v>
      </c>
      <c r="E34" s="576" t="str">
        <f>T32</f>
        <v>-</v>
      </c>
      <c r="F34" s="404" t="str">
        <f>T33</f>
        <v>-</v>
      </c>
      <c r="H34" s="2810" t="s">
        <v>1471</v>
      </c>
      <c r="I34" s="2812"/>
      <c r="J34" s="1215">
        <f>O44</f>
        <v>241</v>
      </c>
      <c r="L34" s="1968"/>
      <c r="M34" s="1951"/>
      <c r="N34" s="1951"/>
      <c r="O34" s="1951"/>
      <c r="P34" s="1951"/>
      <c r="Q34" s="1951"/>
      <c r="R34" s="1951"/>
      <c r="S34" s="1951"/>
      <c r="T34" s="1951"/>
      <c r="U34" s="1951"/>
      <c r="V34" s="1951"/>
      <c r="W34" s="1951"/>
      <c r="X34" s="1951"/>
      <c r="Y34" s="1951"/>
    </row>
    <row r="35" spans="1:26" s="63" customFormat="1" ht="15" customHeight="1">
      <c r="A35" s="3228" t="s">
        <v>1468</v>
      </c>
      <c r="B35" s="2885"/>
      <c r="C35" s="3229"/>
      <c r="D35" s="576">
        <f>U31</f>
        <v>73</v>
      </c>
      <c r="E35" s="576">
        <f>U32</f>
        <v>43</v>
      </c>
      <c r="F35" s="576">
        <f>U33</f>
        <v>30</v>
      </c>
      <c r="H35" s="2810" t="s">
        <v>1469</v>
      </c>
      <c r="I35" s="2812"/>
      <c r="J35" s="1215">
        <f>P44</f>
        <v>32</v>
      </c>
      <c r="L35" s="1188" t="s">
        <v>5072</v>
      </c>
      <c r="M35" s="1437"/>
      <c r="N35" s="1189" t="s">
        <v>4618</v>
      </c>
      <c r="O35" s="1525" t="str">
        <f>設定!$B$14</f>
        <v>（令和8年4月1日現在）</v>
      </c>
      <c r="P35" s="110"/>
      <c r="Q35" s="1951"/>
      <c r="R35" s="1951"/>
      <c r="S35" s="1951"/>
      <c r="T35" s="1951"/>
      <c r="U35" s="1951"/>
      <c r="V35" s="1951"/>
      <c r="W35" s="1951"/>
      <c r="X35" s="1951"/>
      <c r="Y35" s="1951"/>
    </row>
    <row r="36" spans="1:26" s="63" customFormat="1" ht="15" customHeight="1">
      <c r="A36" s="3228" t="s">
        <v>1467</v>
      </c>
      <c r="B36" s="2885"/>
      <c r="C36" s="3229"/>
      <c r="D36" s="576">
        <f>V31</f>
        <v>82</v>
      </c>
      <c r="E36" s="576">
        <f>V32</f>
        <v>38</v>
      </c>
      <c r="F36" s="576">
        <f>V33</f>
        <v>44</v>
      </c>
      <c r="J36" s="4" t="s">
        <v>7225</v>
      </c>
      <c r="L36" s="1405" t="s">
        <v>6117</v>
      </c>
      <c r="M36" s="1192"/>
      <c r="N36" s="1189" t="s">
        <v>4619</v>
      </c>
      <c r="O36" s="1460" t="s">
        <v>5555</v>
      </c>
      <c r="P36" s="1755" t="str">
        <f>HYPERLINK("#", "統計表リンク")</f>
        <v>統計表リンク</v>
      </c>
      <c r="Q36" s="1951"/>
      <c r="R36" s="1951"/>
      <c r="S36" s="1951"/>
      <c r="T36" s="1951"/>
      <c r="U36" s="1951"/>
      <c r="V36" s="1951"/>
      <c r="W36" s="1951"/>
      <c r="X36" s="1951"/>
      <c r="Y36" s="1951"/>
    </row>
    <row r="37" spans="1:26" s="63" customFormat="1" ht="15" customHeight="1">
      <c r="A37" s="3228" t="s">
        <v>1466</v>
      </c>
      <c r="B37" s="2885"/>
      <c r="C37" s="3229"/>
      <c r="D37" s="576">
        <f>W31</f>
        <v>7</v>
      </c>
      <c r="E37" s="576">
        <f>W32</f>
        <v>1</v>
      </c>
      <c r="F37" s="576">
        <f>W33</f>
        <v>6</v>
      </c>
      <c r="L37" s="1397"/>
      <c r="M37" s="1422" t="s">
        <v>6116</v>
      </c>
      <c r="N37" s="1460"/>
      <c r="O37" s="1755"/>
      <c r="P37" s="1951"/>
      <c r="Q37" s="1951"/>
      <c r="R37" s="1951"/>
      <c r="S37" s="1951"/>
      <c r="T37" s="1951"/>
      <c r="U37" s="1951"/>
      <c r="V37" s="1951"/>
      <c r="W37" s="1951"/>
      <c r="X37" s="1951"/>
    </row>
    <row r="38" spans="1:26" s="63" customFormat="1" ht="15" customHeight="1">
      <c r="A38" s="3228" t="s">
        <v>1465</v>
      </c>
      <c r="B38" s="2885"/>
      <c r="C38" s="3229"/>
      <c r="D38" s="576">
        <f>X31</f>
        <v>137</v>
      </c>
      <c r="E38" s="576">
        <f>X32</f>
        <v>101</v>
      </c>
      <c r="F38" s="576">
        <f>X33</f>
        <v>36</v>
      </c>
      <c r="L38" s="1478" t="s">
        <v>4910</v>
      </c>
      <c r="M38" s="1524">
        <v>97</v>
      </c>
      <c r="N38" s="1460"/>
      <c r="O38" s="1755"/>
      <c r="P38" s="1951"/>
      <c r="Q38" s="1951"/>
      <c r="R38" s="1951"/>
      <c r="S38" s="1951"/>
      <c r="T38" s="1951"/>
      <c r="U38" s="1951"/>
      <c r="V38" s="1951"/>
      <c r="W38" s="1951"/>
      <c r="X38" s="1951"/>
    </row>
    <row r="39" spans="1:26" s="63" customFormat="1" ht="15" customHeight="1">
      <c r="A39" s="3228" t="s">
        <v>1464</v>
      </c>
      <c r="B39" s="2885"/>
      <c r="C39" s="3229"/>
      <c r="D39" s="576">
        <f>Y31</f>
        <v>58</v>
      </c>
      <c r="E39" s="576">
        <f>Y32</f>
        <v>44</v>
      </c>
      <c r="F39" s="576">
        <f>Y33</f>
        <v>14</v>
      </c>
      <c r="G39" s="151" t="s">
        <v>7224</v>
      </c>
    </row>
    <row r="40" spans="1:26" s="63" customFormat="1" ht="15" customHeight="1">
      <c r="A40" s="151" t="s">
        <v>5448</v>
      </c>
      <c r="B40" s="324"/>
      <c r="C40" s="324"/>
      <c r="D40" s="1297"/>
      <c r="E40" s="1297"/>
      <c r="F40" s="1297"/>
      <c r="G40" s="151"/>
      <c r="L40" s="1188" t="s">
        <v>5084</v>
      </c>
      <c r="M40" s="1437"/>
      <c r="N40" s="1189" t="s">
        <v>4618</v>
      </c>
      <c r="O40" s="1525" t="str">
        <f>設定!$B$14</f>
        <v>（令和8年4月1日現在）</v>
      </c>
    </row>
    <row r="41" spans="1:26" s="63" customFormat="1" ht="15" customHeight="1">
      <c r="A41" s="63" t="s">
        <v>5449</v>
      </c>
      <c r="L41" s="1405"/>
      <c r="M41" s="1192"/>
      <c r="N41" s="1189" t="s">
        <v>4619</v>
      </c>
      <c r="O41" s="1460" t="s">
        <v>5311</v>
      </c>
      <c r="P41" s="1755" t="str">
        <f>HYPERLINK("#", "統計表リンク")</f>
        <v>統計表リンク</v>
      </c>
    </row>
    <row r="42" spans="1:26" s="63" customFormat="1" ht="15" customHeight="1">
      <c r="A42" s="1248"/>
      <c r="B42" s="1248"/>
      <c r="C42" s="1248"/>
      <c r="D42" s="1248"/>
      <c r="E42" s="1248"/>
      <c r="F42" s="160"/>
      <c r="G42" s="1248"/>
      <c r="H42" s="1248"/>
      <c r="I42" s="1248"/>
      <c r="J42" s="1248"/>
      <c r="L42" s="2855" t="s">
        <v>4981</v>
      </c>
      <c r="M42" s="2855" t="s">
        <v>6119</v>
      </c>
      <c r="N42" s="2855"/>
      <c r="O42" s="2854" t="s">
        <v>6120</v>
      </c>
      <c r="P42" s="2855" t="s">
        <v>6121</v>
      </c>
    </row>
    <row r="43" spans="1:26" ht="19.5" customHeight="1">
      <c r="K43" s="63"/>
      <c r="L43" s="2855"/>
      <c r="M43" s="1422" t="s">
        <v>6122</v>
      </c>
      <c r="N43" s="1422" t="s">
        <v>6123</v>
      </c>
      <c r="O43" s="2854"/>
      <c r="P43" s="2855"/>
      <c r="Q43" s="63"/>
      <c r="R43" s="63"/>
      <c r="S43" s="63"/>
      <c r="U43" s="63"/>
      <c r="V43" s="63"/>
      <c r="W43" s="63"/>
      <c r="X43" s="63"/>
      <c r="Y43" s="63"/>
      <c r="Z43" s="63"/>
    </row>
    <row r="44" spans="1:26" ht="19.5" customHeight="1">
      <c r="K44" s="63"/>
      <c r="L44" s="1422" t="s">
        <v>6124</v>
      </c>
      <c r="M44" s="1883">
        <v>27</v>
      </c>
      <c r="N44" s="1883">
        <v>807</v>
      </c>
      <c r="O44" s="1883">
        <v>241</v>
      </c>
      <c r="P44" s="1883">
        <v>32</v>
      </c>
      <c r="Q44" s="63"/>
      <c r="R44" s="63"/>
      <c r="S44" s="63"/>
      <c r="U44" s="63"/>
      <c r="V44" s="63"/>
      <c r="W44" s="63"/>
      <c r="X44" s="63"/>
      <c r="Y44" s="63"/>
      <c r="Z44" s="63"/>
    </row>
    <row r="45" spans="1:26" ht="19.5" customHeight="1">
      <c r="K45" s="63"/>
      <c r="L45" s="63"/>
      <c r="M45" s="63"/>
      <c r="N45" s="63"/>
      <c r="O45" s="63"/>
      <c r="P45" s="63"/>
      <c r="Q45" s="63"/>
      <c r="R45" s="63"/>
      <c r="S45" s="63"/>
      <c r="V45" s="63"/>
      <c r="W45" s="63"/>
      <c r="X45" s="63"/>
      <c r="Y45" s="63"/>
      <c r="Z45" s="63"/>
    </row>
    <row r="46" spans="1:26" ht="19.5" customHeight="1">
      <c r="K46" s="63"/>
      <c r="L46" s="63"/>
      <c r="M46" s="63"/>
      <c r="N46" s="63"/>
      <c r="O46" s="63"/>
      <c r="P46" s="63"/>
      <c r="Q46" s="63"/>
      <c r="R46" s="63"/>
      <c r="V46" s="63"/>
      <c r="W46" s="63"/>
      <c r="X46" s="63"/>
      <c r="Y46" s="63"/>
      <c r="Z46" s="63"/>
    </row>
    <row r="47" spans="1:26" ht="19.5" customHeight="1">
      <c r="K47" s="63"/>
      <c r="L47" s="63"/>
      <c r="M47" s="63"/>
      <c r="N47" s="63"/>
      <c r="O47" s="63"/>
      <c r="P47" s="63"/>
      <c r="Q47" s="63"/>
      <c r="R47" s="63"/>
      <c r="V47" s="63"/>
    </row>
    <row r="48" spans="1:26" ht="19.5" customHeight="1">
      <c r="K48" s="63"/>
      <c r="L48" s="63"/>
      <c r="M48" s="63"/>
      <c r="N48" s="63"/>
      <c r="O48" s="63"/>
      <c r="P48" s="63"/>
      <c r="Q48" s="63"/>
      <c r="R48" s="63"/>
      <c r="V48" s="63"/>
    </row>
    <row r="49" spans="11:22" ht="19.5" customHeight="1">
      <c r="K49" s="1248"/>
      <c r="L49" s="63"/>
      <c r="M49" s="63"/>
      <c r="N49" s="63"/>
      <c r="O49" s="63"/>
      <c r="P49" s="63"/>
      <c r="Q49" s="63"/>
      <c r="R49" s="63"/>
      <c r="V49" s="63"/>
    </row>
    <row r="50" spans="11:22" ht="19.5" customHeight="1">
      <c r="L50" s="63"/>
      <c r="M50" s="63"/>
      <c r="N50" s="63"/>
      <c r="O50" s="63"/>
      <c r="P50" s="63"/>
      <c r="Q50" s="63"/>
      <c r="R50" s="63"/>
    </row>
    <row r="51" spans="11:22" ht="19.5" customHeight="1">
      <c r="L51" s="63"/>
      <c r="M51" s="63"/>
      <c r="N51" s="63"/>
      <c r="O51" s="63"/>
      <c r="P51" s="63"/>
      <c r="Q51" s="63"/>
      <c r="R51" s="63"/>
    </row>
    <row r="52" spans="11:22" ht="19.5" customHeight="1">
      <c r="L52" s="63"/>
      <c r="M52" s="63"/>
      <c r="N52" s="63"/>
      <c r="O52" s="63"/>
      <c r="P52" s="63"/>
      <c r="Q52" s="63"/>
      <c r="R52" s="63"/>
    </row>
    <row r="73" spans="4:4" ht="20.149999999999999" customHeight="1"/>
    <row r="74" spans="4:4" ht="20.149999999999999" customHeight="1">
      <c r="D74" s="10"/>
    </row>
    <row r="75" spans="4:4" ht="20.149999999999999" customHeight="1"/>
    <row r="76" spans="4:4" ht="20.149999999999999" customHeight="1"/>
    <row r="77" spans="4:4" ht="20.149999999999999" customHeight="1"/>
    <row r="78" spans="4:4" ht="20.149999999999999" customHeight="1"/>
    <row r="79" spans="4:4" ht="20.149999999999999" customHeight="1"/>
  </sheetData>
  <sheetProtection algorithmName="SHA-512" hashValue="SyW2FFTjL7QuP2woCn/WJYWyjCvPJpHPivqU+X2AK2EF+eTya7cI/KjIN79K0HywbJwOoXt4kRVPfFZiXpVDDw==" saltValue="Bd1Gm7TDTs7L1McK0haISQ==" spinCount="100000" sheet="1" objects="1" scenarios="1"/>
  <customSheetViews>
    <customSheetView guid="{0048CC1A-5574-4F72-829A-CCCEAA565538}" showPageBreaks="1" fitToPage="1" printArea="1" view="pageBreakPreview" topLeftCell="A13">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13">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s>
  <mergeCells count="46">
    <mergeCell ref="A1:D1"/>
    <mergeCell ref="A2:D2"/>
    <mergeCell ref="A26:C26"/>
    <mergeCell ref="H26:I26"/>
    <mergeCell ref="A27:C27"/>
    <mergeCell ref="A13:C13"/>
    <mergeCell ref="A15:C15"/>
    <mergeCell ref="A16:C16"/>
    <mergeCell ref="A17:C17"/>
    <mergeCell ref="A18:C18"/>
    <mergeCell ref="A19:C19"/>
    <mergeCell ref="A14:C14"/>
    <mergeCell ref="A6:B6"/>
    <mergeCell ref="A4:C4"/>
    <mergeCell ref="A39:C39"/>
    <mergeCell ref="A28:C28"/>
    <mergeCell ref="A29:A31"/>
    <mergeCell ref="B29:C29"/>
    <mergeCell ref="B30:C30"/>
    <mergeCell ref="B31:C31"/>
    <mergeCell ref="A35:C35"/>
    <mergeCell ref="A36:C36"/>
    <mergeCell ref="A37:C37"/>
    <mergeCell ref="A38:C38"/>
    <mergeCell ref="B34:C34"/>
    <mergeCell ref="B32:C32"/>
    <mergeCell ref="A32:A34"/>
    <mergeCell ref="B33:C33"/>
    <mergeCell ref="H35:I35"/>
    <mergeCell ref="H32:H33"/>
    <mergeCell ref="A5:B5"/>
    <mergeCell ref="A7:B7"/>
    <mergeCell ref="H34:I34"/>
    <mergeCell ref="Y29:Y30"/>
    <mergeCell ref="X29:X30"/>
    <mergeCell ref="W29:W30"/>
    <mergeCell ref="V29:V30"/>
    <mergeCell ref="U29:U30"/>
    <mergeCell ref="P42:P43"/>
    <mergeCell ref="O42:O43"/>
    <mergeCell ref="M42:N42"/>
    <mergeCell ref="L42:L43"/>
    <mergeCell ref="R29:T29"/>
    <mergeCell ref="O29:Q29"/>
    <mergeCell ref="M29:N29"/>
    <mergeCell ref="L29:L30"/>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U52"/>
  <sheetViews>
    <sheetView view="pageBreakPreview" zoomScaleNormal="100" zoomScaleSheetLayoutView="100" workbookViewId="0">
      <selection activeCell="L3" sqref="L3"/>
    </sheetView>
  </sheetViews>
  <sheetFormatPr defaultColWidth="9" defaultRowHeight="19.5" customHeight="1"/>
  <cols>
    <col min="1" max="1" width="22.58203125" style="2" customWidth="1"/>
    <col min="2" max="2" width="18.58203125" style="2" customWidth="1"/>
    <col min="3" max="4" width="15.58203125" style="2" customWidth="1"/>
    <col min="5" max="5" width="15.25" style="2" customWidth="1"/>
    <col min="6" max="6" width="5.33203125" style="2" customWidth="1"/>
    <col min="7" max="11" width="10.58203125" style="2" hidden="1" customWidth="1"/>
    <col min="12" max="16" width="10.58203125" style="2" customWidth="1"/>
    <col min="17" max="22" width="3.58203125" style="2" customWidth="1"/>
    <col min="23" max="16384" width="9" style="2"/>
  </cols>
  <sheetData>
    <row r="1" spans="1:21" s="183" customFormat="1" ht="20.149999999999999" customHeight="1">
      <c r="A1" s="2777" t="str">
        <f>HYPERLINK("#", "【目次に戻る】")</f>
        <v>【目次に戻る】</v>
      </c>
      <c r="B1" s="2777"/>
      <c r="C1" s="1182"/>
      <c r="D1" s="1182"/>
      <c r="E1" s="1182"/>
      <c r="F1" s="1182"/>
      <c r="G1" s="1182"/>
      <c r="H1" s="1182"/>
      <c r="I1" s="1182"/>
      <c r="J1" s="1182"/>
      <c r="K1" s="1182"/>
      <c r="L1" s="1182"/>
      <c r="M1" s="1182"/>
      <c r="N1" s="1182"/>
      <c r="O1" s="1182"/>
      <c r="P1" s="1182"/>
      <c r="Q1" s="1182"/>
      <c r="R1" s="1182"/>
      <c r="S1" s="1182"/>
      <c r="T1" s="1182"/>
      <c r="U1" s="1182"/>
    </row>
    <row r="2" spans="1:21" s="183" customFormat="1" ht="20.149999999999999" customHeight="1">
      <c r="A2" s="2777" t="str">
        <f>HYPERLINK("#", "【業務所管課別目次に戻る】")</f>
        <v>【業務所管課別目次に戻る】</v>
      </c>
      <c r="B2" s="2777"/>
      <c r="C2" s="1182"/>
      <c r="D2" s="1182"/>
      <c r="E2" s="1182"/>
      <c r="F2" s="1182"/>
      <c r="G2" s="1182"/>
      <c r="H2" s="1182"/>
      <c r="I2" s="1182"/>
      <c r="J2" s="1182"/>
      <c r="K2" s="1182"/>
      <c r="L2" s="1182"/>
      <c r="M2" s="1182"/>
      <c r="N2" s="1182"/>
      <c r="O2" s="1182"/>
      <c r="P2" s="1182"/>
      <c r="Q2" s="1182"/>
      <c r="R2" s="1182"/>
      <c r="S2" s="1182"/>
      <c r="T2" s="1182"/>
      <c r="U2" s="1182"/>
    </row>
    <row r="3" spans="1:21" ht="15" customHeight="1">
      <c r="A3" s="21" t="s">
        <v>3725</v>
      </c>
      <c r="D3" s="4"/>
      <c r="G3" s="1188" t="s">
        <v>5085</v>
      </c>
      <c r="H3" s="1437"/>
      <c r="I3" s="1189" t="s">
        <v>4618</v>
      </c>
      <c r="J3" s="1525" t="str">
        <f>設定!$B$14</f>
        <v>（令和8年4月1日現在）</v>
      </c>
    </row>
    <row r="4" spans="1:21" ht="15" customHeight="1">
      <c r="A4" s="2" t="s">
        <v>6739</v>
      </c>
      <c r="D4" s="4" t="str">
        <f>J3</f>
        <v>（令和8年4月1日現在）</v>
      </c>
      <c r="G4" s="1188"/>
      <c r="H4" s="1437"/>
      <c r="I4" s="1189"/>
      <c r="J4" s="1525"/>
    </row>
    <row r="5" spans="1:21" ht="15" customHeight="1">
      <c r="A5" s="54" t="s">
        <v>97</v>
      </c>
      <c r="B5" s="54" t="s">
        <v>398</v>
      </c>
      <c r="C5" s="54" t="s">
        <v>6740</v>
      </c>
      <c r="D5" s="54" t="s">
        <v>3551</v>
      </c>
      <c r="G5" s="1405"/>
      <c r="H5" s="1192"/>
      <c r="I5" s="1189" t="s">
        <v>4619</v>
      </c>
      <c r="J5" s="1460" t="s">
        <v>5312</v>
      </c>
      <c r="K5" s="1755" t="str">
        <f>HYPERLINK("#", "統計表リンク")</f>
        <v>統計表リンク</v>
      </c>
    </row>
    <row r="6" spans="1:21" ht="15.75" customHeight="1">
      <c r="A6" s="170" t="s">
        <v>3552</v>
      </c>
      <c r="B6" s="1217" t="s">
        <v>3553</v>
      </c>
      <c r="C6" s="1292">
        <v>1028</v>
      </c>
      <c r="D6" s="1293" t="s">
        <v>3554</v>
      </c>
    </row>
    <row r="7" spans="1:21" ht="15.75" customHeight="1">
      <c r="A7" s="170" t="s">
        <v>3555</v>
      </c>
      <c r="B7" s="1217" t="s">
        <v>3556</v>
      </c>
      <c r="C7" s="1292">
        <v>2606</v>
      </c>
      <c r="D7" s="1293" t="s">
        <v>3554</v>
      </c>
    </row>
    <row r="8" spans="1:21" ht="15.75" customHeight="1">
      <c r="A8" s="170" t="s">
        <v>3557</v>
      </c>
      <c r="B8" s="1217" t="s">
        <v>1442</v>
      </c>
      <c r="C8" s="1292">
        <v>19531</v>
      </c>
      <c r="D8" s="1294" t="s">
        <v>3632</v>
      </c>
    </row>
    <row r="9" spans="1:21" ht="15.75" customHeight="1">
      <c r="A9" s="170" t="s">
        <v>3558</v>
      </c>
      <c r="B9" s="1217" t="s">
        <v>3559</v>
      </c>
      <c r="C9" s="1292">
        <v>1016</v>
      </c>
      <c r="D9" s="1293" t="s">
        <v>3560</v>
      </c>
    </row>
    <row r="10" spans="1:21" ht="15.75" customHeight="1">
      <c r="A10" s="33" t="s">
        <v>3696</v>
      </c>
      <c r="B10" s="1217" t="s">
        <v>3561</v>
      </c>
      <c r="C10" s="1292">
        <v>56632</v>
      </c>
      <c r="D10" s="1294" t="s">
        <v>3633</v>
      </c>
    </row>
    <row r="11" spans="1:21" ht="15.75" customHeight="1">
      <c r="A11" s="170" t="s">
        <v>3562</v>
      </c>
      <c r="B11" s="1217" t="s">
        <v>1439</v>
      </c>
      <c r="C11" s="1292">
        <v>16295</v>
      </c>
      <c r="D11" s="1293" t="s">
        <v>3563</v>
      </c>
    </row>
    <row r="12" spans="1:21" ht="15.75" customHeight="1">
      <c r="A12" s="170" t="s">
        <v>3564</v>
      </c>
      <c r="B12" s="1217" t="s">
        <v>3565</v>
      </c>
      <c r="C12" s="1292">
        <v>1705</v>
      </c>
      <c r="D12" s="1293" t="s">
        <v>3563</v>
      </c>
    </row>
    <row r="13" spans="1:21" ht="15.75" customHeight="1">
      <c r="A13" s="170" t="s">
        <v>3566</v>
      </c>
      <c r="B13" s="1217" t="s">
        <v>3567</v>
      </c>
      <c r="C13" s="1292">
        <v>2320</v>
      </c>
      <c r="D13" s="1293" t="s">
        <v>3568</v>
      </c>
    </row>
    <row r="14" spans="1:21" ht="15.75" customHeight="1">
      <c r="A14" s="170" t="s">
        <v>3569</v>
      </c>
      <c r="B14" s="1217" t="s">
        <v>3570</v>
      </c>
      <c r="C14" s="1292">
        <v>1075</v>
      </c>
      <c r="D14" s="1293" t="s">
        <v>3568</v>
      </c>
    </row>
    <row r="15" spans="1:21" ht="15.75" customHeight="1">
      <c r="A15" s="33" t="s">
        <v>3699</v>
      </c>
      <c r="B15" s="1217" t="s">
        <v>3571</v>
      </c>
      <c r="C15" s="1292">
        <v>747</v>
      </c>
      <c r="D15" s="1293" t="s">
        <v>3568</v>
      </c>
    </row>
    <row r="16" spans="1:21" ht="15.75" customHeight="1">
      <c r="A16" s="170" t="s">
        <v>3572</v>
      </c>
      <c r="B16" s="1217" t="s">
        <v>3573</v>
      </c>
      <c r="C16" s="1292">
        <v>988</v>
      </c>
      <c r="D16" s="1293" t="s">
        <v>3574</v>
      </c>
    </row>
    <row r="17" spans="1:4" ht="15.75" customHeight="1">
      <c r="A17" s="170" t="s">
        <v>3575</v>
      </c>
      <c r="B17" s="1217" t="s">
        <v>3576</v>
      </c>
      <c r="C17" s="1292">
        <v>1546</v>
      </c>
      <c r="D17" s="1293" t="s">
        <v>3577</v>
      </c>
    </row>
    <row r="18" spans="1:4" ht="15.75" customHeight="1">
      <c r="A18" s="170" t="s">
        <v>3578</v>
      </c>
      <c r="B18" s="1217" t="s">
        <v>1854</v>
      </c>
      <c r="C18" s="1292">
        <v>1362</v>
      </c>
      <c r="D18" s="1293" t="s">
        <v>3579</v>
      </c>
    </row>
    <row r="19" spans="1:4" ht="15.75" customHeight="1">
      <c r="A19" s="170" t="s">
        <v>3580</v>
      </c>
      <c r="B19" s="1217" t="s">
        <v>1856</v>
      </c>
      <c r="C19" s="1292">
        <v>1823</v>
      </c>
      <c r="D19" s="1293" t="s">
        <v>3579</v>
      </c>
    </row>
    <row r="20" spans="1:4" ht="15.75" customHeight="1">
      <c r="A20" s="170" t="s">
        <v>3581</v>
      </c>
      <c r="B20" s="1217" t="s">
        <v>3582</v>
      </c>
      <c r="C20" s="1292">
        <v>3375</v>
      </c>
      <c r="D20" s="1293" t="s">
        <v>3579</v>
      </c>
    </row>
    <row r="21" spans="1:4" ht="15.75" customHeight="1">
      <c r="A21" s="170" t="s">
        <v>3583</v>
      </c>
      <c r="B21" s="1217" t="s">
        <v>3584</v>
      </c>
      <c r="C21" s="1292">
        <v>9075</v>
      </c>
      <c r="D21" s="1293" t="s">
        <v>3585</v>
      </c>
    </row>
    <row r="22" spans="1:4" ht="24" customHeight="1">
      <c r="A22" s="170" t="s">
        <v>3586</v>
      </c>
      <c r="B22" s="536" t="s">
        <v>3587</v>
      </c>
      <c r="C22" s="1292">
        <v>3117</v>
      </c>
      <c r="D22" s="1293" t="s">
        <v>3585</v>
      </c>
    </row>
    <row r="23" spans="1:4" ht="15.75" customHeight="1">
      <c r="A23" s="170" t="s">
        <v>3588</v>
      </c>
      <c r="B23" s="1217" t="s">
        <v>3589</v>
      </c>
      <c r="C23" s="1292">
        <v>794</v>
      </c>
      <c r="D23" s="1293" t="s">
        <v>3590</v>
      </c>
    </row>
    <row r="24" spans="1:4" ht="15.75" customHeight="1">
      <c r="A24" s="170" t="s">
        <v>3591</v>
      </c>
      <c r="B24" s="1217" t="s">
        <v>3592</v>
      </c>
      <c r="C24" s="1292">
        <v>1629</v>
      </c>
      <c r="D24" s="1293" t="s">
        <v>3590</v>
      </c>
    </row>
    <row r="25" spans="1:4" ht="15.75" customHeight="1">
      <c r="A25" s="170" t="s">
        <v>3593</v>
      </c>
      <c r="B25" s="1217" t="s">
        <v>3594</v>
      </c>
      <c r="C25" s="1292">
        <v>16421</v>
      </c>
      <c r="D25" s="1293" t="s">
        <v>3590</v>
      </c>
    </row>
    <row r="26" spans="1:4" ht="15.75" customHeight="1">
      <c r="A26" s="33" t="s">
        <v>3698</v>
      </c>
      <c r="B26" s="1217" t="s">
        <v>3595</v>
      </c>
      <c r="C26" s="1292">
        <v>3095</v>
      </c>
      <c r="D26" s="1293" t="s">
        <v>3590</v>
      </c>
    </row>
    <row r="27" spans="1:4" ht="15.75" customHeight="1">
      <c r="A27" s="170" t="s">
        <v>3697</v>
      </c>
      <c r="B27" s="1217" t="s">
        <v>3596</v>
      </c>
      <c r="C27" s="1292">
        <v>990</v>
      </c>
      <c r="D27" s="1293" t="s">
        <v>3597</v>
      </c>
    </row>
    <row r="28" spans="1:4" ht="15.75" customHeight="1">
      <c r="A28" s="170" t="s">
        <v>3598</v>
      </c>
      <c r="B28" s="1217" t="s">
        <v>3599</v>
      </c>
      <c r="C28" s="1292">
        <v>29904</v>
      </c>
      <c r="D28" s="1293" t="s">
        <v>3597</v>
      </c>
    </row>
    <row r="29" spans="1:4" ht="15.75" customHeight="1">
      <c r="A29" s="170" t="s">
        <v>3600</v>
      </c>
      <c r="B29" s="1217" t="s">
        <v>3601</v>
      </c>
      <c r="C29" s="1292">
        <v>2224</v>
      </c>
      <c r="D29" s="1293" t="s">
        <v>3602</v>
      </c>
    </row>
    <row r="30" spans="1:4" ht="15.75" customHeight="1">
      <c r="A30" s="170" t="s">
        <v>3603</v>
      </c>
      <c r="B30" s="1217" t="s">
        <v>3604</v>
      </c>
      <c r="C30" s="1292">
        <v>1570</v>
      </c>
      <c r="D30" s="1293" t="s">
        <v>3605</v>
      </c>
    </row>
    <row r="31" spans="1:4" ht="15.75" customHeight="1">
      <c r="A31" s="170" t="s">
        <v>3606</v>
      </c>
      <c r="B31" s="1217" t="s">
        <v>3607</v>
      </c>
      <c r="C31" s="1292">
        <v>1811</v>
      </c>
      <c r="D31" s="1293" t="s">
        <v>3608</v>
      </c>
    </row>
    <row r="32" spans="1:4" ht="15.75" customHeight="1">
      <c r="A32" s="170" t="s">
        <v>3609</v>
      </c>
      <c r="B32" s="1217" t="s">
        <v>1825</v>
      </c>
      <c r="C32" s="1292">
        <v>934</v>
      </c>
      <c r="D32" s="1293" t="s">
        <v>3610</v>
      </c>
    </row>
    <row r="33" spans="1:6" ht="15.75" customHeight="1">
      <c r="A33" s="170" t="s">
        <v>3611</v>
      </c>
      <c r="B33" s="1217" t="s">
        <v>3612</v>
      </c>
      <c r="C33" s="1292">
        <v>7477</v>
      </c>
      <c r="D33" s="1293" t="s">
        <v>3610</v>
      </c>
    </row>
    <row r="34" spans="1:6" ht="15.75" customHeight="1">
      <c r="A34" s="170" t="s">
        <v>3613</v>
      </c>
      <c r="B34" s="1217" t="s">
        <v>3614</v>
      </c>
      <c r="C34" s="1292">
        <v>2547</v>
      </c>
      <c r="D34" s="1293" t="s">
        <v>3615</v>
      </c>
    </row>
    <row r="35" spans="1:6" ht="15.75" customHeight="1">
      <c r="A35" s="170" t="s">
        <v>3616</v>
      </c>
      <c r="B35" s="1217" t="s">
        <v>3617</v>
      </c>
      <c r="C35" s="1292">
        <v>2750</v>
      </c>
      <c r="D35" s="1293" t="s">
        <v>3618</v>
      </c>
    </row>
    <row r="36" spans="1:6" ht="24">
      <c r="A36" s="170" t="s">
        <v>3619</v>
      </c>
      <c r="B36" s="536" t="s">
        <v>3620</v>
      </c>
      <c r="C36" s="1292">
        <v>3931</v>
      </c>
      <c r="D36" s="1293" t="s">
        <v>3618</v>
      </c>
    </row>
    <row r="37" spans="1:6" ht="15.75" customHeight="1">
      <c r="A37" s="170" t="s">
        <v>3621</v>
      </c>
      <c r="B37" s="1217" t="s">
        <v>1809</v>
      </c>
      <c r="C37" s="1292">
        <v>2244</v>
      </c>
      <c r="D37" s="1293" t="s">
        <v>3622</v>
      </c>
    </row>
    <row r="38" spans="1:6" ht="15.75" customHeight="1">
      <c r="A38" s="170" t="s">
        <v>3623</v>
      </c>
      <c r="B38" s="1217" t="s">
        <v>3624</v>
      </c>
      <c r="C38" s="1292">
        <v>1342</v>
      </c>
      <c r="D38" s="1293" t="s">
        <v>3625</v>
      </c>
    </row>
    <row r="39" spans="1:6" ht="15.75" customHeight="1">
      <c r="A39" s="170" t="s">
        <v>3626</v>
      </c>
      <c r="B39" s="1217" t="s">
        <v>3627</v>
      </c>
      <c r="C39" s="1292">
        <v>2623</v>
      </c>
      <c r="D39" s="1293" t="s">
        <v>3625</v>
      </c>
    </row>
    <row r="40" spans="1:6" ht="15.75" customHeight="1">
      <c r="A40" s="13" t="s">
        <v>3700</v>
      </c>
      <c r="B40" s="1217" t="s">
        <v>3628</v>
      </c>
      <c r="C40" s="1292">
        <v>7077</v>
      </c>
      <c r="D40" s="1293" t="s">
        <v>3625</v>
      </c>
    </row>
    <row r="41" spans="1:6" ht="15.75" customHeight="1">
      <c r="A41" s="170" t="s">
        <v>3629</v>
      </c>
      <c r="B41" s="1217" t="s">
        <v>3630</v>
      </c>
      <c r="C41" s="1292">
        <v>1828</v>
      </c>
      <c r="D41" s="1293" t="s">
        <v>3631</v>
      </c>
      <c r="E41" s="1"/>
      <c r="F41" s="686"/>
    </row>
    <row r="42" spans="1:6" ht="15.75" customHeight="1">
      <c r="A42" s="33" t="s">
        <v>6955</v>
      </c>
      <c r="B42" s="1217" t="s">
        <v>6957</v>
      </c>
      <c r="C42" s="1292">
        <v>3602</v>
      </c>
      <c r="D42" s="1293" t="s">
        <v>6958</v>
      </c>
    </row>
    <row r="43" spans="1:6" ht="15.75" customHeight="1">
      <c r="A43" s="170" t="s">
        <v>6956</v>
      </c>
      <c r="B43" s="1217" t="s">
        <v>6959</v>
      </c>
      <c r="C43" s="1292">
        <v>1420</v>
      </c>
      <c r="D43" s="1293" t="s">
        <v>6958</v>
      </c>
      <c r="E43" s="1"/>
      <c r="F43" s="686"/>
    </row>
    <row r="44" spans="1:6" ht="15.75" customHeight="1">
      <c r="A44" s="170" t="s">
        <v>7808</v>
      </c>
      <c r="B44" s="1217" t="s">
        <v>7809</v>
      </c>
      <c r="C44" s="1292">
        <v>2056</v>
      </c>
      <c r="D44" s="1293" t="s">
        <v>7810</v>
      </c>
      <c r="E44" s="1"/>
      <c r="F44" s="686"/>
    </row>
    <row r="45" spans="1:6" ht="15.75" customHeight="1">
      <c r="A45" s="170" t="s">
        <v>8899</v>
      </c>
      <c r="B45" s="1217" t="s">
        <v>8900</v>
      </c>
      <c r="C45" s="1292">
        <v>1029</v>
      </c>
      <c r="D45" s="1293" t="s">
        <v>8901</v>
      </c>
      <c r="E45" s="1"/>
      <c r="F45" s="686"/>
    </row>
    <row r="46" spans="1:6" ht="15" customHeight="1">
      <c r="A46" s="11" t="s">
        <v>6741</v>
      </c>
      <c r="D46" s="4"/>
    </row>
    <row r="47" spans="1:6" ht="15" customHeight="1">
      <c r="A47" s="11" t="s">
        <v>6742</v>
      </c>
      <c r="B47" s="10"/>
    </row>
    <row r="48" spans="1:6" ht="15" customHeight="1">
      <c r="A48" s="11" t="s">
        <v>6743</v>
      </c>
    </row>
    <row r="49" spans="4:4" ht="15" customHeight="1">
      <c r="D49" s="4" t="s">
        <v>7226</v>
      </c>
    </row>
    <row r="50" spans="4:4" ht="20.149999999999999" customHeight="1"/>
    <row r="51" spans="4:4" ht="20.149999999999999" customHeight="1"/>
    <row r="52" spans="4:4" ht="20.149999999999999" customHeight="1"/>
  </sheetData>
  <sheetProtection algorithmName="SHA-512" hashValue="eSxqyJK9kOG/RouHQDiWa6BkJ7B3WuX9vCun5sS80dH9Feph+/QEu5h9RANLvE0lsOmTaEV6Jz5hhicngDDT4g==" saltValue="l7HoMM25MZDDuYk6Nkm74w==" spinCount="100000" sheet="1" objects="1" scenarios="1"/>
  <customSheetViews>
    <customSheetView guid="{0048CC1A-5574-4F72-829A-CCCEAA565538}" showPageBreaks="1" printArea="1" view="pageBreakPreview" topLeftCell="A19">
      <selection activeCell="A2" sqref="A2:B2"/>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printArea="1" view="pageBreakPreview" topLeftCell="A19">
      <selection activeCell="A2" sqref="A2:B2"/>
      <pageMargins left="0.78740157480314965" right="0.78740157480314965" top="0.98425196850393704" bottom="0.98425196850393704" header="0.51181102362204722" footer="0.51181102362204722"/>
      <printOptions horizontalCentered="1"/>
      <headerFooter alignWithMargins="0"/>
    </customSheetView>
  </customSheetViews>
  <mergeCells count="2">
    <mergeCell ref="A1:B1"/>
    <mergeCell ref="A2:B2"/>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B46"/>
  <sheetViews>
    <sheetView view="pageBreakPreview" topLeftCell="E1" zoomScaleNormal="100" zoomScaleSheetLayoutView="100" workbookViewId="0">
      <selection activeCell="AB29" sqref="AB29"/>
    </sheetView>
  </sheetViews>
  <sheetFormatPr defaultColWidth="9" defaultRowHeight="18" customHeight="1"/>
  <cols>
    <col min="1" max="1" width="8.58203125" style="189" customWidth="1"/>
    <col min="2" max="2" width="10.58203125" style="189" customWidth="1"/>
    <col min="3" max="5" width="8.58203125" style="189" customWidth="1"/>
    <col min="6" max="10" width="9.08203125" style="189" customWidth="1"/>
    <col min="11" max="11" width="5.4140625" style="63" customWidth="1"/>
    <col min="12" max="12" width="13.33203125" style="63" hidden="1" customWidth="1"/>
    <col min="13" max="18" width="10.58203125" style="63" hidden="1" customWidth="1"/>
    <col min="19" max="28" width="9" style="63" hidden="1" customWidth="1"/>
    <col min="29" max="16384" width="9" style="63"/>
  </cols>
  <sheetData>
    <row r="1" spans="1:21"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row>
    <row r="2" spans="1:21" s="109" customFormat="1" ht="19.5"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row>
    <row r="3" spans="1:21" ht="15" customHeight="1">
      <c r="A3" s="21" t="s">
        <v>3726</v>
      </c>
      <c r="B3" s="2"/>
      <c r="C3" s="2"/>
      <c r="D3" s="2"/>
      <c r="E3" s="63"/>
      <c r="F3" s="21" t="s">
        <v>3727</v>
      </c>
      <c r="G3" s="2"/>
      <c r="H3" s="2"/>
      <c r="I3" s="2"/>
      <c r="J3" s="63"/>
      <c r="L3" s="1188" t="s">
        <v>5225</v>
      </c>
      <c r="M3" s="1437"/>
      <c r="N3" s="1189" t="s">
        <v>4618</v>
      </c>
      <c r="O3" s="1525" t="str">
        <f>設定!$B$14</f>
        <v>（令和8年4月1日現在）</v>
      </c>
    </row>
    <row r="4" spans="1:21" ht="15" customHeight="1">
      <c r="A4" s="2"/>
      <c r="B4" s="2"/>
      <c r="C4" s="2"/>
      <c r="D4" s="4" t="str">
        <f>O3</f>
        <v>（令和8年4月1日現在）</v>
      </c>
      <c r="E4" s="63"/>
      <c r="F4" s="2"/>
      <c r="G4" s="2"/>
      <c r="H4" s="2"/>
      <c r="I4" s="4" t="str">
        <f>O8</f>
        <v>（令和8年4月1日現在）</v>
      </c>
      <c r="J4" s="63"/>
      <c r="L4" s="1405"/>
      <c r="M4" s="1192"/>
      <c r="N4" s="1189" t="s">
        <v>4619</v>
      </c>
      <c r="O4" s="1460" t="s">
        <v>5313</v>
      </c>
      <c r="P4" s="1755" t="str">
        <f>HYPERLINK("#", "統計表リンク")</f>
        <v>統計表リンク</v>
      </c>
    </row>
    <row r="5" spans="1:21" ht="15" customHeight="1">
      <c r="A5" s="2810" t="s">
        <v>1463</v>
      </c>
      <c r="B5" s="2899"/>
      <c r="C5" s="1241" t="s">
        <v>1460</v>
      </c>
      <c r="D5" s="1970">
        <f>M6</f>
        <v>283560</v>
      </c>
      <c r="E5" s="63"/>
      <c r="F5" s="2782" t="s">
        <v>1462</v>
      </c>
      <c r="G5" s="2782"/>
      <c r="H5" s="2782"/>
      <c r="I5" s="1215">
        <f>M11</f>
        <v>23</v>
      </c>
      <c r="J5" s="63"/>
      <c r="L5" s="1422" t="s">
        <v>4981</v>
      </c>
      <c r="M5" s="1478" t="s">
        <v>6125</v>
      </c>
      <c r="N5" s="1478" t="s">
        <v>6126</v>
      </c>
      <c r="O5" s="1478" t="s">
        <v>6127</v>
      </c>
      <c r="P5" s="1478" t="s">
        <v>6128</v>
      </c>
      <c r="Q5" s="1478" t="s">
        <v>6129</v>
      </c>
      <c r="R5" s="1478" t="s">
        <v>6130</v>
      </c>
      <c r="S5" s="1478" t="s">
        <v>6131</v>
      </c>
    </row>
    <row r="6" spans="1:21" ht="15" customHeight="1">
      <c r="A6" s="2810" t="s">
        <v>1461</v>
      </c>
      <c r="B6" s="2899"/>
      <c r="C6" s="1241" t="s">
        <v>1460</v>
      </c>
      <c r="D6" s="1970">
        <f>N6</f>
        <v>186470</v>
      </c>
      <c r="E6" s="63"/>
      <c r="F6" s="2780" t="s">
        <v>1459</v>
      </c>
      <c r="G6" s="2780"/>
      <c r="H6" s="2780"/>
      <c r="I6" s="1215">
        <f>N11</f>
        <v>96</v>
      </c>
      <c r="J6" s="63"/>
      <c r="L6" s="1422" t="s">
        <v>6071</v>
      </c>
      <c r="M6" s="1883">
        <v>283560</v>
      </c>
      <c r="N6" s="1883">
        <v>186470</v>
      </c>
      <c r="O6" s="1883">
        <v>112068</v>
      </c>
      <c r="P6" s="1883">
        <v>52720</v>
      </c>
      <c r="Q6" s="1883">
        <v>160</v>
      </c>
      <c r="R6" s="1883">
        <v>23868</v>
      </c>
      <c r="S6" s="1883">
        <v>776</v>
      </c>
    </row>
    <row r="7" spans="1:21" ht="15" customHeight="1">
      <c r="A7" s="2810" t="s">
        <v>1458</v>
      </c>
      <c r="B7" s="2899"/>
      <c r="C7" s="1241" t="s">
        <v>1457</v>
      </c>
      <c r="D7" s="1970">
        <f>O6</f>
        <v>112068</v>
      </c>
      <c r="E7" s="63"/>
      <c r="F7" s="2"/>
      <c r="G7" s="2"/>
      <c r="H7" s="2"/>
      <c r="I7" s="4" t="s">
        <v>7227</v>
      </c>
      <c r="J7" s="63"/>
      <c r="K7" s="2"/>
      <c r="S7" s="2"/>
      <c r="T7" s="2"/>
    </row>
    <row r="8" spans="1:21" ht="15" customHeight="1">
      <c r="A8" s="2810" t="s">
        <v>1456</v>
      </c>
      <c r="B8" s="2899"/>
      <c r="C8" s="1241" t="s">
        <v>1452</v>
      </c>
      <c r="D8" s="1970">
        <f>P6</f>
        <v>52720</v>
      </c>
      <c r="E8" s="63"/>
      <c r="F8" s="63"/>
      <c r="G8" s="63"/>
      <c r="H8" s="63"/>
      <c r="I8" s="63"/>
      <c r="J8" s="63"/>
      <c r="K8" s="2"/>
      <c r="L8" s="1188" t="s">
        <v>5227</v>
      </c>
      <c r="M8" s="1437"/>
      <c r="N8" s="1189" t="s">
        <v>4618</v>
      </c>
      <c r="O8" s="1525" t="str">
        <f>設定!$B$14</f>
        <v>（令和8年4月1日現在）</v>
      </c>
      <c r="S8" s="2"/>
      <c r="T8" s="2"/>
    </row>
    <row r="9" spans="1:21" ht="15" customHeight="1">
      <c r="A9" s="2810" t="s">
        <v>1455</v>
      </c>
      <c r="B9" s="2899"/>
      <c r="C9" s="1241" t="s">
        <v>1454</v>
      </c>
      <c r="D9" s="1970">
        <f>Q6</f>
        <v>160</v>
      </c>
      <c r="E9" s="63"/>
      <c r="F9" s="63"/>
      <c r="G9" s="63"/>
      <c r="H9" s="63"/>
      <c r="I9" s="63"/>
      <c r="J9" s="63"/>
      <c r="K9" s="2"/>
      <c r="L9" s="1405"/>
      <c r="M9" s="1192"/>
      <c r="N9" s="1189" t="s">
        <v>4619</v>
      </c>
      <c r="O9" s="1460" t="s">
        <v>5555</v>
      </c>
      <c r="P9" s="1755" t="str">
        <f>HYPERLINK("#", "統計表リンク")</f>
        <v>統計表リンク</v>
      </c>
      <c r="S9" s="2"/>
      <c r="T9" s="2"/>
    </row>
    <row r="10" spans="1:21" ht="15" customHeight="1">
      <c r="A10" s="2810" t="s">
        <v>1453</v>
      </c>
      <c r="B10" s="2899"/>
      <c r="C10" s="1241" t="s">
        <v>1452</v>
      </c>
      <c r="D10" s="1970">
        <f>R6</f>
        <v>23868</v>
      </c>
      <c r="E10" s="63"/>
      <c r="F10" s="63"/>
      <c r="G10" s="63"/>
      <c r="H10" s="63"/>
      <c r="I10" s="63"/>
      <c r="J10" s="63"/>
      <c r="K10" s="2"/>
      <c r="L10" s="1397"/>
      <c r="M10" s="1422" t="s">
        <v>6132</v>
      </c>
      <c r="N10" s="1397" t="s">
        <v>6133</v>
      </c>
      <c r="S10" s="2"/>
      <c r="T10" s="2"/>
    </row>
    <row r="11" spans="1:21" s="2" customFormat="1" ht="15" customHeight="1">
      <c r="A11" s="2810" t="s">
        <v>1451</v>
      </c>
      <c r="B11" s="2899"/>
      <c r="C11" s="1241" t="s">
        <v>1450</v>
      </c>
      <c r="D11" s="1970">
        <f>S6</f>
        <v>776</v>
      </c>
      <c r="E11" s="1" t="s">
        <v>1449</v>
      </c>
      <c r="L11" s="1422" t="s">
        <v>4910</v>
      </c>
      <c r="M11" s="1883">
        <v>23</v>
      </c>
      <c r="N11" s="1883">
        <v>96</v>
      </c>
      <c r="O11" s="63"/>
      <c r="P11" s="63"/>
      <c r="Q11" s="63"/>
      <c r="R11" s="63"/>
    </row>
    <row r="12" spans="1:21" ht="15" customHeight="1">
      <c r="A12" s="63"/>
      <c r="B12" s="63"/>
      <c r="C12" s="63"/>
      <c r="D12" s="63"/>
      <c r="E12" s="63"/>
      <c r="F12" s="63"/>
      <c r="G12" s="63"/>
      <c r="H12" s="63"/>
      <c r="I12" s="63"/>
      <c r="J12" s="63"/>
      <c r="K12" s="2"/>
      <c r="S12" s="2"/>
      <c r="T12" s="2"/>
      <c r="U12" s="2"/>
    </row>
    <row r="13" spans="1:21" s="2" customFormat="1" ht="15" customHeight="1">
      <c r="A13" s="21" t="s">
        <v>3728</v>
      </c>
      <c r="L13" s="1188" t="s">
        <v>5228</v>
      </c>
      <c r="M13" s="1437"/>
      <c r="N13" s="1189" t="s">
        <v>4618</v>
      </c>
      <c r="O13" s="1525" t="str">
        <f>設定!$B$14</f>
        <v>（令和8年4月1日現在）</v>
      </c>
    </row>
    <row r="14" spans="1:21" s="2" customFormat="1" ht="15" customHeight="1">
      <c r="A14" s="98" t="s">
        <v>1448</v>
      </c>
      <c r="F14" s="98" t="s">
        <v>1447</v>
      </c>
      <c r="L14" s="1405"/>
      <c r="M14" s="1192"/>
      <c r="N14" s="1189" t="s">
        <v>4619</v>
      </c>
      <c r="O14" s="1460" t="s">
        <v>5314</v>
      </c>
      <c r="P14" s="1755" t="str">
        <f>HYPERLINK("#", "統計表リンク")</f>
        <v>統計表リンク</v>
      </c>
    </row>
    <row r="15" spans="1:21" s="2" customFormat="1" ht="15" customHeight="1">
      <c r="A15" s="11" t="s">
        <v>1446</v>
      </c>
      <c r="B15" s="11"/>
      <c r="C15" s="11"/>
      <c r="D15" s="4" t="str">
        <f>O13</f>
        <v>（令和8年4月1日現在）</v>
      </c>
      <c r="J15" s="4" t="str">
        <f>O13</f>
        <v>（令和8年4月1日現在）</v>
      </c>
      <c r="L15" s="1891" t="s">
        <v>5746</v>
      </c>
      <c r="M15" s="1891" t="s">
        <v>6134</v>
      </c>
    </row>
    <row r="16" spans="1:21" s="2" customFormat="1" ht="15" customHeight="1">
      <c r="A16" s="2894" t="s">
        <v>399</v>
      </c>
      <c r="B16" s="2894"/>
      <c r="C16" s="2894"/>
      <c r="D16" s="1216" t="s">
        <v>1445</v>
      </c>
      <c r="F16" s="3976" t="s">
        <v>399</v>
      </c>
      <c r="G16" s="3977"/>
      <c r="H16" s="3978"/>
      <c r="I16" s="2958" t="s">
        <v>398</v>
      </c>
      <c r="J16" s="2958"/>
      <c r="L16" s="2348" t="s">
        <v>4814</v>
      </c>
      <c r="M16" s="2003">
        <v>48700</v>
      </c>
    </row>
    <row r="17" spans="1:21" s="2" customFormat="1" ht="15" customHeight="1">
      <c r="A17" s="2782" t="s">
        <v>1444</v>
      </c>
      <c r="B17" s="2782"/>
      <c r="C17" s="2782"/>
      <c r="D17" s="1970">
        <f>M16</f>
        <v>48700</v>
      </c>
      <c r="F17" s="3980" t="s">
        <v>1443</v>
      </c>
      <c r="G17" s="3981"/>
      <c r="H17" s="3982"/>
      <c r="I17" s="3983" t="s">
        <v>1442</v>
      </c>
      <c r="J17" s="3983"/>
      <c r="L17" s="2348" t="s">
        <v>6135</v>
      </c>
      <c r="M17" s="2003">
        <v>33300</v>
      </c>
    </row>
    <row r="18" spans="1:21" s="2" customFormat="1" ht="15" customHeight="1">
      <c r="A18" s="2782" t="s">
        <v>1441</v>
      </c>
      <c r="B18" s="2782"/>
      <c r="C18" s="2782"/>
      <c r="D18" s="1970">
        <f>M17</f>
        <v>33300</v>
      </c>
      <c r="F18" s="3980" t="s">
        <v>1440</v>
      </c>
      <c r="G18" s="3981"/>
      <c r="H18" s="3982"/>
      <c r="I18" s="3983" t="s">
        <v>1439</v>
      </c>
      <c r="J18" s="3983"/>
      <c r="L18" s="2348" t="s">
        <v>7571</v>
      </c>
      <c r="M18" s="2003">
        <v>1500</v>
      </c>
    </row>
    <row r="19" spans="1:21" s="2" customFormat="1" ht="15" customHeight="1">
      <c r="A19" s="2784" t="s">
        <v>1438</v>
      </c>
      <c r="B19" s="2784"/>
      <c r="C19" s="2784"/>
      <c r="D19" s="1970">
        <f t="shared" ref="D19:D21" si="0">M18</f>
        <v>1500</v>
      </c>
      <c r="F19" s="3984" t="s">
        <v>4413</v>
      </c>
      <c r="G19" s="2905"/>
      <c r="H19" s="3985"/>
      <c r="I19" s="3983" t="s">
        <v>4414</v>
      </c>
      <c r="J19" s="3983"/>
      <c r="L19" s="2348" t="s">
        <v>6136</v>
      </c>
      <c r="M19" s="2003">
        <v>1500</v>
      </c>
    </row>
    <row r="20" spans="1:21" s="2" customFormat="1" ht="15" customHeight="1">
      <c r="A20" s="2784" t="s">
        <v>1437</v>
      </c>
      <c r="B20" s="2784"/>
      <c r="C20" s="2784"/>
      <c r="D20" s="1970">
        <f t="shared" si="0"/>
        <v>1500</v>
      </c>
      <c r="F20" s="3980" t="s">
        <v>1436</v>
      </c>
      <c r="G20" s="3981"/>
      <c r="H20" s="3982"/>
      <c r="I20" s="3983" t="s">
        <v>4415</v>
      </c>
      <c r="J20" s="3983"/>
      <c r="L20" s="2348" t="s">
        <v>6137</v>
      </c>
      <c r="M20" s="2003">
        <v>100</v>
      </c>
    </row>
    <row r="21" spans="1:21" s="2" customFormat="1" ht="15" customHeight="1">
      <c r="A21" s="2784" t="s">
        <v>1435</v>
      </c>
      <c r="B21" s="2784"/>
      <c r="C21" s="2784"/>
      <c r="D21" s="1970">
        <f t="shared" si="0"/>
        <v>100</v>
      </c>
      <c r="F21" s="3980" t="s">
        <v>1434</v>
      </c>
      <c r="G21" s="3981"/>
      <c r="H21" s="3982"/>
      <c r="I21" s="3983" t="s">
        <v>1433</v>
      </c>
      <c r="J21" s="3983"/>
    </row>
    <row r="22" spans="1:21" s="2" customFormat="1" ht="15" customHeight="1">
      <c r="D22" s="4" t="s">
        <v>7227</v>
      </c>
      <c r="F22" s="3979"/>
      <c r="G22" s="3979"/>
      <c r="H22" s="3979"/>
      <c r="J22" s="4" t="s">
        <v>7227</v>
      </c>
      <c r="K22" s="676"/>
      <c r="S22" s="78"/>
      <c r="T22" s="78"/>
    </row>
    <row r="23" spans="1:21" s="2" customFormat="1" ht="15" customHeight="1">
      <c r="K23" s="161"/>
      <c r="S23" s="63"/>
      <c r="T23" s="63"/>
    </row>
    <row r="24" spans="1:21" s="2" customFormat="1" ht="15" customHeight="1">
      <c r="A24" s="21" t="s">
        <v>3634</v>
      </c>
      <c r="K24" s="63"/>
      <c r="L24" s="1188" t="s">
        <v>5230</v>
      </c>
      <c r="M24" s="1437"/>
      <c r="N24" s="1189" t="s">
        <v>4618</v>
      </c>
      <c r="O24" s="1525" t="str">
        <f>設定!$B$14</f>
        <v>（令和8年4月1日現在）</v>
      </c>
    </row>
    <row r="25" spans="1:21" s="2" customFormat="1" ht="15" customHeight="1">
      <c r="A25" s="2" t="s">
        <v>3635</v>
      </c>
      <c r="D25" s="4" t="str">
        <f>O24</f>
        <v>（令和8年4月1日現在）</v>
      </c>
      <c r="K25" s="63"/>
      <c r="L25" s="1405"/>
      <c r="M25" s="1192"/>
      <c r="N25" s="1189" t="s">
        <v>4619</v>
      </c>
      <c r="O25" s="1460" t="s">
        <v>5315</v>
      </c>
      <c r="P25" s="1755" t="str">
        <f>HYPERLINK("#", "統計表リンク")</f>
        <v>統計表リンク</v>
      </c>
    </row>
    <row r="26" spans="1:21" s="2" customFormat="1" ht="25" customHeight="1">
      <c r="A26" s="1245" t="s">
        <v>3642</v>
      </c>
      <c r="B26" s="678" t="s">
        <v>3636</v>
      </c>
      <c r="C26" s="678" t="s">
        <v>3643</v>
      </c>
      <c r="D26" s="678" t="s">
        <v>3889</v>
      </c>
      <c r="K26" s="63"/>
      <c r="L26" s="1479" t="s">
        <v>4981</v>
      </c>
      <c r="M26" s="1971" t="s">
        <v>6143</v>
      </c>
      <c r="N26" s="1972" t="s">
        <v>6144</v>
      </c>
      <c r="O26" s="1971" t="s">
        <v>6145</v>
      </c>
    </row>
    <row r="27" spans="1:21" s="2" customFormat="1" ht="15" customHeight="1">
      <c r="A27" s="1244" t="s">
        <v>262</v>
      </c>
      <c r="B27" s="48">
        <f>M27</f>
        <v>76</v>
      </c>
      <c r="C27" s="576">
        <f>N27</f>
        <v>73</v>
      </c>
      <c r="D27" s="576">
        <f>O27</f>
        <v>35</v>
      </c>
      <c r="E27" s="2" t="s">
        <v>7227</v>
      </c>
      <c r="K27" s="63"/>
      <c r="L27" s="1949" t="s">
        <v>6071</v>
      </c>
      <c r="M27" s="1518">
        <v>76</v>
      </c>
      <c r="N27" s="1518">
        <v>73</v>
      </c>
      <c r="O27" s="1518">
        <v>35</v>
      </c>
    </row>
    <row r="28" spans="1:21" s="2" customFormat="1" ht="15" customHeight="1">
      <c r="K28" s="63"/>
    </row>
    <row r="29" spans="1:21" ht="15" customHeight="1">
      <c r="A29" s="3975" t="s">
        <v>3731</v>
      </c>
      <c r="B29" s="3975"/>
      <c r="C29" s="3975"/>
      <c r="D29" s="3975"/>
      <c r="E29" s="3975"/>
      <c r="F29" s="3975"/>
      <c r="G29" s="3975"/>
      <c r="H29" s="3975"/>
      <c r="I29" s="3975"/>
      <c r="J29" s="3975"/>
      <c r="L29" s="2"/>
    </row>
    <row r="30" spans="1:21" s="2" customFormat="1" ht="15" customHeight="1">
      <c r="K30" s="63"/>
      <c r="L30" s="78"/>
    </row>
    <row r="31" spans="1:21" s="2" customFormat="1" ht="15" customHeight="1">
      <c r="K31" s="63"/>
      <c r="L31" s="1437"/>
      <c r="M31" s="1437"/>
      <c r="N31" s="78"/>
      <c r="O31" s="78"/>
      <c r="P31" s="78"/>
      <c r="Q31" s="78"/>
      <c r="R31" s="78"/>
      <c r="S31" s="63"/>
      <c r="T31" s="63"/>
      <c r="U31" s="63"/>
    </row>
    <row r="32" spans="1:21" s="78" customFormat="1" ht="18" customHeight="1">
      <c r="A32" s="269" t="s">
        <v>3896</v>
      </c>
      <c r="B32" s="269"/>
      <c r="C32" s="269"/>
      <c r="D32" s="269"/>
      <c r="E32" s="269"/>
      <c r="F32" s="269"/>
      <c r="G32" s="269"/>
      <c r="H32" s="269"/>
      <c r="I32" s="269"/>
      <c r="J32" s="269"/>
      <c r="K32" s="63"/>
      <c r="L32" s="272"/>
      <c r="M32" s="199"/>
      <c r="S32" s="63"/>
      <c r="T32" s="63"/>
      <c r="U32" s="63"/>
    </row>
    <row r="33" spans="1:28" ht="18" customHeight="1">
      <c r="A33" s="192" t="s">
        <v>1329</v>
      </c>
      <c r="E33" s="196" t="str">
        <f>O33</f>
        <v>（令和8年4月1日現在）</v>
      </c>
      <c r="L33" s="1188" t="s">
        <v>5292</v>
      </c>
      <c r="M33" s="1437"/>
      <c r="N33" s="1189" t="s">
        <v>4618</v>
      </c>
      <c r="O33" s="1525" t="str">
        <f>設定!$B$14</f>
        <v>（令和8年4月1日現在）</v>
      </c>
    </row>
    <row r="34" spans="1:28" ht="25" customHeight="1">
      <c r="A34" s="3628" t="s">
        <v>398</v>
      </c>
      <c r="B34" s="3986"/>
      <c r="C34" s="579" t="s">
        <v>802</v>
      </c>
      <c r="D34" s="580" t="s">
        <v>396</v>
      </c>
      <c r="E34" s="675" t="s">
        <v>753</v>
      </c>
      <c r="H34" s="63"/>
      <c r="I34" s="63"/>
      <c r="J34" s="63"/>
      <c r="L34" s="1405"/>
      <c r="M34" s="1192"/>
      <c r="N34" s="1189" t="s">
        <v>4619</v>
      </c>
      <c r="O34" s="1460" t="s">
        <v>5316</v>
      </c>
      <c r="P34" s="1755" t="str">
        <f>HYPERLINK("#", "統計表リンク")</f>
        <v>統計表リンク</v>
      </c>
    </row>
    <row r="35" spans="1:28" ht="18" customHeight="1">
      <c r="A35" s="3987" t="s">
        <v>1328</v>
      </c>
      <c r="B35" s="3988"/>
      <c r="C35" s="1365" t="s">
        <v>4493</v>
      </c>
      <c r="D35" s="1367" t="s">
        <v>4494</v>
      </c>
      <c r="E35" s="673">
        <v>866.16</v>
      </c>
      <c r="F35" s="672" t="s">
        <v>1317</v>
      </c>
      <c r="H35" s="63"/>
      <c r="I35" s="63"/>
      <c r="J35" s="63"/>
    </row>
    <row r="36" spans="1:28" ht="18" customHeight="1">
      <c r="A36" s="255"/>
      <c r="B36" s="255"/>
      <c r="C36" s="255"/>
      <c r="D36" s="255"/>
      <c r="E36" s="218"/>
      <c r="F36" s="255"/>
      <c r="G36" s="218"/>
      <c r="H36" s="671"/>
      <c r="I36" s="671"/>
      <c r="J36" s="671"/>
      <c r="K36" s="1247"/>
    </row>
    <row r="37" spans="1:28" ht="18" customHeight="1">
      <c r="A37" s="192" t="s">
        <v>1327</v>
      </c>
      <c r="J37" s="196" t="str">
        <f>O37</f>
        <v>（令和7年度）</v>
      </c>
      <c r="L37" s="1188" t="s">
        <v>5234</v>
      </c>
      <c r="M37" s="1437"/>
      <c r="N37" s="1189" t="s">
        <v>4618</v>
      </c>
      <c r="O37" s="1525" t="str">
        <f>設定!$B$11</f>
        <v>（令和7年度）</v>
      </c>
    </row>
    <row r="38" spans="1:28" ht="18" customHeight="1">
      <c r="A38" s="3238" t="s">
        <v>101</v>
      </c>
      <c r="B38" s="3238"/>
      <c r="C38" s="3644" t="s">
        <v>1326</v>
      </c>
      <c r="D38" s="3644" t="s">
        <v>1325</v>
      </c>
      <c r="E38" s="3644" t="s">
        <v>1324</v>
      </c>
      <c r="F38" s="3238" t="s">
        <v>1323</v>
      </c>
      <c r="G38" s="3238"/>
      <c r="H38" s="3238"/>
      <c r="I38" s="3238"/>
      <c r="J38" s="3238"/>
      <c r="L38" s="1405"/>
      <c r="M38" s="1192"/>
      <c r="N38" s="1189" t="s">
        <v>4619</v>
      </c>
      <c r="O38" s="1460" t="s">
        <v>6475</v>
      </c>
      <c r="P38" s="1755" t="str">
        <f>HYPERLINK("#", "統計表リンク")</f>
        <v>統計表リンク</v>
      </c>
    </row>
    <row r="39" spans="1:28" ht="18" customHeight="1">
      <c r="A39" s="3238"/>
      <c r="B39" s="3238"/>
      <c r="C39" s="3644"/>
      <c r="D39" s="3644"/>
      <c r="E39" s="3644"/>
      <c r="F39" s="313" t="s">
        <v>3644</v>
      </c>
      <c r="G39" s="313" t="s">
        <v>3645</v>
      </c>
      <c r="H39" s="313" t="s">
        <v>1322</v>
      </c>
      <c r="I39" s="313" t="s">
        <v>1321</v>
      </c>
      <c r="J39" s="313" t="s">
        <v>1320</v>
      </c>
      <c r="L39" s="2855" t="s">
        <v>507</v>
      </c>
      <c r="M39" s="2855" t="s">
        <v>5592</v>
      </c>
      <c r="N39" s="2855"/>
      <c r="O39" s="2855" t="s">
        <v>1323</v>
      </c>
      <c r="P39" s="2855"/>
      <c r="Q39" s="2855"/>
      <c r="R39" s="2855"/>
      <c r="S39" s="2855"/>
      <c r="T39" s="2855"/>
      <c r="U39" s="2855"/>
      <c r="V39" s="2855"/>
      <c r="W39" s="2855"/>
      <c r="X39" s="2855"/>
      <c r="Y39" s="2855" t="s">
        <v>6138</v>
      </c>
      <c r="Z39" s="2855"/>
      <c r="AA39" s="2855" t="s">
        <v>2935</v>
      </c>
      <c r="AB39" s="2855"/>
    </row>
    <row r="40" spans="1:28" ht="18" customHeight="1">
      <c r="A40" s="3235" t="s">
        <v>1318</v>
      </c>
      <c r="B40" s="3235"/>
      <c r="C40" s="576">
        <f>Y42</f>
        <v>351</v>
      </c>
      <c r="D40" s="576">
        <f>AA42</f>
        <v>3</v>
      </c>
      <c r="E40" s="576">
        <f>M42</f>
        <v>33</v>
      </c>
      <c r="F40" s="576">
        <f>O42</f>
        <v>18</v>
      </c>
      <c r="G40" s="576">
        <f>Q42</f>
        <v>6</v>
      </c>
      <c r="H40" s="576">
        <f>S42</f>
        <v>24</v>
      </c>
      <c r="I40" s="576">
        <f>U42</f>
        <v>3</v>
      </c>
      <c r="J40" s="576" t="str">
        <f>W42</f>
        <v>-</v>
      </c>
      <c r="L40" s="2855"/>
      <c r="M40" s="2855"/>
      <c r="N40" s="2855"/>
      <c r="O40" s="2855" t="s">
        <v>6139</v>
      </c>
      <c r="P40" s="2855"/>
      <c r="Q40" s="2855" t="s">
        <v>6140</v>
      </c>
      <c r="R40" s="2855"/>
      <c r="S40" s="2855" t="s">
        <v>5595</v>
      </c>
      <c r="T40" s="2855"/>
      <c r="U40" s="2855" t="s">
        <v>6141</v>
      </c>
      <c r="V40" s="2855"/>
      <c r="W40" s="2855" t="s">
        <v>6142</v>
      </c>
      <c r="X40" s="2855"/>
      <c r="Y40" s="2855"/>
      <c r="Z40" s="2855"/>
      <c r="AA40" s="2855"/>
      <c r="AB40" s="2855"/>
    </row>
    <row r="41" spans="1:28" ht="18" customHeight="1">
      <c r="A41" s="3235" t="s">
        <v>1319</v>
      </c>
      <c r="B41" s="3235"/>
      <c r="C41" s="576">
        <f>Z42</f>
        <v>3756</v>
      </c>
      <c r="D41" s="376">
        <f>AB42</f>
        <v>10</v>
      </c>
      <c r="E41" s="576">
        <f>N42</f>
        <v>2859</v>
      </c>
      <c r="F41" s="576">
        <f>P42</f>
        <v>135</v>
      </c>
      <c r="G41" s="576">
        <f>R42</f>
        <v>29</v>
      </c>
      <c r="H41" s="576">
        <f>T42</f>
        <v>65</v>
      </c>
      <c r="I41" s="576">
        <f>V42</f>
        <v>50</v>
      </c>
      <c r="J41" s="376" t="str">
        <f>X42</f>
        <v>-</v>
      </c>
      <c r="L41" s="2855"/>
      <c r="M41" s="1422" t="s">
        <v>1288</v>
      </c>
      <c r="N41" s="1422" t="s">
        <v>436</v>
      </c>
      <c r="O41" s="1422" t="s">
        <v>1288</v>
      </c>
      <c r="P41" s="1422" t="s">
        <v>436</v>
      </c>
      <c r="Q41" s="1422" t="s">
        <v>1288</v>
      </c>
      <c r="R41" s="1422" t="s">
        <v>436</v>
      </c>
      <c r="S41" s="1422" t="s">
        <v>1288</v>
      </c>
      <c r="T41" s="1422" t="s">
        <v>436</v>
      </c>
      <c r="U41" s="1422" t="s">
        <v>1288</v>
      </c>
      <c r="V41" s="1422" t="s">
        <v>436</v>
      </c>
      <c r="W41" s="1422" t="s">
        <v>1288</v>
      </c>
      <c r="X41" s="1422" t="s">
        <v>436</v>
      </c>
      <c r="Y41" s="1422" t="s">
        <v>1288</v>
      </c>
      <c r="Z41" s="1422" t="s">
        <v>436</v>
      </c>
      <c r="AA41" s="1422" t="s">
        <v>1288</v>
      </c>
      <c r="AB41" s="1422" t="s">
        <v>436</v>
      </c>
    </row>
    <row r="42" spans="1:28" ht="18" customHeight="1">
      <c r="A42" s="189" t="s">
        <v>5446</v>
      </c>
      <c r="L42" s="1422" t="s">
        <v>6071</v>
      </c>
      <c r="M42" s="1876">
        <v>33</v>
      </c>
      <c r="N42" s="1876">
        <v>2859</v>
      </c>
      <c r="O42" s="1876">
        <v>18</v>
      </c>
      <c r="P42" s="1876">
        <v>135</v>
      </c>
      <c r="Q42" s="1876">
        <v>6</v>
      </c>
      <c r="R42" s="1876">
        <v>29</v>
      </c>
      <c r="S42" s="1876">
        <v>24</v>
      </c>
      <c r="T42" s="1876">
        <v>65</v>
      </c>
      <c r="U42" s="1876">
        <v>3</v>
      </c>
      <c r="V42" s="1876">
        <v>50</v>
      </c>
      <c r="W42" s="1876" t="s">
        <v>4191</v>
      </c>
      <c r="X42" s="1876" t="s">
        <v>4191</v>
      </c>
      <c r="Y42" s="1876">
        <v>351</v>
      </c>
      <c r="Z42" s="1876">
        <v>3756</v>
      </c>
      <c r="AA42" s="1876">
        <v>3</v>
      </c>
      <c r="AB42" s="1876">
        <v>10</v>
      </c>
    </row>
    <row r="43" spans="1:28" ht="18" customHeight="1">
      <c r="A43" s="189" t="s">
        <v>5447</v>
      </c>
      <c r="J43" s="259" t="s">
        <v>1317</v>
      </c>
    </row>
    <row r="44" spans="1:28" ht="18" customHeight="1">
      <c r="J44" s="63"/>
    </row>
    <row r="45" spans="1:28" ht="18" customHeight="1">
      <c r="A45" s="3975" t="s">
        <v>4162</v>
      </c>
      <c r="B45" s="3975"/>
      <c r="C45" s="3975"/>
      <c r="D45" s="3975"/>
      <c r="E45" s="3975"/>
      <c r="F45" s="3975"/>
      <c r="G45" s="3975"/>
      <c r="H45" s="3975"/>
      <c r="I45" s="3975"/>
      <c r="J45" s="3975"/>
      <c r="L45" s="1246"/>
      <c r="M45" s="1246"/>
    </row>
    <row r="46" spans="1:28" ht="18" customHeight="1">
      <c r="I46" s="63"/>
      <c r="J46" s="63"/>
    </row>
  </sheetData>
  <sheetProtection algorithmName="SHA-512" hashValue="pXuFivUbeyXuOHIw/1C7kaQzncAQ+e7n3aiN/gVDVrGi2G4y2yCzNqkF005DahxJGb7v3GhxSPK5qNRbCktZVw==" saltValue="KWP3UCVuSz+DAK1V5ax3aA==" spinCount="100000" sheet="1" objects="1" scenarios="1"/>
  <customSheetViews>
    <customSheetView guid="{0048CC1A-5574-4F72-829A-CCCEAA565538}" showPageBreaks="1" fitToPage="1" printArea="1" view="pageBreakPreview" topLeftCell="A4">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4">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s>
  <mergeCells count="51">
    <mergeCell ref="A1:D1"/>
    <mergeCell ref="A2:D2"/>
    <mergeCell ref="A45:J45"/>
    <mergeCell ref="F38:J38"/>
    <mergeCell ref="A41:B41"/>
    <mergeCell ref="A40:B40"/>
    <mergeCell ref="A34:B34"/>
    <mergeCell ref="A35:B35"/>
    <mergeCell ref="A38:B39"/>
    <mergeCell ref="C38:C39"/>
    <mergeCell ref="D38:D39"/>
    <mergeCell ref="E38:E39"/>
    <mergeCell ref="I16:J16"/>
    <mergeCell ref="A17:C17"/>
    <mergeCell ref="F17:H17"/>
    <mergeCell ref="I17:J17"/>
    <mergeCell ref="F21:H21"/>
    <mergeCell ref="I21:J21"/>
    <mergeCell ref="A18:C18"/>
    <mergeCell ref="F18:H18"/>
    <mergeCell ref="I18:J18"/>
    <mergeCell ref="A19:C19"/>
    <mergeCell ref="F19:H19"/>
    <mergeCell ref="I19:J19"/>
    <mergeCell ref="A21:C21"/>
    <mergeCell ref="A5:B5"/>
    <mergeCell ref="F5:H5"/>
    <mergeCell ref="A6:B6"/>
    <mergeCell ref="F6:H6"/>
    <mergeCell ref="A29:J29"/>
    <mergeCell ref="A8:B8"/>
    <mergeCell ref="A9:B9"/>
    <mergeCell ref="A10:B10"/>
    <mergeCell ref="A11:B11"/>
    <mergeCell ref="A7:B7"/>
    <mergeCell ref="F16:H16"/>
    <mergeCell ref="A16:C16"/>
    <mergeCell ref="F22:H22"/>
    <mergeCell ref="A20:C20"/>
    <mergeCell ref="F20:H20"/>
    <mergeCell ref="I20:J20"/>
    <mergeCell ref="AA39:AB40"/>
    <mergeCell ref="Y39:Z40"/>
    <mergeCell ref="W40:X40"/>
    <mergeCell ref="U40:V40"/>
    <mergeCell ref="S40:T40"/>
    <mergeCell ref="Q40:R40"/>
    <mergeCell ref="O40:P40"/>
    <mergeCell ref="L39:L41"/>
    <mergeCell ref="M39:N40"/>
    <mergeCell ref="O39:X39"/>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Z54"/>
  <sheetViews>
    <sheetView view="pageBreakPreview" zoomScaleNormal="100" zoomScaleSheetLayoutView="100" workbookViewId="0">
      <selection activeCell="S9" sqref="S9"/>
    </sheetView>
  </sheetViews>
  <sheetFormatPr defaultColWidth="9" defaultRowHeight="18.75" customHeight="1"/>
  <cols>
    <col min="1" max="1" width="17.58203125" style="63" customWidth="1"/>
    <col min="2" max="2" width="11.58203125" style="63" customWidth="1"/>
    <col min="3" max="8" width="10.08203125" style="63" customWidth="1"/>
    <col min="9" max="9" width="5.25" style="161" customWidth="1"/>
    <col min="10" max="16" width="10.58203125" style="63" hidden="1" customWidth="1"/>
    <col min="17" max="17" width="9" style="63" hidden="1" customWidth="1"/>
    <col min="18"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6.5" customHeight="1">
      <c r="A3" s="110" t="s">
        <v>3897</v>
      </c>
    </row>
    <row r="4" spans="1:26" ht="16.5" customHeight="1">
      <c r="A4" s="110" t="s">
        <v>1525</v>
      </c>
      <c r="E4" s="68" t="str">
        <f>M4</f>
        <v>（令和8年4月1日現在）</v>
      </c>
      <c r="J4" s="1188" t="s">
        <v>5242</v>
      </c>
      <c r="K4" s="1437"/>
      <c r="L4" s="1189" t="s">
        <v>4618</v>
      </c>
      <c r="M4" s="1525" t="str">
        <f>設定!$B$14</f>
        <v>（令和8年4月1日現在）</v>
      </c>
      <c r="O4" s="604" t="s">
        <v>5453</v>
      </c>
      <c r="P4" s="1674" t="str">
        <f>設定!$B$6&amp;設定!$C$5&amp;設定!$A$11</f>
        <v>令和7年度</v>
      </c>
    </row>
    <row r="5" spans="1:26" ht="15" customHeight="1">
      <c r="A5" s="1255" t="s">
        <v>101</v>
      </c>
      <c r="B5" s="716" t="s">
        <v>825</v>
      </c>
      <c r="C5" s="715" t="s">
        <v>1509</v>
      </c>
      <c r="D5" s="715" t="s">
        <v>1524</v>
      </c>
      <c r="E5" s="1255" t="s">
        <v>364</v>
      </c>
      <c r="F5" s="161"/>
      <c r="J5" s="1405"/>
      <c r="K5" s="1192"/>
      <c r="L5" s="1189" t="s">
        <v>4619</v>
      </c>
      <c r="M5" s="1460" t="s">
        <v>5317</v>
      </c>
      <c r="N5" s="1755" t="str">
        <f>HYPERLINK("#", "統計表リンク")</f>
        <v>統計表リンク</v>
      </c>
    </row>
    <row r="6" spans="1:26" ht="15" customHeight="1">
      <c r="A6" s="3238" t="s">
        <v>468</v>
      </c>
      <c r="B6" s="3238"/>
      <c r="C6" s="1175">
        <f>L7</f>
        <v>1035754</v>
      </c>
      <c r="D6" s="700">
        <f>M7</f>
        <v>6586783</v>
      </c>
      <c r="E6" s="103"/>
      <c r="F6" s="161"/>
      <c r="J6" s="1422" t="s">
        <v>101</v>
      </c>
      <c r="K6" s="1422" t="s">
        <v>825</v>
      </c>
      <c r="L6" s="1422" t="s">
        <v>1103</v>
      </c>
      <c r="M6" s="1422" t="s">
        <v>1371</v>
      </c>
    </row>
    <row r="7" spans="1:26" ht="15" customHeight="1">
      <c r="A7" s="4000" t="s">
        <v>1523</v>
      </c>
      <c r="B7" s="1295" t="s">
        <v>262</v>
      </c>
      <c r="C7" s="1175">
        <f t="shared" ref="C7:C16" si="0">L8</f>
        <v>690716</v>
      </c>
      <c r="D7" s="700">
        <f t="shared" ref="D7:D16" si="1">M8</f>
        <v>4522853</v>
      </c>
      <c r="E7" s="1147"/>
      <c r="F7" s="161"/>
      <c r="I7" s="119"/>
      <c r="J7" s="3650" t="s">
        <v>814</v>
      </c>
      <c r="K7" s="2831"/>
      <c r="L7" s="1883">
        <v>1035754</v>
      </c>
      <c r="M7" s="1883">
        <v>6586783</v>
      </c>
    </row>
    <row r="8" spans="1:26" ht="15" customHeight="1">
      <c r="A8" s="4000"/>
      <c r="B8" s="714" t="s">
        <v>1522</v>
      </c>
      <c r="C8" s="1175">
        <f t="shared" si="0"/>
        <v>481</v>
      </c>
      <c r="D8" s="700">
        <f t="shared" si="1"/>
        <v>4941</v>
      </c>
      <c r="E8" s="706"/>
      <c r="F8" s="161"/>
      <c r="H8" s="119"/>
      <c r="I8" s="119"/>
      <c r="J8" s="3653" t="s">
        <v>6146</v>
      </c>
      <c r="K8" s="1422" t="s">
        <v>4910</v>
      </c>
      <c r="L8" s="1883">
        <v>690716</v>
      </c>
      <c r="M8" s="1883">
        <v>4522853</v>
      </c>
    </row>
    <row r="9" spans="1:26" ht="15" customHeight="1">
      <c r="A9" s="4000"/>
      <c r="B9" s="714" t="s">
        <v>1521</v>
      </c>
      <c r="C9" s="1175">
        <f t="shared" si="0"/>
        <v>690112</v>
      </c>
      <c r="D9" s="700">
        <f t="shared" si="1"/>
        <v>4516337</v>
      </c>
      <c r="E9" s="706"/>
      <c r="F9" s="161"/>
      <c r="H9" s="119"/>
      <c r="I9" s="119"/>
      <c r="J9" s="3989"/>
      <c r="K9" s="1422" t="s">
        <v>6147</v>
      </c>
      <c r="L9" s="1883">
        <v>481</v>
      </c>
      <c r="M9" s="1883">
        <v>4941</v>
      </c>
    </row>
    <row r="10" spans="1:26" ht="15" customHeight="1">
      <c r="A10" s="4000"/>
      <c r="B10" s="714" t="s">
        <v>1520</v>
      </c>
      <c r="C10" s="1175" t="str">
        <f t="shared" si="0"/>
        <v>-</v>
      </c>
      <c r="D10" s="700">
        <f t="shared" si="1"/>
        <v>1332</v>
      </c>
      <c r="E10" s="706" t="s">
        <v>1518</v>
      </c>
      <c r="F10" s="161"/>
      <c r="H10" s="119"/>
      <c r="I10" s="119"/>
      <c r="J10" s="3989"/>
      <c r="K10" s="1422" t="s">
        <v>6148</v>
      </c>
      <c r="L10" s="1883">
        <v>690112</v>
      </c>
      <c r="M10" s="1883">
        <v>4516337</v>
      </c>
    </row>
    <row r="11" spans="1:26" ht="15" customHeight="1">
      <c r="A11" s="4001"/>
      <c r="B11" s="713" t="s">
        <v>1519</v>
      </c>
      <c r="C11" s="1175">
        <f t="shared" si="0"/>
        <v>123</v>
      </c>
      <c r="D11" s="700">
        <f t="shared" si="1"/>
        <v>243</v>
      </c>
      <c r="E11" s="712">
        <f>ROUND((D7-D11)/D7,4)</f>
        <v>0.99990000000000001</v>
      </c>
      <c r="F11" s="161"/>
      <c r="H11" s="119"/>
      <c r="J11" s="3989"/>
      <c r="K11" s="1422" t="s">
        <v>6149</v>
      </c>
      <c r="L11" s="1883" t="s">
        <v>4191</v>
      </c>
      <c r="M11" s="1883">
        <v>1332</v>
      </c>
    </row>
    <row r="12" spans="1:26" ht="15" customHeight="1">
      <c r="A12" s="711" t="s">
        <v>1517</v>
      </c>
      <c r="B12" s="710"/>
      <c r="C12" s="1175">
        <f t="shared" si="0"/>
        <v>22340</v>
      </c>
      <c r="D12" s="700">
        <f t="shared" si="1"/>
        <v>67646</v>
      </c>
      <c r="E12" s="709"/>
      <c r="F12" s="161"/>
      <c r="J12" s="3654"/>
      <c r="K12" s="1422" t="s">
        <v>6150</v>
      </c>
      <c r="L12" s="1883">
        <v>123</v>
      </c>
      <c r="M12" s="1883">
        <v>243</v>
      </c>
    </row>
    <row r="13" spans="1:26" ht="15" customHeight="1">
      <c r="A13" s="708" t="s">
        <v>1516</v>
      </c>
      <c r="B13" s="707"/>
      <c r="C13" s="1175">
        <f t="shared" si="0"/>
        <v>17148</v>
      </c>
      <c r="D13" s="700">
        <f t="shared" si="1"/>
        <v>64006</v>
      </c>
      <c r="E13" s="706"/>
      <c r="F13" s="161"/>
      <c r="J13" s="3650" t="s">
        <v>6151</v>
      </c>
      <c r="K13" s="2831"/>
      <c r="L13" s="1883">
        <v>22340</v>
      </c>
      <c r="M13" s="1883">
        <v>67646</v>
      </c>
    </row>
    <row r="14" spans="1:26" ht="15" customHeight="1">
      <c r="A14" s="708" t="s">
        <v>1515</v>
      </c>
      <c r="B14" s="707"/>
      <c r="C14" s="1175">
        <f t="shared" si="0"/>
        <v>253275</v>
      </c>
      <c r="D14" s="700">
        <f t="shared" si="1"/>
        <v>905961</v>
      </c>
      <c r="E14" s="706"/>
      <c r="F14" s="161"/>
      <c r="J14" s="3650" t="s">
        <v>6152</v>
      </c>
      <c r="K14" s="2831"/>
      <c r="L14" s="1883">
        <v>17148</v>
      </c>
      <c r="M14" s="1883">
        <v>64006</v>
      </c>
    </row>
    <row r="15" spans="1:26" ht="15" customHeight="1">
      <c r="A15" s="705" t="s">
        <v>1495</v>
      </c>
      <c r="B15" s="704" t="s">
        <v>1514</v>
      </c>
      <c r="C15" s="1175">
        <f t="shared" si="0"/>
        <v>44195</v>
      </c>
      <c r="D15" s="700">
        <f t="shared" si="1"/>
        <v>799601</v>
      </c>
      <c r="E15" s="701" t="s">
        <v>1512</v>
      </c>
      <c r="F15" s="235" t="s">
        <v>3907</v>
      </c>
      <c r="J15" s="3650" t="s">
        <v>6153</v>
      </c>
      <c r="K15" s="2831"/>
      <c r="L15" s="1883">
        <v>253275</v>
      </c>
      <c r="M15" s="1883">
        <v>905961</v>
      </c>
    </row>
    <row r="16" spans="1:26" ht="15" customHeight="1">
      <c r="A16" s="703" t="s">
        <v>1494</v>
      </c>
      <c r="B16" s="702" t="s">
        <v>1513</v>
      </c>
      <c r="C16" s="1175">
        <f t="shared" si="0"/>
        <v>8080</v>
      </c>
      <c r="D16" s="700">
        <f t="shared" si="1"/>
        <v>226716</v>
      </c>
      <c r="E16" s="699">
        <f>ROUND((D6-D12-D14)/34.8/1000/1000,4)</f>
        <v>0.1613</v>
      </c>
      <c r="F16" s="63" t="s">
        <v>3908</v>
      </c>
      <c r="J16" s="1422" t="s">
        <v>6154</v>
      </c>
      <c r="K16" s="1478" t="s">
        <v>6155</v>
      </c>
      <c r="L16" s="1883">
        <v>44195</v>
      </c>
      <c r="M16" s="1883">
        <v>799601</v>
      </c>
    </row>
    <row r="17" spans="1:17" ht="15" customHeight="1">
      <c r="A17" s="397" t="str">
        <f>"注１：国道、都道の延長・面積は、東京都道路現況調書"&amp;P4&amp;"版(建設局道路管理部刊)を引用。"</f>
        <v>注１：国道、都道の延長・面積は、東京都道路現況調書令和7年度版(建設局道路管理部刊)を引用。</v>
      </c>
      <c r="B17" s="397"/>
      <c r="C17" s="397"/>
      <c r="D17" s="397"/>
      <c r="E17" s="397"/>
      <c r="F17" s="161"/>
      <c r="J17" s="1422" t="s">
        <v>6156</v>
      </c>
      <c r="K17" s="1422" t="s">
        <v>6157</v>
      </c>
      <c r="L17" s="1883">
        <v>8080</v>
      </c>
      <c r="M17" s="1883">
        <v>226716</v>
      </c>
    </row>
    <row r="18" spans="1:17" ht="15" customHeight="1">
      <c r="A18" s="189" t="s">
        <v>5450</v>
      </c>
      <c r="B18" s="189"/>
      <c r="C18" s="189"/>
      <c r="D18" s="189"/>
      <c r="E18" s="196"/>
    </row>
    <row r="19" spans="1:17" ht="15" customHeight="1">
      <c r="A19" s="189"/>
      <c r="B19" s="189"/>
      <c r="C19" s="189"/>
      <c r="D19" s="189"/>
      <c r="E19" s="189"/>
    </row>
    <row r="20" spans="1:17" ht="16.5" customHeight="1">
      <c r="A20" s="110" t="s">
        <v>1511</v>
      </c>
      <c r="F20" s="68" t="str">
        <f>M20</f>
        <v>（令和8年4月1日現在）</v>
      </c>
      <c r="J20" s="1188" t="s">
        <v>5244</v>
      </c>
      <c r="K20" s="1437"/>
      <c r="L20" s="1189" t="s">
        <v>4618</v>
      </c>
      <c r="M20" s="1525" t="str">
        <f>設定!$B$14</f>
        <v>（令和8年4月1日現在）</v>
      </c>
    </row>
    <row r="21" spans="1:17" ht="15" customHeight="1">
      <c r="A21" s="146" t="s">
        <v>101</v>
      </c>
      <c r="B21" s="147" t="s">
        <v>825</v>
      </c>
      <c r="C21" s="2824" t="s">
        <v>1510</v>
      </c>
      <c r="D21" s="2824"/>
      <c r="E21" s="698" t="s">
        <v>1509</v>
      </c>
      <c r="F21" s="340" t="s">
        <v>1492</v>
      </c>
      <c r="J21" s="1405"/>
      <c r="K21" s="1192"/>
      <c r="L21" s="1189" t="s">
        <v>4619</v>
      </c>
      <c r="M21" s="1460" t="s">
        <v>5318</v>
      </c>
      <c r="N21" s="1755" t="str">
        <f>HYPERLINK("#", "統計表リンク")</f>
        <v>統計表リンク</v>
      </c>
    </row>
    <row r="22" spans="1:17" ht="15" customHeight="1">
      <c r="A22" s="4002" t="s">
        <v>262</v>
      </c>
      <c r="B22" s="4003"/>
      <c r="C22" s="696">
        <f>L23</f>
        <v>60</v>
      </c>
      <c r="D22" s="695">
        <f>M23</f>
        <v>20</v>
      </c>
      <c r="E22" s="135">
        <f>N23</f>
        <v>8649.7000000000007</v>
      </c>
      <c r="F22" s="692">
        <f>O23</f>
        <v>107732.5</v>
      </c>
      <c r="J22" s="1422" t="s">
        <v>101</v>
      </c>
      <c r="K22" s="1422" t="s">
        <v>825</v>
      </c>
      <c r="L22" s="3650" t="s">
        <v>1510</v>
      </c>
      <c r="M22" s="2831"/>
      <c r="N22" s="1422" t="s">
        <v>1103</v>
      </c>
      <c r="O22" s="1422" t="s">
        <v>1371</v>
      </c>
    </row>
    <row r="23" spans="1:17" ht="15" customHeight="1">
      <c r="A23" s="4004" t="s">
        <v>1496</v>
      </c>
      <c r="B23" s="697" t="s">
        <v>262</v>
      </c>
      <c r="C23" s="696">
        <f t="shared" ref="C23:C27" si="2">L24</f>
        <v>24</v>
      </c>
      <c r="D23" s="695">
        <f t="shared" ref="D23:D27" si="3">M24</f>
        <v>2</v>
      </c>
      <c r="E23" s="135">
        <f>N24</f>
        <v>2132.6999999999998</v>
      </c>
      <c r="F23" s="692">
        <f t="shared" ref="F23:F27" si="4">O24</f>
        <v>18140.5</v>
      </c>
      <c r="J23" s="3650" t="s">
        <v>814</v>
      </c>
      <c r="K23" s="2831"/>
      <c r="L23" s="1883">
        <v>60</v>
      </c>
      <c r="M23" s="1973">
        <v>20</v>
      </c>
      <c r="N23" s="1883">
        <v>8649.7000000000007</v>
      </c>
      <c r="O23" s="1883">
        <v>107732.5</v>
      </c>
    </row>
    <row r="24" spans="1:17" ht="15" customHeight="1">
      <c r="A24" s="4005"/>
      <c r="B24" s="144" t="s">
        <v>1508</v>
      </c>
      <c r="C24" s="696">
        <f t="shared" si="2"/>
        <v>9</v>
      </c>
      <c r="D24" s="695">
        <f t="shared" si="3"/>
        <v>2</v>
      </c>
      <c r="E24" s="135">
        <f>N25</f>
        <v>1658</v>
      </c>
      <c r="F24" s="692">
        <f t="shared" si="4"/>
        <v>13636.6</v>
      </c>
      <c r="J24" s="3653" t="s">
        <v>6146</v>
      </c>
      <c r="K24" s="1422" t="s">
        <v>4910</v>
      </c>
      <c r="L24" s="1883">
        <v>24</v>
      </c>
      <c r="M24" s="1973">
        <v>2</v>
      </c>
      <c r="N24" s="1883">
        <v>2132.6999999999998</v>
      </c>
      <c r="O24" s="1883">
        <v>18140.5</v>
      </c>
    </row>
    <row r="25" spans="1:17" ht="15" customHeight="1">
      <c r="A25" s="4006"/>
      <c r="B25" s="178" t="s">
        <v>1507</v>
      </c>
      <c r="C25" s="696">
        <f t="shared" si="2"/>
        <v>15</v>
      </c>
      <c r="D25" s="695" t="str">
        <f t="shared" si="3"/>
        <v>(-)</v>
      </c>
      <c r="E25" s="135">
        <f>N26</f>
        <v>474.7</v>
      </c>
      <c r="F25" s="692">
        <f t="shared" si="4"/>
        <v>4503.8999999999996</v>
      </c>
      <c r="J25" s="3989"/>
      <c r="K25" s="1422" t="s">
        <v>6158</v>
      </c>
      <c r="L25" s="1883">
        <v>9</v>
      </c>
      <c r="M25" s="1973">
        <v>2</v>
      </c>
      <c r="N25" s="1883">
        <v>1658</v>
      </c>
      <c r="O25" s="1883">
        <v>13636.6</v>
      </c>
    </row>
    <row r="26" spans="1:17" ht="15" customHeight="1">
      <c r="A26" s="688" t="s">
        <v>1495</v>
      </c>
      <c r="B26" s="144" t="s">
        <v>1506</v>
      </c>
      <c r="C26" s="696">
        <f t="shared" si="2"/>
        <v>16</v>
      </c>
      <c r="D26" s="695">
        <f t="shared" si="3"/>
        <v>10</v>
      </c>
      <c r="E26" s="135">
        <f>N27</f>
        <v>4287</v>
      </c>
      <c r="F26" s="692">
        <f t="shared" si="4"/>
        <v>59947</v>
      </c>
      <c r="G26" s="1308"/>
      <c r="J26" s="3654"/>
      <c r="K26" s="1478" t="s">
        <v>6159</v>
      </c>
      <c r="L26" s="1883">
        <v>15</v>
      </c>
      <c r="M26" s="1973" t="s">
        <v>4416</v>
      </c>
      <c r="N26" s="1883">
        <v>474.7</v>
      </c>
      <c r="O26" s="1883">
        <v>4503.8999999999996</v>
      </c>
    </row>
    <row r="27" spans="1:17" ht="15" customHeight="1">
      <c r="A27" s="688" t="s">
        <v>1494</v>
      </c>
      <c r="B27" s="144" t="s">
        <v>1506</v>
      </c>
      <c r="C27" s="696">
        <f t="shared" si="2"/>
        <v>20</v>
      </c>
      <c r="D27" s="695">
        <f t="shared" si="3"/>
        <v>8</v>
      </c>
      <c r="E27" s="135">
        <f>N28</f>
        <v>2230</v>
      </c>
      <c r="F27" s="692">
        <f t="shared" si="4"/>
        <v>29645</v>
      </c>
      <c r="J27" s="1422" t="s">
        <v>6154</v>
      </c>
      <c r="K27" s="1422" t="s">
        <v>6160</v>
      </c>
      <c r="L27" s="1883">
        <v>16</v>
      </c>
      <c r="M27" s="1973">
        <v>10</v>
      </c>
      <c r="N27" s="1883">
        <v>4287</v>
      </c>
      <c r="O27" s="1883">
        <v>59947</v>
      </c>
    </row>
    <row r="28" spans="1:17" ht="15" customHeight="1">
      <c r="A28" s="63" t="s">
        <v>6860</v>
      </c>
      <c r="D28" s="4007" t="s">
        <v>9202</v>
      </c>
      <c r="E28" s="4007"/>
      <c r="F28" s="4007"/>
      <c r="J28" s="1422" t="s">
        <v>6156</v>
      </c>
      <c r="K28" s="1422" t="s">
        <v>6160</v>
      </c>
      <c r="L28" s="1883">
        <v>20</v>
      </c>
      <c r="M28" s="1973">
        <v>8</v>
      </c>
      <c r="N28" s="1883">
        <v>2230</v>
      </c>
      <c r="O28" s="1883">
        <v>29645</v>
      </c>
    </row>
    <row r="29" spans="1:17" ht="15" customHeight="1"/>
    <row r="30" spans="1:17" ht="16.5" customHeight="1">
      <c r="A30" s="110" t="s">
        <v>1505</v>
      </c>
      <c r="G30" s="694"/>
      <c r="H30" s="68" t="str">
        <f>M30</f>
        <v>（令和8年4月1日現在）</v>
      </c>
      <c r="I30" s="160"/>
      <c r="J30" s="1188" t="s">
        <v>5303</v>
      </c>
      <c r="K30" s="1437"/>
      <c r="L30" s="1189" t="s">
        <v>4618</v>
      </c>
      <c r="M30" s="1525" t="str">
        <f>設定!$B$14</f>
        <v>（令和8年4月1日現在）</v>
      </c>
    </row>
    <row r="31" spans="1:17" ht="15" customHeight="1">
      <c r="A31" s="3736" t="s">
        <v>101</v>
      </c>
      <c r="B31" s="3996" t="s">
        <v>1504</v>
      </c>
      <c r="C31" s="3998" t="s">
        <v>1503</v>
      </c>
      <c r="D31" s="3743" t="s">
        <v>1502</v>
      </c>
      <c r="E31" s="3437"/>
      <c r="F31" s="3743" t="s">
        <v>1501</v>
      </c>
      <c r="G31" s="3738"/>
      <c r="H31" s="4008"/>
      <c r="I31" s="162"/>
      <c r="J31" s="1405"/>
      <c r="K31" s="1192"/>
      <c r="L31" s="1189" t="s">
        <v>4619</v>
      </c>
      <c r="M31" s="1460" t="s">
        <v>6161</v>
      </c>
      <c r="N31" s="1755" t="str">
        <f>HYPERLINK("#", "統計表リンク")</f>
        <v>統計表リンク</v>
      </c>
    </row>
    <row r="32" spans="1:17" ht="15" customHeight="1">
      <c r="A32" s="3737"/>
      <c r="B32" s="3997"/>
      <c r="C32" s="3999"/>
      <c r="D32" s="301" t="s">
        <v>1500</v>
      </c>
      <c r="E32" s="301" t="s">
        <v>1499</v>
      </c>
      <c r="F32" s="301" t="s">
        <v>468</v>
      </c>
      <c r="G32" s="301" t="s">
        <v>1498</v>
      </c>
      <c r="H32" s="301" t="s">
        <v>1497</v>
      </c>
      <c r="I32" s="162"/>
      <c r="J32" s="3653" t="s">
        <v>5597</v>
      </c>
      <c r="K32" s="3653" t="s">
        <v>6162</v>
      </c>
      <c r="L32" s="3990" t="s">
        <v>6163</v>
      </c>
      <c r="M32" s="3650" t="s">
        <v>6164</v>
      </c>
      <c r="N32" s="2831"/>
      <c r="O32" s="3650" t="s">
        <v>6165</v>
      </c>
      <c r="P32" s="2830"/>
      <c r="Q32" s="2831"/>
    </row>
    <row r="33" spans="1:17" ht="15" customHeight="1">
      <c r="A33" s="301" t="s">
        <v>468</v>
      </c>
      <c r="B33" s="687">
        <f>K34</f>
        <v>3489</v>
      </c>
      <c r="C33" s="687">
        <f t="shared" ref="C33:H36" si="5">L34</f>
        <v>187436</v>
      </c>
      <c r="D33" s="687">
        <f t="shared" si="5"/>
        <v>1475</v>
      </c>
      <c r="E33" s="687">
        <f>N34</f>
        <v>1342</v>
      </c>
      <c r="F33" s="687">
        <f t="shared" si="5"/>
        <v>30173</v>
      </c>
      <c r="G33" s="687">
        <f t="shared" si="5"/>
        <v>29471</v>
      </c>
      <c r="H33" s="687">
        <f t="shared" si="5"/>
        <v>702</v>
      </c>
      <c r="J33" s="3654"/>
      <c r="K33" s="3654"/>
      <c r="L33" s="3991"/>
      <c r="M33" s="1422" t="s">
        <v>1500</v>
      </c>
      <c r="N33" s="1422" t="s">
        <v>1499</v>
      </c>
      <c r="O33" s="1422" t="s">
        <v>6166</v>
      </c>
      <c r="P33" s="1422" t="s">
        <v>1498</v>
      </c>
      <c r="Q33" s="1422" t="s">
        <v>1497</v>
      </c>
    </row>
    <row r="34" spans="1:17" ht="15" customHeight="1">
      <c r="A34" s="688" t="s">
        <v>1496</v>
      </c>
      <c r="B34" s="687">
        <f t="shared" ref="B34:B36" si="6">K35</f>
        <v>3338</v>
      </c>
      <c r="C34" s="687">
        <f t="shared" si="5"/>
        <v>131402</v>
      </c>
      <c r="D34" s="687">
        <f t="shared" si="5"/>
        <v>813</v>
      </c>
      <c r="E34" s="687">
        <f>N35</f>
        <v>1342</v>
      </c>
      <c r="F34" s="687">
        <f t="shared" si="5"/>
        <v>26507</v>
      </c>
      <c r="G34" s="687">
        <f t="shared" si="5"/>
        <v>26394</v>
      </c>
      <c r="H34" s="687">
        <f t="shared" si="5"/>
        <v>113</v>
      </c>
      <c r="I34" s="693"/>
      <c r="J34" s="1422" t="s">
        <v>4910</v>
      </c>
      <c r="K34" s="1883">
        <v>3489</v>
      </c>
      <c r="L34" s="1883">
        <v>187436</v>
      </c>
      <c r="M34" s="1883">
        <v>1475</v>
      </c>
      <c r="N34" s="1883">
        <v>1342</v>
      </c>
      <c r="O34" s="1883">
        <v>30173</v>
      </c>
      <c r="P34" s="1883">
        <v>29471</v>
      </c>
      <c r="Q34" s="1883">
        <v>702</v>
      </c>
    </row>
    <row r="35" spans="1:17" ht="15" customHeight="1">
      <c r="A35" s="688" t="s">
        <v>1495</v>
      </c>
      <c r="B35" s="687">
        <f t="shared" si="6"/>
        <v>148</v>
      </c>
      <c r="C35" s="687">
        <f t="shared" si="5"/>
        <v>49504</v>
      </c>
      <c r="D35" s="687">
        <f t="shared" si="5"/>
        <v>440</v>
      </c>
      <c r="E35" s="687" t="str">
        <f>N36</f>
        <v>-</v>
      </c>
      <c r="F35" s="687">
        <f t="shared" si="5"/>
        <v>3191</v>
      </c>
      <c r="G35" s="687">
        <f t="shared" si="5"/>
        <v>2713</v>
      </c>
      <c r="H35" s="687">
        <f t="shared" si="5"/>
        <v>478</v>
      </c>
      <c r="J35" s="1422" t="s">
        <v>6167</v>
      </c>
      <c r="K35" s="1883">
        <v>3338</v>
      </c>
      <c r="L35" s="1883">
        <v>131402</v>
      </c>
      <c r="M35" s="1883">
        <v>813</v>
      </c>
      <c r="N35" s="1883">
        <v>1342</v>
      </c>
      <c r="O35" s="1883">
        <v>26507</v>
      </c>
      <c r="P35" s="1883">
        <v>26394</v>
      </c>
      <c r="Q35" s="1883">
        <v>113</v>
      </c>
    </row>
    <row r="36" spans="1:17" ht="15" customHeight="1">
      <c r="A36" s="688" t="s">
        <v>1494</v>
      </c>
      <c r="B36" s="687">
        <f t="shared" si="6"/>
        <v>3</v>
      </c>
      <c r="C36" s="687">
        <f t="shared" si="5"/>
        <v>6530</v>
      </c>
      <c r="D36" s="687">
        <f t="shared" si="5"/>
        <v>222</v>
      </c>
      <c r="E36" s="687" t="str">
        <f>N37</f>
        <v>-</v>
      </c>
      <c r="F36" s="687">
        <f t="shared" si="5"/>
        <v>475</v>
      </c>
      <c r="G36" s="687">
        <f t="shared" si="5"/>
        <v>364</v>
      </c>
      <c r="H36" s="687">
        <f t="shared" si="5"/>
        <v>111</v>
      </c>
      <c r="J36" s="1422" t="s">
        <v>6168</v>
      </c>
      <c r="K36" s="1883">
        <v>148</v>
      </c>
      <c r="L36" s="1883">
        <v>49504</v>
      </c>
      <c r="M36" s="1883">
        <v>440</v>
      </c>
      <c r="N36" s="1883" t="s">
        <v>4191</v>
      </c>
      <c r="O36" s="1883">
        <v>3191</v>
      </c>
      <c r="P36" s="1883">
        <v>2713</v>
      </c>
      <c r="Q36" s="1883">
        <v>478</v>
      </c>
    </row>
    <row r="37" spans="1:17" ht="15" customHeight="1">
      <c r="G37" s="691"/>
      <c r="H37" s="690" t="s">
        <v>1493</v>
      </c>
      <c r="I37" s="160"/>
      <c r="J37" s="1422" t="s">
        <v>6169</v>
      </c>
      <c r="K37" s="1883">
        <v>3</v>
      </c>
      <c r="L37" s="1883">
        <v>6530</v>
      </c>
      <c r="M37" s="1883">
        <v>222</v>
      </c>
      <c r="N37" s="1883" t="s">
        <v>4191</v>
      </c>
      <c r="O37" s="1883">
        <v>475</v>
      </c>
      <c r="P37" s="1883">
        <v>364</v>
      </c>
      <c r="Q37" s="1883">
        <v>111</v>
      </c>
    </row>
    <row r="38" spans="1:17" ht="15" customHeight="1">
      <c r="G38" s="149"/>
      <c r="H38" s="160"/>
      <c r="I38" s="160"/>
    </row>
    <row r="39" spans="1:17" ht="16.5" customHeight="1">
      <c r="A39" s="110" t="s">
        <v>2213</v>
      </c>
      <c r="D39" s="21" t="s">
        <v>3913</v>
      </c>
      <c r="E39" s="2"/>
      <c r="F39" s="2"/>
      <c r="G39" s="2"/>
      <c r="I39" s="63"/>
      <c r="J39" s="1188" t="s">
        <v>5250</v>
      </c>
      <c r="K39" s="1437"/>
      <c r="L39" s="1189" t="s">
        <v>4618</v>
      </c>
      <c r="M39" s="1525" t="str">
        <f>設定!$B$14</f>
        <v>（令和8年4月1日現在）</v>
      </c>
    </row>
    <row r="40" spans="1:17" ht="15" customHeight="1">
      <c r="A40" s="63" t="s">
        <v>5410</v>
      </c>
      <c r="B40" s="69" t="str">
        <f>M39</f>
        <v>（令和8年4月1日現在）</v>
      </c>
      <c r="D40" s="63" t="s">
        <v>3909</v>
      </c>
      <c r="H40" s="4" t="str">
        <f>M44</f>
        <v>（令和8年4月1日現在）</v>
      </c>
      <c r="I40" s="63"/>
      <c r="J40" s="1405"/>
      <c r="K40" s="1192"/>
      <c r="L40" s="1189" t="s">
        <v>4619</v>
      </c>
      <c r="M40" s="1460" t="s">
        <v>5319</v>
      </c>
      <c r="N40" s="1755" t="str">
        <f>HYPERLINK("#", "統計表リンク")</f>
        <v>統計表リンク</v>
      </c>
    </row>
    <row r="41" spans="1:17" ht="15" customHeight="1">
      <c r="A41" s="187" t="s">
        <v>3911</v>
      </c>
      <c r="B41" s="187" t="s">
        <v>3912</v>
      </c>
      <c r="D41" s="3258" t="s">
        <v>2320</v>
      </c>
      <c r="E41" s="3258"/>
      <c r="F41" s="3992" t="s">
        <v>398</v>
      </c>
      <c r="G41" s="3993"/>
      <c r="H41" s="600" t="s">
        <v>3910</v>
      </c>
      <c r="I41" s="63"/>
      <c r="J41" s="1422" t="s">
        <v>5618</v>
      </c>
      <c r="K41" s="1422" t="s">
        <v>814</v>
      </c>
      <c r="L41" s="1422" t="s">
        <v>6146</v>
      </c>
      <c r="M41" s="1422" t="s">
        <v>6154</v>
      </c>
      <c r="N41" s="1422" t="s">
        <v>6156</v>
      </c>
    </row>
    <row r="42" spans="1:17" ht="15" customHeight="1">
      <c r="A42" s="1376" t="s">
        <v>262</v>
      </c>
      <c r="B42" s="103">
        <f>K42</f>
        <v>16321</v>
      </c>
      <c r="D42" s="2784" t="s">
        <v>2319</v>
      </c>
      <c r="E42" s="2784"/>
      <c r="F42" s="3994" t="s">
        <v>2318</v>
      </c>
      <c r="G42" s="3995"/>
      <c r="H42" s="877">
        <v>34.28</v>
      </c>
      <c r="I42" s="63"/>
      <c r="J42" s="1422" t="s">
        <v>6170</v>
      </c>
      <c r="K42" s="1883">
        <v>16321</v>
      </c>
      <c r="L42" s="1883">
        <v>8758</v>
      </c>
      <c r="M42" s="1883">
        <v>7067</v>
      </c>
      <c r="N42" s="1883">
        <v>496</v>
      </c>
    </row>
    <row r="43" spans="1:17" ht="15" customHeight="1">
      <c r="A43" s="1301" t="s">
        <v>1496</v>
      </c>
      <c r="B43" s="103">
        <f>L42</f>
        <v>8758</v>
      </c>
      <c r="D43" s="2784" t="s">
        <v>2315</v>
      </c>
      <c r="E43" s="2784"/>
      <c r="F43" s="3994" t="s">
        <v>2314</v>
      </c>
      <c r="G43" s="3995"/>
      <c r="H43" s="877">
        <v>41.59</v>
      </c>
      <c r="I43" s="63"/>
    </row>
    <row r="44" spans="1:17" ht="15" customHeight="1">
      <c r="A44" s="1301" t="s">
        <v>1495</v>
      </c>
      <c r="B44" s="103">
        <f>M42</f>
        <v>7067</v>
      </c>
      <c r="D44" s="2784" t="s">
        <v>2037</v>
      </c>
      <c r="E44" s="2784"/>
      <c r="F44" s="3994" t="s">
        <v>2312</v>
      </c>
      <c r="G44" s="3995"/>
      <c r="H44" s="877">
        <v>16.920000000000002</v>
      </c>
      <c r="I44" s="63"/>
      <c r="J44" s="1188" t="s">
        <v>5320</v>
      </c>
      <c r="K44" s="1437"/>
      <c r="L44" s="1189" t="s">
        <v>4618</v>
      </c>
      <c r="M44" s="1525" t="str">
        <f>設定!$B$14</f>
        <v>（令和8年4月1日現在）</v>
      </c>
    </row>
    <row r="45" spans="1:17" ht="15" customHeight="1">
      <c r="A45" s="1301" t="s">
        <v>1494</v>
      </c>
      <c r="B45" s="103">
        <f>N42</f>
        <v>496</v>
      </c>
      <c r="D45" s="2784" t="s">
        <v>2311</v>
      </c>
      <c r="E45" s="2784"/>
      <c r="F45" s="3994" t="s">
        <v>2310</v>
      </c>
      <c r="G45" s="3995"/>
      <c r="H45" s="877">
        <v>43.77</v>
      </c>
      <c r="I45" s="63"/>
      <c r="J45" s="1405"/>
      <c r="K45" s="1192"/>
      <c r="L45" s="1189" t="s">
        <v>4619</v>
      </c>
      <c r="M45" s="1460" t="s">
        <v>5321</v>
      </c>
      <c r="N45" s="1755" t="str">
        <f>HYPERLINK("#", "統計表リンク")</f>
        <v>統計表リンク</v>
      </c>
    </row>
    <row r="46" spans="1:17" ht="15" customHeight="1">
      <c r="A46" s="63" t="s">
        <v>7797</v>
      </c>
      <c r="B46" s="68"/>
      <c r="D46" s="2784" t="s">
        <v>2308</v>
      </c>
      <c r="E46" s="2784"/>
      <c r="F46" s="3994" t="s">
        <v>2307</v>
      </c>
      <c r="G46" s="3995"/>
      <c r="H46" s="877">
        <v>12</v>
      </c>
      <c r="I46" s="63"/>
    </row>
    <row r="47" spans="1:17" ht="15" customHeight="1">
      <c r="B47" s="68" t="s">
        <v>6721</v>
      </c>
      <c r="D47" s="2784" t="s">
        <v>1031</v>
      </c>
      <c r="E47" s="2784"/>
      <c r="F47" s="3994" t="s">
        <v>2306</v>
      </c>
      <c r="G47" s="3995"/>
      <c r="H47" s="877">
        <v>41.08</v>
      </c>
      <c r="I47" s="63"/>
    </row>
    <row r="48" spans="1:17" ht="15" customHeight="1">
      <c r="D48" s="4009" t="s">
        <v>2305</v>
      </c>
      <c r="E48" s="4009"/>
      <c r="F48" s="3994" t="s">
        <v>2304</v>
      </c>
      <c r="G48" s="3995"/>
      <c r="H48" s="877">
        <v>31.21</v>
      </c>
      <c r="I48" s="63"/>
    </row>
    <row r="49" spans="4:9" ht="15" customHeight="1">
      <c r="D49" s="2784" t="s">
        <v>1763</v>
      </c>
      <c r="E49" s="2784"/>
      <c r="F49" s="3994" t="s">
        <v>2303</v>
      </c>
      <c r="G49" s="3995"/>
      <c r="H49" s="877">
        <v>26.35</v>
      </c>
      <c r="I49" s="63"/>
    </row>
    <row r="50" spans="4:9" ht="15" customHeight="1">
      <c r="D50" s="2784" t="s">
        <v>2302</v>
      </c>
      <c r="E50" s="2784"/>
      <c r="F50" s="4010" t="s">
        <v>2301</v>
      </c>
      <c r="G50" s="4011"/>
      <c r="H50" s="877">
        <v>31.52</v>
      </c>
      <c r="I50" s="63"/>
    </row>
    <row r="51" spans="4:9" ht="15" customHeight="1">
      <c r="D51" s="2784" t="s">
        <v>2300</v>
      </c>
      <c r="E51" s="2784"/>
      <c r="F51" s="2792" t="s">
        <v>2299</v>
      </c>
      <c r="G51" s="2792"/>
      <c r="H51" s="877">
        <v>26.4</v>
      </c>
    </row>
    <row r="52" spans="4:9" ht="15" customHeight="1">
      <c r="D52" s="2" t="s">
        <v>5452</v>
      </c>
      <c r="E52" s="2"/>
      <c r="F52" s="2"/>
      <c r="G52" s="2"/>
      <c r="H52" s="2"/>
    </row>
    <row r="53" spans="4:9" ht="15" customHeight="1">
      <c r="D53" s="2" t="s">
        <v>5451</v>
      </c>
      <c r="E53" s="2"/>
      <c r="F53" s="2"/>
      <c r="G53" s="2"/>
      <c r="H53" s="4" t="s">
        <v>2298</v>
      </c>
    </row>
    <row r="54" spans="4:9" ht="15" customHeight="1"/>
  </sheetData>
  <sheetProtection algorithmName="SHA-512" hashValue="eZRVJP0l/JMdgYxOeV15sUq8oyRYiVXaqzfah8JObjUX5BEywnyRtN0XSHX8r4PPMX0p89v2lguGtqS0dmqr6g==" saltValue="321azqtp6xlA5fuGB3Sknw==" spinCount="100000" sheet="1" objects="1" scenarios="1"/>
  <customSheetViews>
    <customSheetView guid="{0048CC1A-5574-4F72-829A-CCCEAA565538}" showPageBreaks="1" fitToPage="1" printArea="1" view="pageBreakPreview" topLeftCell="A22">
      <selection activeCell="B31" sqref="B31:B32"/>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22">
      <selection activeCell="B31" sqref="B31:B32"/>
      <pageMargins left="0.78740157480314965" right="0.78740157480314965" top="0.98425196850393704" bottom="0.98425196850393704" header="0.51181102362204722" footer="0.51181102362204722"/>
      <printOptions horizontalCentered="1"/>
      <headerFooter alignWithMargins="0"/>
    </customSheetView>
  </customSheetViews>
  <mergeCells count="48">
    <mergeCell ref="D51:E51"/>
    <mergeCell ref="F48:G48"/>
    <mergeCell ref="F46:G46"/>
    <mergeCell ref="D48:E48"/>
    <mergeCell ref="D49:E49"/>
    <mergeCell ref="D50:E50"/>
    <mergeCell ref="F49:G49"/>
    <mergeCell ref="F50:G50"/>
    <mergeCell ref="F51:G51"/>
    <mergeCell ref="B31:B32"/>
    <mergeCell ref="C31:C32"/>
    <mergeCell ref="A7:A11"/>
    <mergeCell ref="A1:D1"/>
    <mergeCell ref="A2:D2"/>
    <mergeCell ref="A6:B6"/>
    <mergeCell ref="A22:B22"/>
    <mergeCell ref="A23:A25"/>
    <mergeCell ref="C21:D21"/>
    <mergeCell ref="A31:A32"/>
    <mergeCell ref="D31:E31"/>
    <mergeCell ref="D28:F28"/>
    <mergeCell ref="F31:H31"/>
    <mergeCell ref="F41:G41"/>
    <mergeCell ref="D46:E46"/>
    <mergeCell ref="D47:E47"/>
    <mergeCell ref="D41:E41"/>
    <mergeCell ref="D42:E42"/>
    <mergeCell ref="D43:E43"/>
    <mergeCell ref="D44:E44"/>
    <mergeCell ref="D45:E45"/>
    <mergeCell ref="F44:G44"/>
    <mergeCell ref="F45:G45"/>
    <mergeCell ref="F47:G47"/>
    <mergeCell ref="F42:G42"/>
    <mergeCell ref="F43:G43"/>
    <mergeCell ref="J15:K15"/>
    <mergeCell ref="J14:K14"/>
    <mergeCell ref="J13:K13"/>
    <mergeCell ref="J8:J12"/>
    <mergeCell ref="J7:K7"/>
    <mergeCell ref="L22:M22"/>
    <mergeCell ref="J23:K23"/>
    <mergeCell ref="J24:J26"/>
    <mergeCell ref="O32:Q32"/>
    <mergeCell ref="M32:N32"/>
    <mergeCell ref="L32:L33"/>
    <mergeCell ref="K32:K33"/>
    <mergeCell ref="J32:J33"/>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AI53"/>
  <sheetViews>
    <sheetView view="pageBreakPreview" topLeftCell="H1" zoomScaleNormal="100" zoomScaleSheetLayoutView="100" workbookViewId="0">
      <selection activeCell="AD10" sqref="AD10"/>
    </sheetView>
  </sheetViews>
  <sheetFormatPr defaultColWidth="9" defaultRowHeight="15.75" customHeight="1"/>
  <cols>
    <col min="1" max="1" width="2.58203125" style="63" customWidth="1"/>
    <col min="2" max="2" width="14.58203125" style="63" customWidth="1"/>
    <col min="3" max="12" width="7.58203125" style="63" customWidth="1"/>
    <col min="13" max="13" width="5.25" style="63" customWidth="1"/>
    <col min="14" max="21" width="10.58203125" style="1192" hidden="1" customWidth="1"/>
    <col min="22" max="23" width="9" style="1192" hidden="1" customWidth="1"/>
    <col min="24" max="29" width="9" style="63" hidden="1" customWidth="1"/>
    <col min="30"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901"/>
      <c r="O1" s="1901"/>
      <c r="P1" s="1901"/>
      <c r="Q1" s="1901"/>
      <c r="R1" s="1901"/>
      <c r="S1" s="1901"/>
      <c r="T1" s="1901"/>
      <c r="U1" s="1901"/>
      <c r="V1" s="1901"/>
      <c r="W1" s="190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901"/>
      <c r="O2" s="1901"/>
      <c r="P2" s="1901"/>
      <c r="Q2" s="1901"/>
      <c r="R2" s="1901"/>
      <c r="S2" s="1901"/>
      <c r="T2" s="1901"/>
      <c r="U2" s="1901"/>
      <c r="V2" s="1901"/>
      <c r="W2" s="1901"/>
      <c r="X2" s="1181"/>
      <c r="Y2" s="1181"/>
      <c r="Z2" s="1181"/>
    </row>
    <row r="3" spans="1:26" ht="18" customHeight="1">
      <c r="A3" s="110" t="s">
        <v>3914</v>
      </c>
      <c r="E3" s="2519" t="str">
        <f>Q3</f>
        <v>（令和8年4月1日現在）</v>
      </c>
      <c r="F3" s="604"/>
      <c r="G3" s="110" t="s">
        <v>3915</v>
      </c>
      <c r="L3" s="68" t="str">
        <f>Q9</f>
        <v>（令和8年4月1日現在）</v>
      </c>
      <c r="N3" s="1188" t="s">
        <v>5322</v>
      </c>
      <c r="O3" s="1437"/>
      <c r="P3" s="1189" t="s">
        <v>4618</v>
      </c>
      <c r="Q3" s="1525" t="str">
        <f>設定!$B$14</f>
        <v>（令和8年4月1日現在）</v>
      </c>
    </row>
    <row r="4" spans="1:26" ht="25" customHeight="1">
      <c r="A4" s="2824" t="s">
        <v>101</v>
      </c>
      <c r="B4" s="2824"/>
      <c r="C4" s="187" t="s">
        <v>1176</v>
      </c>
      <c r="D4" s="336" t="s">
        <v>1492</v>
      </c>
      <c r="E4" s="1151" t="s">
        <v>1491</v>
      </c>
      <c r="F4" s="2"/>
      <c r="G4" s="2824" t="s">
        <v>101</v>
      </c>
      <c r="H4" s="2824"/>
      <c r="I4" s="3742" t="s">
        <v>1176</v>
      </c>
      <c r="J4" s="3789" t="s">
        <v>3646</v>
      </c>
      <c r="K4" s="3310" t="s">
        <v>1491</v>
      </c>
      <c r="L4" s="3310"/>
      <c r="N4" s="1405"/>
      <c r="P4" s="1189" t="s">
        <v>4619</v>
      </c>
      <c r="Q4" s="1460" t="s">
        <v>5324</v>
      </c>
      <c r="R4" s="1874" t="str">
        <f>HYPERLINK("#", "統計表リンク")</f>
        <v>統計表リンク</v>
      </c>
    </row>
    <row r="5" spans="1:26" ht="30" customHeight="1">
      <c r="A5" s="3306" t="s">
        <v>3917</v>
      </c>
      <c r="B5" s="3307"/>
      <c r="C5" s="1155">
        <f>O7</f>
        <v>40</v>
      </c>
      <c r="D5" s="1155">
        <f>P7</f>
        <v>36500</v>
      </c>
      <c r="E5" s="1155">
        <f>Q7</f>
        <v>25776</v>
      </c>
      <c r="F5" s="689"/>
      <c r="G5" s="2824"/>
      <c r="H5" s="2824"/>
      <c r="I5" s="3742"/>
      <c r="J5" s="3742"/>
      <c r="K5" s="67" t="s">
        <v>468</v>
      </c>
      <c r="L5" s="1318" t="s">
        <v>7324</v>
      </c>
      <c r="N5" s="2855" t="s">
        <v>4673</v>
      </c>
      <c r="O5" s="2855" t="s">
        <v>6171</v>
      </c>
      <c r="P5" s="2855"/>
      <c r="Q5" s="2855"/>
      <c r="R5" s="2855" t="s">
        <v>6172</v>
      </c>
      <c r="S5" s="2855"/>
      <c r="T5" s="2855"/>
    </row>
    <row r="6" spans="1:26" ht="30" customHeight="1">
      <c r="A6" s="3306" t="s">
        <v>3918</v>
      </c>
      <c r="B6" s="3307"/>
      <c r="C6" s="1155">
        <f>R7</f>
        <v>1</v>
      </c>
      <c r="D6" s="1155">
        <f>S7</f>
        <v>115</v>
      </c>
      <c r="E6" s="1155">
        <f>T7</f>
        <v>130</v>
      </c>
      <c r="G6" s="2859" t="s">
        <v>1490</v>
      </c>
      <c r="H6" s="2859"/>
      <c r="I6" s="1155">
        <f>O13</f>
        <v>4</v>
      </c>
      <c r="J6" s="1155">
        <f>P13</f>
        <v>20265</v>
      </c>
      <c r="K6" s="1155">
        <f>Q13</f>
        <v>763</v>
      </c>
      <c r="L6" s="1156">
        <f>S13</f>
        <v>152</v>
      </c>
      <c r="N6" s="2855"/>
      <c r="O6" s="1422" t="s">
        <v>1176</v>
      </c>
      <c r="P6" s="1422" t="s">
        <v>1371</v>
      </c>
      <c r="Q6" s="1422" t="s">
        <v>6173</v>
      </c>
      <c r="R6" s="1422" t="s">
        <v>1176</v>
      </c>
      <c r="S6" s="1422" t="s">
        <v>1371</v>
      </c>
      <c r="T6" s="1422" t="s">
        <v>6173</v>
      </c>
    </row>
    <row r="7" spans="1:26" ht="15" customHeight="1">
      <c r="E7" s="322" t="s">
        <v>1489</v>
      </c>
      <c r="I7" s="161"/>
      <c r="J7" s="161"/>
      <c r="L7" s="160" t="s">
        <v>1489</v>
      </c>
      <c r="N7" s="1422" t="s">
        <v>5694</v>
      </c>
      <c r="O7" s="1883">
        <v>40</v>
      </c>
      <c r="P7" s="1883">
        <v>36500</v>
      </c>
      <c r="Q7" s="1883">
        <v>25776</v>
      </c>
      <c r="R7" s="1883">
        <v>1</v>
      </c>
      <c r="S7" s="1883">
        <v>115</v>
      </c>
      <c r="T7" s="1883">
        <v>130</v>
      </c>
    </row>
    <row r="8" spans="1:26" ht="15" customHeight="1">
      <c r="I8" s="160"/>
      <c r="J8" s="161"/>
    </row>
    <row r="9" spans="1:26" ht="18" customHeight="1">
      <c r="A9" s="721" t="s">
        <v>3916</v>
      </c>
      <c r="B9" s="118"/>
      <c r="N9" s="1188" t="s">
        <v>5323</v>
      </c>
      <c r="O9" s="1437"/>
      <c r="P9" s="1189" t="s">
        <v>4618</v>
      </c>
      <c r="Q9" s="1525" t="str">
        <f>設定!$B$14</f>
        <v>（令和8年4月1日現在）</v>
      </c>
    </row>
    <row r="10" spans="1:26" ht="16.5" customHeight="1">
      <c r="A10" s="161" t="s">
        <v>1538</v>
      </c>
      <c r="B10" s="161"/>
      <c r="L10" s="68" t="str">
        <f>Q17</f>
        <v>（各年度末現在）</v>
      </c>
      <c r="N10" s="1405"/>
      <c r="P10" s="1189" t="s">
        <v>4619</v>
      </c>
      <c r="Q10" s="1460" t="s">
        <v>5325</v>
      </c>
      <c r="R10" s="1874" t="str">
        <f>HYPERLINK("#", "統計表リンク")</f>
        <v>統計表リンク</v>
      </c>
    </row>
    <row r="11" spans="1:26" ht="16.5" customHeight="1">
      <c r="A11" s="4019" t="s">
        <v>7313</v>
      </c>
      <c r="B11" s="4020"/>
      <c r="C11" s="3355" t="str">
        <f>O19</f>
        <v>令和3年度</v>
      </c>
      <c r="D11" s="4017"/>
      <c r="E11" s="3355" t="str">
        <f>R19</f>
        <v>令和4年度</v>
      </c>
      <c r="F11" s="4017"/>
      <c r="G11" s="3355" t="str">
        <f>U19</f>
        <v>令和5年度</v>
      </c>
      <c r="H11" s="4017"/>
      <c r="I11" s="3355" t="str">
        <f>X19</f>
        <v>令和6年度</v>
      </c>
      <c r="J11" s="4017"/>
      <c r="K11" s="3301" t="str">
        <f>AA19</f>
        <v>令和7年度</v>
      </c>
      <c r="L11" s="4018"/>
      <c r="N11" s="3760" t="s">
        <v>4673</v>
      </c>
      <c r="O11" s="2855" t="s">
        <v>4910</v>
      </c>
      <c r="P11" s="2855"/>
      <c r="Q11" s="2855"/>
      <c r="R11" s="4014" t="s">
        <v>6174</v>
      </c>
      <c r="S11" s="4014"/>
    </row>
    <row r="12" spans="1:26" ht="16.5" customHeight="1">
      <c r="A12" s="3729" t="s">
        <v>262</v>
      </c>
      <c r="B12" s="4015"/>
      <c r="C12" s="718">
        <f>O22</f>
        <v>26303</v>
      </c>
      <c r="D12" s="717">
        <f>P22</f>
        <v>1151</v>
      </c>
      <c r="E12" s="718">
        <f>R22</f>
        <v>27104</v>
      </c>
      <c r="F12" s="717">
        <f>S22</f>
        <v>1099</v>
      </c>
      <c r="G12" s="718">
        <f>U22</f>
        <v>28809</v>
      </c>
      <c r="H12" s="717">
        <f>V22</f>
        <v>1140</v>
      </c>
      <c r="I12" s="718">
        <f>X22</f>
        <v>28995</v>
      </c>
      <c r="J12" s="717">
        <f>Y22</f>
        <v>1097</v>
      </c>
      <c r="K12" s="718">
        <f>AA22</f>
        <v>28404</v>
      </c>
      <c r="L12" s="717">
        <f>AB22</f>
        <v>953</v>
      </c>
      <c r="N12" s="3760"/>
      <c r="O12" s="1422" t="s">
        <v>1176</v>
      </c>
      <c r="P12" s="1422" t="s">
        <v>1371</v>
      </c>
      <c r="Q12" s="1864" t="s">
        <v>6173</v>
      </c>
      <c r="R12" s="1870" t="s">
        <v>1176</v>
      </c>
      <c r="S12" s="1422" t="s">
        <v>6173</v>
      </c>
    </row>
    <row r="13" spans="1:26" ht="16.5" customHeight="1">
      <c r="A13" s="3740"/>
      <c r="B13" s="4016"/>
      <c r="C13" s="718">
        <f>Q22</f>
        <v>7632</v>
      </c>
      <c r="D13" s="717"/>
      <c r="E13" s="718">
        <f>T22</f>
        <v>7642</v>
      </c>
      <c r="F13" s="717"/>
      <c r="G13" s="718">
        <f>W22</f>
        <v>8032</v>
      </c>
      <c r="H13" s="717"/>
      <c r="I13" s="718">
        <f>Z22</f>
        <v>6756</v>
      </c>
      <c r="J13" s="717"/>
      <c r="K13" s="718">
        <f>AC22</f>
        <v>6619</v>
      </c>
      <c r="L13" s="717"/>
      <c r="N13" s="1871" t="s">
        <v>5694</v>
      </c>
      <c r="O13" s="1524">
        <v>4</v>
      </c>
      <c r="P13" s="1524">
        <v>20265</v>
      </c>
      <c r="Q13" s="1881">
        <v>763</v>
      </c>
      <c r="R13" s="1873">
        <v>2</v>
      </c>
      <c r="S13" s="1524">
        <v>152</v>
      </c>
    </row>
    <row r="14" spans="1:26" ht="16.5" customHeight="1">
      <c r="A14" s="2859" t="s">
        <v>377</v>
      </c>
      <c r="B14" s="4013"/>
      <c r="C14" s="718">
        <f>O23</f>
        <v>6169</v>
      </c>
      <c r="D14" s="717">
        <f>P23</f>
        <v>111</v>
      </c>
      <c r="E14" s="718">
        <f>R23</f>
        <v>6483</v>
      </c>
      <c r="F14" s="717">
        <f>S23</f>
        <v>127</v>
      </c>
      <c r="G14" s="718">
        <f>U23</f>
        <v>6681</v>
      </c>
      <c r="H14" s="717">
        <f>V23</f>
        <v>199</v>
      </c>
      <c r="I14" s="718">
        <f>X23</f>
        <v>6889</v>
      </c>
      <c r="J14" s="717">
        <f>Y23</f>
        <v>194</v>
      </c>
      <c r="K14" s="718">
        <f>AA23</f>
        <v>6634</v>
      </c>
      <c r="L14" s="717">
        <f>AB23</f>
        <v>171</v>
      </c>
      <c r="N14" s="1405"/>
      <c r="P14" s="1189"/>
      <c r="Q14" s="1460"/>
      <c r="R14" s="1874"/>
    </row>
    <row r="15" spans="1:26" ht="16.5" customHeight="1">
      <c r="A15" s="2782"/>
      <c r="B15" s="4013"/>
      <c r="C15" s="718">
        <f>Q23</f>
        <v>766</v>
      </c>
      <c r="D15" s="717"/>
      <c r="E15" s="718">
        <f>T23</f>
        <v>708</v>
      </c>
      <c r="F15" s="717"/>
      <c r="G15" s="718">
        <f>W23</f>
        <v>827</v>
      </c>
      <c r="H15" s="717"/>
      <c r="I15" s="718">
        <f>Z23</f>
        <v>790</v>
      </c>
      <c r="J15" s="717"/>
      <c r="K15" s="718">
        <f>AC23</f>
        <v>783</v>
      </c>
      <c r="L15" s="717"/>
      <c r="N15" s="1405"/>
      <c r="P15" s="1189"/>
      <c r="Q15" s="1460"/>
      <c r="R15" s="1874"/>
    </row>
    <row r="16" spans="1:26" ht="16.5" customHeight="1">
      <c r="A16" s="2859" t="s">
        <v>983</v>
      </c>
      <c r="B16" s="4013"/>
      <c r="C16" s="718">
        <f>O24</f>
        <v>3519</v>
      </c>
      <c r="D16" s="717">
        <f>P24</f>
        <v>94</v>
      </c>
      <c r="E16" s="718">
        <f>R24</f>
        <v>3507</v>
      </c>
      <c r="F16" s="717">
        <f>S24</f>
        <v>69</v>
      </c>
      <c r="G16" s="718">
        <f>U24</f>
        <v>3737</v>
      </c>
      <c r="H16" s="717">
        <f>V24</f>
        <v>64</v>
      </c>
      <c r="I16" s="718">
        <f>X24</f>
        <v>3676</v>
      </c>
      <c r="J16" s="717">
        <f>Y24</f>
        <v>64</v>
      </c>
      <c r="K16" s="718">
        <f>AA24</f>
        <v>3551</v>
      </c>
      <c r="L16" s="717">
        <f>AB24</f>
        <v>63</v>
      </c>
    </row>
    <row r="17" spans="1:35" ht="16.5" customHeight="1">
      <c r="A17" s="2782"/>
      <c r="B17" s="4013"/>
      <c r="C17" s="718">
        <f>Q24</f>
        <v>1171</v>
      </c>
      <c r="D17" s="717"/>
      <c r="E17" s="718">
        <f>T24</f>
        <v>1355</v>
      </c>
      <c r="F17" s="717"/>
      <c r="G17" s="718">
        <f>W24</f>
        <v>1267</v>
      </c>
      <c r="H17" s="717"/>
      <c r="I17" s="718">
        <f>Z24</f>
        <v>1096</v>
      </c>
      <c r="J17" s="717"/>
      <c r="K17" s="718">
        <f>AC24</f>
        <v>898</v>
      </c>
      <c r="L17" s="717"/>
      <c r="N17" s="1188" t="s">
        <v>5326</v>
      </c>
      <c r="O17" s="1437"/>
      <c r="P17" s="1189" t="s">
        <v>4618</v>
      </c>
      <c r="Q17" s="1525" t="s">
        <v>369</v>
      </c>
    </row>
    <row r="18" spans="1:35" ht="16.5" customHeight="1">
      <c r="A18" s="2859" t="s">
        <v>967</v>
      </c>
      <c r="B18" s="4013"/>
      <c r="C18" s="718">
        <f>O25</f>
        <v>2072</v>
      </c>
      <c r="D18" s="717">
        <f>P25</f>
        <v>39</v>
      </c>
      <c r="E18" s="718">
        <f>R25</f>
        <v>2225</v>
      </c>
      <c r="F18" s="717">
        <f>S25</f>
        <v>34</v>
      </c>
      <c r="G18" s="718">
        <f>U25</f>
        <v>2309</v>
      </c>
      <c r="H18" s="717">
        <f>V25</f>
        <v>35</v>
      </c>
      <c r="I18" s="718">
        <f>X25</f>
        <v>2341</v>
      </c>
      <c r="J18" s="717">
        <f>Y25</f>
        <v>36</v>
      </c>
      <c r="K18" s="718">
        <f>AA25</f>
        <v>2337</v>
      </c>
      <c r="L18" s="717">
        <f>AB25</f>
        <v>26</v>
      </c>
      <c r="N18" s="1405"/>
      <c r="P18" s="1189" t="s">
        <v>4619</v>
      </c>
      <c r="Q18" s="1460" t="s">
        <v>5327</v>
      </c>
      <c r="R18" s="1874" t="str">
        <f>HYPERLINK("#", "統計表リンク")</f>
        <v>統計表リンク</v>
      </c>
    </row>
    <row r="19" spans="1:35" ht="16.5" customHeight="1">
      <c r="A19" s="2782"/>
      <c r="B19" s="4013"/>
      <c r="C19" s="718">
        <f>Q25</f>
        <v>195</v>
      </c>
      <c r="D19" s="717"/>
      <c r="E19" s="718">
        <f>T25</f>
        <v>195</v>
      </c>
      <c r="F19" s="717"/>
      <c r="G19" s="718">
        <f>W25</f>
        <v>309</v>
      </c>
      <c r="H19" s="717"/>
      <c r="I19" s="718">
        <f>Z25</f>
        <v>225</v>
      </c>
      <c r="J19" s="717"/>
      <c r="K19" s="718">
        <f>AC25</f>
        <v>360</v>
      </c>
      <c r="L19" s="717"/>
      <c r="M19" s="1192"/>
      <c r="N19" s="3653" t="s">
        <v>6175</v>
      </c>
      <c r="O19" s="2827" t="s">
        <v>8902</v>
      </c>
      <c r="P19" s="4021"/>
      <c r="Q19" s="4022"/>
      <c r="R19" s="2827" t="s">
        <v>8903</v>
      </c>
      <c r="S19" s="4021"/>
      <c r="T19" s="4022"/>
      <c r="U19" s="2827" t="s">
        <v>8904</v>
      </c>
      <c r="V19" s="4021"/>
      <c r="W19" s="4022"/>
      <c r="X19" s="2827" t="s">
        <v>8905</v>
      </c>
      <c r="Y19" s="4021"/>
      <c r="Z19" s="4022"/>
      <c r="AA19" s="2829" t="s">
        <v>8906</v>
      </c>
      <c r="AB19" s="2830"/>
      <c r="AC19" s="2831"/>
      <c r="AD19" s="1192"/>
      <c r="AE19" s="1192"/>
      <c r="AF19" s="1192"/>
      <c r="AG19" s="1192"/>
      <c r="AH19" s="1192"/>
      <c r="AI19" s="1192"/>
    </row>
    <row r="20" spans="1:35" ht="16.5" customHeight="1">
      <c r="A20" s="2859" t="s">
        <v>1531</v>
      </c>
      <c r="B20" s="4012"/>
      <c r="C20" s="718">
        <f>O26</f>
        <v>50</v>
      </c>
      <c r="D20" s="717">
        <f>P26</f>
        <v>50</v>
      </c>
      <c r="E20" s="718">
        <f>R26</f>
        <v>96</v>
      </c>
      <c r="F20" s="717">
        <f>S26</f>
        <v>48</v>
      </c>
      <c r="G20" s="718">
        <f>U26</f>
        <v>67</v>
      </c>
      <c r="H20" s="717">
        <f>V26</f>
        <v>37</v>
      </c>
      <c r="I20" s="718">
        <f>X26</f>
        <v>77</v>
      </c>
      <c r="J20" s="717">
        <f>Y26</f>
        <v>44</v>
      </c>
      <c r="K20" s="718">
        <f>AA26</f>
        <v>57</v>
      </c>
      <c r="L20" s="717">
        <f>AB26</f>
        <v>25</v>
      </c>
      <c r="M20" s="1192"/>
      <c r="N20" s="3989"/>
      <c r="O20" s="2829" t="s">
        <v>6177</v>
      </c>
      <c r="P20" s="2831"/>
      <c r="Q20" s="1422" t="s">
        <v>6178</v>
      </c>
      <c r="R20" s="2829" t="s">
        <v>6177</v>
      </c>
      <c r="S20" s="2831"/>
      <c r="T20" s="1422" t="s">
        <v>6178</v>
      </c>
      <c r="U20" s="2829" t="s">
        <v>6177</v>
      </c>
      <c r="V20" s="2831"/>
      <c r="W20" s="1422" t="s">
        <v>6178</v>
      </c>
      <c r="X20" s="2829" t="s">
        <v>6177</v>
      </c>
      <c r="Y20" s="2831"/>
      <c r="Z20" s="1422" t="s">
        <v>6178</v>
      </c>
      <c r="AA20" s="2829" t="s">
        <v>6177</v>
      </c>
      <c r="AB20" s="2831"/>
      <c r="AC20" s="1422" t="s">
        <v>6178</v>
      </c>
      <c r="AD20" s="1192"/>
      <c r="AE20" s="1192"/>
      <c r="AF20" s="1192"/>
      <c r="AG20" s="1192"/>
      <c r="AH20" s="1192"/>
      <c r="AI20" s="1192"/>
    </row>
    <row r="21" spans="1:35" ht="16.5" customHeight="1">
      <c r="A21" s="2859"/>
      <c r="B21" s="4012"/>
      <c r="C21" s="718">
        <f>Q26</f>
        <v>13</v>
      </c>
      <c r="D21" s="717"/>
      <c r="E21" s="718">
        <f>T26</f>
        <v>23</v>
      </c>
      <c r="F21" s="717"/>
      <c r="G21" s="718">
        <f>W26</f>
        <v>22</v>
      </c>
      <c r="H21" s="717"/>
      <c r="I21" s="718">
        <f>Z26</f>
        <v>22</v>
      </c>
      <c r="J21" s="717"/>
      <c r="K21" s="718">
        <f>AC26</f>
        <v>20</v>
      </c>
      <c r="L21" s="717"/>
      <c r="M21" s="1192"/>
      <c r="N21" s="3654"/>
      <c r="O21" s="1974" t="s">
        <v>6179</v>
      </c>
      <c r="P21" s="1974" t="s">
        <v>6180</v>
      </c>
      <c r="Q21" s="1974" t="s">
        <v>6181</v>
      </c>
      <c r="R21" s="1974" t="s">
        <v>6179</v>
      </c>
      <c r="S21" s="1974" t="s">
        <v>6180</v>
      </c>
      <c r="T21" s="1974" t="s">
        <v>6181</v>
      </c>
      <c r="U21" s="1974" t="s">
        <v>6179</v>
      </c>
      <c r="V21" s="1974" t="s">
        <v>6180</v>
      </c>
      <c r="W21" s="1974" t="s">
        <v>6181</v>
      </c>
      <c r="X21" s="1974" t="s">
        <v>6179</v>
      </c>
      <c r="Y21" s="1974" t="s">
        <v>6180</v>
      </c>
      <c r="Z21" s="1974" t="s">
        <v>6181</v>
      </c>
      <c r="AA21" s="1974" t="s">
        <v>6179</v>
      </c>
      <c r="AB21" s="1974" t="s">
        <v>6180</v>
      </c>
      <c r="AC21" s="1974" t="s">
        <v>6181</v>
      </c>
      <c r="AD21" s="1192"/>
      <c r="AE21" s="1192"/>
      <c r="AF21" s="1192"/>
      <c r="AG21" s="1192"/>
      <c r="AH21" s="1192"/>
      <c r="AI21" s="1192"/>
    </row>
    <row r="22" spans="1:35" ht="16.5" customHeight="1">
      <c r="A22" s="2859" t="s">
        <v>1530</v>
      </c>
      <c r="B22" s="4012"/>
      <c r="C22" s="718">
        <f>O27</f>
        <v>78</v>
      </c>
      <c r="D22" s="717">
        <f>P27</f>
        <v>3</v>
      </c>
      <c r="E22" s="718">
        <f>R27</f>
        <v>81</v>
      </c>
      <c r="F22" s="717">
        <f>S27</f>
        <v>4</v>
      </c>
      <c r="G22" s="718">
        <f>U27</f>
        <v>88</v>
      </c>
      <c r="H22" s="717">
        <f>V27</f>
        <v>5</v>
      </c>
      <c r="I22" s="718">
        <f>X27</f>
        <v>87</v>
      </c>
      <c r="J22" s="717">
        <f>Y27</f>
        <v>5</v>
      </c>
      <c r="K22" s="718">
        <f>AA27</f>
        <v>93</v>
      </c>
      <c r="L22" s="717">
        <f>AB27</f>
        <v>4</v>
      </c>
      <c r="M22" s="1192"/>
      <c r="N22" s="1422" t="s">
        <v>4910</v>
      </c>
      <c r="O22" s="1883">
        <v>26303</v>
      </c>
      <c r="P22" s="1883">
        <v>1151</v>
      </c>
      <c r="Q22" s="1883">
        <v>7632</v>
      </c>
      <c r="R22" s="1883">
        <v>27104</v>
      </c>
      <c r="S22" s="1883">
        <v>1099</v>
      </c>
      <c r="T22" s="1883">
        <v>7642</v>
      </c>
      <c r="U22" s="1883">
        <v>28809</v>
      </c>
      <c r="V22" s="1883">
        <v>1140</v>
      </c>
      <c r="W22" s="1883">
        <v>8032</v>
      </c>
      <c r="X22" s="1883">
        <v>28995</v>
      </c>
      <c r="Y22" s="1883">
        <v>1097</v>
      </c>
      <c r="Z22" s="1883">
        <v>6756</v>
      </c>
      <c r="AA22" s="1883">
        <v>28404</v>
      </c>
      <c r="AB22" s="1883">
        <v>953</v>
      </c>
      <c r="AC22" s="1883">
        <v>6619</v>
      </c>
      <c r="AD22" s="1192"/>
      <c r="AE22" s="1192"/>
      <c r="AF22" s="1192"/>
      <c r="AG22" s="1192"/>
      <c r="AH22" s="1192"/>
      <c r="AI22" s="1192"/>
    </row>
    <row r="23" spans="1:35" ht="16.5" customHeight="1">
      <c r="A23" s="2859"/>
      <c r="B23" s="4012"/>
      <c r="C23" s="718">
        <f>Q27</f>
        <v>37</v>
      </c>
      <c r="D23" s="717"/>
      <c r="E23" s="718">
        <f>T27</f>
        <v>61</v>
      </c>
      <c r="F23" s="717"/>
      <c r="G23" s="718">
        <f>W27</f>
        <v>52</v>
      </c>
      <c r="H23" s="717"/>
      <c r="I23" s="718">
        <f>Z27</f>
        <v>29</v>
      </c>
      <c r="J23" s="717"/>
      <c r="K23" s="718">
        <f>AC27</f>
        <v>38</v>
      </c>
      <c r="L23" s="717"/>
      <c r="M23" s="1192"/>
      <c r="N23" s="1422" t="s">
        <v>1696</v>
      </c>
      <c r="O23" s="1883">
        <v>6169</v>
      </c>
      <c r="P23" s="1883">
        <v>111</v>
      </c>
      <c r="Q23" s="1883">
        <v>766</v>
      </c>
      <c r="R23" s="1883">
        <v>6483</v>
      </c>
      <c r="S23" s="1883">
        <v>127</v>
      </c>
      <c r="T23" s="1883">
        <v>708</v>
      </c>
      <c r="U23" s="1883">
        <v>6681</v>
      </c>
      <c r="V23" s="1883">
        <v>199</v>
      </c>
      <c r="W23" s="1883">
        <v>827</v>
      </c>
      <c r="X23" s="1883">
        <v>6889</v>
      </c>
      <c r="Y23" s="1883">
        <v>194</v>
      </c>
      <c r="Z23" s="1883">
        <v>790</v>
      </c>
      <c r="AA23" s="1883">
        <v>6634</v>
      </c>
      <c r="AB23" s="1883">
        <v>171</v>
      </c>
      <c r="AC23" s="1883">
        <v>783</v>
      </c>
      <c r="AD23" s="1192"/>
      <c r="AE23" s="1192"/>
      <c r="AF23" s="1192"/>
      <c r="AG23" s="1192"/>
      <c r="AH23" s="1192"/>
      <c r="AI23" s="1192"/>
    </row>
    <row r="24" spans="1:35" ht="16.5" customHeight="1">
      <c r="A24" s="2859" t="s">
        <v>1534</v>
      </c>
      <c r="B24" s="4013"/>
      <c r="C24" s="718">
        <f>O28</f>
        <v>7727</v>
      </c>
      <c r="D24" s="717">
        <f>P28</f>
        <v>272</v>
      </c>
      <c r="E24" s="718">
        <f>R28</f>
        <v>7655</v>
      </c>
      <c r="F24" s="717">
        <f>S28</f>
        <v>297</v>
      </c>
      <c r="G24" s="718">
        <f>U28</f>
        <v>8553</v>
      </c>
      <c r="H24" s="717">
        <f>V28</f>
        <v>298</v>
      </c>
      <c r="I24" s="718">
        <f>X28</f>
        <v>8604</v>
      </c>
      <c r="J24" s="717">
        <f>Y28</f>
        <v>282</v>
      </c>
      <c r="K24" s="718">
        <f>AA28</f>
        <v>8561</v>
      </c>
      <c r="L24" s="717">
        <f>AB28</f>
        <v>256</v>
      </c>
      <c r="M24" s="1192"/>
      <c r="N24" s="1422" t="s">
        <v>1694</v>
      </c>
      <c r="O24" s="1883">
        <v>3519</v>
      </c>
      <c r="P24" s="1883">
        <v>94</v>
      </c>
      <c r="Q24" s="1883">
        <v>1171</v>
      </c>
      <c r="R24" s="1883">
        <v>3507</v>
      </c>
      <c r="S24" s="1883">
        <v>69</v>
      </c>
      <c r="T24" s="1883">
        <v>1355</v>
      </c>
      <c r="U24" s="1883">
        <v>3737</v>
      </c>
      <c r="V24" s="1883">
        <v>64</v>
      </c>
      <c r="W24" s="1883">
        <v>1267</v>
      </c>
      <c r="X24" s="1883">
        <v>3676</v>
      </c>
      <c r="Y24" s="1883">
        <v>64</v>
      </c>
      <c r="Z24" s="1883">
        <v>1096</v>
      </c>
      <c r="AA24" s="1883">
        <v>3551</v>
      </c>
      <c r="AB24" s="1883">
        <v>63</v>
      </c>
      <c r="AC24" s="1883">
        <v>898</v>
      </c>
      <c r="AD24" s="1192"/>
      <c r="AE24" s="1192"/>
      <c r="AF24" s="1192"/>
      <c r="AG24" s="1192"/>
      <c r="AH24" s="1192"/>
      <c r="AI24" s="1192"/>
    </row>
    <row r="25" spans="1:35" ht="16.5" customHeight="1">
      <c r="A25" s="2782"/>
      <c r="B25" s="4013"/>
      <c r="C25" s="718">
        <f>Q28</f>
        <v>3169</v>
      </c>
      <c r="D25" s="717"/>
      <c r="E25" s="718">
        <f>T28</f>
        <v>3153</v>
      </c>
      <c r="F25" s="717"/>
      <c r="G25" s="718">
        <f>W28</f>
        <v>3304</v>
      </c>
      <c r="H25" s="717"/>
      <c r="I25" s="718">
        <f>Z28</f>
        <v>2881</v>
      </c>
      <c r="J25" s="717"/>
      <c r="K25" s="718">
        <f>AC28</f>
        <v>2798</v>
      </c>
      <c r="L25" s="717"/>
      <c r="M25" s="1192"/>
      <c r="N25" s="1422" t="s">
        <v>4865</v>
      </c>
      <c r="O25" s="1883">
        <v>2072</v>
      </c>
      <c r="P25" s="1883">
        <v>39</v>
      </c>
      <c r="Q25" s="1883">
        <v>195</v>
      </c>
      <c r="R25" s="1883">
        <v>2225</v>
      </c>
      <c r="S25" s="1883">
        <v>34</v>
      </c>
      <c r="T25" s="1883">
        <v>195</v>
      </c>
      <c r="U25" s="1883">
        <v>2309</v>
      </c>
      <c r="V25" s="1883">
        <v>35</v>
      </c>
      <c r="W25" s="1883">
        <v>309</v>
      </c>
      <c r="X25" s="1883">
        <v>2341</v>
      </c>
      <c r="Y25" s="1883">
        <v>36</v>
      </c>
      <c r="Z25" s="1883">
        <v>225</v>
      </c>
      <c r="AA25" s="1883">
        <v>2337</v>
      </c>
      <c r="AB25" s="1883">
        <v>26</v>
      </c>
      <c r="AC25" s="1883">
        <v>360</v>
      </c>
      <c r="AD25" s="1192"/>
      <c r="AE25" s="1192"/>
      <c r="AF25" s="1192"/>
      <c r="AG25" s="1192"/>
      <c r="AH25" s="1192"/>
      <c r="AI25" s="1192"/>
    </row>
    <row r="26" spans="1:35" ht="16.5" customHeight="1">
      <c r="A26" s="2859" t="s">
        <v>1532</v>
      </c>
      <c r="B26" s="4013"/>
      <c r="C26" s="718">
        <f>O29</f>
        <v>1866</v>
      </c>
      <c r="D26" s="717">
        <f>P29</f>
        <v>80</v>
      </c>
      <c r="E26" s="718">
        <f>R29</f>
        <v>1968</v>
      </c>
      <c r="F26" s="717">
        <f>S29</f>
        <v>68</v>
      </c>
      <c r="G26" s="718">
        <f>U29</f>
        <v>2111</v>
      </c>
      <c r="H26" s="717">
        <f>V29</f>
        <v>73</v>
      </c>
      <c r="I26" s="718">
        <f>X29</f>
        <v>2169</v>
      </c>
      <c r="J26" s="717">
        <f>Y29</f>
        <v>76</v>
      </c>
      <c r="K26" s="718">
        <f>AA29</f>
        <v>2093</v>
      </c>
      <c r="L26" s="717">
        <f>AB29</f>
        <v>56</v>
      </c>
      <c r="M26" s="1192"/>
      <c r="N26" s="1422" t="s">
        <v>1733</v>
      </c>
      <c r="O26" s="1883">
        <v>50</v>
      </c>
      <c r="P26" s="1883">
        <v>50</v>
      </c>
      <c r="Q26" s="1883">
        <v>13</v>
      </c>
      <c r="R26" s="1883">
        <v>96</v>
      </c>
      <c r="S26" s="1883">
        <v>48</v>
      </c>
      <c r="T26" s="1883">
        <v>23</v>
      </c>
      <c r="U26" s="1883">
        <v>67</v>
      </c>
      <c r="V26" s="1883">
        <v>37</v>
      </c>
      <c r="W26" s="1883">
        <v>22</v>
      </c>
      <c r="X26" s="1883">
        <v>77</v>
      </c>
      <c r="Y26" s="1883">
        <v>44</v>
      </c>
      <c r="Z26" s="1883">
        <v>22</v>
      </c>
      <c r="AA26" s="1883">
        <v>57</v>
      </c>
      <c r="AB26" s="1883">
        <v>25</v>
      </c>
      <c r="AC26" s="1883">
        <v>20</v>
      </c>
      <c r="AD26" s="1192"/>
      <c r="AE26" s="1192"/>
      <c r="AF26" s="1192"/>
      <c r="AG26" s="1192"/>
      <c r="AH26" s="1192"/>
      <c r="AI26" s="1192"/>
    </row>
    <row r="27" spans="1:35" ht="16.5" customHeight="1">
      <c r="A27" s="2782"/>
      <c r="B27" s="4013"/>
      <c r="C27" s="718">
        <f>Q29</f>
        <v>794</v>
      </c>
      <c r="D27" s="717"/>
      <c r="E27" s="718">
        <f>T29</f>
        <v>706</v>
      </c>
      <c r="F27" s="717"/>
      <c r="G27" s="718">
        <f>W29</f>
        <v>720</v>
      </c>
      <c r="H27" s="717"/>
      <c r="I27" s="718">
        <f>Z29</f>
        <v>581</v>
      </c>
      <c r="J27" s="717"/>
      <c r="K27" s="718">
        <f>AC29</f>
        <v>473</v>
      </c>
      <c r="L27" s="717"/>
      <c r="M27" s="1192"/>
      <c r="N27" s="1422" t="s">
        <v>6182</v>
      </c>
      <c r="O27" s="1883">
        <v>78</v>
      </c>
      <c r="P27" s="1883">
        <v>3</v>
      </c>
      <c r="Q27" s="1883">
        <v>37</v>
      </c>
      <c r="R27" s="1883">
        <v>81</v>
      </c>
      <c r="S27" s="1883">
        <v>4</v>
      </c>
      <c r="T27" s="1883">
        <v>61</v>
      </c>
      <c r="U27" s="1883">
        <v>88</v>
      </c>
      <c r="V27" s="1883">
        <v>5</v>
      </c>
      <c r="W27" s="1883">
        <v>52</v>
      </c>
      <c r="X27" s="1883">
        <v>87</v>
      </c>
      <c r="Y27" s="1883">
        <v>5</v>
      </c>
      <c r="Z27" s="1883">
        <v>29</v>
      </c>
      <c r="AA27" s="1883">
        <v>93</v>
      </c>
      <c r="AB27" s="1883">
        <v>4</v>
      </c>
      <c r="AC27" s="1883">
        <v>38</v>
      </c>
      <c r="AD27" s="1192"/>
      <c r="AE27" s="1192"/>
      <c r="AF27" s="1192"/>
      <c r="AG27" s="1192"/>
      <c r="AH27" s="1192"/>
      <c r="AI27" s="1192"/>
    </row>
    <row r="28" spans="1:35" ht="16.5" customHeight="1">
      <c r="A28" s="2859" t="s">
        <v>378</v>
      </c>
      <c r="B28" s="4013"/>
      <c r="C28" s="718">
        <f>O30</f>
        <v>1185</v>
      </c>
      <c r="D28" s="717">
        <f>P30</f>
        <v>229</v>
      </c>
      <c r="E28" s="718">
        <f>R30</f>
        <v>1178</v>
      </c>
      <c r="F28" s="717">
        <f>S30</f>
        <v>213</v>
      </c>
      <c r="G28" s="718">
        <f>U30</f>
        <v>1167</v>
      </c>
      <c r="H28" s="717">
        <f>V30</f>
        <v>191</v>
      </c>
      <c r="I28" s="718">
        <f>X30</f>
        <v>1070</v>
      </c>
      <c r="J28" s="717">
        <f>Y30</f>
        <v>181</v>
      </c>
      <c r="K28" s="718">
        <f>AA30</f>
        <v>978</v>
      </c>
      <c r="L28" s="717">
        <f>AB30</f>
        <v>159</v>
      </c>
      <c r="M28" s="1192"/>
      <c r="N28" s="1422" t="s">
        <v>1779</v>
      </c>
      <c r="O28" s="1883">
        <v>7727</v>
      </c>
      <c r="P28" s="1883">
        <v>272</v>
      </c>
      <c r="Q28" s="1883">
        <v>3169</v>
      </c>
      <c r="R28" s="1883">
        <v>7655</v>
      </c>
      <c r="S28" s="1883">
        <v>297</v>
      </c>
      <c r="T28" s="1883">
        <v>3153</v>
      </c>
      <c r="U28" s="1883">
        <v>8553</v>
      </c>
      <c r="V28" s="1883">
        <v>298</v>
      </c>
      <c r="W28" s="1883">
        <v>3304</v>
      </c>
      <c r="X28" s="1883">
        <v>8604</v>
      </c>
      <c r="Y28" s="1883">
        <v>282</v>
      </c>
      <c r="Z28" s="1883">
        <v>2881</v>
      </c>
      <c r="AA28" s="1883">
        <v>8561</v>
      </c>
      <c r="AB28" s="1883">
        <v>256</v>
      </c>
      <c r="AC28" s="1883">
        <v>2798</v>
      </c>
      <c r="AD28" s="1192"/>
      <c r="AE28" s="1192"/>
      <c r="AF28" s="1192"/>
      <c r="AG28" s="1192"/>
      <c r="AH28" s="1192"/>
      <c r="AI28" s="1192"/>
    </row>
    <row r="29" spans="1:35" ht="16.5" customHeight="1">
      <c r="A29" s="2782"/>
      <c r="B29" s="4013"/>
      <c r="C29" s="718">
        <f>Q30</f>
        <v>378</v>
      </c>
      <c r="D29" s="717"/>
      <c r="E29" s="718">
        <f>T30</f>
        <v>447</v>
      </c>
      <c r="F29" s="717"/>
      <c r="G29" s="718">
        <f>W30</f>
        <v>503</v>
      </c>
      <c r="H29" s="717"/>
      <c r="I29" s="718">
        <f>Z30</f>
        <v>351</v>
      </c>
      <c r="J29" s="717"/>
      <c r="K29" s="718">
        <f>AC30</f>
        <v>341</v>
      </c>
      <c r="L29" s="717"/>
      <c r="M29" s="1192"/>
      <c r="N29" s="1422" t="s">
        <v>6183</v>
      </c>
      <c r="O29" s="1883">
        <v>1866</v>
      </c>
      <c r="P29" s="1883">
        <v>80</v>
      </c>
      <c r="Q29" s="1883">
        <v>794</v>
      </c>
      <c r="R29" s="1883">
        <v>1968</v>
      </c>
      <c r="S29" s="1883">
        <v>68</v>
      </c>
      <c r="T29" s="1883">
        <v>706</v>
      </c>
      <c r="U29" s="1883">
        <v>2111</v>
      </c>
      <c r="V29" s="1883">
        <v>73</v>
      </c>
      <c r="W29" s="1883">
        <v>720</v>
      </c>
      <c r="X29" s="1883">
        <v>2169</v>
      </c>
      <c r="Y29" s="1883">
        <v>76</v>
      </c>
      <c r="Z29" s="1883">
        <v>581</v>
      </c>
      <c r="AA29" s="1883">
        <v>2093</v>
      </c>
      <c r="AB29" s="1883">
        <v>56</v>
      </c>
      <c r="AC29" s="1883">
        <v>473</v>
      </c>
      <c r="AD29" s="1192"/>
      <c r="AE29" s="1192"/>
      <c r="AF29" s="1192"/>
      <c r="AG29" s="1192"/>
      <c r="AH29" s="1192"/>
      <c r="AI29" s="1192"/>
    </row>
    <row r="30" spans="1:35" ht="16.5" customHeight="1">
      <c r="A30" s="2859" t="s">
        <v>1533</v>
      </c>
      <c r="B30" s="4013"/>
      <c r="C30" s="718">
        <f>O31</f>
        <v>1166</v>
      </c>
      <c r="D30" s="717">
        <f>P31</f>
        <v>26</v>
      </c>
      <c r="E30" s="718">
        <f>R31</f>
        <v>1320</v>
      </c>
      <c r="F30" s="717">
        <f>S31</f>
        <v>25</v>
      </c>
      <c r="G30" s="718">
        <f>U31</f>
        <v>1468</v>
      </c>
      <c r="H30" s="717">
        <f>V31</f>
        <v>27</v>
      </c>
      <c r="I30" s="718">
        <f>X31</f>
        <v>1431</v>
      </c>
      <c r="J30" s="717">
        <f>Y31</f>
        <v>25</v>
      </c>
      <c r="K30" s="718">
        <f>AA31</f>
        <v>1468</v>
      </c>
      <c r="L30" s="717">
        <f>AB31</f>
        <v>23</v>
      </c>
      <c r="M30" s="1192"/>
      <c r="N30" s="1422" t="s">
        <v>1994</v>
      </c>
      <c r="O30" s="1883">
        <v>1185</v>
      </c>
      <c r="P30" s="1883">
        <v>229</v>
      </c>
      <c r="Q30" s="1883">
        <v>378</v>
      </c>
      <c r="R30" s="1883">
        <v>1178</v>
      </c>
      <c r="S30" s="1883">
        <v>213</v>
      </c>
      <c r="T30" s="1883">
        <v>447</v>
      </c>
      <c r="U30" s="1883">
        <v>1167</v>
      </c>
      <c r="V30" s="1883">
        <v>191</v>
      </c>
      <c r="W30" s="1883">
        <v>503</v>
      </c>
      <c r="X30" s="1883">
        <v>1070</v>
      </c>
      <c r="Y30" s="1883">
        <v>181</v>
      </c>
      <c r="Z30" s="1883">
        <v>351</v>
      </c>
      <c r="AA30" s="1883">
        <v>978</v>
      </c>
      <c r="AB30" s="1883">
        <v>159</v>
      </c>
      <c r="AC30" s="1883">
        <v>341</v>
      </c>
      <c r="AD30" s="1192"/>
      <c r="AE30" s="1192"/>
      <c r="AF30" s="1192"/>
      <c r="AG30" s="1192"/>
      <c r="AH30" s="1192"/>
      <c r="AI30" s="1192"/>
    </row>
    <row r="31" spans="1:35" ht="16.5" customHeight="1">
      <c r="A31" s="2782"/>
      <c r="B31" s="4013"/>
      <c r="C31" s="718">
        <f>Q31</f>
        <v>234</v>
      </c>
      <c r="D31" s="717"/>
      <c r="E31" s="718">
        <f>T31</f>
        <v>94</v>
      </c>
      <c r="F31" s="717"/>
      <c r="G31" s="718">
        <f>W31</f>
        <v>84</v>
      </c>
      <c r="H31" s="717"/>
      <c r="I31" s="718">
        <f>Z31</f>
        <v>51</v>
      </c>
      <c r="J31" s="717"/>
      <c r="K31" s="718">
        <f>AC31</f>
        <v>59</v>
      </c>
      <c r="L31" s="717"/>
      <c r="M31" s="1192"/>
      <c r="N31" s="1422" t="s">
        <v>5911</v>
      </c>
      <c r="O31" s="1883">
        <v>1166</v>
      </c>
      <c r="P31" s="1883">
        <v>26</v>
      </c>
      <c r="Q31" s="1883">
        <v>234</v>
      </c>
      <c r="R31" s="1883">
        <v>1320</v>
      </c>
      <c r="S31" s="1883">
        <v>25</v>
      </c>
      <c r="T31" s="1883">
        <v>94</v>
      </c>
      <c r="U31" s="1883">
        <v>1468</v>
      </c>
      <c r="V31" s="1883">
        <v>27</v>
      </c>
      <c r="W31" s="1883">
        <v>84</v>
      </c>
      <c r="X31" s="1883">
        <v>1431</v>
      </c>
      <c r="Y31" s="1883">
        <v>25</v>
      </c>
      <c r="Z31" s="1883">
        <v>51</v>
      </c>
      <c r="AA31" s="1883">
        <v>1468</v>
      </c>
      <c r="AB31" s="1883">
        <v>23</v>
      </c>
      <c r="AC31" s="1883">
        <v>59</v>
      </c>
      <c r="AD31" s="1192"/>
      <c r="AE31" s="1192"/>
      <c r="AF31" s="1192"/>
      <c r="AG31" s="1192"/>
      <c r="AH31" s="1192"/>
      <c r="AI31" s="1192"/>
    </row>
    <row r="32" spans="1:35" ht="16.5" customHeight="1">
      <c r="A32" s="2859" t="s">
        <v>1537</v>
      </c>
      <c r="B32" s="4013"/>
      <c r="C32" s="720">
        <f>O32</f>
        <v>1585</v>
      </c>
      <c r="D32" s="719">
        <f>P32</f>
        <v>109</v>
      </c>
      <c r="E32" s="720">
        <f>R32</f>
        <v>1671</v>
      </c>
      <c r="F32" s="719">
        <f>S32</f>
        <v>99</v>
      </c>
      <c r="G32" s="720">
        <f>U32</f>
        <v>1748</v>
      </c>
      <c r="H32" s="719">
        <f>V32</f>
        <v>97</v>
      </c>
      <c r="I32" s="720">
        <f>X32</f>
        <v>1717</v>
      </c>
      <c r="J32" s="719">
        <f>Y32</f>
        <v>82</v>
      </c>
      <c r="K32" s="720">
        <f>AA32</f>
        <v>1764</v>
      </c>
      <c r="L32" s="719">
        <f>AB32</f>
        <v>77</v>
      </c>
      <c r="M32" s="1192"/>
      <c r="N32" s="1422" t="s">
        <v>1688</v>
      </c>
      <c r="O32" s="1883">
        <v>1585</v>
      </c>
      <c r="P32" s="1883">
        <v>109</v>
      </c>
      <c r="Q32" s="1883">
        <v>536</v>
      </c>
      <c r="R32" s="1883">
        <v>1671</v>
      </c>
      <c r="S32" s="1883">
        <v>99</v>
      </c>
      <c r="T32" s="1883">
        <v>528</v>
      </c>
      <c r="U32" s="1883">
        <v>1748</v>
      </c>
      <c r="V32" s="1883">
        <v>97</v>
      </c>
      <c r="W32" s="1883">
        <v>491</v>
      </c>
      <c r="X32" s="1883">
        <v>1717</v>
      </c>
      <c r="Y32" s="1883">
        <v>82</v>
      </c>
      <c r="Z32" s="1883">
        <v>379</v>
      </c>
      <c r="AA32" s="1883">
        <v>1764</v>
      </c>
      <c r="AB32" s="1883">
        <v>77</v>
      </c>
      <c r="AC32" s="1883">
        <v>429</v>
      </c>
      <c r="AD32" s="1192"/>
      <c r="AE32" s="1192"/>
      <c r="AF32" s="1192"/>
      <c r="AG32" s="1192"/>
      <c r="AH32" s="1192"/>
      <c r="AI32" s="1192"/>
    </row>
    <row r="33" spans="1:35" ht="16.5" customHeight="1">
      <c r="A33" s="2782"/>
      <c r="B33" s="4013"/>
      <c r="C33" s="720">
        <f>Q32</f>
        <v>536</v>
      </c>
      <c r="D33" s="719"/>
      <c r="E33" s="720">
        <f>T32</f>
        <v>528</v>
      </c>
      <c r="F33" s="719"/>
      <c r="G33" s="720">
        <f>W32</f>
        <v>491</v>
      </c>
      <c r="H33" s="719"/>
      <c r="I33" s="720">
        <f>Z32</f>
        <v>379</v>
      </c>
      <c r="J33" s="719"/>
      <c r="K33" s="720">
        <f>AC32</f>
        <v>429</v>
      </c>
      <c r="L33" s="719"/>
      <c r="M33" s="1192"/>
      <c r="N33" s="1422" t="s">
        <v>1656</v>
      </c>
      <c r="O33" s="1883">
        <v>825</v>
      </c>
      <c r="P33" s="1883">
        <v>127</v>
      </c>
      <c r="Q33" s="1883">
        <v>224</v>
      </c>
      <c r="R33" s="1883">
        <v>864</v>
      </c>
      <c r="S33" s="1883">
        <v>107</v>
      </c>
      <c r="T33" s="1883">
        <v>214</v>
      </c>
      <c r="U33" s="1883">
        <v>852</v>
      </c>
      <c r="V33" s="1883">
        <v>105</v>
      </c>
      <c r="W33" s="1883">
        <v>281</v>
      </c>
      <c r="X33" s="1883">
        <v>903</v>
      </c>
      <c r="Y33" s="1883">
        <v>100</v>
      </c>
      <c r="Z33" s="1883">
        <v>238</v>
      </c>
      <c r="AA33" s="1883">
        <v>824</v>
      </c>
      <c r="AB33" s="1883">
        <v>85</v>
      </c>
      <c r="AC33" s="1883">
        <v>307</v>
      </c>
      <c r="AD33" s="1192"/>
      <c r="AE33" s="1192"/>
      <c r="AF33" s="1192"/>
      <c r="AG33" s="1192"/>
      <c r="AH33" s="1192"/>
      <c r="AI33" s="1192"/>
    </row>
    <row r="34" spans="1:35" ht="16.5" customHeight="1">
      <c r="A34" s="2859" t="s">
        <v>1535</v>
      </c>
      <c r="B34" s="4013"/>
      <c r="C34" s="718">
        <f>O33</f>
        <v>825</v>
      </c>
      <c r="D34" s="717">
        <f>P33</f>
        <v>127</v>
      </c>
      <c r="E34" s="718">
        <f>R33</f>
        <v>864</v>
      </c>
      <c r="F34" s="717">
        <f>S33</f>
        <v>107</v>
      </c>
      <c r="G34" s="718">
        <f>U33</f>
        <v>852</v>
      </c>
      <c r="H34" s="717">
        <f>V33</f>
        <v>105</v>
      </c>
      <c r="I34" s="718">
        <f>X33</f>
        <v>903</v>
      </c>
      <c r="J34" s="717">
        <f>Y33</f>
        <v>100</v>
      </c>
      <c r="K34" s="718">
        <f>AA33</f>
        <v>824</v>
      </c>
      <c r="L34" s="717">
        <f>AB33</f>
        <v>85</v>
      </c>
      <c r="M34" s="1192"/>
      <c r="N34" s="1422" t="s">
        <v>5913</v>
      </c>
      <c r="O34" s="1883">
        <v>61</v>
      </c>
      <c r="P34" s="1883">
        <v>11</v>
      </c>
      <c r="Q34" s="1883">
        <v>115</v>
      </c>
      <c r="R34" s="1883">
        <v>56</v>
      </c>
      <c r="S34" s="1883">
        <v>8</v>
      </c>
      <c r="T34" s="1883">
        <v>158</v>
      </c>
      <c r="U34" s="1883">
        <v>28</v>
      </c>
      <c r="V34" s="1883">
        <v>9</v>
      </c>
      <c r="W34" s="1883">
        <v>172</v>
      </c>
      <c r="X34" s="1883">
        <v>31</v>
      </c>
      <c r="Y34" s="1883">
        <v>8</v>
      </c>
      <c r="Z34" s="1883">
        <v>113</v>
      </c>
      <c r="AA34" s="1883">
        <v>44</v>
      </c>
      <c r="AB34" s="1883">
        <v>8</v>
      </c>
      <c r="AC34" s="1883">
        <v>113</v>
      </c>
      <c r="AD34" s="1192"/>
      <c r="AE34" s="1192"/>
      <c r="AF34" s="1192"/>
      <c r="AG34" s="1192"/>
      <c r="AH34" s="1192"/>
      <c r="AI34" s="1192"/>
    </row>
    <row r="35" spans="1:35" ht="16.5" customHeight="1">
      <c r="A35" s="2782"/>
      <c r="B35" s="4013"/>
      <c r="C35" s="718">
        <f>Q33</f>
        <v>224</v>
      </c>
      <c r="D35" s="717"/>
      <c r="E35" s="718">
        <f>T33</f>
        <v>214</v>
      </c>
      <c r="F35" s="717"/>
      <c r="G35" s="718">
        <f>W33</f>
        <v>281</v>
      </c>
      <c r="H35" s="717"/>
      <c r="I35" s="718">
        <f>Z33</f>
        <v>238</v>
      </c>
      <c r="J35" s="717"/>
      <c r="K35" s="718">
        <f>AC33</f>
        <v>307</v>
      </c>
      <c r="L35" s="717"/>
      <c r="M35" s="1192"/>
    </row>
    <row r="36" spans="1:35" ht="16.5" customHeight="1">
      <c r="A36" s="2859" t="s">
        <v>1536</v>
      </c>
      <c r="B36" s="4013"/>
      <c r="C36" s="718">
        <f>O34</f>
        <v>61</v>
      </c>
      <c r="D36" s="717">
        <f>P34</f>
        <v>11</v>
      </c>
      <c r="E36" s="718">
        <f>R34</f>
        <v>56</v>
      </c>
      <c r="F36" s="717">
        <f>S34</f>
        <v>8</v>
      </c>
      <c r="G36" s="718">
        <f>U34</f>
        <v>28</v>
      </c>
      <c r="H36" s="717">
        <f>V34</f>
        <v>9</v>
      </c>
      <c r="I36" s="718">
        <f>X34</f>
        <v>31</v>
      </c>
      <c r="J36" s="717">
        <f>Y34</f>
        <v>8</v>
      </c>
      <c r="K36" s="718">
        <f>AA34</f>
        <v>44</v>
      </c>
      <c r="L36" s="717">
        <f>AB34</f>
        <v>8</v>
      </c>
      <c r="M36" s="1192"/>
    </row>
    <row r="37" spans="1:35" ht="16.5" customHeight="1">
      <c r="A37" s="2782"/>
      <c r="B37" s="4013"/>
      <c r="C37" s="718">
        <f>Q34</f>
        <v>115</v>
      </c>
      <c r="D37" s="717"/>
      <c r="E37" s="718">
        <f>T34</f>
        <v>158</v>
      </c>
      <c r="F37" s="717"/>
      <c r="G37" s="718">
        <f>W34</f>
        <v>172</v>
      </c>
      <c r="H37" s="717"/>
      <c r="I37" s="718">
        <f>Z34</f>
        <v>113</v>
      </c>
      <c r="J37" s="717"/>
      <c r="K37" s="718">
        <f>AC34</f>
        <v>113</v>
      </c>
      <c r="L37" s="717"/>
      <c r="M37" s="1192"/>
    </row>
    <row r="38" spans="1:35" ht="16.5" customHeight="1">
      <c r="A38" s="199" t="s">
        <v>6861</v>
      </c>
      <c r="L38" s="160" t="s">
        <v>1489</v>
      </c>
      <c r="M38" s="1192"/>
    </row>
    <row r="39" spans="1:35" ht="16.5" customHeight="1">
      <c r="A39" s="199" t="s">
        <v>6862</v>
      </c>
      <c r="L39" s="160"/>
      <c r="M39" s="1192"/>
    </row>
    <row r="40" spans="1:35" ht="16.5" customHeight="1">
      <c r="M40" s="1192"/>
    </row>
    <row r="41" spans="1:35" s="110" customFormat="1" ht="15" customHeight="1">
      <c r="A41" s="110" t="s">
        <v>6751</v>
      </c>
      <c r="F41" s="63" t="s">
        <v>7328</v>
      </c>
      <c r="H41" s="111"/>
      <c r="L41" s="68" t="s">
        <v>1529</v>
      </c>
      <c r="N41" s="1188" t="s">
        <v>5328</v>
      </c>
      <c r="O41" s="1437"/>
      <c r="P41" s="1189" t="s">
        <v>4618</v>
      </c>
      <c r="Q41" s="1525" t="s">
        <v>369</v>
      </c>
      <c r="R41" s="1192"/>
      <c r="S41" s="1192"/>
      <c r="T41" s="1192"/>
      <c r="U41" s="1192"/>
      <c r="V41" s="1192"/>
      <c r="W41" s="1192"/>
      <c r="X41" s="63"/>
      <c r="Y41" s="63"/>
      <c r="Z41" s="63"/>
      <c r="AA41" s="63"/>
    </row>
    <row r="42" spans="1:35" ht="25" customHeight="1">
      <c r="A42" s="4024" t="s">
        <v>7331</v>
      </c>
      <c r="B42" s="4025"/>
      <c r="C42" s="3308" t="str">
        <f>N44</f>
        <v>令和3年</v>
      </c>
      <c r="D42" s="3308"/>
      <c r="E42" s="3308" t="str">
        <f>N45</f>
        <v>令和4年</v>
      </c>
      <c r="F42" s="3308"/>
      <c r="G42" s="3326" t="str">
        <f>N46</f>
        <v>令和5年</v>
      </c>
      <c r="H42" s="3326"/>
      <c r="I42" s="3326" t="str">
        <f>N47</f>
        <v>令和6年</v>
      </c>
      <c r="J42" s="3326"/>
      <c r="K42" s="3326" t="str">
        <f>N48</f>
        <v>令和7年</v>
      </c>
      <c r="L42" s="3326"/>
      <c r="N42" s="1405"/>
      <c r="P42" s="1189" t="s">
        <v>4619</v>
      </c>
      <c r="Q42" s="1460" t="s">
        <v>5329</v>
      </c>
      <c r="R42" s="1874" t="str">
        <f>HYPERLINK("#", "統計表リンク")</f>
        <v>統計表リンク</v>
      </c>
    </row>
    <row r="43" spans="1:35" ht="16.5" customHeight="1">
      <c r="A43" s="2824" t="s">
        <v>468</v>
      </c>
      <c r="B43" s="2824"/>
      <c r="C43" s="4023">
        <f>O44</f>
        <v>582</v>
      </c>
      <c r="D43" s="4023"/>
      <c r="E43" s="4023">
        <f>O45</f>
        <v>834</v>
      </c>
      <c r="F43" s="4023"/>
      <c r="G43" s="4023">
        <f>O46</f>
        <v>835</v>
      </c>
      <c r="H43" s="4023"/>
      <c r="I43" s="4023">
        <f>O47</f>
        <v>743</v>
      </c>
      <c r="J43" s="4023"/>
      <c r="K43" s="4023">
        <f>O48</f>
        <v>950</v>
      </c>
      <c r="L43" s="4023"/>
      <c r="N43" s="104" t="s">
        <v>5618</v>
      </c>
      <c r="O43" s="104" t="s">
        <v>6184</v>
      </c>
      <c r="P43" s="107" t="s">
        <v>7325</v>
      </c>
      <c r="Q43" s="107" t="s">
        <v>7326</v>
      </c>
      <c r="R43" s="63"/>
      <c r="S43" s="63"/>
      <c r="T43" s="63"/>
      <c r="U43" s="63"/>
      <c r="V43" s="63"/>
      <c r="W43" s="63"/>
    </row>
    <row r="44" spans="1:35" ht="16.5" customHeight="1">
      <c r="A44" s="4026"/>
      <c r="B44" s="2291" t="s">
        <v>7329</v>
      </c>
      <c r="C44" s="4023">
        <f>P44</f>
        <v>215</v>
      </c>
      <c r="D44" s="4023"/>
      <c r="E44" s="4023">
        <f>P45</f>
        <v>333</v>
      </c>
      <c r="F44" s="4023"/>
      <c r="G44" s="4023">
        <f>P46</f>
        <v>328</v>
      </c>
      <c r="H44" s="4023"/>
      <c r="I44" s="4023">
        <f>P47</f>
        <v>276</v>
      </c>
      <c r="J44" s="4023"/>
      <c r="K44" s="4023">
        <f>P48</f>
        <v>370</v>
      </c>
      <c r="L44" s="4023"/>
      <c r="N44" s="1496" t="s">
        <v>8840</v>
      </c>
      <c r="O44" s="1975">
        <v>582</v>
      </c>
      <c r="P44" s="1975">
        <v>215</v>
      </c>
      <c r="Q44" s="1975">
        <v>36</v>
      </c>
      <c r="R44" s="63"/>
      <c r="S44" s="63"/>
      <c r="T44" s="63"/>
      <c r="U44" s="63"/>
      <c r="V44" s="63"/>
      <c r="W44" s="63"/>
    </row>
    <row r="45" spans="1:35" ht="16.5" customHeight="1">
      <c r="A45" s="2861"/>
      <c r="B45" s="2291" t="s">
        <v>7330</v>
      </c>
      <c r="C45" s="4023">
        <f>Q44</f>
        <v>36</v>
      </c>
      <c r="D45" s="4023"/>
      <c r="E45" s="4023">
        <f>Q45</f>
        <v>58</v>
      </c>
      <c r="F45" s="4023"/>
      <c r="G45" s="4023">
        <f>Q46</f>
        <v>57</v>
      </c>
      <c r="H45" s="4023"/>
      <c r="I45" s="4023">
        <f>Q47</f>
        <v>50</v>
      </c>
      <c r="J45" s="4023"/>
      <c r="K45" s="4023">
        <f>Q48</f>
        <v>73</v>
      </c>
      <c r="L45" s="4023"/>
      <c r="N45" s="1496" t="s">
        <v>8907</v>
      </c>
      <c r="O45" s="1975">
        <v>834</v>
      </c>
      <c r="P45" s="1975">
        <v>333</v>
      </c>
      <c r="Q45" s="1975">
        <v>58</v>
      </c>
      <c r="R45" s="63"/>
      <c r="S45" s="63"/>
      <c r="T45" s="63"/>
      <c r="U45" s="63"/>
      <c r="V45" s="63"/>
      <c r="W45" s="63"/>
    </row>
    <row r="46" spans="1:35" ht="16.5" customHeight="1">
      <c r="C46" s="190"/>
      <c r="L46" s="68" t="s">
        <v>1526</v>
      </c>
      <c r="N46" s="1496" t="s">
        <v>8908</v>
      </c>
      <c r="O46" s="1975">
        <v>835</v>
      </c>
      <c r="P46" s="1975">
        <v>328</v>
      </c>
      <c r="Q46" s="1975">
        <v>57</v>
      </c>
      <c r="R46" s="63"/>
      <c r="S46" s="63"/>
      <c r="T46" s="63"/>
      <c r="U46" s="63"/>
      <c r="V46" s="63"/>
      <c r="W46" s="63"/>
    </row>
    <row r="47" spans="1:35" ht="16.5" customHeight="1">
      <c r="N47" s="1496" t="s">
        <v>8909</v>
      </c>
      <c r="O47" s="1975">
        <v>743</v>
      </c>
      <c r="P47" s="1975">
        <v>276</v>
      </c>
      <c r="Q47" s="1975">
        <v>50</v>
      </c>
      <c r="R47" s="63"/>
      <c r="S47" s="63"/>
      <c r="T47" s="63"/>
      <c r="U47" s="63"/>
      <c r="V47" s="63"/>
      <c r="W47" s="63"/>
    </row>
    <row r="48" spans="1:35" ht="15.75" customHeight="1">
      <c r="N48" s="1496" t="s">
        <v>8910</v>
      </c>
      <c r="O48" s="1975">
        <v>950</v>
      </c>
      <c r="P48" s="1975">
        <v>370</v>
      </c>
      <c r="Q48" s="1975">
        <v>73</v>
      </c>
      <c r="R48" s="63"/>
      <c r="S48" s="63"/>
      <c r="T48" s="63"/>
      <c r="U48" s="63"/>
      <c r="V48" s="63"/>
      <c r="W48" s="63"/>
    </row>
    <row r="49" spans="14:23" ht="15.75" customHeight="1">
      <c r="N49" s="63"/>
      <c r="O49" s="63"/>
      <c r="P49" s="63"/>
      <c r="Q49" s="63"/>
      <c r="R49" s="63"/>
      <c r="S49" s="63"/>
      <c r="T49" s="63"/>
      <c r="U49" s="63"/>
      <c r="V49" s="63"/>
      <c r="W49" s="63"/>
    </row>
    <row r="50" spans="14:23" ht="15.75" customHeight="1">
      <c r="N50" s="63"/>
      <c r="O50" s="63"/>
      <c r="P50" s="63"/>
      <c r="Q50" s="63"/>
      <c r="R50" s="63"/>
      <c r="S50" s="63"/>
      <c r="T50" s="63"/>
      <c r="U50" s="63"/>
      <c r="V50" s="63"/>
      <c r="W50" s="63"/>
    </row>
    <row r="51" spans="14:23" ht="15.75" customHeight="1">
      <c r="N51" s="63"/>
      <c r="O51" s="63"/>
      <c r="P51" s="63"/>
      <c r="Q51" s="63"/>
      <c r="R51" s="63"/>
      <c r="S51" s="63"/>
      <c r="T51" s="63"/>
      <c r="U51" s="63"/>
      <c r="V51" s="63"/>
      <c r="W51" s="63"/>
    </row>
    <row r="52" spans="14:23" ht="15.75" customHeight="1">
      <c r="N52" s="63"/>
      <c r="O52" s="63"/>
      <c r="P52" s="63"/>
      <c r="Q52" s="63"/>
      <c r="R52" s="63"/>
      <c r="S52" s="63"/>
      <c r="T52" s="63"/>
      <c r="U52" s="63"/>
      <c r="V52" s="63"/>
      <c r="W52" s="63"/>
    </row>
    <row r="53" spans="14:23" ht="15.75" customHeight="1">
      <c r="R53" s="63"/>
      <c r="S53" s="63"/>
      <c r="T53" s="63"/>
      <c r="U53" s="63"/>
      <c r="V53" s="63"/>
      <c r="W53" s="63"/>
    </row>
  </sheetData>
  <sheetProtection algorithmName="SHA-512" hashValue="GNKFKhhEja4IlChoErvFh3HLvh9bhTM8nBwbL0w84TO84evZtmX6+fb9JpZHx7FoTC13DT3nRCq+NqK9ka23tw==" saltValue="SV5RZ6/mqWY9kf9QBQ6e9Q==" spinCount="100000" sheet="1" objects="1" scenarios="1"/>
  <customSheetViews>
    <customSheetView guid="{0048CC1A-5574-4F72-829A-CCCEAA565538}" showPageBreaks="1" fitToPage="1" printArea="1" view="pageBreakPreview">
      <selection activeCell="A2" sqref="A2:D2"/>
      <colBreaks count="1" manualBreakCount="1">
        <brk id="12" min="15" max="67" man="1"/>
      </colBreaks>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A2" sqref="A2:D2"/>
      <colBreaks count="1" manualBreakCount="1">
        <brk id="12" min="15" max="67" man="1"/>
      </colBreaks>
      <pageMargins left="0.78740157480314965" right="0.78740157480314965" top="0.98425196850393704" bottom="0.98425196850393704" header="0.51181102362204722" footer="0.51181102362204722"/>
      <printOptions horizontalCentered="1"/>
      <headerFooter alignWithMargins="0"/>
    </customSheetView>
  </customSheetViews>
  <mergeCells count="69">
    <mergeCell ref="A44:A45"/>
    <mergeCell ref="K43:L43"/>
    <mergeCell ref="G42:H42"/>
    <mergeCell ref="K45:L45"/>
    <mergeCell ref="C44:D44"/>
    <mergeCell ref="E44:F44"/>
    <mergeCell ref="G44:H44"/>
    <mergeCell ref="I44:J44"/>
    <mergeCell ref="K44:L44"/>
    <mergeCell ref="C45:D45"/>
    <mergeCell ref="E45:F45"/>
    <mergeCell ref="G45:H45"/>
    <mergeCell ref="I45:J45"/>
    <mergeCell ref="A43:B43"/>
    <mergeCell ref="C43:D43"/>
    <mergeCell ref="E43:F43"/>
    <mergeCell ref="G43:H43"/>
    <mergeCell ref="I43:J43"/>
    <mergeCell ref="A42:B42"/>
    <mergeCell ref="C42:D42"/>
    <mergeCell ref="E42:F42"/>
    <mergeCell ref="I42:J42"/>
    <mergeCell ref="K42:L42"/>
    <mergeCell ref="A26:B27"/>
    <mergeCell ref="A28:B29"/>
    <mergeCell ref="A30:B31"/>
    <mergeCell ref="A34:B35"/>
    <mergeCell ref="A36:B37"/>
    <mergeCell ref="A32:B33"/>
    <mergeCell ref="AA19:AC19"/>
    <mergeCell ref="A20:B21"/>
    <mergeCell ref="O20:P20"/>
    <mergeCell ref="R20:S20"/>
    <mergeCell ref="U20:V20"/>
    <mergeCell ref="X20:Y20"/>
    <mergeCell ref="AA20:AB20"/>
    <mergeCell ref="A18:B19"/>
    <mergeCell ref="N19:N21"/>
    <mergeCell ref="O19:Q19"/>
    <mergeCell ref="R19:T19"/>
    <mergeCell ref="U19:W19"/>
    <mergeCell ref="X19:Z19"/>
    <mergeCell ref="A22:B23"/>
    <mergeCell ref="A24:B25"/>
    <mergeCell ref="N11:N12"/>
    <mergeCell ref="O11:Q11"/>
    <mergeCell ref="R11:S11"/>
    <mergeCell ref="A12:B13"/>
    <mergeCell ref="A14:B15"/>
    <mergeCell ref="I11:J11"/>
    <mergeCell ref="K11:L11"/>
    <mergeCell ref="A16:B17"/>
    <mergeCell ref="A11:B11"/>
    <mergeCell ref="C11:D11"/>
    <mergeCell ref="E11:F11"/>
    <mergeCell ref="G11:H11"/>
    <mergeCell ref="K4:L4"/>
    <mergeCell ref="A5:B5"/>
    <mergeCell ref="N5:N6"/>
    <mergeCell ref="O5:Q5"/>
    <mergeCell ref="R5:T5"/>
    <mergeCell ref="A6:B6"/>
    <mergeCell ref="G6:H6"/>
    <mergeCell ref="J4:J5"/>
    <mergeCell ref="A1:D1"/>
    <mergeCell ref="A2:D2"/>
    <mergeCell ref="A4:B4"/>
    <mergeCell ref="G4:H5"/>
    <mergeCell ref="I4:I5"/>
  </mergeCells>
  <phoneticPr fontId="7"/>
  <printOptions horizontalCentered="1"/>
  <pageMargins left="0.78740157480314965" right="0.78740157480314965" top="0.98425196850393704" bottom="0.98425196850393704" header="0.51181102362204722" footer="0.51181102362204722"/>
  <headerFooter alignWithMargins="0"/>
  <colBreaks count="1" manualBreakCount="1">
    <brk id="12" min="15" max="67" man="1"/>
  </colBreaks>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Z94"/>
  <sheetViews>
    <sheetView view="pageBreakPreview" zoomScaleNormal="100" zoomScaleSheetLayoutView="100" workbookViewId="0">
      <selection activeCell="M19" sqref="M19"/>
    </sheetView>
  </sheetViews>
  <sheetFormatPr defaultColWidth="9" defaultRowHeight="21" customHeight="1"/>
  <cols>
    <col min="1" max="1" width="3.58203125" style="189" customWidth="1"/>
    <col min="2" max="2" width="7.58203125" style="189" customWidth="1"/>
    <col min="3" max="3" width="12.58203125" style="189" customWidth="1"/>
    <col min="4" max="9" width="10.58203125" style="189" customWidth="1"/>
    <col min="10" max="10" width="5.5" style="63" customWidth="1"/>
    <col min="11" max="11" width="10.58203125" style="63" hidden="1" customWidth="1"/>
    <col min="12" max="12" width="13.58203125" style="63" hidden="1" customWidth="1"/>
    <col min="13" max="14" width="10.58203125" style="63" hidden="1" customWidth="1"/>
    <col min="15" max="18" width="12.75" style="63" hidden="1" customWidth="1"/>
    <col min="19"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5" customHeight="1">
      <c r="A3" s="192" t="s">
        <v>3919</v>
      </c>
      <c r="E3" s="722"/>
      <c r="F3" s="722"/>
      <c r="G3" s="722"/>
      <c r="H3" s="722"/>
      <c r="I3" s="196" t="str">
        <f>N3</f>
        <v>（令和8年4月1日現在）</v>
      </c>
      <c r="K3" s="1188" t="s">
        <v>5328</v>
      </c>
      <c r="L3" s="1437"/>
      <c r="M3" s="1189" t="s">
        <v>4618</v>
      </c>
      <c r="N3" s="1525" t="str">
        <f>設定!$B$14</f>
        <v>（令和8年4月1日現在）</v>
      </c>
    </row>
    <row r="4" spans="1:26" ht="15" customHeight="1">
      <c r="A4" s="3238" t="s">
        <v>1635</v>
      </c>
      <c r="B4" s="3238"/>
      <c r="C4" s="3238"/>
      <c r="D4" s="3238"/>
      <c r="E4" s="3238" t="s">
        <v>1634</v>
      </c>
      <c r="F4" s="3238"/>
      <c r="G4" s="3238"/>
      <c r="H4" s="287" t="s">
        <v>1633</v>
      </c>
      <c r="I4" s="287" t="s">
        <v>1632</v>
      </c>
      <c r="K4" s="1405"/>
      <c r="L4" s="1192"/>
      <c r="M4" s="1189" t="s">
        <v>4619</v>
      </c>
      <c r="N4" s="1460" t="s">
        <v>5330</v>
      </c>
      <c r="O4" s="1755" t="str">
        <f>HYPERLINK("#", "統計表リンク")</f>
        <v>統計表リンク</v>
      </c>
    </row>
    <row r="5" spans="1:26" ht="17.149999999999999" customHeight="1">
      <c r="A5" s="4027" t="s">
        <v>1631</v>
      </c>
      <c r="B5" s="4029" t="s">
        <v>1630</v>
      </c>
      <c r="C5" s="4029"/>
      <c r="D5" s="4029"/>
      <c r="E5" s="4028" t="s">
        <v>1629</v>
      </c>
      <c r="F5" s="4028"/>
      <c r="G5" s="4028"/>
      <c r="H5" s="396">
        <v>3300</v>
      </c>
      <c r="I5" s="674" t="s">
        <v>1628</v>
      </c>
    </row>
    <row r="6" spans="1:26" ht="17.149999999999999" customHeight="1">
      <c r="A6" s="4027"/>
      <c r="B6" s="4029" t="s">
        <v>1627</v>
      </c>
      <c r="C6" s="4029"/>
      <c r="D6" s="4029"/>
      <c r="E6" s="4028" t="s">
        <v>1626</v>
      </c>
      <c r="F6" s="4028"/>
      <c r="G6" s="4028"/>
      <c r="H6" s="396">
        <v>650</v>
      </c>
      <c r="I6" s="674" t="s">
        <v>1625</v>
      </c>
    </row>
    <row r="7" spans="1:26" ht="17.149999999999999" customHeight="1">
      <c r="A7" s="4027"/>
      <c r="B7" s="4029" t="s">
        <v>1624</v>
      </c>
      <c r="C7" s="4029"/>
      <c r="D7" s="4029"/>
      <c r="E7" s="4028" t="s">
        <v>1623</v>
      </c>
      <c r="F7" s="4028"/>
      <c r="G7" s="4028"/>
      <c r="H7" s="396">
        <v>880</v>
      </c>
      <c r="I7" s="674" t="s">
        <v>1622</v>
      </c>
    </row>
    <row r="8" spans="1:26" ht="17.149999999999999" customHeight="1">
      <c r="A8" s="4027"/>
      <c r="B8" s="4036" t="s">
        <v>1621</v>
      </c>
      <c r="C8" s="4036"/>
      <c r="D8" s="4036"/>
      <c r="E8" s="4028" t="s">
        <v>1620</v>
      </c>
      <c r="F8" s="4028"/>
      <c r="G8" s="4028"/>
      <c r="H8" s="396">
        <v>1240</v>
      </c>
      <c r="I8" s="674" t="s">
        <v>4609</v>
      </c>
    </row>
    <row r="9" spans="1:26" ht="20.149999999999999" customHeight="1">
      <c r="A9" s="4027"/>
      <c r="B9" s="4030" t="s" ph="1">
        <v>1619</v>
      </c>
      <c r="C9" s="4030"/>
      <c r="D9" s="4030"/>
      <c r="E9" s="4028" t="s">
        <v>1618</v>
      </c>
      <c r="F9" s="4028"/>
      <c r="G9" s="4028"/>
      <c r="H9" s="396">
        <v>880</v>
      </c>
      <c r="I9" s="674" t="s">
        <v>1617</v>
      </c>
    </row>
    <row r="10" spans="1:26" ht="19" customHeight="1">
      <c r="A10" s="4027"/>
      <c r="B10" s="4030" t="s" ph="1">
        <v>1616</v>
      </c>
      <c r="C10" s="4030"/>
      <c r="D10" s="4030"/>
      <c r="E10" s="4028" t="s">
        <v>1615</v>
      </c>
      <c r="F10" s="4028"/>
      <c r="G10" s="4028"/>
      <c r="H10" s="396">
        <v>300</v>
      </c>
      <c r="I10" s="674" t="s">
        <v>1612</v>
      </c>
    </row>
    <row r="11" spans="1:26" ht="17.149999999999999" customHeight="1">
      <c r="A11" s="4027"/>
      <c r="B11" s="4029" t="s">
        <v>1614</v>
      </c>
      <c r="C11" s="4029"/>
      <c r="D11" s="4029"/>
      <c r="E11" s="4028" t="s">
        <v>1613</v>
      </c>
      <c r="F11" s="4028"/>
      <c r="G11" s="4028"/>
      <c r="H11" s="396">
        <v>260</v>
      </c>
      <c r="I11" s="674" t="s">
        <v>1612</v>
      </c>
    </row>
    <row r="12" spans="1:26" ht="19" customHeight="1">
      <c r="A12" s="4027"/>
      <c r="B12" s="4030" t="s" ph="1">
        <v>1611</v>
      </c>
      <c r="C12" s="4030"/>
      <c r="D12" s="4030"/>
      <c r="E12" s="4028" t="s">
        <v>1610</v>
      </c>
      <c r="F12" s="4028"/>
      <c r="G12" s="4028"/>
      <c r="H12" s="396">
        <v>700</v>
      </c>
      <c r="I12" s="674" t="s">
        <v>4610</v>
      </c>
    </row>
    <row r="13" spans="1:26" ht="17.149999999999999" customHeight="1">
      <c r="A13" s="4027"/>
      <c r="B13" s="4029" t="s">
        <v>1609</v>
      </c>
      <c r="C13" s="4029"/>
      <c r="D13" s="4029"/>
      <c r="E13" s="4028" t="s">
        <v>1608</v>
      </c>
      <c r="F13" s="4028"/>
      <c r="G13" s="4028"/>
      <c r="H13" s="396">
        <v>450</v>
      </c>
      <c r="I13" s="674" t="s">
        <v>1607</v>
      </c>
    </row>
    <row r="14" spans="1:26" ht="19" customHeight="1">
      <c r="A14" s="4027"/>
      <c r="B14" s="4030" t="s" ph="1">
        <v>1606</v>
      </c>
      <c r="C14" s="4030"/>
      <c r="D14" s="4030"/>
      <c r="E14" s="4031" t="s">
        <v>1605</v>
      </c>
      <c r="F14" s="4031"/>
      <c r="G14" s="4031"/>
      <c r="H14" s="396">
        <v>440</v>
      </c>
      <c r="I14" s="674" t="s">
        <v>4610</v>
      </c>
    </row>
    <row r="15" spans="1:26" ht="17.149999999999999" customHeight="1">
      <c r="A15" s="4027"/>
      <c r="B15" s="4029" t="s">
        <v>1604</v>
      </c>
      <c r="C15" s="4029"/>
      <c r="D15" s="4029"/>
      <c r="E15" s="4028" t="s">
        <v>1603</v>
      </c>
      <c r="F15" s="4028"/>
      <c r="G15" s="4028"/>
      <c r="H15" s="396">
        <v>1100</v>
      </c>
      <c r="I15" s="674" t="s">
        <v>4610</v>
      </c>
    </row>
    <row r="16" spans="1:26" ht="19" customHeight="1">
      <c r="A16" s="4027"/>
      <c r="B16" s="4030" t="s" ph="1">
        <v>1602</v>
      </c>
      <c r="C16" s="4030"/>
      <c r="D16" s="4030"/>
      <c r="E16" s="4028" t="s">
        <v>1601</v>
      </c>
      <c r="F16" s="4028"/>
      <c r="G16" s="4028"/>
      <c r="H16" s="396">
        <v>1520</v>
      </c>
      <c r="I16" s="674" t="s">
        <v>4611</v>
      </c>
    </row>
    <row r="17" spans="1:9" ht="17.149999999999999" customHeight="1">
      <c r="A17" s="4027"/>
      <c r="B17" s="4029" t="s">
        <v>1600</v>
      </c>
      <c r="C17" s="4029"/>
      <c r="D17" s="4029"/>
      <c r="E17" s="4028" t="s">
        <v>1599</v>
      </c>
      <c r="F17" s="4028"/>
      <c r="G17" s="4028"/>
      <c r="H17" s="396">
        <v>320</v>
      </c>
      <c r="I17" s="674" t="s">
        <v>1598</v>
      </c>
    </row>
    <row r="18" spans="1:9" ht="17.149999999999999" customHeight="1">
      <c r="A18" s="4027"/>
      <c r="B18" s="4029" t="s">
        <v>1597</v>
      </c>
      <c r="C18" s="4029"/>
      <c r="D18" s="4029"/>
      <c r="E18" s="4028" t="s">
        <v>1596</v>
      </c>
      <c r="F18" s="4028"/>
      <c r="G18" s="4028"/>
      <c r="H18" s="396">
        <v>480</v>
      </c>
      <c r="I18" s="674" t="s">
        <v>1595</v>
      </c>
    </row>
    <row r="19" spans="1:9" ht="17.149999999999999" customHeight="1">
      <c r="A19" s="4027"/>
      <c r="B19" s="4029" t="s">
        <v>1594</v>
      </c>
      <c r="C19" s="4029"/>
      <c r="D19" s="4029"/>
      <c r="E19" s="4028" t="s">
        <v>1593</v>
      </c>
      <c r="F19" s="4028"/>
      <c r="G19" s="4028"/>
      <c r="H19" s="396">
        <v>670</v>
      </c>
      <c r="I19" s="674" t="s">
        <v>1590</v>
      </c>
    </row>
    <row r="20" spans="1:9" ht="19" customHeight="1">
      <c r="A20" s="4027"/>
      <c r="B20" s="4030" t="s" ph="1">
        <v>1592</v>
      </c>
      <c r="C20" s="4030"/>
      <c r="D20" s="4030"/>
      <c r="E20" s="4028" t="s">
        <v>1591</v>
      </c>
      <c r="F20" s="4028"/>
      <c r="G20" s="4028"/>
      <c r="H20" s="396">
        <v>690</v>
      </c>
      <c r="I20" s="674" t="s">
        <v>1590</v>
      </c>
    </row>
    <row r="21" spans="1:9" ht="17.149999999999999" customHeight="1">
      <c r="A21" s="4027"/>
      <c r="B21" s="4034" t="s">
        <v>1589</v>
      </c>
      <c r="C21" s="4034"/>
      <c r="D21" s="4034"/>
      <c r="E21" s="4028" t="s">
        <v>1588</v>
      </c>
      <c r="F21" s="4028"/>
      <c r="G21" s="4028"/>
      <c r="H21" s="396">
        <v>510</v>
      </c>
      <c r="I21" s="674" t="s">
        <v>1555</v>
      </c>
    </row>
    <row r="22" spans="1:9" ht="19" customHeight="1">
      <c r="A22" s="4027"/>
      <c r="B22" s="4035" t="s" ph="1">
        <v>7767</v>
      </c>
      <c r="C22" s="4035"/>
      <c r="D22" s="4035"/>
      <c r="E22" s="4028" t="s">
        <v>1587</v>
      </c>
      <c r="F22" s="4028"/>
      <c r="G22" s="4028"/>
      <c r="H22" s="396">
        <v>600</v>
      </c>
      <c r="I22" s="674" t="s">
        <v>1586</v>
      </c>
    </row>
    <row r="23" spans="1:9" ht="17.149999999999999" customHeight="1">
      <c r="A23" s="4027"/>
      <c r="B23" s="4032" t="s">
        <v>7252</v>
      </c>
      <c r="C23" s="4032"/>
      <c r="D23" s="4032"/>
      <c r="E23" s="4028" t="s">
        <v>1585</v>
      </c>
      <c r="F23" s="4028"/>
      <c r="G23" s="4028"/>
      <c r="H23" s="396">
        <v>310</v>
      </c>
      <c r="I23" s="674" t="s">
        <v>1549</v>
      </c>
    </row>
    <row r="24" spans="1:9" ht="17.149999999999999" customHeight="1">
      <c r="A24" s="4027"/>
      <c r="B24" s="4029" t="s">
        <v>1584</v>
      </c>
      <c r="C24" s="4029"/>
      <c r="D24" s="4029"/>
      <c r="E24" s="4028" t="s">
        <v>1583</v>
      </c>
      <c r="F24" s="4028"/>
      <c r="G24" s="4028"/>
      <c r="H24" s="396">
        <v>399</v>
      </c>
      <c r="I24" s="674" t="s">
        <v>1582</v>
      </c>
    </row>
    <row r="25" spans="1:9" ht="17.149999999999999" customHeight="1">
      <c r="A25" s="4027" t="s">
        <v>1581</v>
      </c>
      <c r="B25" s="4029" t="s">
        <v>1580</v>
      </c>
      <c r="C25" s="4029"/>
      <c r="D25" s="4029"/>
      <c r="E25" s="4028" t="s">
        <v>1579</v>
      </c>
      <c r="F25" s="4028"/>
      <c r="G25" s="4028"/>
      <c r="H25" s="396">
        <v>470</v>
      </c>
      <c r="I25" s="674" t="s">
        <v>1578</v>
      </c>
    </row>
    <row r="26" spans="1:9" ht="17.149999999999999" customHeight="1">
      <c r="A26" s="4027"/>
      <c r="B26" s="4029" t="s">
        <v>1577</v>
      </c>
      <c r="C26" s="4029"/>
      <c r="D26" s="4029"/>
      <c r="E26" s="4028" t="s">
        <v>1576</v>
      </c>
      <c r="F26" s="4028"/>
      <c r="G26" s="4028"/>
      <c r="H26" s="396">
        <v>170</v>
      </c>
      <c r="I26" s="674" t="s">
        <v>1575</v>
      </c>
    </row>
    <row r="27" spans="1:9" ht="17.149999999999999" customHeight="1">
      <c r="A27" s="4027"/>
      <c r="B27" s="4029" t="s">
        <v>1574</v>
      </c>
      <c r="C27" s="4029"/>
      <c r="D27" s="4029"/>
      <c r="E27" s="4028" t="s">
        <v>1573</v>
      </c>
      <c r="F27" s="4028"/>
      <c r="G27" s="4028"/>
      <c r="H27" s="396">
        <v>1100</v>
      </c>
      <c r="I27" s="674" t="s">
        <v>1572</v>
      </c>
    </row>
    <row r="28" spans="1:9" ht="19" customHeight="1">
      <c r="A28" s="4027"/>
      <c r="B28" s="4030" t="s" ph="1">
        <v>1571</v>
      </c>
      <c r="C28" s="4030"/>
      <c r="D28" s="4030"/>
      <c r="E28" s="4028" t="s">
        <v>1570</v>
      </c>
      <c r="F28" s="4028"/>
      <c r="G28" s="4028"/>
      <c r="H28" s="396">
        <v>1285</v>
      </c>
      <c r="I28" s="674" t="s">
        <v>1569</v>
      </c>
    </row>
    <row r="29" spans="1:9" ht="18" customHeight="1">
      <c r="A29" s="4027"/>
      <c r="B29" s="4029" t="s">
        <v>1568</v>
      </c>
      <c r="C29" s="4029"/>
      <c r="D29" s="4029"/>
      <c r="E29" s="4028" t="s">
        <v>1567</v>
      </c>
      <c r="F29" s="4028"/>
      <c r="G29" s="4028"/>
      <c r="H29" s="396">
        <v>150</v>
      </c>
      <c r="I29" s="674" t="s">
        <v>1566</v>
      </c>
    </row>
    <row r="30" spans="1:9" ht="22" customHeight="1">
      <c r="A30" s="4027"/>
      <c r="B30" s="4033" t="s">
        <v>1565</v>
      </c>
      <c r="C30" s="4033"/>
      <c r="D30" s="4033"/>
      <c r="E30" s="4028" t="s">
        <v>1564</v>
      </c>
      <c r="F30" s="4028"/>
      <c r="G30" s="4028"/>
      <c r="H30" s="396">
        <v>2470</v>
      </c>
      <c r="I30" s="674" t="s">
        <v>1563</v>
      </c>
    </row>
    <row r="31" spans="1:9" ht="17.149999999999999" customHeight="1">
      <c r="A31" s="4027"/>
      <c r="B31" s="4029" t="s">
        <v>1562</v>
      </c>
      <c r="C31" s="4029"/>
      <c r="D31" s="4029"/>
      <c r="E31" s="4028" t="s">
        <v>1561</v>
      </c>
      <c r="F31" s="4028"/>
      <c r="G31" s="4028"/>
      <c r="H31" s="396">
        <v>710</v>
      </c>
      <c r="I31" s="674" t="s">
        <v>1560</v>
      </c>
    </row>
    <row r="32" spans="1:9" ht="19" customHeight="1">
      <c r="A32" s="4027"/>
      <c r="B32" s="4030" t="s" ph="1">
        <v>4616</v>
      </c>
      <c r="C32" s="4030"/>
      <c r="D32" s="4030"/>
      <c r="E32" s="4028" t="s">
        <v>1559</v>
      </c>
      <c r="F32" s="4028"/>
      <c r="G32" s="4028"/>
      <c r="H32" s="396">
        <v>3007</v>
      </c>
      <c r="I32" s="674" t="s">
        <v>1558</v>
      </c>
    </row>
    <row r="33" spans="1:18" ht="17.149999999999999" customHeight="1">
      <c r="A33" s="4027"/>
      <c r="B33" s="4029" t="s">
        <v>1557</v>
      </c>
      <c r="C33" s="4029"/>
      <c r="D33" s="4029"/>
      <c r="E33" s="4028" t="s">
        <v>1556</v>
      </c>
      <c r="F33" s="4028"/>
      <c r="G33" s="4028"/>
      <c r="H33" s="396">
        <v>350</v>
      </c>
      <c r="I33" s="674" t="s">
        <v>1555</v>
      </c>
    </row>
    <row r="34" spans="1:18" ht="17.149999999999999" customHeight="1">
      <c r="A34" s="4027"/>
      <c r="B34" s="4029" t="s">
        <v>1554</v>
      </c>
      <c r="C34" s="4029"/>
      <c r="D34" s="4029"/>
      <c r="E34" s="4028" t="s">
        <v>1553</v>
      </c>
      <c r="F34" s="4028"/>
      <c r="G34" s="4028"/>
      <c r="H34" s="396">
        <v>620</v>
      </c>
      <c r="I34" s="674" t="s">
        <v>1552</v>
      </c>
    </row>
    <row r="35" spans="1:18" ht="17.149999999999999" customHeight="1">
      <c r="A35" s="4027"/>
      <c r="B35" s="4029" t="s">
        <v>1551</v>
      </c>
      <c r="C35" s="4029"/>
      <c r="D35" s="4029"/>
      <c r="E35" s="4028" t="s">
        <v>1550</v>
      </c>
      <c r="F35" s="4028"/>
      <c r="G35" s="4028"/>
      <c r="H35" s="396">
        <v>255</v>
      </c>
      <c r="I35" s="674" t="s">
        <v>1549</v>
      </c>
    </row>
    <row r="36" spans="1:18" ht="19" customHeight="1">
      <c r="A36" s="4027"/>
      <c r="B36" s="4030" t="s" ph="1">
        <v>1548</v>
      </c>
      <c r="C36" s="4030"/>
      <c r="D36" s="4030"/>
      <c r="E36" s="4028" t="s">
        <v>1547</v>
      </c>
      <c r="F36" s="4028"/>
      <c r="G36" s="4028"/>
      <c r="H36" s="396">
        <v>1428</v>
      </c>
      <c r="I36" s="674" t="s">
        <v>1546</v>
      </c>
    </row>
    <row r="37" spans="1:18" ht="17.149999999999999" customHeight="1">
      <c r="A37" s="4027"/>
      <c r="B37" s="4029" t="s">
        <v>1545</v>
      </c>
      <c r="C37" s="4029"/>
      <c r="D37" s="4029"/>
      <c r="E37" s="4028" t="s">
        <v>1544</v>
      </c>
      <c r="F37" s="4028"/>
      <c r="G37" s="4028"/>
      <c r="H37" s="396">
        <v>490</v>
      </c>
      <c r="I37" s="674" t="s">
        <v>1543</v>
      </c>
    </row>
    <row r="38" spans="1:18" ht="17.149999999999999" customHeight="1">
      <c r="A38" s="4027"/>
      <c r="B38" s="4029" t="s">
        <v>1542</v>
      </c>
      <c r="C38" s="4029"/>
      <c r="D38" s="4029"/>
      <c r="E38" s="4028" t="s">
        <v>1541</v>
      </c>
      <c r="F38" s="4028"/>
      <c r="G38" s="4028"/>
      <c r="H38" s="396">
        <v>340</v>
      </c>
      <c r="I38" s="674" t="s">
        <v>1540</v>
      </c>
    </row>
    <row r="39" spans="1:18" ht="15" customHeight="1">
      <c r="A39" s="197" t="s">
        <v>6863</v>
      </c>
      <c r="I39" s="259" t="s">
        <v>1539</v>
      </c>
    </row>
    <row r="40" spans="1:18" ht="16" customHeight="1">
      <c r="B40" s="189" ph="1"/>
      <c r="C40" s="189" ph="1"/>
    </row>
    <row r="41" spans="1:18" ht="16" customHeight="1">
      <c r="A41" s="269" t="s">
        <v>3898</v>
      </c>
      <c r="K41" s="1188" t="s">
        <v>5331</v>
      </c>
      <c r="L41" s="1437"/>
      <c r="M41" s="1189" t="s">
        <v>4618</v>
      </c>
      <c r="N41" s="1525" t="s">
        <v>5333</v>
      </c>
    </row>
    <row r="42" spans="1:18" ht="16" customHeight="1">
      <c r="A42" s="192" t="s">
        <v>5464</v>
      </c>
      <c r="D42" s="189" t="s">
        <v>7768</v>
      </c>
      <c r="E42" s="1727"/>
      <c r="F42" s="196"/>
      <c r="I42" s="196" t="str">
        <f>N41</f>
        <v>（各年4月1日現在）</v>
      </c>
      <c r="K42" s="1405"/>
      <c r="L42" s="1192"/>
      <c r="M42" s="1189" t="s">
        <v>4619</v>
      </c>
      <c r="N42" s="1460" t="s">
        <v>5332</v>
      </c>
      <c r="O42" s="1755" t="str">
        <f>HYPERLINK("#", "統計表リンク")</f>
        <v>統計表リンク</v>
      </c>
    </row>
    <row r="43" spans="1:18" ht="16" customHeight="1">
      <c r="A43" s="4045" t="s">
        <v>4673</v>
      </c>
      <c r="B43" s="4045"/>
      <c r="C43" s="3838" t="s">
        <v>262</v>
      </c>
      <c r="D43" s="3838" t="s">
        <v>5457</v>
      </c>
      <c r="E43" s="3838"/>
      <c r="F43" s="4037" t="s">
        <v>5458</v>
      </c>
      <c r="G43" s="4038" t="s">
        <v>5456</v>
      </c>
      <c r="H43" s="4043" t="s">
        <v>5459</v>
      </c>
      <c r="I43" s="4043" t="s">
        <v>5460</v>
      </c>
      <c r="K43" s="3336" t="s">
        <v>4673</v>
      </c>
      <c r="L43" s="3336" t="s">
        <v>262</v>
      </c>
      <c r="M43" s="4042" t="s">
        <v>5457</v>
      </c>
      <c r="N43" s="3339"/>
      <c r="O43" s="4040" t="s">
        <v>5458</v>
      </c>
      <c r="P43" s="4040" t="s">
        <v>5456</v>
      </c>
      <c r="Q43" s="4040" t="s">
        <v>5459</v>
      </c>
      <c r="R43" s="4040" t="s">
        <v>5460</v>
      </c>
    </row>
    <row r="44" spans="1:18" ht="16" customHeight="1">
      <c r="A44" s="4045"/>
      <c r="B44" s="4045"/>
      <c r="C44" s="3838"/>
      <c r="D44" s="1725" t="s">
        <v>5455</v>
      </c>
      <c r="E44" s="1725" t="s">
        <v>5454</v>
      </c>
      <c r="F44" s="4038"/>
      <c r="G44" s="4038"/>
      <c r="H44" s="4044"/>
      <c r="I44" s="4044"/>
      <c r="K44" s="3337"/>
      <c r="L44" s="3337"/>
      <c r="M44" s="276" t="s">
        <v>5455</v>
      </c>
      <c r="N44" s="276" t="s">
        <v>5454</v>
      </c>
      <c r="O44" s="4041"/>
      <c r="P44" s="4041"/>
      <c r="Q44" s="4041"/>
      <c r="R44" s="4041"/>
    </row>
    <row r="45" spans="1:18" ht="16" customHeight="1">
      <c r="A45" s="4039" t="str">
        <f>K45</f>
        <v>令和3年</v>
      </c>
      <c r="B45" s="4039"/>
      <c r="C45" s="1726">
        <f>L45</f>
        <v>2015475.26</v>
      </c>
      <c r="D45" s="1726">
        <f t="shared" ref="D45:I45" si="0">M45</f>
        <v>928870.86</v>
      </c>
      <c r="E45" s="1726">
        <f t="shared" si="0"/>
        <v>917714.12</v>
      </c>
      <c r="F45" s="1726">
        <f t="shared" si="0"/>
        <v>149962.99</v>
      </c>
      <c r="G45" s="1726">
        <f t="shared" si="0"/>
        <v>18927.29</v>
      </c>
      <c r="H45" s="1730">
        <f t="shared" si="0"/>
        <v>4.4400000000000004</v>
      </c>
      <c r="I45" s="1730">
        <f t="shared" si="0"/>
        <v>5.79</v>
      </c>
      <c r="K45" s="1491" t="s">
        <v>6954</v>
      </c>
      <c r="L45" s="1976">
        <v>2015475.26</v>
      </c>
      <c r="M45" s="1976">
        <v>928870.86</v>
      </c>
      <c r="N45" s="1976">
        <v>917714.12</v>
      </c>
      <c r="O45" s="1976">
        <v>149962.99</v>
      </c>
      <c r="P45" s="1976">
        <v>18927.29</v>
      </c>
      <c r="Q45" s="1976">
        <v>4.4400000000000004</v>
      </c>
      <c r="R45" s="1976">
        <v>5.79</v>
      </c>
    </row>
    <row r="46" spans="1:18" ht="16" customHeight="1">
      <c r="A46" s="4039">
        <f>K46</f>
        <v>4</v>
      </c>
      <c r="B46" s="4039"/>
      <c r="C46" s="1726">
        <f t="shared" ref="C46:C49" si="1">L46</f>
        <v>2014756.49</v>
      </c>
      <c r="D46" s="1726">
        <f t="shared" ref="D46:D49" si="2">M46</f>
        <v>928870.86</v>
      </c>
      <c r="E46" s="1726">
        <f t="shared" ref="E46:E49" si="3">N46</f>
        <v>917695.38</v>
      </c>
      <c r="F46" s="1726">
        <f t="shared" ref="F46:F49" si="4">O46</f>
        <v>149262.96</v>
      </c>
      <c r="G46" s="1726">
        <f t="shared" ref="G46:G49" si="5">P46</f>
        <v>18927.29</v>
      </c>
      <c r="H46" s="1730">
        <f t="shared" ref="H46:H49" si="6">Q46</f>
        <v>4.46</v>
      </c>
      <c r="I46" s="1730">
        <f t="shared" ref="I46:I49" si="7">R46</f>
        <v>5.79</v>
      </c>
      <c r="K46" s="1491">
        <v>4</v>
      </c>
      <c r="L46" s="1976">
        <v>2014756.49</v>
      </c>
      <c r="M46" s="1976">
        <v>928870.86</v>
      </c>
      <c r="N46" s="1976">
        <v>917695.38</v>
      </c>
      <c r="O46" s="1976">
        <v>149262.96</v>
      </c>
      <c r="P46" s="1976">
        <v>18927.29</v>
      </c>
      <c r="Q46" s="1976">
        <v>4.46</v>
      </c>
      <c r="R46" s="1976">
        <v>5.79</v>
      </c>
    </row>
    <row r="47" spans="1:18" ht="16" customHeight="1">
      <c r="A47" s="4039">
        <f>K47</f>
        <v>5</v>
      </c>
      <c r="B47" s="4039"/>
      <c r="C47" s="1726">
        <f t="shared" si="1"/>
        <v>2019699.51</v>
      </c>
      <c r="D47" s="1726">
        <f t="shared" si="2"/>
        <v>932054.28</v>
      </c>
      <c r="E47" s="1726">
        <f t="shared" si="3"/>
        <v>921090.52</v>
      </c>
      <c r="F47" s="1726">
        <f t="shared" si="4"/>
        <v>147627.42000000001</v>
      </c>
      <c r="G47" s="1726">
        <f t="shared" si="5"/>
        <v>18927.29</v>
      </c>
      <c r="H47" s="1730">
        <f t="shared" si="6"/>
        <v>4.4479915211311027</v>
      </c>
      <c r="I47" s="1730">
        <f t="shared" si="7"/>
        <v>5.8037342241379308</v>
      </c>
      <c r="K47" s="1491">
        <v>5</v>
      </c>
      <c r="L47" s="1976">
        <v>2019699.51</v>
      </c>
      <c r="M47" s="1976">
        <v>932054.28</v>
      </c>
      <c r="N47" s="1976">
        <v>921090.52</v>
      </c>
      <c r="O47" s="1976">
        <v>147627.42000000001</v>
      </c>
      <c r="P47" s="1976">
        <v>18927.29</v>
      </c>
      <c r="Q47" s="1976">
        <v>4.4479915211311027</v>
      </c>
      <c r="R47" s="1976">
        <v>5.8037342241379308</v>
      </c>
    </row>
    <row r="48" spans="1:18" ht="16" customHeight="1">
      <c r="A48" s="4039">
        <f>K48</f>
        <v>6</v>
      </c>
      <c r="B48" s="4039"/>
      <c r="C48" s="1726">
        <f t="shared" si="1"/>
        <v>2024491.56</v>
      </c>
      <c r="D48" s="1726">
        <f t="shared" si="2"/>
        <v>932054.28</v>
      </c>
      <c r="E48" s="1726">
        <f t="shared" si="3"/>
        <v>925828.98</v>
      </c>
      <c r="F48" s="1726">
        <f t="shared" si="4"/>
        <v>147681.01</v>
      </c>
      <c r="G48" s="1726">
        <f t="shared" si="5"/>
        <v>18927.29</v>
      </c>
      <c r="H48" s="1730">
        <f t="shared" si="6"/>
        <v>4.4328016868583138</v>
      </c>
      <c r="I48" s="1730">
        <f t="shared" si="7"/>
        <v>5.8175044827586211</v>
      </c>
      <c r="K48" s="1491">
        <v>6</v>
      </c>
      <c r="L48" s="1976">
        <v>2024491.56</v>
      </c>
      <c r="M48" s="1976">
        <v>932054.28</v>
      </c>
      <c r="N48" s="1976">
        <v>925828.98</v>
      </c>
      <c r="O48" s="1976">
        <v>147681.01</v>
      </c>
      <c r="P48" s="1976">
        <v>18927.29</v>
      </c>
      <c r="Q48" s="1976">
        <v>4.4328016868583138</v>
      </c>
      <c r="R48" s="1976">
        <v>5.8175044827586211</v>
      </c>
    </row>
    <row r="49" spans="1:18" ht="16" customHeight="1">
      <c r="A49" s="4039">
        <f>K49</f>
        <v>7</v>
      </c>
      <c r="B49" s="4039"/>
      <c r="C49" s="1726">
        <f t="shared" si="1"/>
        <v>2016988.9400000002</v>
      </c>
      <c r="D49" s="1726">
        <f t="shared" si="2"/>
        <v>932054.28</v>
      </c>
      <c r="E49" s="1726">
        <f t="shared" si="3"/>
        <v>923318.77</v>
      </c>
      <c r="F49" s="1726">
        <f t="shared" si="4"/>
        <v>148003.54999999999</v>
      </c>
      <c r="G49" s="1726">
        <f t="shared" si="5"/>
        <v>13612.34</v>
      </c>
      <c r="H49" s="1730">
        <f t="shared" si="6"/>
        <v>4.3886033633813968</v>
      </c>
      <c r="I49" s="1730">
        <f t="shared" si="7"/>
        <v>5.7959452298850573</v>
      </c>
      <c r="K49" s="1491">
        <v>7</v>
      </c>
      <c r="L49" s="1976">
        <v>2016988.9400000002</v>
      </c>
      <c r="M49" s="1976">
        <v>932054.28</v>
      </c>
      <c r="N49" s="1976">
        <v>923318.77</v>
      </c>
      <c r="O49" s="1976">
        <v>148003.54999999999</v>
      </c>
      <c r="P49" s="1976">
        <v>13612.34</v>
      </c>
      <c r="Q49" s="1976">
        <v>4.3886033633813968</v>
      </c>
      <c r="R49" s="1976">
        <v>5.7959452298850573</v>
      </c>
    </row>
    <row r="50" spans="1:18" ht="16" customHeight="1">
      <c r="A50" s="1729" t="s">
        <v>5461</v>
      </c>
      <c r="B50" s="1724"/>
      <c r="C50" s="1724"/>
      <c r="D50" s="1724"/>
      <c r="E50" s="1723"/>
      <c r="F50" s="1723"/>
      <c r="G50" s="1723"/>
      <c r="I50" s="259" t="s">
        <v>6532</v>
      </c>
      <c r="K50" s="1728"/>
      <c r="L50" s="1728"/>
      <c r="M50" s="1728"/>
      <c r="N50" s="1728"/>
      <c r="O50" s="1728"/>
      <c r="P50" s="1728"/>
      <c r="Q50" s="1728"/>
      <c r="R50" s="1728"/>
    </row>
    <row r="51" spans="1:18" ht="16" customHeight="1">
      <c r="A51" s="1729" t="s">
        <v>5462</v>
      </c>
      <c r="B51" s="1724"/>
      <c r="C51" s="1724"/>
      <c r="D51" s="1724"/>
      <c r="E51" s="1723"/>
      <c r="F51" s="1723"/>
      <c r="G51" s="1723"/>
      <c r="H51" s="1723"/>
      <c r="I51" s="63"/>
      <c r="K51" s="272"/>
      <c r="L51" s="272"/>
      <c r="M51" s="272"/>
      <c r="N51" s="272"/>
      <c r="O51" s="272"/>
      <c r="P51" s="272"/>
      <c r="Q51" s="272"/>
      <c r="R51" s="272"/>
    </row>
    <row r="52" spans="1:18" ht="16" customHeight="1">
      <c r="A52" s="1729" t="s">
        <v>5463</v>
      </c>
      <c r="B52" s="1724"/>
      <c r="C52" s="1724"/>
      <c r="D52" s="1724"/>
      <c r="E52" s="1723"/>
      <c r="F52" s="1723"/>
      <c r="G52" s="1723"/>
      <c r="H52" s="1723"/>
      <c r="I52" s="259"/>
      <c r="K52" s="272"/>
      <c r="L52" s="272"/>
      <c r="M52" s="272"/>
      <c r="N52" s="272"/>
      <c r="O52" s="272"/>
      <c r="P52" s="272"/>
      <c r="Q52" s="272"/>
      <c r="R52" s="272"/>
    </row>
    <row r="53" spans="1:18" ht="16" customHeight="1">
      <c r="I53" s="63"/>
    </row>
    <row r="54" spans="1:18" ht="15" customHeight="1">
      <c r="I54" s="63"/>
    </row>
    <row r="55" spans="1:18" ht="15" customHeight="1">
      <c r="B55" s="189" ph="1"/>
    </row>
    <row r="56" spans="1:18" ht="15" customHeight="1"/>
    <row r="57" spans="1:18" ht="15" customHeight="1"/>
    <row r="58" spans="1:18" ht="15" customHeight="1"/>
    <row r="59" spans="1:18" ht="15" customHeight="1"/>
    <row r="93" spans="2:2" ht="21" customHeight="1">
      <c r="B93" s="189" ph="1"/>
    </row>
    <row r="94" spans="2:2" ht="21" customHeight="1">
      <c r="B94" s="189" ph="1"/>
    </row>
  </sheetData>
  <sheetProtection algorithmName="SHA-512" hashValue="eHnKgKT+PP+nnyNAfNmZCu2x8D8rpLq+aMZ8ptuJ0ZMEwbbq5/DfIA/LV8/OsfIxTCoRQm766khNksnpO3o4iQ==" saltValue="c3/M1ebM3bCdPq+mvIBR3g==" spinCount="100000" sheet="1" objects="1" scenarios="1"/>
  <customSheetViews>
    <customSheetView guid="{0048CC1A-5574-4F72-829A-CCCEAA565538}" showPageBreaks="1" fitToPage="1" printArea="1" view="pageBreakPreview">
      <selection activeCell="A2" sqref="A2:D2"/>
      <colBreaks count="1" manualBreakCount="1">
        <brk id="9" max="1048575" man="1"/>
      </colBreaks>
      <pageMargins left="0.98425196850393704" right="0.98425196850393704" top="0.98425196850393704" bottom="0.78740157480314965" header="0.51181102362204722" footer="0.51181102362204722"/>
      <printOptions horizontalCentered="1"/>
      <headerFooter alignWithMargins="0"/>
    </customSheetView>
    <customSheetView guid="{26B164F3-B659-4B9F-AB6F-C19AF25BA7B7}" showPageBreaks="1" fitToPage="1" printArea="1" view="pageBreakPreview">
      <selection activeCell="A2" sqref="A2:D2"/>
      <colBreaks count="1" manualBreakCount="1">
        <brk id="9" max="1048575" man="1"/>
      </colBreaks>
      <pageMargins left="0.98425196850393704" right="0.98425196850393704" top="0.98425196850393704" bottom="0.78740157480314965" header="0.51181102362204722" footer="0.51181102362204722"/>
      <printOptions horizontalCentered="1"/>
      <headerFooter alignWithMargins="0"/>
    </customSheetView>
  </customSheetViews>
  <mergeCells count="93">
    <mergeCell ref="A47:B47"/>
    <mergeCell ref="A48:B48"/>
    <mergeCell ref="A49:B49"/>
    <mergeCell ref="Q43:Q44"/>
    <mergeCell ref="R43:R44"/>
    <mergeCell ref="K43:K44"/>
    <mergeCell ref="L43:L44"/>
    <mergeCell ref="M43:N43"/>
    <mergeCell ref="O43:O44"/>
    <mergeCell ref="P43:P44"/>
    <mergeCell ref="H43:H44"/>
    <mergeCell ref="I43:I44"/>
    <mergeCell ref="A43:B44"/>
    <mergeCell ref="A45:B45"/>
    <mergeCell ref="A46:B46"/>
    <mergeCell ref="C43:C44"/>
    <mergeCell ref="D43:E43"/>
    <mergeCell ref="F43:F44"/>
    <mergeCell ref="G43:G44"/>
    <mergeCell ref="E4:G4"/>
    <mergeCell ref="E21:G21"/>
    <mergeCell ref="B38:D38"/>
    <mergeCell ref="B18:D18"/>
    <mergeCell ref="B19:D19"/>
    <mergeCell ref="E18:G18"/>
    <mergeCell ref="E19:G19"/>
    <mergeCell ref="E20:G20"/>
    <mergeCell ref="B28:D28"/>
    <mergeCell ref="B29:D29"/>
    <mergeCell ref="E27:G27"/>
    <mergeCell ref="E35:G35"/>
    <mergeCell ref="E22:G22"/>
    <mergeCell ref="B21:D21"/>
    <mergeCell ref="B22:D22"/>
    <mergeCell ref="B8:D8"/>
    <mergeCell ref="B9:D9"/>
    <mergeCell ref="B10:D10"/>
    <mergeCell ref="B11:D11"/>
    <mergeCell ref="B12:D12"/>
    <mergeCell ref="A4:D4"/>
    <mergeCell ref="E38:G38"/>
    <mergeCell ref="B5:D5"/>
    <mergeCell ref="B6:D6"/>
    <mergeCell ref="B7:D7"/>
    <mergeCell ref="E8:G8"/>
    <mergeCell ref="E26:G26"/>
    <mergeCell ref="B24:D24"/>
    <mergeCell ref="B25:D25"/>
    <mergeCell ref="B26:D26"/>
    <mergeCell ref="B27:D27"/>
    <mergeCell ref="E36:G36"/>
    <mergeCell ref="E37:G37"/>
    <mergeCell ref="E28:G28"/>
    <mergeCell ref="E29:G29"/>
    <mergeCell ref="E30:G30"/>
    <mergeCell ref="E31:G31"/>
    <mergeCell ref="B37:D37"/>
    <mergeCell ref="B32:D32"/>
    <mergeCell ref="E23:G23"/>
    <mergeCell ref="E24:G24"/>
    <mergeCell ref="E25:G25"/>
    <mergeCell ref="B33:D33"/>
    <mergeCell ref="B34:D34"/>
    <mergeCell ref="B23:D23"/>
    <mergeCell ref="E34:G34"/>
    <mergeCell ref="E32:G32"/>
    <mergeCell ref="E33:G33"/>
    <mergeCell ref="B30:D30"/>
    <mergeCell ref="B31:D31"/>
    <mergeCell ref="E14:G14"/>
    <mergeCell ref="E15:G15"/>
    <mergeCell ref="E16:G16"/>
    <mergeCell ref="E17:G17"/>
    <mergeCell ref="B17:D17"/>
    <mergeCell ref="B14:D14"/>
    <mergeCell ref="B15:D15"/>
    <mergeCell ref="B16:D16"/>
    <mergeCell ref="A1:D1"/>
    <mergeCell ref="A2:D2"/>
    <mergeCell ref="A25:A38"/>
    <mergeCell ref="A5:A24"/>
    <mergeCell ref="E5:G5"/>
    <mergeCell ref="E6:G6"/>
    <mergeCell ref="E7:G7"/>
    <mergeCell ref="E13:G13"/>
    <mergeCell ref="B35:D35"/>
    <mergeCell ref="B36:D36"/>
    <mergeCell ref="E9:G9"/>
    <mergeCell ref="E10:G10"/>
    <mergeCell ref="E11:G11"/>
    <mergeCell ref="E12:G12"/>
    <mergeCell ref="B20:D20"/>
    <mergeCell ref="B13:D13"/>
  </mergeCells>
  <phoneticPr fontId="7"/>
  <printOptions horizontalCentered="1"/>
  <pageMargins left="0.98425196850393704" right="0.98425196850393704" top="0.98425196850393704" bottom="0.78740157480314965" header="0.51181102362204722" footer="0.51181102362204722"/>
  <headerFooter alignWithMargins="0"/>
  <colBreaks count="1" manualBreakCount="1">
    <brk id="9" max="1048575"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Z77"/>
  <sheetViews>
    <sheetView view="pageBreakPreview" zoomScaleNormal="75" zoomScaleSheetLayoutView="100" workbookViewId="0">
      <selection activeCell="M2" sqref="M2"/>
    </sheetView>
  </sheetViews>
  <sheetFormatPr defaultColWidth="9" defaultRowHeight="18" customHeight="1"/>
  <cols>
    <col min="1" max="1" width="5.58203125" style="729" customWidth="1"/>
    <col min="2" max="2" width="15.58203125" style="728" customWidth="1"/>
    <col min="3" max="3" width="10.58203125" style="727" customWidth="1"/>
    <col min="4" max="4" width="35.58203125" style="725" customWidth="1"/>
    <col min="5" max="5" width="11.58203125" style="726" customWidth="1"/>
    <col min="6" max="6" width="12.58203125" style="725" customWidth="1"/>
    <col min="7" max="7" width="5.5" style="724" customWidth="1"/>
    <col min="8" max="8" width="0.33203125" style="724" hidden="1" customWidth="1"/>
    <col min="9" max="12" width="9" style="724" hidden="1" customWidth="1"/>
    <col min="13" max="16384" width="9" style="724"/>
  </cols>
  <sheetData>
    <row r="1" spans="1:26" s="1160"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160"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4.15" customHeight="1">
      <c r="A3" s="482" t="s">
        <v>3947</v>
      </c>
      <c r="D3" s="756"/>
      <c r="H3" s="1188" t="s">
        <v>5338</v>
      </c>
      <c r="I3" s="1437"/>
      <c r="J3" s="1189" t="s">
        <v>4618</v>
      </c>
      <c r="K3" s="1525" t="str">
        <f>設定!$B$14</f>
        <v>（令和8年4月1日現在）</v>
      </c>
    </row>
    <row r="4" spans="1:26" ht="14.15" customHeight="1">
      <c r="A4" s="204" t="s">
        <v>4123</v>
      </c>
      <c r="D4" s="756" t="str">
        <f>"区立公園面積総数＝"&amp;TEXT(SUM(F6:F60,F62,F63),"#,###.##")&amp;"（単位：㎡）"</f>
        <v>区立公園面積総数＝925,374.92（単位：㎡）</v>
      </c>
      <c r="E4" s="724"/>
      <c r="F4" s="755" t="str">
        <f>K3</f>
        <v>（令和8年4月1日現在）</v>
      </c>
      <c r="H4" s="1405"/>
      <c r="I4" s="1192"/>
      <c r="J4" s="1189" t="s">
        <v>4619</v>
      </c>
      <c r="K4" s="1460" t="s">
        <v>8911</v>
      </c>
      <c r="L4" s="1755" t="str">
        <f>HYPERLINK("#", "統計表リンク")</f>
        <v>統計表リンク</v>
      </c>
    </row>
    <row r="5" spans="1:26" ht="14.15" customHeight="1">
      <c r="A5" s="754" t="s">
        <v>6754</v>
      </c>
      <c r="B5" s="4046" t="s">
        <v>958</v>
      </c>
      <c r="C5" s="4047"/>
      <c r="D5" s="753" t="s">
        <v>398</v>
      </c>
      <c r="E5" s="752" t="s">
        <v>397</v>
      </c>
      <c r="F5" s="751" t="s">
        <v>1697</v>
      </c>
    </row>
    <row r="6" spans="1:26" ht="14.15" customHeight="1">
      <c r="A6" s="748">
        <v>1</v>
      </c>
      <c r="B6" s="747" t="s">
        <v>1696</v>
      </c>
      <c r="C6" s="746" t="s">
        <v>1640</v>
      </c>
      <c r="D6" s="745" t="s">
        <v>8914</v>
      </c>
      <c r="E6" s="1368">
        <v>18537</v>
      </c>
      <c r="F6" s="744">
        <v>7546.36</v>
      </c>
    </row>
    <row r="7" spans="1:26" ht="14.15" customHeight="1">
      <c r="A7" s="748">
        <v>2</v>
      </c>
      <c r="B7" s="747" t="s">
        <v>1694</v>
      </c>
      <c r="C7" s="746" t="s">
        <v>1640</v>
      </c>
      <c r="D7" s="745" t="s">
        <v>3614</v>
      </c>
      <c r="E7" s="1368">
        <v>18537</v>
      </c>
      <c r="F7" s="744">
        <v>2547.14</v>
      </c>
    </row>
    <row r="8" spans="1:26" ht="14.15" customHeight="1">
      <c r="A8" s="748">
        <v>3</v>
      </c>
      <c r="B8" s="747" t="s">
        <v>1693</v>
      </c>
      <c r="C8" s="746" t="s">
        <v>1640</v>
      </c>
      <c r="D8" s="745" t="s">
        <v>3584</v>
      </c>
      <c r="E8" s="1368">
        <v>18537</v>
      </c>
      <c r="F8" s="744">
        <v>9075.5300000000007</v>
      </c>
    </row>
    <row r="9" spans="1:26" ht="14.15" customHeight="1">
      <c r="A9" s="748">
        <v>4</v>
      </c>
      <c r="B9" s="747" t="s">
        <v>1691</v>
      </c>
      <c r="C9" s="746" t="s">
        <v>1640</v>
      </c>
      <c r="D9" s="745" t="s">
        <v>1442</v>
      </c>
      <c r="E9" s="1368">
        <v>18537</v>
      </c>
      <c r="F9" s="744">
        <v>19531.43</v>
      </c>
    </row>
    <row r="10" spans="1:26" ht="14.15" customHeight="1">
      <c r="A10" s="748">
        <v>5</v>
      </c>
      <c r="B10" s="747" t="s">
        <v>1690</v>
      </c>
      <c r="C10" s="746" t="s">
        <v>1640</v>
      </c>
      <c r="D10" s="745" t="s">
        <v>8915</v>
      </c>
      <c r="E10" s="1368">
        <v>19085</v>
      </c>
      <c r="F10" s="744">
        <v>16421.72</v>
      </c>
    </row>
    <row r="11" spans="1:26" ht="14.15" customHeight="1">
      <c r="A11" s="748">
        <v>6</v>
      </c>
      <c r="B11" s="747" t="s">
        <v>1689</v>
      </c>
      <c r="C11" s="746" t="s">
        <v>1640</v>
      </c>
      <c r="D11" s="745" t="s">
        <v>8916</v>
      </c>
      <c r="E11" s="1368">
        <v>19450</v>
      </c>
      <c r="F11" s="744">
        <v>1146.49</v>
      </c>
    </row>
    <row r="12" spans="1:26" ht="14.15" customHeight="1">
      <c r="A12" s="748">
        <v>7</v>
      </c>
      <c r="B12" s="747" t="s">
        <v>1688</v>
      </c>
      <c r="C12" s="746" t="s">
        <v>1640</v>
      </c>
      <c r="D12" s="745" t="s">
        <v>8917</v>
      </c>
      <c r="E12" s="1368">
        <v>20149</v>
      </c>
      <c r="F12" s="744">
        <v>6283.45</v>
      </c>
    </row>
    <row r="13" spans="1:26" ht="14.15" customHeight="1">
      <c r="A13" s="748">
        <v>8</v>
      </c>
      <c r="B13" s="747" t="s">
        <v>1687</v>
      </c>
      <c r="C13" s="746" t="s">
        <v>1640</v>
      </c>
      <c r="D13" s="745" t="s">
        <v>8918</v>
      </c>
      <c r="E13" s="1368">
        <v>21331</v>
      </c>
      <c r="F13" s="744">
        <v>853.16</v>
      </c>
    </row>
    <row r="14" spans="1:26" ht="14.15" customHeight="1">
      <c r="A14" s="748">
        <v>9</v>
      </c>
      <c r="B14" s="747" t="s">
        <v>1686</v>
      </c>
      <c r="C14" s="746" t="s">
        <v>1640</v>
      </c>
      <c r="D14" s="745" t="s">
        <v>8919</v>
      </c>
      <c r="E14" s="1368">
        <v>22204</v>
      </c>
      <c r="F14" s="744">
        <v>1648.07</v>
      </c>
    </row>
    <row r="15" spans="1:26" ht="14.15" customHeight="1">
      <c r="A15" s="748">
        <v>10</v>
      </c>
      <c r="B15" s="747" t="s">
        <v>1685</v>
      </c>
      <c r="C15" s="746" t="s">
        <v>1640</v>
      </c>
      <c r="D15" s="745" t="s">
        <v>8920</v>
      </c>
      <c r="E15" s="1368">
        <v>22204</v>
      </c>
      <c r="F15" s="744">
        <v>2538.87</v>
      </c>
    </row>
    <row r="16" spans="1:26" ht="14.15" customHeight="1">
      <c r="A16" s="748">
        <v>11</v>
      </c>
      <c r="B16" s="747" t="s">
        <v>1684</v>
      </c>
      <c r="C16" s="746" t="s">
        <v>1640</v>
      </c>
      <c r="D16" s="745" t="s">
        <v>8921</v>
      </c>
      <c r="E16" s="1368">
        <v>22407</v>
      </c>
      <c r="F16" s="744">
        <v>1689.26</v>
      </c>
    </row>
    <row r="17" spans="1:6" ht="14.15" customHeight="1">
      <c r="A17" s="748">
        <v>12</v>
      </c>
      <c r="B17" s="747" t="s">
        <v>1683</v>
      </c>
      <c r="C17" s="746" t="s">
        <v>1640</v>
      </c>
      <c r="D17" s="745" t="s">
        <v>8922</v>
      </c>
      <c r="E17" s="1368">
        <v>23005</v>
      </c>
      <c r="F17" s="744">
        <v>2344.62</v>
      </c>
    </row>
    <row r="18" spans="1:6" ht="14.15" customHeight="1">
      <c r="A18" s="748">
        <v>13</v>
      </c>
      <c r="B18" s="747" t="s">
        <v>1682</v>
      </c>
      <c r="C18" s="746" t="s">
        <v>1640</v>
      </c>
      <c r="D18" s="745" t="s">
        <v>8923</v>
      </c>
      <c r="E18" s="1368">
        <v>23655</v>
      </c>
      <c r="F18" s="744">
        <v>2124.41</v>
      </c>
    </row>
    <row r="19" spans="1:6" ht="14.15" customHeight="1">
      <c r="A19" s="748">
        <v>14</v>
      </c>
      <c r="B19" s="747" t="s">
        <v>1681</v>
      </c>
      <c r="C19" s="746" t="s">
        <v>1640</v>
      </c>
      <c r="D19" s="745" t="s">
        <v>8924</v>
      </c>
      <c r="E19" s="1368">
        <v>24198</v>
      </c>
      <c r="F19" s="744">
        <v>1991.15</v>
      </c>
    </row>
    <row r="20" spans="1:6" ht="14.15" customHeight="1">
      <c r="A20" s="748">
        <v>15</v>
      </c>
      <c r="B20" s="747" t="s">
        <v>1680</v>
      </c>
      <c r="C20" s="746" t="s">
        <v>1640</v>
      </c>
      <c r="D20" s="745" t="s">
        <v>8925</v>
      </c>
      <c r="E20" s="1368">
        <v>24198</v>
      </c>
      <c r="F20" s="744">
        <v>3065.17</v>
      </c>
    </row>
    <row r="21" spans="1:6" ht="14.15" customHeight="1">
      <c r="A21" s="748">
        <v>16</v>
      </c>
      <c r="B21" s="747" t="s">
        <v>1679</v>
      </c>
      <c r="C21" s="746" t="s">
        <v>1640</v>
      </c>
      <c r="D21" s="745" t="s">
        <v>3612</v>
      </c>
      <c r="E21" s="1368">
        <v>24198</v>
      </c>
      <c r="F21" s="744">
        <v>7477.43</v>
      </c>
    </row>
    <row r="22" spans="1:6" ht="14.15" customHeight="1">
      <c r="A22" s="748">
        <v>17</v>
      </c>
      <c r="B22" s="747" t="s">
        <v>1678</v>
      </c>
      <c r="C22" s="746" t="s">
        <v>1640</v>
      </c>
      <c r="D22" s="745" t="s">
        <v>8926</v>
      </c>
      <c r="E22" s="1368">
        <v>24527</v>
      </c>
      <c r="F22" s="744">
        <v>3495.11</v>
      </c>
    </row>
    <row r="23" spans="1:6" ht="14.15" customHeight="1">
      <c r="A23" s="748">
        <v>18</v>
      </c>
      <c r="B23" s="747" t="s">
        <v>1677</v>
      </c>
      <c r="C23" s="746" t="s">
        <v>1640</v>
      </c>
      <c r="D23" s="745" t="s">
        <v>1439</v>
      </c>
      <c r="E23" s="1368">
        <v>24527</v>
      </c>
      <c r="F23" s="744">
        <v>16295.78</v>
      </c>
    </row>
    <row r="24" spans="1:6" ht="14.15" customHeight="1">
      <c r="A24" s="748">
        <v>19</v>
      </c>
      <c r="B24" s="747" t="s">
        <v>1676</v>
      </c>
      <c r="C24" s="746" t="s">
        <v>1640</v>
      </c>
      <c r="D24" s="750" t="s">
        <v>8927</v>
      </c>
      <c r="E24" s="1368">
        <v>24929</v>
      </c>
      <c r="F24" s="744">
        <v>20982.03</v>
      </c>
    </row>
    <row r="25" spans="1:6" ht="14.15" customHeight="1">
      <c r="A25" s="748">
        <v>20</v>
      </c>
      <c r="B25" s="747" t="s">
        <v>1675</v>
      </c>
      <c r="C25" s="746" t="s">
        <v>1640</v>
      </c>
      <c r="D25" s="745" t="s">
        <v>8928</v>
      </c>
      <c r="E25" s="1368">
        <v>24929</v>
      </c>
      <c r="F25" s="744">
        <v>1327.7</v>
      </c>
    </row>
    <row r="26" spans="1:6" ht="14.15" customHeight="1">
      <c r="A26" s="748">
        <v>21</v>
      </c>
      <c r="B26" s="747" t="s">
        <v>1674</v>
      </c>
      <c r="C26" s="746" t="s">
        <v>1640</v>
      </c>
      <c r="D26" s="745" t="s">
        <v>8929</v>
      </c>
      <c r="E26" s="1368">
        <v>25123</v>
      </c>
      <c r="F26" s="744">
        <v>3086.76</v>
      </c>
    </row>
    <row r="27" spans="1:6" ht="14.15" customHeight="1">
      <c r="A27" s="748">
        <v>22</v>
      </c>
      <c r="B27" s="747" t="s">
        <v>1673</v>
      </c>
      <c r="C27" s="746" t="s">
        <v>1640</v>
      </c>
      <c r="D27" s="745" t="s">
        <v>8930</v>
      </c>
      <c r="E27" s="1368">
        <v>25123</v>
      </c>
      <c r="F27" s="744">
        <v>2943.9</v>
      </c>
    </row>
    <row r="28" spans="1:6" ht="14.15" customHeight="1">
      <c r="A28" s="748">
        <v>23</v>
      </c>
      <c r="B28" s="747" t="s">
        <v>1672</v>
      </c>
      <c r="C28" s="746" t="s">
        <v>1640</v>
      </c>
      <c r="D28" s="745" t="s">
        <v>8931</v>
      </c>
      <c r="E28" s="1368">
        <v>25178</v>
      </c>
      <c r="F28" s="749">
        <v>14532.47</v>
      </c>
    </row>
    <row r="29" spans="1:6" ht="14.15" customHeight="1">
      <c r="A29" s="748">
        <v>24</v>
      </c>
      <c r="B29" s="747" t="s">
        <v>1671</v>
      </c>
      <c r="C29" s="746" t="s">
        <v>1640</v>
      </c>
      <c r="D29" s="745" t="s">
        <v>8932</v>
      </c>
      <c r="E29" s="1368">
        <v>25401</v>
      </c>
      <c r="F29" s="749">
        <v>11530.43</v>
      </c>
    </row>
    <row r="30" spans="1:6" ht="14.15" customHeight="1">
      <c r="A30" s="748">
        <v>25</v>
      </c>
      <c r="B30" s="747" t="s">
        <v>1670</v>
      </c>
      <c r="C30" s="746" t="s">
        <v>1640</v>
      </c>
      <c r="D30" s="745" t="s">
        <v>8933</v>
      </c>
      <c r="E30" s="1368">
        <v>25659</v>
      </c>
      <c r="F30" s="749">
        <v>4912.7</v>
      </c>
    </row>
    <row r="31" spans="1:6" ht="14.15" customHeight="1">
      <c r="A31" s="748">
        <v>26</v>
      </c>
      <c r="B31" s="747" t="s">
        <v>1669</v>
      </c>
      <c r="C31" s="746" t="s">
        <v>1640</v>
      </c>
      <c r="D31" s="745" t="s">
        <v>3576</v>
      </c>
      <c r="E31" s="1368">
        <v>26024</v>
      </c>
      <c r="F31" s="749">
        <v>1546.18</v>
      </c>
    </row>
    <row r="32" spans="1:6" ht="14.15" customHeight="1">
      <c r="A32" s="748">
        <v>27</v>
      </c>
      <c r="B32" s="747" t="s">
        <v>1668</v>
      </c>
      <c r="C32" s="746" t="s">
        <v>1640</v>
      </c>
      <c r="D32" s="745" t="s">
        <v>8934</v>
      </c>
      <c r="E32" s="1368">
        <v>26024</v>
      </c>
      <c r="F32" s="749">
        <v>2084.94</v>
      </c>
    </row>
    <row r="33" spans="1:6" ht="14.15" customHeight="1">
      <c r="A33" s="748">
        <v>28</v>
      </c>
      <c r="B33" s="747" t="s">
        <v>1667</v>
      </c>
      <c r="C33" s="746" t="s">
        <v>1640</v>
      </c>
      <c r="D33" s="745" t="s">
        <v>8935</v>
      </c>
      <c r="E33" s="1368">
        <v>26390</v>
      </c>
      <c r="F33" s="749">
        <v>1285.51</v>
      </c>
    </row>
    <row r="34" spans="1:6" ht="14.15" customHeight="1">
      <c r="A34" s="748">
        <v>29</v>
      </c>
      <c r="B34" s="747" t="s">
        <v>1666</v>
      </c>
      <c r="C34" s="746" t="s">
        <v>1640</v>
      </c>
      <c r="D34" s="745" t="s">
        <v>8936</v>
      </c>
      <c r="E34" s="1368">
        <v>26641</v>
      </c>
      <c r="F34" s="749">
        <v>1524</v>
      </c>
    </row>
    <row r="35" spans="1:6" ht="14.15" customHeight="1">
      <c r="A35" s="748">
        <v>30</v>
      </c>
      <c r="B35" s="747" t="s">
        <v>1665</v>
      </c>
      <c r="C35" s="746" t="s">
        <v>1640</v>
      </c>
      <c r="D35" s="745" t="s">
        <v>8937</v>
      </c>
      <c r="E35" s="1368">
        <v>26756</v>
      </c>
      <c r="F35" s="749">
        <v>1000.02</v>
      </c>
    </row>
    <row r="36" spans="1:6" ht="14.15" customHeight="1">
      <c r="A36" s="748">
        <v>31</v>
      </c>
      <c r="B36" s="747" t="s">
        <v>1664</v>
      </c>
      <c r="C36" s="746" t="s">
        <v>1640</v>
      </c>
      <c r="D36" s="745" t="s">
        <v>8938</v>
      </c>
      <c r="E36" s="1368">
        <v>26845</v>
      </c>
      <c r="F36" s="749">
        <v>2465.41</v>
      </c>
    </row>
    <row r="37" spans="1:6" ht="14.15" customHeight="1">
      <c r="A37" s="748">
        <v>32</v>
      </c>
      <c r="B37" s="747" t="s">
        <v>1663</v>
      </c>
      <c r="C37" s="746" t="s">
        <v>1640</v>
      </c>
      <c r="D37" s="745" t="s">
        <v>8939</v>
      </c>
      <c r="E37" s="1368">
        <v>26845</v>
      </c>
      <c r="F37" s="749">
        <v>2162.71</v>
      </c>
    </row>
    <row r="38" spans="1:6" ht="14.15" customHeight="1">
      <c r="A38" s="748">
        <v>33</v>
      </c>
      <c r="B38" s="747" t="s">
        <v>1662</v>
      </c>
      <c r="C38" s="746" t="s">
        <v>1640</v>
      </c>
      <c r="D38" s="745" t="s">
        <v>8940</v>
      </c>
      <c r="E38" s="1368">
        <v>26845</v>
      </c>
      <c r="F38" s="749">
        <v>3943.02</v>
      </c>
    </row>
    <row r="39" spans="1:6" ht="14.15" customHeight="1">
      <c r="A39" s="748">
        <v>34</v>
      </c>
      <c r="B39" s="747" t="s">
        <v>1661</v>
      </c>
      <c r="C39" s="746" t="s">
        <v>1640</v>
      </c>
      <c r="D39" s="745" t="s">
        <v>8941</v>
      </c>
      <c r="E39" s="1368">
        <v>26845</v>
      </c>
      <c r="F39" s="749">
        <v>1193.6199999999999</v>
      </c>
    </row>
    <row r="40" spans="1:6" ht="14.15" customHeight="1">
      <c r="A40" s="748">
        <v>35</v>
      </c>
      <c r="B40" s="747" t="s">
        <v>1660</v>
      </c>
      <c r="C40" s="746" t="s">
        <v>1640</v>
      </c>
      <c r="D40" s="745" t="s">
        <v>8942</v>
      </c>
      <c r="E40" s="1368">
        <v>26845</v>
      </c>
      <c r="F40" s="749">
        <v>2006.76</v>
      </c>
    </row>
    <row r="41" spans="1:6" ht="14.15" customHeight="1">
      <c r="A41" s="748">
        <v>36</v>
      </c>
      <c r="B41" s="747" t="s">
        <v>1659</v>
      </c>
      <c r="C41" s="746" t="s">
        <v>1640</v>
      </c>
      <c r="D41" s="745" t="s">
        <v>8943</v>
      </c>
      <c r="E41" s="1368">
        <v>26845</v>
      </c>
      <c r="F41" s="749">
        <v>793.56</v>
      </c>
    </row>
    <row r="42" spans="1:6" ht="14.15" customHeight="1">
      <c r="A42" s="748">
        <v>37</v>
      </c>
      <c r="B42" s="747" t="s">
        <v>1658</v>
      </c>
      <c r="C42" s="746" t="s">
        <v>1640</v>
      </c>
      <c r="D42" s="745" t="s">
        <v>3604</v>
      </c>
      <c r="E42" s="1368">
        <v>27104</v>
      </c>
      <c r="F42" s="749">
        <v>1570.55</v>
      </c>
    </row>
    <row r="43" spans="1:6" ht="14.15" customHeight="1">
      <c r="A43" s="748">
        <v>38</v>
      </c>
      <c r="B43" s="747" t="s">
        <v>1657</v>
      </c>
      <c r="C43" s="746" t="s">
        <v>1640</v>
      </c>
      <c r="D43" s="745" t="s">
        <v>8944</v>
      </c>
      <c r="E43" s="1368">
        <v>27485</v>
      </c>
      <c r="F43" s="749">
        <v>2640.92</v>
      </c>
    </row>
    <row r="44" spans="1:6" ht="14.15" customHeight="1">
      <c r="A44" s="748">
        <v>39</v>
      </c>
      <c r="B44" s="4048" t="s">
        <v>1656</v>
      </c>
      <c r="C44" s="4049"/>
      <c r="D44" s="745" t="s">
        <v>8945</v>
      </c>
      <c r="E44" s="1368">
        <v>27485</v>
      </c>
      <c r="F44" s="749">
        <v>8747.8700000000008</v>
      </c>
    </row>
    <row r="45" spans="1:6" ht="14.15" customHeight="1">
      <c r="A45" s="748">
        <v>40</v>
      </c>
      <c r="B45" s="747" t="s">
        <v>1654</v>
      </c>
      <c r="C45" s="746" t="s">
        <v>1640</v>
      </c>
      <c r="D45" s="745" t="s">
        <v>8946</v>
      </c>
      <c r="E45" s="1368">
        <v>28222</v>
      </c>
      <c r="F45" s="749">
        <v>1155.18</v>
      </c>
    </row>
    <row r="46" spans="1:6" ht="14.15" customHeight="1">
      <c r="A46" s="748">
        <v>41</v>
      </c>
      <c r="B46" s="747" t="s">
        <v>1653</v>
      </c>
      <c r="C46" s="746" t="s">
        <v>1640</v>
      </c>
      <c r="D46" s="750" t="s">
        <v>8947</v>
      </c>
      <c r="E46" s="1368">
        <v>28222</v>
      </c>
      <c r="F46" s="749">
        <v>34555.15</v>
      </c>
    </row>
    <row r="47" spans="1:6" ht="14.15" customHeight="1">
      <c r="A47" s="748">
        <v>42</v>
      </c>
      <c r="B47" s="747" t="s">
        <v>1652</v>
      </c>
      <c r="C47" s="746" t="s">
        <v>1640</v>
      </c>
      <c r="D47" s="745" t="s">
        <v>8948</v>
      </c>
      <c r="E47" s="1368">
        <v>28307</v>
      </c>
      <c r="F47" s="749">
        <v>3435.25</v>
      </c>
    </row>
    <row r="48" spans="1:6" ht="14.15" customHeight="1">
      <c r="A48" s="748">
        <v>43</v>
      </c>
      <c r="B48" s="747" t="s">
        <v>8912</v>
      </c>
      <c r="C48" s="746" t="s">
        <v>1640</v>
      </c>
      <c r="D48" s="750" t="s">
        <v>8949</v>
      </c>
      <c r="E48" s="1368">
        <v>28573</v>
      </c>
      <c r="F48" s="749">
        <v>26078.3</v>
      </c>
    </row>
    <row r="49" spans="1:6" ht="14.15" customHeight="1">
      <c r="A49" s="748">
        <v>44</v>
      </c>
      <c r="B49" s="747" t="s">
        <v>1651</v>
      </c>
      <c r="C49" s="746" t="s">
        <v>1640</v>
      </c>
      <c r="D49" s="745" t="s">
        <v>8950</v>
      </c>
      <c r="E49" s="1368">
        <v>28661</v>
      </c>
      <c r="F49" s="749">
        <v>1186.43</v>
      </c>
    </row>
    <row r="50" spans="1:6" ht="14.15" customHeight="1">
      <c r="A50" s="748">
        <v>45</v>
      </c>
      <c r="B50" s="2723" t="s">
        <v>8913</v>
      </c>
      <c r="C50" s="746" t="s">
        <v>1640</v>
      </c>
      <c r="D50" s="745" t="s">
        <v>3561</v>
      </c>
      <c r="E50" s="1368">
        <v>28661</v>
      </c>
      <c r="F50" s="749">
        <v>56632.44</v>
      </c>
    </row>
    <row r="51" spans="1:6" ht="14.15" customHeight="1">
      <c r="A51" s="748">
        <v>46</v>
      </c>
      <c r="B51" s="747" t="s">
        <v>1650</v>
      </c>
      <c r="C51" s="746" t="s">
        <v>1640</v>
      </c>
      <c r="D51" s="745" t="s">
        <v>8951</v>
      </c>
      <c r="E51" s="1368">
        <v>28946</v>
      </c>
      <c r="F51" s="749">
        <v>997.37</v>
      </c>
    </row>
    <row r="52" spans="1:6" ht="14.15" customHeight="1">
      <c r="A52" s="748">
        <v>47</v>
      </c>
      <c r="B52" s="747" t="s">
        <v>1649</v>
      </c>
      <c r="C52" s="746" t="s">
        <v>1640</v>
      </c>
      <c r="D52" s="745" t="s">
        <v>8952</v>
      </c>
      <c r="E52" s="1368">
        <v>29052</v>
      </c>
      <c r="F52" s="749">
        <v>811.25</v>
      </c>
    </row>
    <row r="53" spans="1:6" ht="14.15" customHeight="1">
      <c r="A53" s="748">
        <v>48</v>
      </c>
      <c r="B53" s="747" t="s">
        <v>1648</v>
      </c>
      <c r="C53" s="746" t="s">
        <v>1640</v>
      </c>
      <c r="D53" s="745" t="s">
        <v>8953</v>
      </c>
      <c r="E53" s="1368">
        <v>29312</v>
      </c>
      <c r="F53" s="749">
        <v>1815.5</v>
      </c>
    </row>
    <row r="54" spans="1:6" ht="14.15" customHeight="1">
      <c r="A54" s="748">
        <v>49</v>
      </c>
      <c r="B54" s="747" t="s">
        <v>1647</v>
      </c>
      <c r="C54" s="746" t="s">
        <v>1640</v>
      </c>
      <c r="D54" s="745" t="s">
        <v>8954</v>
      </c>
      <c r="E54" s="1368">
        <v>29417</v>
      </c>
      <c r="F54" s="749">
        <v>940.27</v>
      </c>
    </row>
    <row r="55" spans="1:6" ht="14.15" customHeight="1">
      <c r="A55" s="748">
        <v>50</v>
      </c>
      <c r="B55" s="747" t="s">
        <v>1646</v>
      </c>
      <c r="C55" s="746" t="s">
        <v>1640</v>
      </c>
      <c r="D55" s="745" t="s">
        <v>8955</v>
      </c>
      <c r="E55" s="1368">
        <v>29767</v>
      </c>
      <c r="F55" s="749">
        <v>1600</v>
      </c>
    </row>
    <row r="56" spans="1:6" ht="14.15" customHeight="1">
      <c r="A56" s="748">
        <v>51</v>
      </c>
      <c r="B56" s="747" t="s">
        <v>1645</v>
      </c>
      <c r="C56" s="746" t="s">
        <v>1640</v>
      </c>
      <c r="D56" s="745" t="s">
        <v>8956</v>
      </c>
      <c r="E56" s="1368">
        <v>29860</v>
      </c>
      <c r="F56" s="749">
        <v>922</v>
      </c>
    </row>
    <row r="57" spans="1:6" ht="14.15" customHeight="1">
      <c r="A57" s="748">
        <v>52</v>
      </c>
      <c r="B57" s="747" t="s">
        <v>1644</v>
      </c>
      <c r="C57" s="746" t="s">
        <v>1640</v>
      </c>
      <c r="D57" s="745" t="s">
        <v>8957</v>
      </c>
      <c r="E57" s="1368">
        <v>29860</v>
      </c>
      <c r="F57" s="749">
        <v>8500</v>
      </c>
    </row>
    <row r="58" spans="1:6" ht="14.15" customHeight="1">
      <c r="A58" s="748">
        <v>53</v>
      </c>
      <c r="B58" s="747" t="s">
        <v>1643</v>
      </c>
      <c r="C58" s="746" t="s">
        <v>1640</v>
      </c>
      <c r="D58" s="745" t="s">
        <v>8958</v>
      </c>
      <c r="E58" s="1368">
        <v>30042</v>
      </c>
      <c r="F58" s="744">
        <v>3128.75</v>
      </c>
    </row>
    <row r="59" spans="1:6" ht="14.15" customHeight="1">
      <c r="A59" s="748">
        <v>54</v>
      </c>
      <c r="B59" s="747" t="s">
        <v>1642</v>
      </c>
      <c r="C59" s="746" t="s">
        <v>1640</v>
      </c>
      <c r="D59" s="745" t="s">
        <v>8959</v>
      </c>
      <c r="E59" s="1368">
        <v>30042</v>
      </c>
      <c r="F59" s="744">
        <v>1007.39</v>
      </c>
    </row>
    <row r="60" spans="1:6" ht="14.15" customHeight="1">
      <c r="A60" s="748">
        <v>55</v>
      </c>
      <c r="B60" s="747" t="s">
        <v>1641</v>
      </c>
      <c r="C60" s="746" t="s">
        <v>1640</v>
      </c>
      <c r="D60" s="745" t="s">
        <v>8960</v>
      </c>
      <c r="E60" s="1368">
        <v>30042</v>
      </c>
      <c r="F60" s="744">
        <v>1188.02</v>
      </c>
    </row>
    <row r="61" spans="1:6" ht="14.15" customHeight="1">
      <c r="A61" s="743"/>
      <c r="B61" s="742"/>
      <c r="C61" s="741"/>
      <c r="D61" s="740"/>
      <c r="E61" s="739"/>
      <c r="F61" s="738" t="s">
        <v>1639</v>
      </c>
    </row>
    <row r="62" spans="1:6" ht="13" customHeight="1">
      <c r="E62" s="731" t="s">
        <v>1637</v>
      </c>
      <c r="F62" s="730">
        <f>SUM('67'!F5:F54)</f>
        <v>349071.99000000005</v>
      </c>
    </row>
    <row r="63" spans="1:6" ht="13" customHeight="1">
      <c r="E63" s="731" t="s">
        <v>1636</v>
      </c>
      <c r="F63" s="730">
        <f>SUM('68'!F5:F54)</f>
        <v>233993.41999999995</v>
      </c>
    </row>
    <row r="64" spans="1:6" ht="13" customHeight="1"/>
    <row r="65" ht="13" customHeight="1"/>
    <row r="66" ht="13" customHeight="1"/>
    <row r="67" ht="13" customHeight="1"/>
    <row r="68" ht="13" customHeight="1"/>
    <row r="69" ht="13" customHeight="1"/>
    <row r="70" ht="13" customHeight="1"/>
    <row r="71" ht="13" customHeight="1"/>
    <row r="72" ht="13" customHeight="1"/>
    <row r="73" ht="13" customHeight="1"/>
    <row r="74" ht="13" customHeight="1"/>
    <row r="75" ht="13" customHeight="1"/>
    <row r="76" ht="13" customHeight="1"/>
    <row r="77" ht="13" customHeight="1"/>
  </sheetData>
  <sheetProtection algorithmName="SHA-512" hashValue="Ol2WdPrzIYS274ZIXaPy25CNjFTbUvu6kKPGCc1Bm5MbpZb0qZ/0RqeaGVZOLiAjNVDK3TDS/derDGY7MDSCtA==" saltValue="8Cj9NTbUJmfaB3DxOvffpA==" spinCount="100000" sheet="1" objects="1" scenarios="1"/>
  <customSheetViews>
    <customSheetView guid="{0048CC1A-5574-4F72-829A-CCCEAA565538}" showPageBreaks="1" fitToPage="1" printArea="1" view="pageBreakPreview">
      <selection sqref="A1:D1"/>
      <pageMargins left="0.78740157480314965" right="0.78740157480314965" top="0.98425196850393704" bottom="0.55000000000000004" header="0.51181102362204722" footer="0.51181102362204722"/>
      <printOptions horizontalCentered="1"/>
      <headerFooter alignWithMargins="0"/>
    </customSheetView>
    <customSheetView guid="{26B164F3-B659-4B9F-AB6F-C19AF25BA7B7}" showPageBreaks="1" fitToPage="1" printArea="1" view="pageBreakPreview">
      <selection sqref="A1:D1"/>
      <pageMargins left="0.78740157480314965" right="0.78740157480314965" top="0.98425196850393704" bottom="0.55000000000000004" header="0.51181102362204722" footer="0.51181102362204722"/>
      <printOptions horizontalCentered="1"/>
      <headerFooter alignWithMargins="0"/>
    </customSheetView>
  </customSheetViews>
  <mergeCells count="4">
    <mergeCell ref="B5:C5"/>
    <mergeCell ref="B44:C44"/>
    <mergeCell ref="A1:D1"/>
    <mergeCell ref="A2:D2"/>
  </mergeCells>
  <phoneticPr fontId="7"/>
  <printOptions horizontalCentered="1"/>
  <pageMargins left="0.78740157480314965" right="0.78740157480314965" top="0.98425196850393704" bottom="0.55000000000000004" header="0.51181102362204722" footer="0.51181102362204722"/>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Z55"/>
  <sheetViews>
    <sheetView view="pageBreakPreview" zoomScaleNormal="75" zoomScaleSheetLayoutView="100" workbookViewId="0">
      <selection activeCell="M3" sqref="M3"/>
    </sheetView>
  </sheetViews>
  <sheetFormatPr defaultColWidth="9" defaultRowHeight="18" customHeight="1"/>
  <cols>
    <col min="1" max="1" width="5.58203125" style="729" customWidth="1"/>
    <col min="2" max="2" width="15.58203125" style="728" customWidth="1"/>
    <col min="3" max="3" width="10.58203125" style="727" customWidth="1"/>
    <col min="4" max="4" width="35.58203125" style="725" customWidth="1"/>
    <col min="5" max="5" width="11.58203125" style="726" customWidth="1"/>
    <col min="6" max="6" width="12.58203125" style="725" customWidth="1"/>
    <col min="7" max="7" width="5.08203125" style="724" customWidth="1"/>
    <col min="8" max="12" width="10.58203125" style="724" hidden="1" customWidth="1"/>
    <col min="13" max="14" width="10.58203125" style="724" customWidth="1"/>
    <col min="15" max="16384" width="9" style="724"/>
  </cols>
  <sheetData>
    <row r="1" spans="1:26" s="1160"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160"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4.15" customHeight="1">
      <c r="A3" s="772" t="s">
        <v>4124</v>
      </c>
      <c r="B3" s="771"/>
      <c r="C3" s="770"/>
      <c r="D3" s="769" t="s">
        <v>1790</v>
      </c>
      <c r="E3" s="768"/>
      <c r="F3" s="767" t="str">
        <f>K3</f>
        <v>（令和8年4月1日現在）</v>
      </c>
      <c r="H3" s="1188" t="s">
        <v>5338</v>
      </c>
      <c r="I3" s="1437"/>
      <c r="J3" s="1189" t="s">
        <v>4618</v>
      </c>
      <c r="K3" s="1525" t="str">
        <f>設定!$B$14</f>
        <v>（令和8年4月1日現在）</v>
      </c>
    </row>
    <row r="4" spans="1:26" ht="14.15" customHeight="1">
      <c r="A4" s="754" t="s">
        <v>6754</v>
      </c>
      <c r="B4" s="4046" t="s">
        <v>958</v>
      </c>
      <c r="C4" s="4047"/>
      <c r="D4" s="753" t="s">
        <v>398</v>
      </c>
      <c r="E4" s="752" t="s">
        <v>397</v>
      </c>
      <c r="F4" s="751" t="s">
        <v>1697</v>
      </c>
      <c r="H4" s="1405"/>
      <c r="I4" s="1192"/>
      <c r="J4" s="1189" t="s">
        <v>4619</v>
      </c>
      <c r="K4" s="1460" t="s">
        <v>5334</v>
      </c>
      <c r="L4" s="1755" t="str">
        <f>HYPERLINK("#", "統計表リンク")</f>
        <v>統計表リンク</v>
      </c>
    </row>
    <row r="5" spans="1:26" ht="14.15" customHeight="1">
      <c r="A5" s="748">
        <v>56</v>
      </c>
      <c r="B5" s="747" t="s">
        <v>1789</v>
      </c>
      <c r="C5" s="746" t="s">
        <v>1640</v>
      </c>
      <c r="D5" s="745" t="s">
        <v>8963</v>
      </c>
      <c r="E5" s="1368">
        <v>30229</v>
      </c>
      <c r="F5" s="749">
        <v>2005</v>
      </c>
    </row>
    <row r="6" spans="1:26" ht="14.15" customHeight="1">
      <c r="A6" s="748">
        <v>57</v>
      </c>
      <c r="B6" s="747" t="s">
        <v>8961</v>
      </c>
      <c r="C6" s="746" t="s">
        <v>1640</v>
      </c>
      <c r="D6" s="745" t="s">
        <v>8964</v>
      </c>
      <c r="E6" s="1368">
        <v>30407</v>
      </c>
      <c r="F6" s="749">
        <v>1417.78</v>
      </c>
    </row>
    <row r="7" spans="1:26" ht="14.15" customHeight="1">
      <c r="A7" s="748">
        <v>58</v>
      </c>
      <c r="B7" s="747" t="s">
        <v>8962</v>
      </c>
      <c r="C7" s="746" t="s">
        <v>1640</v>
      </c>
      <c r="D7" s="750" t="s">
        <v>8965</v>
      </c>
      <c r="E7" s="1368">
        <v>30407</v>
      </c>
      <c r="F7" s="749">
        <v>3554.63</v>
      </c>
    </row>
    <row r="8" spans="1:26" ht="14.15" customHeight="1">
      <c r="A8" s="748">
        <v>59</v>
      </c>
      <c r="B8" s="747" t="s">
        <v>1788</v>
      </c>
      <c r="C8" s="746" t="s">
        <v>1640</v>
      </c>
      <c r="D8" s="745" t="s">
        <v>8966</v>
      </c>
      <c r="E8" s="1368">
        <v>30604</v>
      </c>
      <c r="F8" s="749">
        <v>1859.95</v>
      </c>
    </row>
    <row r="9" spans="1:26" ht="14.15" customHeight="1">
      <c r="A9" s="748">
        <v>60</v>
      </c>
      <c r="B9" s="747" t="s">
        <v>1787</v>
      </c>
      <c r="C9" s="746" t="s">
        <v>1640</v>
      </c>
      <c r="D9" s="745" t="s">
        <v>1786</v>
      </c>
      <c r="E9" s="1368">
        <v>30772</v>
      </c>
      <c r="F9" s="749">
        <v>1629.52</v>
      </c>
    </row>
    <row r="10" spans="1:26" ht="14.15" customHeight="1">
      <c r="A10" s="748">
        <v>61</v>
      </c>
      <c r="B10" s="747" t="s">
        <v>1785</v>
      </c>
      <c r="C10" s="746" t="s">
        <v>1640</v>
      </c>
      <c r="D10" s="745" t="s">
        <v>1784</v>
      </c>
      <c r="E10" s="1368">
        <v>30772</v>
      </c>
      <c r="F10" s="749">
        <v>1675</v>
      </c>
    </row>
    <row r="11" spans="1:26" ht="14.15" customHeight="1">
      <c r="A11" s="748">
        <v>62</v>
      </c>
      <c r="B11" s="747" t="s">
        <v>1783</v>
      </c>
      <c r="C11" s="746" t="s">
        <v>1640</v>
      </c>
      <c r="D11" s="745" t="s">
        <v>1782</v>
      </c>
      <c r="E11" s="1368">
        <v>30964</v>
      </c>
      <c r="F11" s="749">
        <v>4081.14</v>
      </c>
    </row>
    <row r="12" spans="1:26" ht="14.15" customHeight="1">
      <c r="A12" s="748">
        <v>63</v>
      </c>
      <c r="B12" s="747" t="s">
        <v>1781</v>
      </c>
      <c r="C12" s="746" t="s">
        <v>1640</v>
      </c>
      <c r="D12" s="745" t="s">
        <v>1780</v>
      </c>
      <c r="E12" s="1368">
        <v>30964</v>
      </c>
      <c r="F12" s="749">
        <v>2530.3000000000002</v>
      </c>
    </row>
    <row r="13" spans="1:26" ht="14.15" customHeight="1">
      <c r="A13" s="748">
        <v>64</v>
      </c>
      <c r="B13" s="747" t="s">
        <v>1779</v>
      </c>
      <c r="C13" s="746" t="s">
        <v>1640</v>
      </c>
      <c r="D13" s="745" t="s">
        <v>1778</v>
      </c>
      <c r="E13" s="1368">
        <v>31136</v>
      </c>
      <c r="F13" s="749">
        <v>47484.68</v>
      </c>
    </row>
    <row r="14" spans="1:26" ht="14.15" customHeight="1">
      <c r="A14" s="748">
        <v>65</v>
      </c>
      <c r="B14" s="747" t="s">
        <v>1777</v>
      </c>
      <c r="C14" s="746" t="s">
        <v>1640</v>
      </c>
      <c r="D14" s="745" t="s">
        <v>1776</v>
      </c>
      <c r="E14" s="1368">
        <v>31136</v>
      </c>
      <c r="F14" s="749">
        <v>1989.19</v>
      </c>
    </row>
    <row r="15" spans="1:26" ht="14.15" customHeight="1">
      <c r="A15" s="748">
        <v>66</v>
      </c>
      <c r="B15" s="747" t="s">
        <v>1775</v>
      </c>
      <c r="C15" s="746" t="s">
        <v>1640</v>
      </c>
      <c r="D15" s="745" t="s">
        <v>1774</v>
      </c>
      <c r="E15" s="1368">
        <v>31136</v>
      </c>
      <c r="F15" s="749">
        <v>1025.68</v>
      </c>
    </row>
    <row r="16" spans="1:26" ht="14.15" customHeight="1">
      <c r="A16" s="748">
        <v>67</v>
      </c>
      <c r="B16" s="747" t="s">
        <v>1773</v>
      </c>
      <c r="C16" s="746" t="s">
        <v>1640</v>
      </c>
      <c r="D16" s="745" t="s">
        <v>1772</v>
      </c>
      <c r="E16" s="1368">
        <v>31136</v>
      </c>
      <c r="F16" s="749">
        <v>1066.1300000000001</v>
      </c>
    </row>
    <row r="17" spans="1:8" ht="14.15" customHeight="1">
      <c r="A17" s="748">
        <v>68</v>
      </c>
      <c r="B17" s="747" t="s">
        <v>1771</v>
      </c>
      <c r="C17" s="746" t="s">
        <v>1640</v>
      </c>
      <c r="D17" s="745" t="s">
        <v>1770</v>
      </c>
      <c r="E17" s="1368">
        <v>31229</v>
      </c>
      <c r="F17" s="749">
        <v>48503</v>
      </c>
    </row>
    <row r="18" spans="1:8" ht="14.15" customHeight="1">
      <c r="A18" s="748">
        <v>69</v>
      </c>
      <c r="B18" s="747" t="s">
        <v>1769</v>
      </c>
      <c r="C18" s="746" t="s">
        <v>1640</v>
      </c>
      <c r="D18" s="745" t="s">
        <v>1768</v>
      </c>
      <c r="E18" s="1368">
        <v>31503</v>
      </c>
      <c r="F18" s="749">
        <v>2308.34</v>
      </c>
    </row>
    <row r="19" spans="1:8" ht="14.15" customHeight="1">
      <c r="A19" s="748">
        <v>70</v>
      </c>
      <c r="B19" s="747" t="s">
        <v>1767</v>
      </c>
      <c r="C19" s="746" t="s">
        <v>1640</v>
      </c>
      <c r="D19" s="745" t="s">
        <v>1766</v>
      </c>
      <c r="E19" s="1368">
        <v>31503</v>
      </c>
      <c r="F19" s="749">
        <v>870.78</v>
      </c>
    </row>
    <row r="20" spans="1:8" ht="14.15" customHeight="1">
      <c r="A20" s="748">
        <v>71</v>
      </c>
      <c r="B20" s="747" t="s">
        <v>1765</v>
      </c>
      <c r="C20" s="746" t="s">
        <v>1640</v>
      </c>
      <c r="D20" s="745" t="s">
        <v>1764</v>
      </c>
      <c r="E20" s="1368">
        <v>31503</v>
      </c>
      <c r="F20" s="749">
        <v>821.06</v>
      </c>
    </row>
    <row r="21" spans="1:8" ht="14.15" customHeight="1">
      <c r="A21" s="748">
        <v>72</v>
      </c>
      <c r="B21" s="747" t="s">
        <v>1763</v>
      </c>
      <c r="C21" s="746" t="s">
        <v>1640</v>
      </c>
      <c r="D21" s="745" t="s">
        <v>1762</v>
      </c>
      <c r="E21" s="1368">
        <v>31583</v>
      </c>
      <c r="F21" s="749">
        <v>1667.41</v>
      </c>
    </row>
    <row r="22" spans="1:8" ht="14.15" customHeight="1">
      <c r="A22" s="748">
        <v>73</v>
      </c>
      <c r="B22" s="747" t="s">
        <v>1761</v>
      </c>
      <c r="C22" s="746" t="s">
        <v>1640</v>
      </c>
      <c r="D22" s="745" t="s">
        <v>1760</v>
      </c>
      <c r="E22" s="1368">
        <v>31856</v>
      </c>
      <c r="F22" s="749">
        <v>1640.46</v>
      </c>
    </row>
    <row r="23" spans="1:8" ht="14.15" customHeight="1">
      <c r="A23" s="748">
        <v>74</v>
      </c>
      <c r="B23" s="747" t="s">
        <v>1759</v>
      </c>
      <c r="C23" s="746" t="s">
        <v>1640</v>
      </c>
      <c r="D23" s="745" t="s">
        <v>1758</v>
      </c>
      <c r="E23" s="1368">
        <v>31856</v>
      </c>
      <c r="F23" s="749">
        <v>1225</v>
      </c>
    </row>
    <row r="24" spans="1:8" ht="14.15" customHeight="1">
      <c r="A24" s="748">
        <v>75</v>
      </c>
      <c r="B24" s="747" t="s">
        <v>1757</v>
      </c>
      <c r="C24" s="746" t="s">
        <v>1640</v>
      </c>
      <c r="D24" s="745" t="s">
        <v>1756</v>
      </c>
      <c r="E24" s="1368">
        <v>31965</v>
      </c>
      <c r="F24" s="749">
        <v>1250.67</v>
      </c>
    </row>
    <row r="25" spans="1:8" ht="14.15" customHeight="1">
      <c r="A25" s="748">
        <v>76</v>
      </c>
      <c r="B25" s="747" t="s">
        <v>1755</v>
      </c>
      <c r="C25" s="746" t="s">
        <v>1640</v>
      </c>
      <c r="D25" s="745" t="s">
        <v>1754</v>
      </c>
      <c r="E25" s="1368">
        <v>31965</v>
      </c>
      <c r="F25" s="749">
        <v>21300.400000000001</v>
      </c>
    </row>
    <row r="26" spans="1:8" ht="14.15" customHeight="1">
      <c r="A26" s="748">
        <v>77</v>
      </c>
      <c r="B26" s="747" t="s">
        <v>1753</v>
      </c>
      <c r="C26" s="746" t="s">
        <v>1640</v>
      </c>
      <c r="D26" s="745" t="s">
        <v>1752</v>
      </c>
      <c r="E26" s="1368">
        <v>32234</v>
      </c>
      <c r="F26" s="749">
        <v>1795.98</v>
      </c>
    </row>
    <row r="27" spans="1:8" ht="14.15" customHeight="1">
      <c r="A27" s="748">
        <v>78</v>
      </c>
      <c r="B27" s="747" t="s">
        <v>1751</v>
      </c>
      <c r="C27" s="746" t="s">
        <v>1640</v>
      </c>
      <c r="D27" s="745" t="s">
        <v>1750</v>
      </c>
      <c r="E27" s="1368">
        <v>32417</v>
      </c>
      <c r="F27" s="749">
        <v>1730.06</v>
      </c>
    </row>
    <row r="28" spans="1:8" ht="14.15" customHeight="1">
      <c r="A28" s="748">
        <v>79</v>
      </c>
      <c r="B28" s="747" t="s">
        <v>1749</v>
      </c>
      <c r="C28" s="746" t="s">
        <v>1640</v>
      </c>
      <c r="D28" s="745" t="s">
        <v>1748</v>
      </c>
      <c r="E28" s="1368" t="s">
        <v>4495</v>
      </c>
      <c r="F28" s="749">
        <v>2500.11</v>
      </c>
      <c r="H28" s="1373"/>
    </row>
    <row r="29" spans="1:8" ht="14.15" customHeight="1">
      <c r="A29" s="748">
        <v>80</v>
      </c>
      <c r="B29" s="747" t="s">
        <v>1747</v>
      </c>
      <c r="C29" s="746" t="s">
        <v>1640</v>
      </c>
      <c r="D29" s="745" t="s">
        <v>1746</v>
      </c>
      <c r="E29" s="1368" t="s">
        <v>4496</v>
      </c>
      <c r="F29" s="749">
        <v>1545.7</v>
      </c>
      <c r="H29" s="1373"/>
    </row>
    <row r="30" spans="1:8" ht="14.15" customHeight="1">
      <c r="A30" s="748">
        <v>81</v>
      </c>
      <c r="B30" s="747" t="s">
        <v>1745</v>
      </c>
      <c r="C30" s="746" t="s">
        <v>1640</v>
      </c>
      <c r="D30" s="745" t="s">
        <v>1744</v>
      </c>
      <c r="E30" s="1368" t="s">
        <v>4497</v>
      </c>
      <c r="F30" s="749">
        <v>1050</v>
      </c>
      <c r="H30" s="1373"/>
    </row>
    <row r="31" spans="1:8" ht="14.15" customHeight="1">
      <c r="A31" s="748">
        <v>82</v>
      </c>
      <c r="B31" s="747" t="s">
        <v>1743</v>
      </c>
      <c r="C31" s="746" t="s">
        <v>1640</v>
      </c>
      <c r="D31" s="745" t="s">
        <v>1742</v>
      </c>
      <c r="E31" s="1368" t="s">
        <v>4497</v>
      </c>
      <c r="F31" s="749">
        <v>1680</v>
      </c>
      <c r="H31" s="1373"/>
    </row>
    <row r="32" spans="1:8" ht="14.15" customHeight="1">
      <c r="A32" s="748">
        <v>83</v>
      </c>
      <c r="B32" s="747" t="s">
        <v>1741</v>
      </c>
      <c r="C32" s="746" t="s">
        <v>1640</v>
      </c>
      <c r="D32" s="750" t="s">
        <v>1740</v>
      </c>
      <c r="E32" s="1368" t="s">
        <v>4498</v>
      </c>
      <c r="F32" s="749">
        <v>10894.54</v>
      </c>
      <c r="H32" s="1373"/>
    </row>
    <row r="33" spans="1:6" ht="14.15" customHeight="1">
      <c r="A33" s="748">
        <v>84</v>
      </c>
      <c r="B33" s="747" t="s">
        <v>1739</v>
      </c>
      <c r="C33" s="746" t="s">
        <v>1640</v>
      </c>
      <c r="D33" s="745" t="s">
        <v>1738</v>
      </c>
      <c r="E33" s="1368">
        <v>33001</v>
      </c>
      <c r="F33" s="749">
        <v>1800.01</v>
      </c>
    </row>
    <row r="34" spans="1:6" ht="14.15" customHeight="1">
      <c r="A34" s="748">
        <v>85</v>
      </c>
      <c r="B34" s="747" t="s">
        <v>1737</v>
      </c>
      <c r="C34" s="746" t="s">
        <v>1640</v>
      </c>
      <c r="D34" s="766" t="s">
        <v>1736</v>
      </c>
      <c r="E34" s="1368">
        <v>33001</v>
      </c>
      <c r="F34" s="765">
        <v>600.02</v>
      </c>
    </row>
    <row r="35" spans="1:6" ht="50.15" customHeight="1">
      <c r="A35" s="748">
        <v>86</v>
      </c>
      <c r="B35" s="764" t="s">
        <v>1735</v>
      </c>
      <c r="C35" s="746" t="s">
        <v>1640</v>
      </c>
      <c r="D35" s="763" t="s">
        <v>1734</v>
      </c>
      <c r="E35" s="1369">
        <v>33021</v>
      </c>
      <c r="F35" s="761">
        <v>31520.57</v>
      </c>
    </row>
    <row r="36" spans="1:6" ht="25" customHeight="1">
      <c r="A36" s="748">
        <v>87</v>
      </c>
      <c r="B36" s="747" t="s">
        <v>1733</v>
      </c>
      <c r="C36" s="746" t="s">
        <v>1640</v>
      </c>
      <c r="D36" s="762" t="s">
        <v>4531</v>
      </c>
      <c r="E36" s="1369">
        <v>33329</v>
      </c>
      <c r="F36" s="761">
        <v>52182.18</v>
      </c>
    </row>
    <row r="37" spans="1:6" ht="14.15" customHeight="1">
      <c r="A37" s="251">
        <v>88</v>
      </c>
      <c r="B37" s="747" t="s">
        <v>1732</v>
      </c>
      <c r="C37" s="746" t="s">
        <v>1640</v>
      </c>
      <c r="D37" s="745" t="s">
        <v>1731</v>
      </c>
      <c r="E37" s="1369">
        <v>33329</v>
      </c>
      <c r="F37" s="749">
        <v>2750.12</v>
      </c>
    </row>
    <row r="38" spans="1:6" ht="14.15" customHeight="1">
      <c r="A38" s="760">
        <v>89</v>
      </c>
      <c r="B38" s="747" t="s">
        <v>1730</v>
      </c>
      <c r="C38" s="746" t="s">
        <v>1640</v>
      </c>
      <c r="D38" s="745" t="s">
        <v>1729</v>
      </c>
      <c r="E38" s="1368">
        <v>33695</v>
      </c>
      <c r="F38" s="749">
        <v>1112.8</v>
      </c>
    </row>
    <row r="39" spans="1:6" ht="14.15" customHeight="1">
      <c r="A39" s="748">
        <v>90</v>
      </c>
      <c r="B39" s="747" t="s">
        <v>1728</v>
      </c>
      <c r="C39" s="746" t="s">
        <v>1640</v>
      </c>
      <c r="D39" s="745" t="s">
        <v>1727</v>
      </c>
      <c r="E39" s="1368">
        <v>34060</v>
      </c>
      <c r="F39" s="749">
        <v>917.04</v>
      </c>
    </row>
    <row r="40" spans="1:6" ht="14.15" customHeight="1">
      <c r="A40" s="748">
        <v>91</v>
      </c>
      <c r="B40" s="747" t="s">
        <v>1726</v>
      </c>
      <c r="C40" s="746" t="s">
        <v>1640</v>
      </c>
      <c r="D40" s="745" t="s">
        <v>1725</v>
      </c>
      <c r="E40" s="1368">
        <v>34060</v>
      </c>
      <c r="F40" s="749">
        <v>1183.2</v>
      </c>
    </row>
    <row r="41" spans="1:6" ht="25" customHeight="1">
      <c r="A41" s="748">
        <v>92</v>
      </c>
      <c r="B41" s="4048" t="s">
        <v>1724</v>
      </c>
      <c r="C41" s="4049"/>
      <c r="D41" s="759" t="s">
        <v>1723</v>
      </c>
      <c r="E41" s="1368">
        <v>34622</v>
      </c>
      <c r="F41" s="749">
        <v>3971.64</v>
      </c>
    </row>
    <row r="42" spans="1:6" ht="14.15" customHeight="1">
      <c r="A42" s="748">
        <v>93</v>
      </c>
      <c r="B42" s="747" t="s">
        <v>1722</v>
      </c>
      <c r="C42" s="746" t="s">
        <v>1721</v>
      </c>
      <c r="D42" s="745" t="s">
        <v>1720</v>
      </c>
      <c r="E42" s="1368">
        <v>34656</v>
      </c>
      <c r="F42" s="749">
        <v>613.37</v>
      </c>
    </row>
    <row r="43" spans="1:6" ht="14.15" customHeight="1">
      <c r="A43" s="748">
        <v>94</v>
      </c>
      <c r="B43" s="747" t="s">
        <v>1719</v>
      </c>
      <c r="C43" s="746" t="s">
        <v>1640</v>
      </c>
      <c r="D43" s="745" t="s">
        <v>1718</v>
      </c>
      <c r="E43" s="1368">
        <v>34769</v>
      </c>
      <c r="F43" s="749">
        <v>1003.09</v>
      </c>
    </row>
    <row r="44" spans="1:6" ht="14.15" customHeight="1">
      <c r="A44" s="748">
        <v>95</v>
      </c>
      <c r="B44" s="4048" t="s">
        <v>1717</v>
      </c>
      <c r="C44" s="4049"/>
      <c r="D44" s="745" t="s">
        <v>1716</v>
      </c>
      <c r="E44" s="1368">
        <v>35004</v>
      </c>
      <c r="F44" s="749">
        <v>1027.8599999999999</v>
      </c>
    </row>
    <row r="45" spans="1:6" ht="14.15" customHeight="1">
      <c r="A45" s="748">
        <v>96</v>
      </c>
      <c r="B45" s="747" t="s">
        <v>1715</v>
      </c>
      <c r="C45" s="746" t="s">
        <v>1640</v>
      </c>
      <c r="D45" s="745" t="s">
        <v>1714</v>
      </c>
      <c r="E45" s="1368">
        <v>35111</v>
      </c>
      <c r="F45" s="749">
        <v>859.18</v>
      </c>
    </row>
    <row r="46" spans="1:6" ht="14.15" customHeight="1">
      <c r="A46" s="748">
        <v>97</v>
      </c>
      <c r="B46" s="747" t="s">
        <v>1713</v>
      </c>
      <c r="C46" s="746" t="s">
        <v>1640</v>
      </c>
      <c r="D46" s="745" t="s">
        <v>1712</v>
      </c>
      <c r="E46" s="1368">
        <v>35156</v>
      </c>
      <c r="F46" s="749">
        <v>1050.48</v>
      </c>
    </row>
    <row r="47" spans="1:6" ht="14.15" customHeight="1">
      <c r="A47" s="748">
        <v>98</v>
      </c>
      <c r="B47" s="747" t="s">
        <v>1711</v>
      </c>
      <c r="C47" s="746" t="s">
        <v>1640</v>
      </c>
      <c r="D47" s="745" t="s">
        <v>1710</v>
      </c>
      <c r="E47" s="1368">
        <v>35517</v>
      </c>
      <c r="F47" s="749">
        <v>949.15</v>
      </c>
    </row>
    <row r="48" spans="1:6" ht="14.15" customHeight="1">
      <c r="A48" s="748">
        <v>99</v>
      </c>
      <c r="B48" s="4048" t="s">
        <v>1709</v>
      </c>
      <c r="C48" s="4049"/>
      <c r="D48" s="745" t="s">
        <v>1708</v>
      </c>
      <c r="E48" s="1368">
        <v>35521</v>
      </c>
      <c r="F48" s="749">
        <v>3095.87</v>
      </c>
    </row>
    <row r="49" spans="1:6" ht="14.15" customHeight="1">
      <c r="A49" s="748">
        <v>100</v>
      </c>
      <c r="B49" s="747" t="s">
        <v>1707</v>
      </c>
      <c r="C49" s="746" t="s">
        <v>1640</v>
      </c>
      <c r="D49" s="745" t="s">
        <v>1706</v>
      </c>
      <c r="E49" s="1368">
        <v>35716</v>
      </c>
      <c r="F49" s="749">
        <v>2606.33</v>
      </c>
    </row>
    <row r="50" spans="1:6" ht="14.15" customHeight="1">
      <c r="A50" s="748">
        <v>101</v>
      </c>
      <c r="B50" s="758" t="s">
        <v>1705</v>
      </c>
      <c r="C50" s="746" t="s">
        <v>1640</v>
      </c>
      <c r="D50" s="757" t="s">
        <v>1704</v>
      </c>
      <c r="E50" s="1368">
        <v>35886</v>
      </c>
      <c r="F50" s="749">
        <v>3117.07</v>
      </c>
    </row>
    <row r="51" spans="1:6" ht="14.15" customHeight="1">
      <c r="A51" s="748">
        <v>102</v>
      </c>
      <c r="B51" s="758" t="s">
        <v>1703</v>
      </c>
      <c r="C51" s="746" t="s">
        <v>1640</v>
      </c>
      <c r="D51" s="757" t="s">
        <v>1702</v>
      </c>
      <c r="E51" s="1368">
        <v>36251</v>
      </c>
      <c r="F51" s="749">
        <v>1028.21</v>
      </c>
    </row>
    <row r="52" spans="1:6" ht="14.15" customHeight="1">
      <c r="A52" s="748">
        <v>103</v>
      </c>
      <c r="B52" s="758" t="s">
        <v>1701</v>
      </c>
      <c r="C52" s="746" t="s">
        <v>1640</v>
      </c>
      <c r="D52" s="757" t="s">
        <v>1700</v>
      </c>
      <c r="E52" s="1368">
        <v>36251</v>
      </c>
      <c r="F52" s="749">
        <v>1016.77</v>
      </c>
    </row>
    <row r="53" spans="1:6" ht="14.15" customHeight="1">
      <c r="A53" s="748">
        <v>104</v>
      </c>
      <c r="B53" s="758" t="s">
        <v>1699</v>
      </c>
      <c r="C53" s="746" t="s">
        <v>1640</v>
      </c>
      <c r="D53" s="757" t="s">
        <v>1698</v>
      </c>
      <c r="E53" s="1368">
        <v>36616</v>
      </c>
      <c r="F53" s="749">
        <v>406.1</v>
      </c>
    </row>
    <row r="54" spans="1:6" ht="14.15" customHeight="1">
      <c r="A54" s="748">
        <v>105</v>
      </c>
      <c r="B54" s="758" t="s">
        <v>1895</v>
      </c>
      <c r="C54" s="746" t="s">
        <v>1640</v>
      </c>
      <c r="D54" s="804" t="s">
        <v>1894</v>
      </c>
      <c r="E54" s="1368">
        <v>36708</v>
      </c>
      <c r="F54" s="744">
        <v>65158.42</v>
      </c>
    </row>
    <row r="55" spans="1:6" ht="14.15" customHeight="1">
      <c r="A55" s="743"/>
      <c r="B55" s="742"/>
      <c r="C55" s="741"/>
      <c r="D55" s="740"/>
      <c r="E55" s="739"/>
      <c r="F55" s="738" t="s">
        <v>1639</v>
      </c>
    </row>
  </sheetData>
  <sheetProtection algorithmName="SHA-512" hashValue="1TPdv6rQDSA9b2m3ohgvvcbiVnZ1dKCAPZc9z8aFWTJphdWAzbKf4EVa/dg7Gf/CK7dDjXb9MMFtInp7+gFarg==" saltValue="xb1Wwm7G2DPB39B8Ebn+FA==" spinCount="100000" sheet="1" objects="1" scenarios="1"/>
  <customSheetViews>
    <customSheetView guid="{0048CC1A-5574-4F72-829A-CCCEAA565538}" showPageBreaks="1" fitToPage="1" printArea="1" view="pageBreakPreview" topLeftCell="A40">
      <selection activeCell="D10" sqref="D10"/>
      <pageMargins left="0.78740157480314965" right="0.78740157480314965" top="0.98425196850393704" bottom="0.55000000000000004" header="0.51181102362204722" footer="0.51181102362204722"/>
      <printOptions horizontalCentered="1"/>
      <headerFooter alignWithMargins="0"/>
    </customSheetView>
    <customSheetView guid="{26B164F3-B659-4B9F-AB6F-C19AF25BA7B7}" showPageBreaks="1" fitToPage="1" printArea="1" view="pageBreakPreview" topLeftCell="A40">
      <selection activeCell="D10" sqref="D10"/>
      <pageMargins left="0.78740157480314965" right="0.78740157480314965" top="0.98425196850393704" bottom="0.55000000000000004" header="0.51181102362204722" footer="0.51181102362204722"/>
      <printOptions horizontalCentered="1"/>
      <headerFooter alignWithMargins="0"/>
    </customSheetView>
  </customSheetViews>
  <mergeCells count="6">
    <mergeCell ref="B4:C4"/>
    <mergeCell ref="B41:C41"/>
    <mergeCell ref="B44:C44"/>
    <mergeCell ref="B48:C48"/>
    <mergeCell ref="A1:D1"/>
    <mergeCell ref="A2:D2"/>
  </mergeCells>
  <phoneticPr fontId="7"/>
  <printOptions horizontalCentered="1"/>
  <pageMargins left="0.78740157480314965" right="0.78740157480314965" top="0.98425196850393704" bottom="0.55000000000000004" header="0.51181102362204722" footer="0.51181102362204722"/>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Z78"/>
  <sheetViews>
    <sheetView view="pageBreakPreview" zoomScaleNormal="75" zoomScaleSheetLayoutView="100" workbookViewId="0">
      <selection activeCell="M2" sqref="M2"/>
    </sheetView>
  </sheetViews>
  <sheetFormatPr defaultColWidth="9" defaultRowHeight="18" customHeight="1"/>
  <cols>
    <col min="1" max="1" width="5.58203125" style="729" customWidth="1"/>
    <col min="2" max="2" width="15.58203125" style="728" customWidth="1"/>
    <col min="3" max="3" width="10.58203125" style="727" customWidth="1"/>
    <col min="4" max="4" width="35.58203125" style="725" customWidth="1"/>
    <col min="5" max="5" width="11.58203125" style="726" customWidth="1"/>
    <col min="6" max="6" width="12.58203125" style="725" customWidth="1"/>
    <col min="7" max="7" width="5.58203125" style="724" customWidth="1"/>
    <col min="8" max="12" width="10.58203125" style="724" hidden="1" customWidth="1"/>
    <col min="13" max="14" width="10.58203125" style="724" customWidth="1"/>
    <col min="15" max="16384" width="9" style="724"/>
  </cols>
  <sheetData>
    <row r="1" spans="1:26" s="1160"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160"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4.15" customHeight="1">
      <c r="A3" s="772" t="s">
        <v>4124</v>
      </c>
      <c r="B3" s="771"/>
      <c r="C3" s="770"/>
      <c r="D3" s="769" t="s">
        <v>1790</v>
      </c>
      <c r="E3" s="768"/>
      <c r="F3" s="767" t="str">
        <f>K3</f>
        <v>（令和8年4月1日現在）</v>
      </c>
      <c r="H3" s="1188" t="s">
        <v>5338</v>
      </c>
      <c r="I3" s="1437"/>
      <c r="J3" s="1189" t="s">
        <v>4618</v>
      </c>
      <c r="K3" s="1525" t="str">
        <f>設定!$B$14</f>
        <v>（令和8年4月1日現在）</v>
      </c>
    </row>
    <row r="4" spans="1:26" ht="14.15" customHeight="1">
      <c r="A4" s="754" t="s">
        <v>6754</v>
      </c>
      <c r="B4" s="4046" t="s">
        <v>958</v>
      </c>
      <c r="C4" s="4047"/>
      <c r="D4" s="753" t="s">
        <v>398</v>
      </c>
      <c r="E4" s="752" t="s">
        <v>397</v>
      </c>
      <c r="F4" s="751" t="s">
        <v>1697</v>
      </c>
      <c r="H4" s="1405"/>
      <c r="I4" s="1192"/>
      <c r="J4" s="1189" t="s">
        <v>4619</v>
      </c>
      <c r="K4" s="1460" t="s">
        <v>5334</v>
      </c>
      <c r="L4" s="1755" t="str">
        <f>HYPERLINK("#", "統計表リンク")</f>
        <v>統計表リンク</v>
      </c>
    </row>
    <row r="5" spans="1:26" ht="14.15" customHeight="1">
      <c r="A5" s="748">
        <v>106</v>
      </c>
      <c r="B5" s="758" t="s">
        <v>1893</v>
      </c>
      <c r="C5" s="746" t="s">
        <v>1640</v>
      </c>
      <c r="D5" s="757" t="s">
        <v>1892</v>
      </c>
      <c r="E5" s="1368">
        <v>36616</v>
      </c>
      <c r="F5" s="744">
        <v>505.52</v>
      </c>
    </row>
    <row r="6" spans="1:26" ht="14.15" customHeight="1">
      <c r="A6" s="748">
        <v>107</v>
      </c>
      <c r="B6" s="758" t="s">
        <v>1891</v>
      </c>
      <c r="C6" s="746" t="s">
        <v>1640</v>
      </c>
      <c r="D6" s="757" t="s">
        <v>1890</v>
      </c>
      <c r="E6" s="1368">
        <v>36616</v>
      </c>
      <c r="F6" s="744">
        <v>783.08</v>
      </c>
    </row>
    <row r="7" spans="1:26" ht="14.15" customHeight="1">
      <c r="A7" s="748">
        <v>108</v>
      </c>
      <c r="B7" s="758" t="s">
        <v>1889</v>
      </c>
      <c r="C7" s="746" t="s">
        <v>1640</v>
      </c>
      <c r="D7" s="757" t="s">
        <v>1888</v>
      </c>
      <c r="E7" s="1368">
        <v>36616</v>
      </c>
      <c r="F7" s="744">
        <v>482.46</v>
      </c>
    </row>
    <row r="8" spans="1:26" ht="14.15" customHeight="1">
      <c r="A8" s="748">
        <v>109</v>
      </c>
      <c r="B8" s="4050" t="s">
        <v>1887</v>
      </c>
      <c r="C8" s="4051"/>
      <c r="D8" s="757" t="s">
        <v>1886</v>
      </c>
      <c r="E8" s="1368">
        <v>36800</v>
      </c>
      <c r="F8" s="744">
        <v>2285.33</v>
      </c>
    </row>
    <row r="9" spans="1:26" ht="14.15" customHeight="1">
      <c r="A9" s="748">
        <v>110</v>
      </c>
      <c r="B9" s="758" t="s">
        <v>1885</v>
      </c>
      <c r="C9" s="746" t="s">
        <v>1640</v>
      </c>
      <c r="D9" s="757" t="s">
        <v>1884</v>
      </c>
      <c r="E9" s="1368">
        <v>36981</v>
      </c>
      <c r="F9" s="744">
        <v>800.17</v>
      </c>
    </row>
    <row r="10" spans="1:26" ht="14.15" customHeight="1">
      <c r="A10" s="748">
        <v>111</v>
      </c>
      <c r="B10" s="758" t="s">
        <v>1883</v>
      </c>
      <c r="C10" s="746" t="s">
        <v>1640</v>
      </c>
      <c r="D10" s="804" t="s">
        <v>1882</v>
      </c>
      <c r="E10" s="1368">
        <v>36981</v>
      </c>
      <c r="F10" s="744">
        <v>26476.720000000001</v>
      </c>
    </row>
    <row r="11" spans="1:26" ht="14.15" customHeight="1">
      <c r="A11" s="748">
        <v>112</v>
      </c>
      <c r="B11" s="4050" t="s">
        <v>1881</v>
      </c>
      <c r="C11" s="4051"/>
      <c r="D11" s="803" t="s">
        <v>1880</v>
      </c>
      <c r="E11" s="1369">
        <v>36981</v>
      </c>
      <c r="F11" s="786">
        <v>717.84</v>
      </c>
    </row>
    <row r="12" spans="1:26" ht="14.15" customHeight="1">
      <c r="A12" s="748">
        <v>113</v>
      </c>
      <c r="B12" s="758" t="s">
        <v>1879</v>
      </c>
      <c r="C12" s="746" t="s">
        <v>1640</v>
      </c>
      <c r="D12" s="757" t="s">
        <v>1878</v>
      </c>
      <c r="E12" s="1368">
        <v>36981</v>
      </c>
      <c r="F12" s="744">
        <v>1705.79</v>
      </c>
    </row>
    <row r="13" spans="1:26" ht="14.15" customHeight="1">
      <c r="A13" s="748">
        <v>114</v>
      </c>
      <c r="B13" s="802" t="s">
        <v>1877</v>
      </c>
      <c r="C13" s="746" t="s">
        <v>1640</v>
      </c>
      <c r="D13" s="328" t="s">
        <v>1876</v>
      </c>
      <c r="E13" s="1369">
        <v>37346</v>
      </c>
      <c r="F13" s="786">
        <v>1075.1600000000001</v>
      </c>
    </row>
    <row r="14" spans="1:26" ht="14.15" customHeight="1">
      <c r="A14" s="748">
        <v>115</v>
      </c>
      <c r="B14" s="791" t="s">
        <v>1875</v>
      </c>
      <c r="C14" s="746" t="s">
        <v>1640</v>
      </c>
      <c r="D14" s="328" t="s">
        <v>1874</v>
      </c>
      <c r="E14" s="1369">
        <v>37346</v>
      </c>
      <c r="F14" s="786">
        <v>2320.67</v>
      </c>
    </row>
    <row r="15" spans="1:26" ht="14.15" customHeight="1">
      <c r="A15" s="748">
        <v>116</v>
      </c>
      <c r="B15" s="791" t="s">
        <v>1873</v>
      </c>
      <c r="C15" s="746" t="s">
        <v>1640</v>
      </c>
      <c r="D15" s="328" t="s">
        <v>1872</v>
      </c>
      <c r="E15" s="1369">
        <v>37711</v>
      </c>
      <c r="F15" s="786">
        <v>988.96</v>
      </c>
    </row>
    <row r="16" spans="1:26" ht="14.15" customHeight="1">
      <c r="A16" s="251">
        <v>117</v>
      </c>
      <c r="B16" s="791" t="s">
        <v>1871</v>
      </c>
      <c r="C16" s="746" t="s">
        <v>1640</v>
      </c>
      <c r="D16" s="328" t="s">
        <v>1870</v>
      </c>
      <c r="E16" s="1369">
        <v>37711</v>
      </c>
      <c r="F16" s="786">
        <v>1028.77</v>
      </c>
    </row>
    <row r="17" spans="1:6" ht="14.15" customHeight="1">
      <c r="A17" s="251">
        <v>118</v>
      </c>
      <c r="B17" s="788" t="s">
        <v>1869</v>
      </c>
      <c r="C17" s="746" t="s">
        <v>1640</v>
      </c>
      <c r="D17" s="801" t="s">
        <v>1868</v>
      </c>
      <c r="E17" s="1369">
        <v>38077</v>
      </c>
      <c r="F17" s="786">
        <v>909.89</v>
      </c>
    </row>
    <row r="18" spans="1:6" ht="14.15" customHeight="1">
      <c r="A18" s="251">
        <v>119</v>
      </c>
      <c r="B18" s="788" t="s">
        <v>1867</v>
      </c>
      <c r="C18" s="746" t="s">
        <v>1640</v>
      </c>
      <c r="D18" s="801" t="s">
        <v>1866</v>
      </c>
      <c r="E18" s="1369">
        <v>38077</v>
      </c>
      <c r="F18" s="786">
        <v>1041.0999999999999</v>
      </c>
    </row>
    <row r="19" spans="1:6" ht="14.15" customHeight="1">
      <c r="A19" s="251">
        <v>120</v>
      </c>
      <c r="B19" s="788" t="s">
        <v>1865</v>
      </c>
      <c r="C19" s="746" t="s">
        <v>1640</v>
      </c>
      <c r="D19" s="801" t="s">
        <v>1864</v>
      </c>
      <c r="E19" s="1369">
        <v>38077</v>
      </c>
      <c r="F19" s="786">
        <v>763.89</v>
      </c>
    </row>
    <row r="20" spans="1:6" ht="14.15" customHeight="1">
      <c r="A20" s="251">
        <v>121</v>
      </c>
      <c r="B20" s="788" t="s">
        <v>1863</v>
      </c>
      <c r="C20" s="746" t="s">
        <v>1640</v>
      </c>
      <c r="D20" s="801" t="s">
        <v>1862</v>
      </c>
      <c r="E20" s="1369">
        <v>38077</v>
      </c>
      <c r="F20" s="786">
        <v>1261.28</v>
      </c>
    </row>
    <row r="21" spans="1:6" ht="14.15" customHeight="1">
      <c r="A21" s="251">
        <v>122</v>
      </c>
      <c r="B21" s="788" t="s">
        <v>1861</v>
      </c>
      <c r="C21" s="746" t="s">
        <v>1640</v>
      </c>
      <c r="D21" s="801" t="s">
        <v>1860</v>
      </c>
      <c r="E21" s="1369">
        <v>38077</v>
      </c>
      <c r="F21" s="786">
        <v>582.80999999999995</v>
      </c>
    </row>
    <row r="22" spans="1:6" ht="14.15" customHeight="1">
      <c r="A22" s="251">
        <v>123</v>
      </c>
      <c r="B22" s="788" t="s">
        <v>1859</v>
      </c>
      <c r="C22" s="746" t="s">
        <v>1640</v>
      </c>
      <c r="D22" s="801" t="s">
        <v>1858</v>
      </c>
      <c r="E22" s="1369">
        <v>38077</v>
      </c>
      <c r="F22" s="786">
        <v>1332.48</v>
      </c>
    </row>
    <row r="23" spans="1:6" ht="14.15" customHeight="1">
      <c r="A23" s="251">
        <v>124</v>
      </c>
      <c r="B23" s="788" t="s">
        <v>1857</v>
      </c>
      <c r="C23" s="746" t="s">
        <v>1640</v>
      </c>
      <c r="D23" s="801" t="s">
        <v>1856</v>
      </c>
      <c r="E23" s="1369">
        <v>38442</v>
      </c>
      <c r="F23" s="786">
        <v>1823.36</v>
      </c>
    </row>
    <row r="24" spans="1:6" ht="14.15" customHeight="1">
      <c r="A24" s="251">
        <v>125</v>
      </c>
      <c r="B24" s="788" t="s">
        <v>1855</v>
      </c>
      <c r="C24" s="746" t="s">
        <v>1640</v>
      </c>
      <c r="D24" s="801" t="s">
        <v>1854</v>
      </c>
      <c r="E24" s="1369">
        <v>38442</v>
      </c>
      <c r="F24" s="786">
        <v>1446.74</v>
      </c>
    </row>
    <row r="25" spans="1:6" ht="14.15" customHeight="1">
      <c r="A25" s="251">
        <v>126</v>
      </c>
      <c r="B25" s="4056" t="s">
        <v>4532</v>
      </c>
      <c r="C25" s="4057"/>
      <c r="D25" s="793" t="s">
        <v>1853</v>
      </c>
      <c r="E25" s="1369">
        <v>38442</v>
      </c>
      <c r="F25" s="799">
        <v>2026.2</v>
      </c>
    </row>
    <row r="26" spans="1:6" ht="14.15" customHeight="1">
      <c r="A26" s="760">
        <v>127</v>
      </c>
      <c r="B26" s="788" t="s">
        <v>1852</v>
      </c>
      <c r="C26" s="783" t="s">
        <v>1640</v>
      </c>
      <c r="D26" s="793" t="s">
        <v>1851</v>
      </c>
      <c r="E26" s="1369">
        <v>38442</v>
      </c>
      <c r="F26" s="799">
        <v>3375.78</v>
      </c>
    </row>
    <row r="27" spans="1:6" ht="14.15" customHeight="1">
      <c r="A27" s="760">
        <v>128</v>
      </c>
      <c r="B27" s="788" t="s">
        <v>1850</v>
      </c>
      <c r="C27" s="783" t="s">
        <v>1640</v>
      </c>
      <c r="D27" s="793" t="s">
        <v>1849</v>
      </c>
      <c r="E27" s="1369">
        <v>38442</v>
      </c>
      <c r="F27" s="799">
        <v>1592.67</v>
      </c>
    </row>
    <row r="28" spans="1:6" ht="14.15" customHeight="1">
      <c r="A28" s="760">
        <v>129</v>
      </c>
      <c r="B28" s="788" t="s">
        <v>1848</v>
      </c>
      <c r="C28" s="783" t="s">
        <v>1640</v>
      </c>
      <c r="D28" s="793" t="s">
        <v>1847</v>
      </c>
      <c r="E28" s="1369">
        <v>38807</v>
      </c>
      <c r="F28" s="799">
        <v>1529.91</v>
      </c>
    </row>
    <row r="29" spans="1:6" ht="14.15" customHeight="1">
      <c r="A29" s="796">
        <v>130</v>
      </c>
      <c r="B29" s="798" t="s">
        <v>1846</v>
      </c>
      <c r="C29" s="783" t="s">
        <v>1640</v>
      </c>
      <c r="D29" s="790" t="s">
        <v>1845</v>
      </c>
      <c r="E29" s="1369">
        <v>38807</v>
      </c>
      <c r="F29" s="786">
        <v>439.03</v>
      </c>
    </row>
    <row r="30" spans="1:6" ht="14.15" customHeight="1">
      <c r="A30" s="796">
        <v>131</v>
      </c>
      <c r="B30" s="788" t="s">
        <v>1844</v>
      </c>
      <c r="C30" s="783" t="s">
        <v>1640</v>
      </c>
      <c r="D30" s="800" t="s">
        <v>1843</v>
      </c>
      <c r="E30" s="1369">
        <v>39172</v>
      </c>
      <c r="F30" s="786">
        <v>31199.14</v>
      </c>
    </row>
    <row r="31" spans="1:6" ht="14.15" customHeight="1">
      <c r="A31" s="796">
        <v>132</v>
      </c>
      <c r="B31" s="4058" t="s">
        <v>1842</v>
      </c>
      <c r="C31" s="4059"/>
      <c r="D31" s="790" t="s">
        <v>1841</v>
      </c>
      <c r="E31" s="1369">
        <v>39417</v>
      </c>
      <c r="F31" s="786">
        <v>1019.98</v>
      </c>
    </row>
    <row r="32" spans="1:6" ht="14.15" customHeight="1">
      <c r="A32" s="796">
        <v>133</v>
      </c>
      <c r="B32" s="788" t="s">
        <v>1840</v>
      </c>
      <c r="C32" s="783" t="s">
        <v>1640</v>
      </c>
      <c r="D32" s="790" t="s">
        <v>1839</v>
      </c>
      <c r="E32" s="1369">
        <v>39538</v>
      </c>
      <c r="F32" s="786">
        <v>29904.61</v>
      </c>
    </row>
    <row r="33" spans="1:6" ht="14.15" customHeight="1">
      <c r="A33" s="796">
        <v>134</v>
      </c>
      <c r="B33" s="788" t="s">
        <v>1838</v>
      </c>
      <c r="C33" s="783" t="s">
        <v>1640</v>
      </c>
      <c r="D33" s="790" t="s">
        <v>1837</v>
      </c>
      <c r="E33" s="1369">
        <v>39538</v>
      </c>
      <c r="F33" s="799">
        <v>990.8</v>
      </c>
    </row>
    <row r="34" spans="1:6" ht="14.15" customHeight="1">
      <c r="A34" s="796">
        <v>135</v>
      </c>
      <c r="B34" s="798" t="s">
        <v>1836</v>
      </c>
      <c r="C34" s="783" t="s">
        <v>1640</v>
      </c>
      <c r="D34" s="797" t="s">
        <v>1835</v>
      </c>
      <c r="E34" s="1369">
        <v>39753</v>
      </c>
      <c r="F34" s="786">
        <v>837.67</v>
      </c>
    </row>
    <row r="35" spans="1:6" ht="14.15" customHeight="1">
      <c r="A35" s="796">
        <v>136</v>
      </c>
      <c r="B35" s="788" t="s">
        <v>1834</v>
      </c>
      <c r="C35" s="783" t="s">
        <v>1640</v>
      </c>
      <c r="D35" s="789" t="s">
        <v>1833</v>
      </c>
      <c r="E35" s="1369">
        <v>39903</v>
      </c>
      <c r="F35" s="786">
        <v>3601.82</v>
      </c>
    </row>
    <row r="36" spans="1:6" ht="14.15" customHeight="1">
      <c r="A36" s="796">
        <v>137</v>
      </c>
      <c r="B36" s="788" t="s">
        <v>1832</v>
      </c>
      <c r="C36" s="783" t="s">
        <v>1640</v>
      </c>
      <c r="D36" s="789" t="s">
        <v>1831</v>
      </c>
      <c r="E36" s="1369">
        <v>39903</v>
      </c>
      <c r="F36" s="786">
        <v>2224.0500000000002</v>
      </c>
    </row>
    <row r="37" spans="1:6" ht="14.15" customHeight="1">
      <c r="A37" s="796">
        <v>138</v>
      </c>
      <c r="B37" s="788" t="s">
        <v>1830</v>
      </c>
      <c r="C37" s="783" t="s">
        <v>1640</v>
      </c>
      <c r="D37" s="789" t="s">
        <v>1829</v>
      </c>
      <c r="E37" s="1369">
        <v>40148</v>
      </c>
      <c r="F37" s="786">
        <v>1717.75</v>
      </c>
    </row>
    <row r="38" spans="1:6" ht="14.15" customHeight="1">
      <c r="A38" s="796">
        <v>139</v>
      </c>
      <c r="B38" s="788" t="s">
        <v>1828</v>
      </c>
      <c r="C38" s="783" t="s">
        <v>1640</v>
      </c>
      <c r="D38" s="793" t="s">
        <v>1827</v>
      </c>
      <c r="E38" s="1369">
        <v>40633</v>
      </c>
      <c r="F38" s="786">
        <v>1811.09</v>
      </c>
    </row>
    <row r="39" spans="1:6" ht="14.15" customHeight="1">
      <c r="A39" s="796">
        <v>140</v>
      </c>
      <c r="B39" s="791" t="s">
        <v>1826</v>
      </c>
      <c r="C39" s="783" t="s">
        <v>1640</v>
      </c>
      <c r="D39" s="795" t="s">
        <v>1825</v>
      </c>
      <c r="E39" s="1369">
        <v>41363</v>
      </c>
      <c r="F39" s="786">
        <v>934.27</v>
      </c>
    </row>
    <row r="40" spans="1:6" ht="14.15" customHeight="1">
      <c r="A40" s="760">
        <v>141</v>
      </c>
      <c r="B40" s="4058" t="s">
        <v>1824</v>
      </c>
      <c r="C40" s="4059"/>
      <c r="D40" s="793" t="s">
        <v>1823</v>
      </c>
      <c r="E40" s="1369">
        <v>41365</v>
      </c>
      <c r="F40" s="786">
        <v>71309.440000000002</v>
      </c>
    </row>
    <row r="41" spans="1:6" ht="14.15" customHeight="1">
      <c r="A41" s="794">
        <v>142</v>
      </c>
      <c r="B41" s="791" t="s">
        <v>1822</v>
      </c>
      <c r="C41" s="783" t="s">
        <v>1640</v>
      </c>
      <c r="D41" s="790" t="s">
        <v>1821</v>
      </c>
      <c r="E41" s="1369">
        <v>42430</v>
      </c>
      <c r="F41" s="786">
        <v>583.86</v>
      </c>
    </row>
    <row r="42" spans="1:6" ht="14.15" customHeight="1">
      <c r="A42" s="760">
        <v>143</v>
      </c>
      <c r="B42" s="791" t="s">
        <v>1820</v>
      </c>
      <c r="C42" s="783" t="s">
        <v>1640</v>
      </c>
      <c r="D42" s="790" t="s">
        <v>1819</v>
      </c>
      <c r="E42" s="1369">
        <v>42430</v>
      </c>
      <c r="F42" s="786">
        <v>1005.69</v>
      </c>
    </row>
    <row r="43" spans="1:6" ht="14.15" customHeight="1">
      <c r="A43" s="760">
        <v>144</v>
      </c>
      <c r="B43" s="792" t="s">
        <v>1818</v>
      </c>
      <c r="C43" s="783" t="s">
        <v>1640</v>
      </c>
      <c r="D43" s="790" t="s">
        <v>1817</v>
      </c>
      <c r="E43" s="1369">
        <v>42460</v>
      </c>
      <c r="F43" s="786">
        <v>848.09</v>
      </c>
    </row>
    <row r="44" spans="1:6" ht="14.15" customHeight="1">
      <c r="A44" s="760">
        <v>145</v>
      </c>
      <c r="B44" s="791" t="s">
        <v>1816</v>
      </c>
      <c r="C44" s="783" t="s">
        <v>1640</v>
      </c>
      <c r="D44" s="790" t="s">
        <v>1815</v>
      </c>
      <c r="E44" s="1369">
        <v>42460</v>
      </c>
      <c r="F44" s="786">
        <v>4577.9399999999996</v>
      </c>
    </row>
    <row r="45" spans="1:6" ht="14.15" customHeight="1">
      <c r="A45" s="760">
        <v>146</v>
      </c>
      <c r="B45" s="2350" t="s">
        <v>1814</v>
      </c>
      <c r="C45" s="783" t="s">
        <v>1640</v>
      </c>
      <c r="D45" s="789" t="s">
        <v>1813</v>
      </c>
      <c r="E45" s="1370">
        <v>43132</v>
      </c>
      <c r="F45" s="786">
        <v>1112.6099999999999</v>
      </c>
    </row>
    <row r="46" spans="1:6" ht="14.15" customHeight="1">
      <c r="A46" s="760">
        <v>147</v>
      </c>
      <c r="B46" s="788" t="s">
        <v>1812</v>
      </c>
      <c r="C46" s="783" t="s">
        <v>1640</v>
      </c>
      <c r="D46" s="787" t="s">
        <v>1811</v>
      </c>
      <c r="E46" s="1368">
        <v>43132</v>
      </c>
      <c r="F46" s="786">
        <v>2395.77</v>
      </c>
    </row>
    <row r="47" spans="1:6" ht="14.15" customHeight="1">
      <c r="A47" s="760">
        <v>148</v>
      </c>
      <c r="B47" s="785" t="s">
        <v>1810</v>
      </c>
      <c r="C47" s="783" t="s">
        <v>1640</v>
      </c>
      <c r="D47" s="784" t="s">
        <v>1809</v>
      </c>
      <c r="E47" s="1371">
        <v>43192</v>
      </c>
      <c r="F47" s="761">
        <v>2244.44</v>
      </c>
    </row>
    <row r="48" spans="1:6" ht="14.15" customHeight="1">
      <c r="A48" s="782">
        <v>149</v>
      </c>
      <c r="B48" s="2349" t="s">
        <v>1808</v>
      </c>
      <c r="C48" s="783" t="s">
        <v>1640</v>
      </c>
      <c r="D48" s="780" t="s">
        <v>1807</v>
      </c>
      <c r="E48" s="1372">
        <v>43405</v>
      </c>
      <c r="F48" s="761">
        <v>1342.79</v>
      </c>
    </row>
    <row r="49" spans="1:12" ht="14.15" customHeight="1">
      <c r="A49" s="782">
        <v>150</v>
      </c>
      <c r="B49" s="4060" t="s">
        <v>1806</v>
      </c>
      <c r="C49" s="4061"/>
      <c r="D49" s="780" t="s">
        <v>1805</v>
      </c>
      <c r="E49" s="1372">
        <v>43555</v>
      </c>
      <c r="F49" s="761">
        <v>7077.56</v>
      </c>
    </row>
    <row r="50" spans="1:12" ht="14.15" customHeight="1">
      <c r="A50" s="782">
        <v>151</v>
      </c>
      <c r="B50" s="2349" t="s">
        <v>1804</v>
      </c>
      <c r="C50" s="783" t="s">
        <v>1640</v>
      </c>
      <c r="D50" s="780" t="s">
        <v>1803</v>
      </c>
      <c r="E50" s="1372">
        <v>43555</v>
      </c>
      <c r="F50" s="761">
        <v>2030.99</v>
      </c>
    </row>
    <row r="51" spans="1:12" ht="14.15" customHeight="1">
      <c r="A51" s="782">
        <v>152</v>
      </c>
      <c r="B51" s="2349" t="s">
        <v>1802</v>
      </c>
      <c r="C51" s="781" t="s">
        <v>1640</v>
      </c>
      <c r="D51" s="780" t="s">
        <v>1801</v>
      </c>
      <c r="E51" s="1372">
        <v>43562</v>
      </c>
      <c r="F51" s="761">
        <v>2623.76</v>
      </c>
    </row>
    <row r="52" spans="1:12" ht="14.15" customHeight="1">
      <c r="A52" s="782">
        <v>153</v>
      </c>
      <c r="B52" s="2349" t="s">
        <v>1800</v>
      </c>
      <c r="C52" s="781" t="s">
        <v>1640</v>
      </c>
      <c r="D52" s="780" t="s">
        <v>7258</v>
      </c>
      <c r="E52" s="1372">
        <v>44281</v>
      </c>
      <c r="F52" s="761">
        <v>1827.78</v>
      </c>
    </row>
    <row r="53" spans="1:12" ht="14.15" customHeight="1">
      <c r="A53" s="782">
        <v>154</v>
      </c>
      <c r="B53" s="4054" t="s">
        <v>6952</v>
      </c>
      <c r="C53" s="4055"/>
      <c r="D53" s="780" t="s">
        <v>6953</v>
      </c>
      <c r="E53" s="1372">
        <v>45374</v>
      </c>
      <c r="F53" s="761">
        <v>1419.76</v>
      </c>
    </row>
    <row r="54" spans="1:12" ht="14.15" customHeight="1">
      <c r="A54" s="782">
        <v>155</v>
      </c>
      <c r="B54" s="2694" t="s">
        <v>8967</v>
      </c>
      <c r="C54" s="2700" t="s">
        <v>1640</v>
      </c>
      <c r="D54" s="2698" t="s">
        <v>8968</v>
      </c>
      <c r="E54" s="2699">
        <v>45759</v>
      </c>
      <c r="F54" s="761">
        <v>2056.15</v>
      </c>
    </row>
    <row r="55" spans="1:12" ht="14.15" customHeight="1">
      <c r="F55" s="773" t="s">
        <v>1799</v>
      </c>
    </row>
    <row r="56" spans="1:12" ht="14.15" customHeight="1">
      <c r="A56" s="204" t="s">
        <v>1798</v>
      </c>
      <c r="B56" s="189"/>
      <c r="D56" s="360" t="str">
        <f>"条例設置公園面積総数＝"&amp;TEXT(SUM(F58:F60),"#,###.##")&amp;"（単位：㎡）"</f>
        <v>条例設置公園面積総数＝62,080.16（単位：㎡）</v>
      </c>
      <c r="F56" s="196" t="str">
        <f>K56</f>
        <v>（令和8年4月1日現在）</v>
      </c>
      <c r="H56" s="1188" t="s">
        <v>5335</v>
      </c>
      <c r="I56" s="1437"/>
      <c r="J56" s="1189" t="s">
        <v>4618</v>
      </c>
      <c r="K56" s="1525" t="str">
        <f>設定!$B$14</f>
        <v>（令和8年4月1日現在）</v>
      </c>
    </row>
    <row r="57" spans="1:12" ht="14.15" customHeight="1">
      <c r="A57" s="779" t="s">
        <v>6754</v>
      </c>
      <c r="B57" s="4052" t="s">
        <v>399</v>
      </c>
      <c r="C57" s="4053"/>
      <c r="D57" s="778" t="s">
        <v>398</v>
      </c>
      <c r="E57" s="777" t="s">
        <v>397</v>
      </c>
      <c r="F57" s="751" t="s">
        <v>1697</v>
      </c>
      <c r="H57" s="1405"/>
      <c r="I57" s="1192"/>
      <c r="J57" s="1189" t="s">
        <v>4619</v>
      </c>
      <c r="K57" s="1460" t="s">
        <v>5336</v>
      </c>
      <c r="L57" s="1755" t="str">
        <f>HYPERLINK("#", "統計表リンク")</f>
        <v>統計表リンク</v>
      </c>
    </row>
    <row r="58" spans="1:12" ht="14.15" customHeight="1">
      <c r="A58" s="776">
        <v>1</v>
      </c>
      <c r="B58" s="758" t="s">
        <v>1797</v>
      </c>
      <c r="C58" s="775" t="s">
        <v>1792</v>
      </c>
      <c r="D58" s="745" t="s">
        <v>1796</v>
      </c>
      <c r="E58" s="1368">
        <v>30407</v>
      </c>
      <c r="F58" s="774">
        <v>22030.16</v>
      </c>
    </row>
    <row r="59" spans="1:12" ht="14.15" customHeight="1">
      <c r="A59" s="776">
        <v>2</v>
      </c>
      <c r="B59" s="758" t="s">
        <v>1795</v>
      </c>
      <c r="C59" s="775" t="s">
        <v>1792</v>
      </c>
      <c r="D59" s="745" t="s">
        <v>1794</v>
      </c>
      <c r="E59" s="1368">
        <v>32424</v>
      </c>
      <c r="F59" s="774">
        <v>37350.97</v>
      </c>
    </row>
    <row r="60" spans="1:12" ht="14.15" customHeight="1">
      <c r="A60" s="776">
        <v>3</v>
      </c>
      <c r="B60" s="758" t="s">
        <v>1793</v>
      </c>
      <c r="C60" s="775" t="s">
        <v>1792</v>
      </c>
      <c r="D60" s="745" t="s">
        <v>1791</v>
      </c>
      <c r="E60" s="1368">
        <v>35149</v>
      </c>
      <c r="F60" s="774">
        <v>2699.03</v>
      </c>
    </row>
    <row r="61" spans="1:12" ht="14.15" customHeight="1">
      <c r="F61" s="773" t="s">
        <v>1638</v>
      </c>
    </row>
    <row r="62" spans="1:12" ht="15" customHeight="1">
      <c r="F62" s="773"/>
    </row>
    <row r="63" spans="1:12" ht="13" customHeight="1"/>
    <row r="64" spans="1:12" ht="13" customHeight="1"/>
    <row r="65" spans="2:6" ht="13" customHeight="1"/>
    <row r="66" spans="2:6" ht="13" customHeight="1"/>
    <row r="67" spans="2:6" s="729" customFormat="1" ht="13" customHeight="1">
      <c r="B67" s="728"/>
      <c r="C67" s="727"/>
      <c r="D67" s="725"/>
      <c r="E67" s="726"/>
      <c r="F67" s="725"/>
    </row>
    <row r="68" spans="2:6" s="729" customFormat="1" ht="13" customHeight="1">
      <c r="B68" s="728"/>
      <c r="C68" s="727"/>
      <c r="D68" s="725"/>
      <c r="E68" s="726"/>
      <c r="F68" s="725"/>
    </row>
    <row r="69" spans="2:6" s="729" customFormat="1" ht="13" customHeight="1">
      <c r="B69" s="728"/>
      <c r="C69" s="727"/>
      <c r="D69" s="725"/>
      <c r="E69" s="726"/>
      <c r="F69" s="725"/>
    </row>
    <row r="70" spans="2:6" s="729" customFormat="1" ht="13" customHeight="1">
      <c r="B70" s="728"/>
      <c r="C70" s="727"/>
      <c r="D70" s="725"/>
      <c r="E70" s="726"/>
      <c r="F70" s="725"/>
    </row>
    <row r="71" spans="2:6" s="729" customFormat="1" ht="13" customHeight="1">
      <c r="B71" s="728"/>
      <c r="C71" s="727"/>
      <c r="D71" s="725"/>
      <c r="E71" s="726"/>
      <c r="F71" s="725"/>
    </row>
    <row r="72" spans="2:6" s="729" customFormat="1" ht="13" customHeight="1">
      <c r="B72" s="728"/>
      <c r="C72" s="727"/>
      <c r="D72" s="725"/>
      <c r="E72" s="726"/>
      <c r="F72" s="725"/>
    </row>
    <row r="73" spans="2:6" s="729" customFormat="1" ht="13" customHeight="1">
      <c r="B73" s="728"/>
      <c r="C73" s="727"/>
      <c r="D73" s="725"/>
      <c r="E73" s="726"/>
      <c r="F73" s="725"/>
    </row>
    <row r="74" spans="2:6" s="729" customFormat="1" ht="13" customHeight="1">
      <c r="B74" s="728"/>
      <c r="C74" s="727"/>
      <c r="D74" s="725"/>
      <c r="E74" s="726"/>
      <c r="F74" s="725"/>
    </row>
    <row r="75" spans="2:6" s="729" customFormat="1" ht="13" customHeight="1">
      <c r="B75" s="728"/>
      <c r="C75" s="727"/>
      <c r="D75" s="725"/>
      <c r="E75" s="726"/>
      <c r="F75" s="725"/>
    </row>
    <row r="76" spans="2:6" s="729" customFormat="1" ht="13" customHeight="1">
      <c r="B76" s="728"/>
      <c r="C76" s="727"/>
      <c r="D76" s="725"/>
      <c r="E76" s="726"/>
      <c r="F76" s="725"/>
    </row>
    <row r="77" spans="2:6" s="729" customFormat="1" ht="13" customHeight="1">
      <c r="B77" s="728"/>
      <c r="C77" s="727"/>
      <c r="D77" s="725"/>
      <c r="E77" s="726"/>
      <c r="F77" s="725"/>
    </row>
    <row r="78" spans="2:6" s="729" customFormat="1" ht="13" customHeight="1">
      <c r="B78" s="728"/>
      <c r="C78" s="727"/>
      <c r="D78" s="725"/>
      <c r="E78" s="726"/>
      <c r="F78" s="725"/>
    </row>
  </sheetData>
  <sheetProtection algorithmName="SHA-512" hashValue="wXoXKh4HP3F0s5XHUeG/NZA7rrFJ1yH2sFHxp9yYVA3v//gVJMJP719IsTV0awkiJDENUI90tbEGZelEaRfA8g==" saltValue="TkSRSye1NYDi48egYVh0aQ==" spinCount="100000" sheet="1" objects="1" scenarios="1"/>
  <customSheetViews>
    <customSheetView guid="{0048CC1A-5574-4F72-829A-CCCEAA565538}" showPageBreaks="1" fitToPage="1" printArea="1" view="pageBreakPreview">
      <selection activeCell="A2" sqref="A2:D2"/>
      <pageMargins left="0.78740157480314965" right="0.78740157480314965" top="0.98425196850393704" bottom="0.55000000000000004" header="0.51181102362204722" footer="0.51181102362204722"/>
      <printOptions horizontalCentered="1"/>
      <headerFooter alignWithMargins="0"/>
    </customSheetView>
    <customSheetView guid="{26B164F3-B659-4B9F-AB6F-C19AF25BA7B7}" showPageBreaks="1" fitToPage="1" printArea="1" view="pageBreakPreview">
      <selection activeCell="A2" sqref="A2:D2"/>
      <pageMargins left="0.78740157480314965" right="0.78740157480314965" top="0.98425196850393704" bottom="0.55000000000000004" header="0.51181102362204722" footer="0.51181102362204722"/>
      <printOptions horizontalCentered="1"/>
      <headerFooter alignWithMargins="0"/>
    </customSheetView>
  </customSheetViews>
  <mergeCells count="11">
    <mergeCell ref="B4:C4"/>
    <mergeCell ref="A1:D1"/>
    <mergeCell ref="A2:D2"/>
    <mergeCell ref="B11:C11"/>
    <mergeCell ref="B57:C57"/>
    <mergeCell ref="B53:C53"/>
    <mergeCell ref="B25:C25"/>
    <mergeCell ref="B31:C31"/>
    <mergeCell ref="B40:C40"/>
    <mergeCell ref="B49:C49"/>
    <mergeCell ref="B8:C8"/>
  </mergeCells>
  <phoneticPr fontId="7"/>
  <printOptions horizontalCentered="1"/>
  <pageMargins left="0.78740157480314965" right="0.78740157480314965" top="0.98425196850393704" bottom="0.55000000000000004" header="0.51181102362204722" footer="0.51181102362204722"/>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Z72"/>
  <sheetViews>
    <sheetView view="pageBreakPreview" zoomScaleNormal="75" zoomScaleSheetLayoutView="100" workbookViewId="0">
      <selection activeCell="R22" sqref="R22"/>
    </sheetView>
  </sheetViews>
  <sheetFormatPr defaultColWidth="9" defaultRowHeight="18" customHeight="1"/>
  <cols>
    <col min="1" max="1" width="2.58203125" style="729" customWidth="1"/>
    <col min="2" max="2" width="14.58203125" style="806" customWidth="1"/>
    <col min="3" max="3" width="5.58203125" style="805" customWidth="1"/>
    <col min="4" max="4" width="12.58203125" style="725" customWidth="1"/>
    <col min="5" max="5" width="8.58203125" style="726" customWidth="1"/>
    <col min="6" max="6" width="2.58203125" style="733" customWidth="1"/>
    <col min="7" max="7" width="2.58203125" style="729" customWidth="1"/>
    <col min="8" max="8" width="14.58203125" style="806" customWidth="1"/>
    <col min="9" max="9" width="5.58203125" style="805" customWidth="1"/>
    <col min="10" max="10" width="12.58203125" style="725" customWidth="1"/>
    <col min="11" max="11" width="8.58203125" style="726" customWidth="1"/>
    <col min="12" max="12" width="5.25" style="724" customWidth="1"/>
    <col min="13" max="17" width="10.58203125" style="724" hidden="1" customWidth="1"/>
    <col min="18" max="19" width="10.58203125" style="724" customWidth="1"/>
    <col min="20" max="16384" width="9" style="724"/>
  </cols>
  <sheetData>
    <row r="1" spans="1:26" s="1160"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160"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5" customHeight="1">
      <c r="A3" s="204" t="s">
        <v>2074</v>
      </c>
      <c r="B3" s="836"/>
      <c r="C3" s="835"/>
      <c r="D3" s="63" t="str">
        <f>"児童遊園面積総数＝"&amp;TEXT(SUM(E5:E54,K5:K53,E55),"#,###.##")&amp;"（単位：㎡）"</f>
        <v>児童遊園面積総数＝85,817.44（単位：㎡）</v>
      </c>
      <c r="E3" s="724"/>
      <c r="F3" s="807"/>
      <c r="G3" s="189"/>
      <c r="H3" s="836"/>
      <c r="I3" s="835"/>
      <c r="J3" s="189"/>
      <c r="K3" s="809" t="str">
        <f>P3</f>
        <v>（令和8年4月1日現在）</v>
      </c>
      <c r="M3" s="1188" t="s">
        <v>5339</v>
      </c>
      <c r="N3" s="1437"/>
      <c r="O3" s="1189" t="s">
        <v>4618</v>
      </c>
      <c r="P3" s="1525" t="str">
        <f>設定!$B$14</f>
        <v>（令和8年4月1日現在）</v>
      </c>
    </row>
    <row r="4" spans="1:26" ht="15" customHeight="1">
      <c r="A4" s="833"/>
      <c r="B4" s="4062" t="s">
        <v>399</v>
      </c>
      <c r="C4" s="4063"/>
      <c r="D4" s="832" t="s">
        <v>398</v>
      </c>
      <c r="E4" s="751" t="s">
        <v>1697</v>
      </c>
      <c r="F4" s="834"/>
      <c r="G4" s="833"/>
      <c r="H4" s="4062" t="s">
        <v>399</v>
      </c>
      <c r="I4" s="4063"/>
      <c r="J4" s="832" t="s">
        <v>398</v>
      </c>
      <c r="K4" s="751" t="s">
        <v>1697</v>
      </c>
      <c r="M4" s="1405"/>
      <c r="N4" s="1192"/>
      <c r="O4" s="1189" t="s">
        <v>4619</v>
      </c>
      <c r="P4" s="1460" t="s">
        <v>5337</v>
      </c>
      <c r="Q4" s="1755" t="str">
        <f>HYPERLINK("#", "統計表リンク")</f>
        <v>統計表リンク</v>
      </c>
    </row>
    <row r="5" spans="1:26" ht="15" customHeight="1">
      <c r="A5" s="776">
        <v>1</v>
      </c>
      <c r="B5" s="819" t="s">
        <v>2073</v>
      </c>
      <c r="C5" s="822" t="s">
        <v>1898</v>
      </c>
      <c r="D5" s="817" t="s">
        <v>2072</v>
      </c>
      <c r="E5" s="774">
        <v>282.61</v>
      </c>
      <c r="F5" s="826"/>
      <c r="G5" s="748">
        <v>51</v>
      </c>
      <c r="H5" s="819" t="s">
        <v>2067</v>
      </c>
      <c r="I5" s="818" t="s">
        <v>1898</v>
      </c>
      <c r="J5" s="817" t="s">
        <v>2066</v>
      </c>
      <c r="K5" s="816">
        <v>1080.03</v>
      </c>
    </row>
    <row r="6" spans="1:26" ht="15" customHeight="1">
      <c r="A6" s="776">
        <v>2</v>
      </c>
      <c r="B6" s="819" t="s">
        <v>2069</v>
      </c>
      <c r="C6" s="822" t="s">
        <v>1898</v>
      </c>
      <c r="D6" s="817" t="s">
        <v>2068</v>
      </c>
      <c r="E6" s="774">
        <v>1287.77</v>
      </c>
      <c r="F6" s="826"/>
      <c r="G6" s="748">
        <v>52</v>
      </c>
      <c r="H6" s="819" t="s">
        <v>2063</v>
      </c>
      <c r="I6" s="818" t="s">
        <v>1898</v>
      </c>
      <c r="J6" s="817" t="s">
        <v>2062</v>
      </c>
      <c r="K6" s="816">
        <v>330.6</v>
      </c>
    </row>
    <row r="7" spans="1:26" ht="15" customHeight="1">
      <c r="A7" s="776">
        <v>3</v>
      </c>
      <c r="B7" s="819" t="s">
        <v>2065</v>
      </c>
      <c r="C7" s="822" t="s">
        <v>1898</v>
      </c>
      <c r="D7" s="817" t="s">
        <v>2064</v>
      </c>
      <c r="E7" s="774">
        <v>199.21</v>
      </c>
      <c r="F7" s="826"/>
      <c r="G7" s="748">
        <v>53</v>
      </c>
      <c r="H7" s="819" t="s">
        <v>2059</v>
      </c>
      <c r="I7" s="818" t="s">
        <v>1898</v>
      </c>
      <c r="J7" s="817" t="s">
        <v>2058</v>
      </c>
      <c r="K7" s="816">
        <v>475.83</v>
      </c>
    </row>
    <row r="8" spans="1:26" ht="15" customHeight="1">
      <c r="A8" s="776">
        <v>4</v>
      </c>
      <c r="B8" s="819" t="s">
        <v>2061</v>
      </c>
      <c r="C8" s="822" t="s">
        <v>1898</v>
      </c>
      <c r="D8" s="817" t="s">
        <v>2060</v>
      </c>
      <c r="E8" s="774">
        <v>332.16</v>
      </c>
      <c r="F8" s="826"/>
      <c r="G8" s="748">
        <v>54</v>
      </c>
      <c r="H8" s="819" t="s">
        <v>2055</v>
      </c>
      <c r="I8" s="818" t="s">
        <v>1898</v>
      </c>
      <c r="J8" s="817" t="s">
        <v>2054</v>
      </c>
      <c r="K8" s="816">
        <v>760</v>
      </c>
    </row>
    <row r="9" spans="1:26" ht="15" customHeight="1">
      <c r="A9" s="776">
        <v>5</v>
      </c>
      <c r="B9" s="819" t="s">
        <v>2057</v>
      </c>
      <c r="C9" s="822" t="s">
        <v>1898</v>
      </c>
      <c r="D9" s="817" t="s">
        <v>2056</v>
      </c>
      <c r="E9" s="774">
        <v>448.56</v>
      </c>
      <c r="F9" s="826"/>
      <c r="G9" s="748">
        <v>55</v>
      </c>
      <c r="H9" s="819" t="s">
        <v>2053</v>
      </c>
      <c r="I9" s="818" t="s">
        <v>1898</v>
      </c>
      <c r="J9" s="817" t="s">
        <v>2052</v>
      </c>
      <c r="K9" s="816">
        <v>815.79</v>
      </c>
    </row>
    <row r="10" spans="1:26" ht="15" customHeight="1">
      <c r="A10" s="1345">
        <v>6</v>
      </c>
      <c r="B10" s="831" t="s">
        <v>2051</v>
      </c>
      <c r="C10" s="1346" t="s">
        <v>1898</v>
      </c>
      <c r="D10" s="830" t="s">
        <v>2050</v>
      </c>
      <c r="E10" s="827">
        <v>396.69</v>
      </c>
      <c r="F10" s="826"/>
      <c r="G10" s="748">
        <v>56</v>
      </c>
      <c r="H10" s="819" t="s">
        <v>2049</v>
      </c>
      <c r="I10" s="818" t="s">
        <v>1898</v>
      </c>
      <c r="J10" s="817" t="s">
        <v>2048</v>
      </c>
      <c r="K10" s="816">
        <v>798</v>
      </c>
    </row>
    <row r="11" spans="1:26" ht="15" customHeight="1">
      <c r="A11" s="776">
        <v>7</v>
      </c>
      <c r="B11" s="819" t="s">
        <v>1687</v>
      </c>
      <c r="C11" s="822" t="s">
        <v>1898</v>
      </c>
      <c r="D11" s="817" t="s">
        <v>2047</v>
      </c>
      <c r="E11" s="774">
        <v>945.1</v>
      </c>
      <c r="F11" s="826"/>
      <c r="G11" s="748">
        <v>57</v>
      </c>
      <c r="H11" s="831" t="s">
        <v>2046</v>
      </c>
      <c r="I11" s="812" t="s">
        <v>1898</v>
      </c>
      <c r="J11" s="830" t="s">
        <v>2045</v>
      </c>
      <c r="K11" s="821">
        <v>327</v>
      </c>
    </row>
    <row r="12" spans="1:26" ht="15" customHeight="1">
      <c r="A12" s="776">
        <v>8</v>
      </c>
      <c r="B12" s="819" t="s">
        <v>1682</v>
      </c>
      <c r="C12" s="822" t="s">
        <v>1898</v>
      </c>
      <c r="D12" s="817" t="s">
        <v>2044</v>
      </c>
      <c r="E12" s="774">
        <v>812.24</v>
      </c>
      <c r="F12" s="826"/>
      <c r="G12" s="748">
        <v>58</v>
      </c>
      <c r="H12" s="831" t="s">
        <v>2043</v>
      </c>
      <c r="I12" s="812" t="s">
        <v>1898</v>
      </c>
      <c r="J12" s="830" t="s">
        <v>2042</v>
      </c>
      <c r="K12" s="829">
        <v>503.78</v>
      </c>
    </row>
    <row r="13" spans="1:26" ht="15" customHeight="1">
      <c r="A13" s="776">
        <v>9</v>
      </c>
      <c r="B13" s="819" t="s">
        <v>2041</v>
      </c>
      <c r="C13" s="822" t="s">
        <v>1898</v>
      </c>
      <c r="D13" s="817" t="s">
        <v>2040</v>
      </c>
      <c r="E13" s="774">
        <v>1213.5899999999999</v>
      </c>
      <c r="F13" s="826"/>
      <c r="G13" s="748">
        <v>59</v>
      </c>
      <c r="H13" s="820" t="s">
        <v>2039</v>
      </c>
      <c r="I13" s="812" t="s">
        <v>1898</v>
      </c>
      <c r="J13" s="828" t="s">
        <v>2038</v>
      </c>
      <c r="K13" s="827">
        <v>347.81</v>
      </c>
    </row>
    <row r="14" spans="1:26" ht="15" customHeight="1">
      <c r="A14" s="776">
        <v>10</v>
      </c>
      <c r="B14" s="819" t="s">
        <v>2037</v>
      </c>
      <c r="C14" s="822" t="s">
        <v>1898</v>
      </c>
      <c r="D14" s="817" t="s">
        <v>2036</v>
      </c>
      <c r="E14" s="774">
        <v>667.74</v>
      </c>
      <c r="F14" s="826"/>
      <c r="G14" s="748">
        <v>60</v>
      </c>
      <c r="H14" s="820" t="s">
        <v>2035</v>
      </c>
      <c r="I14" s="812" t="s">
        <v>1898</v>
      </c>
      <c r="J14" s="811" t="s">
        <v>2034</v>
      </c>
      <c r="K14" s="810">
        <v>497.3</v>
      </c>
    </row>
    <row r="15" spans="1:26" ht="15" customHeight="1">
      <c r="A15" s="776">
        <v>11</v>
      </c>
      <c r="B15" s="819" t="s">
        <v>2033</v>
      </c>
      <c r="C15" s="822" t="s">
        <v>1898</v>
      </c>
      <c r="D15" s="817" t="s">
        <v>2032</v>
      </c>
      <c r="E15" s="774">
        <v>138.18</v>
      </c>
      <c r="F15" s="826"/>
      <c r="G15" s="748">
        <v>61</v>
      </c>
      <c r="H15" s="820" t="s">
        <v>2031</v>
      </c>
      <c r="I15" s="812" t="s">
        <v>1898</v>
      </c>
      <c r="J15" s="811" t="s">
        <v>2030</v>
      </c>
      <c r="K15" s="810">
        <v>334.73</v>
      </c>
    </row>
    <row r="16" spans="1:26" ht="15" customHeight="1">
      <c r="A16" s="776">
        <v>12</v>
      </c>
      <c r="B16" s="819" t="s">
        <v>2029</v>
      </c>
      <c r="C16" s="822" t="s">
        <v>1898</v>
      </c>
      <c r="D16" s="817" t="s">
        <v>4417</v>
      </c>
      <c r="E16" s="774">
        <v>840.25</v>
      </c>
      <c r="F16" s="826"/>
      <c r="G16" s="748">
        <v>62</v>
      </c>
      <c r="H16" s="820" t="s">
        <v>2028</v>
      </c>
      <c r="I16" s="812" t="s">
        <v>1898</v>
      </c>
      <c r="J16" s="811" t="s">
        <v>2027</v>
      </c>
      <c r="K16" s="810">
        <v>673.22</v>
      </c>
    </row>
    <row r="17" spans="1:11" ht="15" customHeight="1">
      <c r="A17" s="776">
        <v>13</v>
      </c>
      <c r="B17" s="819" t="s">
        <v>1673</v>
      </c>
      <c r="C17" s="822" t="s">
        <v>1898</v>
      </c>
      <c r="D17" s="817" t="s">
        <v>2026</v>
      </c>
      <c r="E17" s="774">
        <v>292.35000000000002</v>
      </c>
      <c r="F17" s="826"/>
      <c r="G17" s="748">
        <v>63</v>
      </c>
      <c r="H17" s="820" t="s">
        <v>2025</v>
      </c>
      <c r="I17" s="812" t="s">
        <v>1898</v>
      </c>
      <c r="J17" s="811" t="s">
        <v>2024</v>
      </c>
      <c r="K17" s="810">
        <v>677.92</v>
      </c>
    </row>
    <row r="18" spans="1:11" ht="15" customHeight="1">
      <c r="A18" s="776">
        <v>14</v>
      </c>
      <c r="B18" s="819" t="s">
        <v>1669</v>
      </c>
      <c r="C18" s="822" t="s">
        <v>1898</v>
      </c>
      <c r="D18" s="817" t="s">
        <v>2023</v>
      </c>
      <c r="E18" s="774">
        <v>300.04000000000002</v>
      </c>
      <c r="F18" s="826"/>
      <c r="G18" s="748">
        <v>64</v>
      </c>
      <c r="H18" s="820" t="s">
        <v>2022</v>
      </c>
      <c r="I18" s="812" t="s">
        <v>1898</v>
      </c>
      <c r="J18" s="811" t="s">
        <v>2021</v>
      </c>
      <c r="K18" s="810">
        <v>265.13</v>
      </c>
    </row>
    <row r="19" spans="1:11" ht="15" customHeight="1">
      <c r="A19" s="776">
        <v>15</v>
      </c>
      <c r="B19" s="819" t="s">
        <v>2020</v>
      </c>
      <c r="C19" s="822" t="s">
        <v>1898</v>
      </c>
      <c r="D19" s="817" t="s">
        <v>4418</v>
      </c>
      <c r="E19" s="774">
        <v>1087.25</v>
      </c>
      <c r="F19" s="826"/>
      <c r="G19" s="748">
        <v>65</v>
      </c>
      <c r="H19" s="820" t="s">
        <v>2019</v>
      </c>
      <c r="I19" s="812" t="s">
        <v>1898</v>
      </c>
      <c r="J19" s="811" t="s">
        <v>2018</v>
      </c>
      <c r="K19" s="810">
        <v>439</v>
      </c>
    </row>
    <row r="20" spans="1:11" ht="15" customHeight="1">
      <c r="A20" s="776">
        <v>16</v>
      </c>
      <c r="B20" s="819" t="s">
        <v>2017</v>
      </c>
      <c r="C20" s="822" t="s">
        <v>1898</v>
      </c>
      <c r="D20" s="817" t="s">
        <v>2016</v>
      </c>
      <c r="E20" s="774">
        <v>866.11</v>
      </c>
      <c r="F20" s="826"/>
      <c r="G20" s="748">
        <v>66</v>
      </c>
      <c r="H20" s="820" t="s">
        <v>2015</v>
      </c>
      <c r="I20" s="812" t="s">
        <v>1898</v>
      </c>
      <c r="J20" s="811" t="s">
        <v>2014</v>
      </c>
      <c r="K20" s="810">
        <v>300</v>
      </c>
    </row>
    <row r="21" spans="1:11" ht="15" customHeight="1">
      <c r="A21" s="776">
        <v>17</v>
      </c>
      <c r="B21" s="819" t="s">
        <v>2013</v>
      </c>
      <c r="C21" s="822" t="s">
        <v>1898</v>
      </c>
      <c r="D21" s="817" t="s">
        <v>2012</v>
      </c>
      <c r="E21" s="774">
        <v>472.27</v>
      </c>
      <c r="F21" s="826"/>
      <c r="G21" s="748">
        <v>67</v>
      </c>
      <c r="H21" s="820" t="s">
        <v>2011</v>
      </c>
      <c r="I21" s="812" t="s">
        <v>1898</v>
      </c>
      <c r="J21" s="811" t="s">
        <v>2010</v>
      </c>
      <c r="K21" s="810">
        <v>331.57</v>
      </c>
    </row>
    <row r="22" spans="1:11" ht="15" customHeight="1">
      <c r="A22" s="776">
        <v>18</v>
      </c>
      <c r="B22" s="819" t="s">
        <v>2009</v>
      </c>
      <c r="C22" s="822" t="s">
        <v>1898</v>
      </c>
      <c r="D22" s="817" t="s">
        <v>6667</v>
      </c>
      <c r="E22" s="774">
        <v>1367.66</v>
      </c>
      <c r="F22" s="826"/>
      <c r="G22" s="748">
        <v>68</v>
      </c>
      <c r="H22" s="820" t="s">
        <v>2006</v>
      </c>
      <c r="I22" s="812" t="s">
        <v>1898</v>
      </c>
      <c r="J22" s="811" t="s">
        <v>2005</v>
      </c>
      <c r="K22" s="810">
        <v>395.14</v>
      </c>
    </row>
    <row r="23" spans="1:11" ht="15" customHeight="1">
      <c r="A23" s="776">
        <v>19</v>
      </c>
      <c r="B23" s="819" t="s">
        <v>2008</v>
      </c>
      <c r="C23" s="822" t="s">
        <v>1898</v>
      </c>
      <c r="D23" s="817" t="s">
        <v>2007</v>
      </c>
      <c r="E23" s="774">
        <v>379.63</v>
      </c>
      <c r="F23" s="826"/>
      <c r="G23" s="748">
        <v>69</v>
      </c>
      <c r="H23" s="820" t="s">
        <v>2002</v>
      </c>
      <c r="I23" s="812" t="s">
        <v>1898</v>
      </c>
      <c r="J23" s="811" t="s">
        <v>2001</v>
      </c>
      <c r="K23" s="810">
        <v>407.05</v>
      </c>
    </row>
    <row r="24" spans="1:11" ht="15" customHeight="1">
      <c r="A24" s="776">
        <v>20</v>
      </c>
      <c r="B24" s="819" t="s">
        <v>2004</v>
      </c>
      <c r="C24" s="822" t="s">
        <v>1898</v>
      </c>
      <c r="D24" s="817" t="s">
        <v>2003</v>
      </c>
      <c r="E24" s="774">
        <v>310.45</v>
      </c>
      <c r="F24" s="826"/>
      <c r="G24" s="748">
        <v>70</v>
      </c>
      <c r="H24" s="820" t="s">
        <v>1998</v>
      </c>
      <c r="I24" s="812" t="s">
        <v>1898</v>
      </c>
      <c r="J24" s="811" t="s">
        <v>1997</v>
      </c>
      <c r="K24" s="810">
        <v>520.78</v>
      </c>
    </row>
    <row r="25" spans="1:11" ht="15" customHeight="1">
      <c r="A25" s="776">
        <v>21</v>
      </c>
      <c r="B25" s="819" t="s">
        <v>2000</v>
      </c>
      <c r="C25" s="822" t="s">
        <v>1898</v>
      </c>
      <c r="D25" s="817" t="s">
        <v>1999</v>
      </c>
      <c r="E25" s="774">
        <v>318.41000000000003</v>
      </c>
      <c r="F25" s="826"/>
      <c r="G25" s="748">
        <v>71</v>
      </c>
      <c r="H25" s="820" t="s">
        <v>1678</v>
      </c>
      <c r="I25" s="812" t="s">
        <v>1898</v>
      </c>
      <c r="J25" s="811" t="s">
        <v>1995</v>
      </c>
      <c r="K25" s="810">
        <v>348.3</v>
      </c>
    </row>
    <row r="26" spans="1:11" ht="15" customHeight="1">
      <c r="A26" s="776">
        <v>22</v>
      </c>
      <c r="B26" s="819" t="s">
        <v>1099</v>
      </c>
      <c r="C26" s="822" t="s">
        <v>1898</v>
      </c>
      <c r="D26" s="817" t="s">
        <v>1996</v>
      </c>
      <c r="E26" s="774">
        <v>1018.28</v>
      </c>
      <c r="F26" s="826"/>
      <c r="G26" s="748">
        <v>72</v>
      </c>
      <c r="H26" s="820" t="s">
        <v>1990</v>
      </c>
      <c r="I26" s="812" t="s">
        <v>1898</v>
      </c>
      <c r="J26" s="811" t="s">
        <v>1989</v>
      </c>
      <c r="K26" s="810">
        <v>307.91000000000003</v>
      </c>
    </row>
    <row r="27" spans="1:11" ht="15" customHeight="1">
      <c r="A27" s="776">
        <v>23</v>
      </c>
      <c r="B27" s="819" t="s">
        <v>1994</v>
      </c>
      <c r="C27" s="822" t="s">
        <v>1898</v>
      </c>
      <c r="D27" s="817" t="s">
        <v>1993</v>
      </c>
      <c r="E27" s="774">
        <v>462.47</v>
      </c>
      <c r="F27" s="826"/>
      <c r="G27" s="748">
        <v>73</v>
      </c>
      <c r="H27" s="820" t="s">
        <v>1986</v>
      </c>
      <c r="I27" s="812" t="s">
        <v>1898</v>
      </c>
      <c r="J27" s="811" t="s">
        <v>1985</v>
      </c>
      <c r="K27" s="810">
        <v>573.42999999999995</v>
      </c>
    </row>
    <row r="28" spans="1:11" ht="15" customHeight="1">
      <c r="A28" s="776">
        <v>24</v>
      </c>
      <c r="B28" s="819" t="s">
        <v>1992</v>
      </c>
      <c r="C28" s="822" t="s">
        <v>1898</v>
      </c>
      <c r="D28" s="817" t="s">
        <v>1991</v>
      </c>
      <c r="E28" s="774">
        <v>966.6</v>
      </c>
      <c r="F28" s="826"/>
      <c r="G28" s="748">
        <v>74</v>
      </c>
      <c r="H28" s="820" t="s">
        <v>1982</v>
      </c>
      <c r="I28" s="812" t="s">
        <v>1898</v>
      </c>
      <c r="J28" s="811" t="s">
        <v>1981</v>
      </c>
      <c r="K28" s="810">
        <v>396.7</v>
      </c>
    </row>
    <row r="29" spans="1:11" ht="15" customHeight="1">
      <c r="A29" s="776">
        <v>25</v>
      </c>
      <c r="B29" s="819" t="s">
        <v>1988</v>
      </c>
      <c r="C29" s="822" t="s">
        <v>1898</v>
      </c>
      <c r="D29" s="817" t="s">
        <v>1987</v>
      </c>
      <c r="E29" s="774">
        <v>803.47</v>
      </c>
      <c r="F29" s="826"/>
      <c r="G29" s="748">
        <v>75</v>
      </c>
      <c r="H29" s="820" t="s">
        <v>1978</v>
      </c>
      <c r="I29" s="812" t="s">
        <v>1898</v>
      </c>
      <c r="J29" s="811" t="s">
        <v>1977</v>
      </c>
      <c r="K29" s="810">
        <v>326.63</v>
      </c>
    </row>
    <row r="30" spans="1:11" ht="15" customHeight="1">
      <c r="A30" s="776">
        <v>26</v>
      </c>
      <c r="B30" s="819" t="s">
        <v>1984</v>
      </c>
      <c r="C30" s="822" t="s">
        <v>1898</v>
      </c>
      <c r="D30" s="817" t="s">
        <v>1983</v>
      </c>
      <c r="E30" s="774">
        <v>687.59</v>
      </c>
      <c r="F30" s="826"/>
      <c r="G30" s="748">
        <v>76</v>
      </c>
      <c r="H30" s="820" t="s">
        <v>1974</v>
      </c>
      <c r="I30" s="812" t="s">
        <v>1898</v>
      </c>
      <c r="J30" s="811" t="s">
        <v>1973</v>
      </c>
      <c r="K30" s="810">
        <v>714.73</v>
      </c>
    </row>
    <row r="31" spans="1:11" ht="15" customHeight="1">
      <c r="A31" s="776">
        <v>27</v>
      </c>
      <c r="B31" s="819" t="s">
        <v>1980</v>
      </c>
      <c r="C31" s="822" t="s">
        <v>1898</v>
      </c>
      <c r="D31" s="817" t="s">
        <v>1979</v>
      </c>
      <c r="E31" s="774">
        <v>438.48</v>
      </c>
      <c r="F31" s="826"/>
      <c r="G31" s="748">
        <v>77</v>
      </c>
      <c r="H31" s="820" t="s">
        <v>1970</v>
      </c>
      <c r="I31" s="812" t="s">
        <v>1898</v>
      </c>
      <c r="J31" s="811" t="s">
        <v>1969</v>
      </c>
      <c r="K31" s="810">
        <v>396.56</v>
      </c>
    </row>
    <row r="32" spans="1:11" ht="15" customHeight="1">
      <c r="A32" s="776">
        <v>28</v>
      </c>
      <c r="B32" s="819" t="s">
        <v>1976</v>
      </c>
      <c r="C32" s="822" t="s">
        <v>1898</v>
      </c>
      <c r="D32" s="817" t="s">
        <v>1975</v>
      </c>
      <c r="E32" s="774">
        <v>618</v>
      </c>
      <c r="F32" s="826"/>
      <c r="G32" s="748">
        <v>78</v>
      </c>
      <c r="H32" s="820" t="s">
        <v>1966</v>
      </c>
      <c r="I32" s="812" t="s">
        <v>1898</v>
      </c>
      <c r="J32" s="811" t="s">
        <v>1965</v>
      </c>
      <c r="K32" s="810">
        <v>580</v>
      </c>
    </row>
    <row r="33" spans="1:11" ht="15" customHeight="1">
      <c r="A33" s="776">
        <v>29</v>
      </c>
      <c r="B33" s="819" t="s">
        <v>1972</v>
      </c>
      <c r="C33" s="822" t="s">
        <v>1898</v>
      </c>
      <c r="D33" s="817" t="s">
        <v>1971</v>
      </c>
      <c r="E33" s="774">
        <v>464.19</v>
      </c>
      <c r="F33" s="826"/>
      <c r="G33" s="748">
        <v>79</v>
      </c>
      <c r="H33" s="820" t="s">
        <v>1962</v>
      </c>
      <c r="I33" s="812" t="s">
        <v>1898</v>
      </c>
      <c r="J33" s="811" t="s">
        <v>1961</v>
      </c>
      <c r="K33" s="810">
        <v>178.93</v>
      </c>
    </row>
    <row r="34" spans="1:11" ht="15" customHeight="1">
      <c r="A34" s="776">
        <v>30</v>
      </c>
      <c r="B34" s="819" t="s">
        <v>1968</v>
      </c>
      <c r="C34" s="822" t="s">
        <v>1898</v>
      </c>
      <c r="D34" s="817" t="s">
        <v>1967</v>
      </c>
      <c r="E34" s="825">
        <v>328.9</v>
      </c>
      <c r="F34" s="823"/>
      <c r="G34" s="748">
        <v>80</v>
      </c>
      <c r="H34" s="820" t="s">
        <v>1958</v>
      </c>
      <c r="I34" s="812" t="s">
        <v>1898</v>
      </c>
      <c r="J34" s="811" t="s">
        <v>1957</v>
      </c>
      <c r="K34" s="810">
        <v>423.87</v>
      </c>
    </row>
    <row r="35" spans="1:11" ht="15" customHeight="1">
      <c r="A35" s="776">
        <v>31</v>
      </c>
      <c r="B35" s="819" t="s">
        <v>1964</v>
      </c>
      <c r="C35" s="822" t="s">
        <v>1898</v>
      </c>
      <c r="D35" s="817" t="s">
        <v>1963</v>
      </c>
      <c r="E35" s="825">
        <v>462.82</v>
      </c>
      <c r="F35" s="823"/>
      <c r="G35" s="748">
        <v>81</v>
      </c>
      <c r="H35" s="820" t="s">
        <v>1954</v>
      </c>
      <c r="I35" s="812" t="s">
        <v>1898</v>
      </c>
      <c r="J35" s="811" t="s">
        <v>1953</v>
      </c>
      <c r="K35" s="810">
        <v>748.18</v>
      </c>
    </row>
    <row r="36" spans="1:11" ht="15" customHeight="1">
      <c r="A36" s="776">
        <v>32</v>
      </c>
      <c r="B36" s="819" t="s">
        <v>1960</v>
      </c>
      <c r="C36" s="822" t="s">
        <v>1898</v>
      </c>
      <c r="D36" s="817" t="s">
        <v>1959</v>
      </c>
      <c r="E36" s="825">
        <v>188.56</v>
      </c>
      <c r="F36" s="823"/>
      <c r="G36" s="748">
        <v>82</v>
      </c>
      <c r="H36" s="820" t="s">
        <v>1950</v>
      </c>
      <c r="I36" s="812" t="s">
        <v>1898</v>
      </c>
      <c r="J36" s="811" t="s">
        <v>1949</v>
      </c>
      <c r="K36" s="810">
        <v>750</v>
      </c>
    </row>
    <row r="37" spans="1:11" ht="15" customHeight="1">
      <c r="A37" s="776">
        <v>33</v>
      </c>
      <c r="B37" s="819" t="s">
        <v>1956</v>
      </c>
      <c r="C37" s="822" t="s">
        <v>1898</v>
      </c>
      <c r="D37" s="817" t="s">
        <v>1955</v>
      </c>
      <c r="E37" s="825">
        <v>315.02999999999997</v>
      </c>
      <c r="F37" s="823"/>
      <c r="G37" s="748">
        <v>83</v>
      </c>
      <c r="H37" s="820" t="s">
        <v>1946</v>
      </c>
      <c r="I37" s="812" t="s">
        <v>1898</v>
      </c>
      <c r="J37" s="811" t="s">
        <v>1945</v>
      </c>
      <c r="K37" s="810">
        <v>453.24</v>
      </c>
    </row>
    <row r="38" spans="1:11" ht="15" customHeight="1">
      <c r="A38" s="776">
        <v>34</v>
      </c>
      <c r="B38" s="819" t="s">
        <v>1952</v>
      </c>
      <c r="C38" s="822" t="s">
        <v>1898</v>
      </c>
      <c r="D38" s="817" t="s">
        <v>1951</v>
      </c>
      <c r="E38" s="825">
        <v>499.15</v>
      </c>
      <c r="F38" s="823"/>
      <c r="G38" s="748">
        <v>84</v>
      </c>
      <c r="H38" s="820" t="s">
        <v>1942</v>
      </c>
      <c r="I38" s="812" t="s">
        <v>1898</v>
      </c>
      <c r="J38" s="811" t="s">
        <v>6671</v>
      </c>
      <c r="K38" s="810">
        <v>752.8</v>
      </c>
    </row>
    <row r="39" spans="1:11" ht="15" customHeight="1">
      <c r="A39" s="776">
        <v>35</v>
      </c>
      <c r="B39" s="819" t="s">
        <v>1948</v>
      </c>
      <c r="C39" s="822" t="s">
        <v>1898</v>
      </c>
      <c r="D39" s="817" t="s">
        <v>1947</v>
      </c>
      <c r="E39" s="825">
        <v>432.54</v>
      </c>
      <c r="F39" s="823"/>
      <c r="G39" s="748">
        <v>85</v>
      </c>
      <c r="H39" s="820" t="s">
        <v>1787</v>
      </c>
      <c r="I39" s="812" t="s">
        <v>1898</v>
      </c>
      <c r="J39" s="811" t="s">
        <v>6672</v>
      </c>
      <c r="K39" s="810">
        <v>264.45</v>
      </c>
    </row>
    <row r="40" spans="1:11" ht="15" customHeight="1">
      <c r="A40" s="776">
        <v>36</v>
      </c>
      <c r="B40" s="819" t="s">
        <v>1944</v>
      </c>
      <c r="C40" s="822" t="s">
        <v>1898</v>
      </c>
      <c r="D40" s="817" t="s">
        <v>1943</v>
      </c>
      <c r="E40" s="825">
        <v>357.14</v>
      </c>
      <c r="F40" s="823"/>
      <c r="G40" s="748">
        <v>86</v>
      </c>
      <c r="H40" s="813" t="s">
        <v>1937</v>
      </c>
      <c r="I40" s="812" t="s">
        <v>1898</v>
      </c>
      <c r="J40" s="811" t="s">
        <v>1936</v>
      </c>
      <c r="K40" s="810">
        <v>239.74</v>
      </c>
    </row>
    <row r="41" spans="1:11" ht="15" customHeight="1">
      <c r="A41" s="776">
        <v>37</v>
      </c>
      <c r="B41" s="819" t="s">
        <v>1941</v>
      </c>
      <c r="C41" s="822" t="s">
        <v>1898</v>
      </c>
      <c r="D41" s="817" t="s">
        <v>1940</v>
      </c>
      <c r="E41" s="825">
        <v>413.41</v>
      </c>
      <c r="F41" s="823"/>
      <c r="G41" s="748">
        <v>87</v>
      </c>
      <c r="H41" s="820" t="s">
        <v>1933</v>
      </c>
      <c r="I41" s="812" t="s">
        <v>1898</v>
      </c>
      <c r="J41" s="811" t="s">
        <v>1932</v>
      </c>
      <c r="K41" s="810">
        <v>379.16</v>
      </c>
    </row>
    <row r="42" spans="1:11" ht="15" customHeight="1">
      <c r="A42" s="776">
        <v>38</v>
      </c>
      <c r="B42" s="819" t="s">
        <v>1939</v>
      </c>
      <c r="C42" s="822" t="s">
        <v>1898</v>
      </c>
      <c r="D42" s="817" t="s">
        <v>1938</v>
      </c>
      <c r="E42" s="824">
        <v>656.9</v>
      </c>
      <c r="F42" s="823"/>
      <c r="G42" s="748">
        <v>88</v>
      </c>
      <c r="H42" s="820" t="s">
        <v>1929</v>
      </c>
      <c r="I42" s="812" t="s">
        <v>1898</v>
      </c>
      <c r="J42" s="811" t="s">
        <v>1928</v>
      </c>
      <c r="K42" s="810">
        <v>678</v>
      </c>
    </row>
    <row r="43" spans="1:11" ht="15" customHeight="1">
      <c r="A43" s="776">
        <v>39</v>
      </c>
      <c r="B43" s="819" t="s">
        <v>1935</v>
      </c>
      <c r="C43" s="822" t="s">
        <v>1898</v>
      </c>
      <c r="D43" s="817" t="s">
        <v>1934</v>
      </c>
      <c r="E43" s="824">
        <v>249.53</v>
      </c>
      <c r="F43" s="823"/>
      <c r="G43" s="748">
        <v>89</v>
      </c>
      <c r="H43" s="820" t="s">
        <v>1925</v>
      </c>
      <c r="I43" s="812" t="s">
        <v>1898</v>
      </c>
      <c r="J43" s="811" t="s">
        <v>1924</v>
      </c>
      <c r="K43" s="810">
        <v>1379.99</v>
      </c>
    </row>
    <row r="44" spans="1:11" ht="15" customHeight="1">
      <c r="A44" s="776">
        <v>40</v>
      </c>
      <c r="B44" s="819" t="s">
        <v>1931</v>
      </c>
      <c r="C44" s="822" t="s">
        <v>1898</v>
      </c>
      <c r="D44" s="817" t="s">
        <v>1930</v>
      </c>
      <c r="E44" s="824">
        <v>330.72</v>
      </c>
      <c r="F44" s="823"/>
      <c r="G44" s="748">
        <v>90</v>
      </c>
      <c r="H44" s="820" t="s">
        <v>1921</v>
      </c>
      <c r="I44" s="812" t="s">
        <v>1898</v>
      </c>
      <c r="J44" s="811" t="s">
        <v>1920</v>
      </c>
      <c r="K44" s="810">
        <v>886.34</v>
      </c>
    </row>
    <row r="45" spans="1:11" ht="15" customHeight="1">
      <c r="A45" s="776">
        <v>41</v>
      </c>
      <c r="B45" s="819" t="s">
        <v>1927</v>
      </c>
      <c r="C45" s="822" t="s">
        <v>1898</v>
      </c>
      <c r="D45" s="817" t="s">
        <v>1926</v>
      </c>
      <c r="E45" s="824">
        <v>421.74</v>
      </c>
      <c r="F45" s="823"/>
      <c r="G45" s="748">
        <v>91</v>
      </c>
      <c r="H45" s="820" t="s">
        <v>1917</v>
      </c>
      <c r="I45" s="812" t="s">
        <v>1898</v>
      </c>
      <c r="J45" s="811" t="s">
        <v>1916</v>
      </c>
      <c r="K45" s="810">
        <v>859.3</v>
      </c>
    </row>
    <row r="46" spans="1:11" ht="15" customHeight="1">
      <c r="A46" s="776">
        <v>42</v>
      </c>
      <c r="B46" s="819" t="s">
        <v>1923</v>
      </c>
      <c r="C46" s="822" t="s">
        <v>1898</v>
      </c>
      <c r="D46" s="817" t="s">
        <v>1922</v>
      </c>
      <c r="E46" s="824">
        <v>269.72000000000003</v>
      </c>
      <c r="F46" s="823"/>
      <c r="G46" s="748">
        <v>92</v>
      </c>
      <c r="H46" s="820" t="s">
        <v>1914</v>
      </c>
      <c r="I46" s="812" t="s">
        <v>1898</v>
      </c>
      <c r="J46" s="811" t="s">
        <v>1913</v>
      </c>
      <c r="K46" s="810">
        <v>420</v>
      </c>
    </row>
    <row r="47" spans="1:11" ht="15" customHeight="1">
      <c r="A47" s="776">
        <v>43</v>
      </c>
      <c r="B47" s="819" t="s">
        <v>1919</v>
      </c>
      <c r="C47" s="822" t="s">
        <v>1898</v>
      </c>
      <c r="D47" s="817" t="s">
        <v>1918</v>
      </c>
      <c r="E47" s="824">
        <v>537.51</v>
      </c>
      <c r="F47" s="823"/>
      <c r="G47" s="748">
        <v>93</v>
      </c>
      <c r="H47" s="813" t="s">
        <v>1911</v>
      </c>
      <c r="I47" s="812" t="s">
        <v>1898</v>
      </c>
      <c r="J47" s="811" t="s">
        <v>1910</v>
      </c>
      <c r="K47" s="810">
        <v>1107</v>
      </c>
    </row>
    <row r="48" spans="1:11" ht="15" customHeight="1">
      <c r="A48" s="776">
        <v>44</v>
      </c>
      <c r="B48" s="819" t="s">
        <v>1647</v>
      </c>
      <c r="C48" s="822" t="s">
        <v>1898</v>
      </c>
      <c r="D48" s="817" t="s">
        <v>1915</v>
      </c>
      <c r="E48" s="824">
        <v>634.71</v>
      </c>
      <c r="F48" s="823"/>
      <c r="G48" s="748">
        <v>94</v>
      </c>
      <c r="H48" s="813" t="s">
        <v>1907</v>
      </c>
      <c r="I48" s="812" t="s">
        <v>1898</v>
      </c>
      <c r="J48" s="811" t="s">
        <v>1906</v>
      </c>
      <c r="K48" s="810">
        <v>447.56</v>
      </c>
    </row>
    <row r="49" spans="1:11" ht="15" customHeight="1">
      <c r="A49" s="776">
        <v>45</v>
      </c>
      <c r="B49" s="819" t="s">
        <v>1912</v>
      </c>
      <c r="C49" s="822" t="s">
        <v>1898</v>
      </c>
      <c r="D49" s="817" t="s">
        <v>6668</v>
      </c>
      <c r="E49" s="824">
        <v>851.83</v>
      </c>
      <c r="F49" s="823"/>
      <c r="G49" s="748">
        <v>95</v>
      </c>
      <c r="H49" s="813" t="s">
        <v>6669</v>
      </c>
      <c r="I49" s="812" t="s">
        <v>1898</v>
      </c>
      <c r="J49" s="811" t="s">
        <v>1903</v>
      </c>
      <c r="K49" s="810">
        <v>554.85</v>
      </c>
    </row>
    <row r="50" spans="1:11" ht="15" customHeight="1">
      <c r="A50" s="776">
        <v>46</v>
      </c>
      <c r="B50" s="819" t="s">
        <v>1909</v>
      </c>
      <c r="C50" s="822" t="s">
        <v>1898</v>
      </c>
      <c r="D50" s="817" t="s">
        <v>1908</v>
      </c>
      <c r="E50" s="821">
        <v>882.56</v>
      </c>
      <c r="F50" s="815"/>
      <c r="G50" s="748">
        <v>96</v>
      </c>
      <c r="H50" s="820" t="s">
        <v>6670</v>
      </c>
      <c r="I50" s="812" t="s">
        <v>1898</v>
      </c>
      <c r="J50" s="811" t="s">
        <v>6673</v>
      </c>
      <c r="K50" s="810">
        <v>717.98</v>
      </c>
    </row>
    <row r="51" spans="1:11" ht="15" customHeight="1">
      <c r="A51" s="776">
        <v>47</v>
      </c>
      <c r="B51" s="819" t="s">
        <v>1905</v>
      </c>
      <c r="C51" s="822" t="s">
        <v>1898</v>
      </c>
      <c r="D51" s="817" t="s">
        <v>1904</v>
      </c>
      <c r="E51" s="821">
        <v>581.49</v>
      </c>
      <c r="F51" s="815"/>
      <c r="G51" s="748">
        <v>97</v>
      </c>
      <c r="H51" s="820" t="s">
        <v>1899</v>
      </c>
      <c r="I51" s="812" t="s">
        <v>1898</v>
      </c>
      <c r="J51" s="811" t="s">
        <v>1897</v>
      </c>
      <c r="K51" s="810">
        <v>590.53</v>
      </c>
    </row>
    <row r="52" spans="1:11" ht="15" customHeight="1">
      <c r="A52" s="776">
        <v>48</v>
      </c>
      <c r="B52" s="819" t="s">
        <v>1902</v>
      </c>
      <c r="C52" s="822" t="s">
        <v>1898</v>
      </c>
      <c r="D52" s="817" t="s">
        <v>1901</v>
      </c>
      <c r="E52" s="821">
        <v>389.87</v>
      </c>
      <c r="F52" s="815"/>
      <c r="G52" s="748">
        <v>98</v>
      </c>
      <c r="H52" s="820" t="s">
        <v>2158</v>
      </c>
      <c r="I52" s="812" t="s">
        <v>1898</v>
      </c>
      <c r="J52" s="811" t="s">
        <v>6674</v>
      </c>
      <c r="K52" s="810">
        <v>273.67</v>
      </c>
    </row>
    <row r="53" spans="1:11" ht="15" customHeight="1">
      <c r="A53" s="776">
        <v>49</v>
      </c>
      <c r="B53" s="819" t="s">
        <v>1650</v>
      </c>
      <c r="C53" s="822" t="s">
        <v>1898</v>
      </c>
      <c r="D53" s="817" t="s">
        <v>1900</v>
      </c>
      <c r="E53" s="821">
        <v>604.92999999999995</v>
      </c>
      <c r="F53" s="815"/>
      <c r="G53" s="748">
        <v>99</v>
      </c>
      <c r="H53" s="813" t="s">
        <v>2156</v>
      </c>
      <c r="I53" s="812" t="s">
        <v>1898</v>
      </c>
      <c r="J53" s="811" t="s">
        <v>2155</v>
      </c>
      <c r="K53" s="810">
        <v>462.81</v>
      </c>
    </row>
    <row r="54" spans="1:11" ht="15" customHeight="1">
      <c r="A54" s="776">
        <v>50</v>
      </c>
      <c r="B54" s="819" t="s">
        <v>2071</v>
      </c>
      <c r="C54" s="818" t="s">
        <v>1898</v>
      </c>
      <c r="D54" s="817" t="s">
        <v>2070</v>
      </c>
      <c r="E54" s="816">
        <v>534.87</v>
      </c>
      <c r="F54" s="815"/>
      <c r="G54" s="724"/>
      <c r="H54" s="724"/>
      <c r="I54" s="724"/>
      <c r="J54" s="724"/>
      <c r="K54" s="738" t="s">
        <v>1639</v>
      </c>
    </row>
    <row r="55" spans="1:11" ht="15" customHeight="1">
      <c r="A55" s="724"/>
      <c r="B55" s="724"/>
      <c r="C55" s="724"/>
      <c r="D55" s="809" t="s">
        <v>1896</v>
      </c>
      <c r="E55" s="808">
        <f>SUM('70'!E5:E33,'70'!K5:K33)</f>
        <v>30962.82</v>
      </c>
      <c r="F55" s="807"/>
      <c r="G55" s="724"/>
      <c r="H55" s="724"/>
      <c r="I55" s="724"/>
      <c r="J55" s="724"/>
      <c r="K55" s="724"/>
    </row>
    <row r="56" spans="1:11" ht="13" customHeight="1">
      <c r="A56" s="724"/>
      <c r="B56" s="724"/>
      <c r="C56" s="724"/>
      <c r="D56" s="724"/>
      <c r="E56" s="724"/>
      <c r="F56" s="807"/>
      <c r="G56" s="724"/>
      <c r="H56" s="724"/>
      <c r="I56" s="724"/>
      <c r="J56" s="724"/>
      <c r="K56" s="724"/>
    </row>
    <row r="57" spans="1:11" ht="13" customHeight="1">
      <c r="A57" s="724"/>
      <c r="B57" s="724"/>
      <c r="C57" s="724"/>
      <c r="D57" s="724"/>
      <c r="E57" s="724"/>
      <c r="F57" s="807"/>
      <c r="G57" s="724"/>
      <c r="H57" s="724"/>
      <c r="I57" s="724"/>
      <c r="J57" s="724"/>
      <c r="K57" s="724"/>
    </row>
    <row r="58" spans="1:11" ht="13" customHeight="1">
      <c r="A58" s="724"/>
      <c r="B58" s="724"/>
      <c r="C58" s="724"/>
      <c r="D58" s="724"/>
      <c r="E58" s="724"/>
      <c r="F58" s="807"/>
      <c r="G58" s="724"/>
      <c r="H58" s="724"/>
      <c r="I58" s="724"/>
      <c r="J58" s="724"/>
      <c r="K58" s="724"/>
    </row>
    <row r="59" spans="1:11" ht="13" customHeight="1">
      <c r="A59" s="724"/>
      <c r="B59" s="724"/>
      <c r="C59" s="724"/>
      <c r="D59" s="724"/>
      <c r="E59" s="724"/>
      <c r="F59" s="807"/>
      <c r="G59" s="724"/>
      <c r="H59" s="724"/>
      <c r="I59" s="724"/>
      <c r="J59" s="724"/>
      <c r="K59" s="724"/>
    </row>
    <row r="60" spans="1:11" ht="13" customHeight="1">
      <c r="A60" s="724"/>
      <c r="B60" s="724"/>
      <c r="C60" s="724"/>
      <c r="D60" s="724"/>
      <c r="E60" s="724"/>
      <c r="F60" s="807"/>
      <c r="G60" s="724"/>
      <c r="H60" s="724"/>
      <c r="I60" s="724"/>
      <c r="J60" s="724"/>
      <c r="K60" s="724"/>
    </row>
    <row r="61" spans="1:11" ht="13" customHeight="1">
      <c r="A61" s="724"/>
      <c r="B61" s="724"/>
      <c r="C61" s="724"/>
      <c r="D61" s="724"/>
      <c r="E61" s="724"/>
      <c r="F61" s="807"/>
      <c r="G61" s="724"/>
      <c r="H61" s="724"/>
      <c r="I61" s="724"/>
      <c r="J61" s="724"/>
      <c r="K61" s="724"/>
    </row>
    <row r="62" spans="1:11" ht="13" customHeight="1">
      <c r="A62" s="724"/>
      <c r="B62" s="724"/>
      <c r="C62" s="724"/>
      <c r="D62" s="724"/>
      <c r="E62" s="724"/>
      <c r="F62" s="807"/>
      <c r="G62" s="724"/>
      <c r="H62" s="724"/>
      <c r="I62" s="724"/>
      <c r="J62" s="724"/>
      <c r="K62" s="724"/>
    </row>
    <row r="63" spans="1:11" ht="13" customHeight="1">
      <c r="A63" s="724"/>
      <c r="B63" s="724"/>
      <c r="C63" s="724"/>
      <c r="D63" s="724"/>
      <c r="E63" s="724"/>
      <c r="F63" s="807"/>
      <c r="G63" s="724"/>
      <c r="H63" s="724"/>
      <c r="I63" s="724"/>
      <c r="J63" s="724"/>
      <c r="K63" s="724"/>
    </row>
    <row r="64" spans="1:11" ht="13" customHeight="1">
      <c r="A64" s="724"/>
      <c r="B64" s="724"/>
      <c r="C64" s="724"/>
      <c r="D64" s="724"/>
      <c r="E64" s="724"/>
      <c r="F64" s="807"/>
      <c r="G64" s="724"/>
      <c r="H64" s="724"/>
      <c r="I64" s="724"/>
      <c r="J64" s="724"/>
      <c r="K64" s="724"/>
    </row>
    <row r="65" spans="1:11" ht="13" customHeight="1">
      <c r="A65" s="724"/>
      <c r="B65" s="724"/>
      <c r="C65" s="724"/>
      <c r="D65" s="724"/>
      <c r="E65" s="724"/>
      <c r="F65" s="807"/>
      <c r="G65" s="724"/>
      <c r="H65" s="724"/>
      <c r="I65" s="724"/>
      <c r="J65" s="724"/>
      <c r="K65" s="724"/>
    </row>
    <row r="66" spans="1:11" ht="13" customHeight="1">
      <c r="G66" s="724"/>
      <c r="H66" s="724"/>
      <c r="I66" s="724"/>
      <c r="J66" s="724"/>
      <c r="K66" s="724"/>
    </row>
    <row r="67" spans="1:11" ht="13" customHeight="1">
      <c r="G67" s="724"/>
      <c r="H67" s="724"/>
      <c r="I67" s="724"/>
      <c r="J67" s="724"/>
      <c r="K67" s="724"/>
    </row>
    <row r="68" spans="1:11" ht="13" customHeight="1">
      <c r="G68" s="724"/>
      <c r="H68" s="724"/>
      <c r="I68" s="724"/>
      <c r="J68" s="724"/>
      <c r="K68" s="724"/>
    </row>
    <row r="69" spans="1:11" ht="13" customHeight="1">
      <c r="G69" s="724"/>
      <c r="H69" s="724"/>
      <c r="I69" s="724"/>
      <c r="J69" s="724"/>
      <c r="K69" s="724"/>
    </row>
    <row r="70" spans="1:11" ht="13" customHeight="1">
      <c r="G70" s="724"/>
      <c r="H70" s="724"/>
      <c r="I70" s="724"/>
      <c r="J70" s="724"/>
      <c r="K70" s="724"/>
    </row>
    <row r="71" spans="1:11" ht="13" customHeight="1">
      <c r="G71" s="724"/>
      <c r="H71" s="724"/>
      <c r="I71" s="724"/>
      <c r="J71" s="724"/>
      <c r="K71" s="724"/>
    </row>
    <row r="72" spans="1:11" ht="18" customHeight="1">
      <c r="G72" s="724"/>
      <c r="H72" s="724"/>
      <c r="I72" s="724"/>
      <c r="J72" s="724"/>
      <c r="K72" s="724"/>
    </row>
  </sheetData>
  <sheetProtection algorithmName="SHA-512" hashValue="zWoRKMtuuXoikuyTj84+w7XMKyWkMi67WK2dyO93y32GLP200GAbCL5GTihoiC1qwGZhXXHUul0TNzWemwz/Zw==" saltValue="n30RZIGmiaxnijTumKpjbg==" spinCount="100000" sheet="1" objects="1" scenarios="1"/>
  <customSheetViews>
    <customSheetView guid="{0048CC1A-5574-4F72-829A-CCCEAA565538}" showPageBreaks="1" fitToPage="1" printArea="1" view="pageBreakPreview">
      <selection activeCell="E13" sqref="E13"/>
      <pageMargins left="0.78740157480314965" right="0.78740157480314965" top="0.98425196850393704" bottom="0.55000000000000004" header="0.51181102362204722" footer="0.51181102362204722"/>
      <printOptions horizontalCentered="1"/>
      <headerFooter alignWithMargins="0"/>
    </customSheetView>
    <customSheetView guid="{26B164F3-B659-4B9F-AB6F-C19AF25BA7B7}" showPageBreaks="1" fitToPage="1" printArea="1" view="pageBreakPreview">
      <selection activeCell="E13" sqref="E13"/>
      <pageMargins left="0.78740157480314965" right="0.78740157480314965" top="0.98425196850393704" bottom="0.55000000000000004" header="0.51181102362204722" footer="0.51181102362204722"/>
      <printOptions horizontalCentered="1"/>
      <headerFooter alignWithMargins="0"/>
    </customSheetView>
  </customSheetViews>
  <mergeCells count="4">
    <mergeCell ref="B4:C4"/>
    <mergeCell ref="H4:I4"/>
    <mergeCell ref="A1:D1"/>
    <mergeCell ref="A2:D2"/>
  </mergeCells>
  <phoneticPr fontId="7"/>
  <printOptions horizontalCentered="1"/>
  <pageMargins left="0.78740157480314965" right="0.78740157480314965" top="0.98425196850393704" bottom="0.55000000000000004" header="0.51181102362204722" footer="0.51181102362204722"/>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Z74"/>
  <sheetViews>
    <sheetView view="pageBreakPreview" zoomScaleNormal="75" zoomScaleSheetLayoutView="100" workbookViewId="0">
      <selection activeCell="Q7" sqref="Q7"/>
    </sheetView>
  </sheetViews>
  <sheetFormatPr defaultColWidth="9" defaultRowHeight="18" customHeight="1"/>
  <cols>
    <col min="1" max="1" width="2.58203125" style="729" customWidth="1"/>
    <col min="2" max="2" width="14.58203125" style="806" customWidth="1"/>
    <col min="3" max="3" width="5.58203125" style="805" customWidth="1"/>
    <col min="4" max="4" width="12.58203125" style="725" customWidth="1"/>
    <col min="5" max="5" width="8.58203125" style="726" customWidth="1"/>
    <col min="6" max="6" width="2.58203125" style="733" customWidth="1"/>
    <col min="7" max="7" width="2.58203125" style="729" customWidth="1"/>
    <col min="8" max="8" width="14.58203125" style="806" customWidth="1"/>
    <col min="9" max="9" width="5.58203125" style="805" customWidth="1"/>
    <col min="10" max="10" width="12.58203125" style="725" customWidth="1"/>
    <col min="11" max="11" width="8.58203125" style="726" customWidth="1"/>
    <col min="12" max="12" width="5.08203125" style="724" customWidth="1"/>
    <col min="13" max="17" width="10.58203125" style="724" hidden="1" customWidth="1"/>
    <col min="18" max="20" width="10.58203125" style="724" customWidth="1"/>
    <col min="21" max="16384" width="9" style="724"/>
  </cols>
  <sheetData>
    <row r="1" spans="1:26" s="1160"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c r="Q1" s="1181"/>
      <c r="R1" s="1181"/>
      <c r="S1" s="1181"/>
      <c r="T1" s="1181"/>
      <c r="U1" s="1181"/>
      <c r="V1" s="1181"/>
      <c r="W1" s="1181"/>
      <c r="X1" s="1181"/>
      <c r="Y1" s="1181"/>
      <c r="Z1" s="1181"/>
    </row>
    <row r="2" spans="1:26" s="1160"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c r="Q2" s="1181"/>
      <c r="R2" s="1181"/>
      <c r="S2" s="1181"/>
      <c r="T2" s="1181"/>
      <c r="U2" s="1181"/>
      <c r="V2" s="1181"/>
      <c r="W2" s="1181"/>
      <c r="X2" s="1181"/>
      <c r="Y2" s="1181"/>
      <c r="Z2" s="1181"/>
    </row>
    <row r="3" spans="1:26" ht="15" customHeight="1">
      <c r="A3" s="772" t="s">
        <v>2159</v>
      </c>
      <c r="B3" s="771"/>
      <c r="C3" s="770"/>
      <c r="D3" s="769" t="s">
        <v>1790</v>
      </c>
      <c r="E3" s="768"/>
      <c r="G3" s="846"/>
      <c r="H3" s="724"/>
      <c r="I3" s="724"/>
      <c r="J3" s="724"/>
      <c r="K3" s="809" t="str">
        <f>P3</f>
        <v>（令和8年4月1日現在）</v>
      </c>
      <c r="M3" s="1188" t="s">
        <v>5339</v>
      </c>
      <c r="N3" s="1437"/>
      <c r="O3" s="1189" t="s">
        <v>4618</v>
      </c>
      <c r="P3" s="1525" t="str">
        <f>設定!$B$14</f>
        <v>（令和8年4月1日現在）</v>
      </c>
    </row>
    <row r="4" spans="1:26" ht="15" customHeight="1">
      <c r="A4" s="833"/>
      <c r="B4" s="4062" t="s">
        <v>399</v>
      </c>
      <c r="C4" s="4063"/>
      <c r="D4" s="832" t="s">
        <v>398</v>
      </c>
      <c r="E4" s="751" t="s">
        <v>1697</v>
      </c>
      <c r="F4" s="834"/>
      <c r="G4" s="833"/>
      <c r="H4" s="4062" t="s">
        <v>399</v>
      </c>
      <c r="I4" s="4063"/>
      <c r="J4" s="1388" t="s">
        <v>398</v>
      </c>
      <c r="K4" s="1393" t="s">
        <v>1697</v>
      </c>
      <c r="M4" s="1405"/>
      <c r="N4" s="1192"/>
      <c r="O4" s="1189" t="s">
        <v>4619</v>
      </c>
      <c r="P4" s="1460" t="s">
        <v>5337</v>
      </c>
      <c r="Q4" s="1755" t="str">
        <f>HYPERLINK("#", "統計表リンク")</f>
        <v>統計表リンク</v>
      </c>
    </row>
    <row r="5" spans="1:26" ht="15" customHeight="1">
      <c r="A5" s="814">
        <v>100</v>
      </c>
      <c r="B5" s="813" t="s">
        <v>2154</v>
      </c>
      <c r="C5" s="812" t="s">
        <v>1898</v>
      </c>
      <c r="D5" s="811" t="s">
        <v>2153</v>
      </c>
      <c r="E5" s="810">
        <v>681.99</v>
      </c>
      <c r="F5" s="837"/>
      <c r="G5" s="814">
        <v>129</v>
      </c>
      <c r="H5" s="820" t="s">
        <v>2152</v>
      </c>
      <c r="I5" s="812" t="s">
        <v>1898</v>
      </c>
      <c r="J5" s="1389" t="s">
        <v>2151</v>
      </c>
      <c r="K5" s="840">
        <v>403.05</v>
      </c>
    </row>
    <row r="6" spans="1:26" ht="15" customHeight="1">
      <c r="A6" s="814">
        <v>101</v>
      </c>
      <c r="B6" s="820" t="s">
        <v>2150</v>
      </c>
      <c r="C6" s="812" t="s">
        <v>1898</v>
      </c>
      <c r="D6" s="811" t="s">
        <v>2149</v>
      </c>
      <c r="E6" s="810">
        <v>186.18</v>
      </c>
      <c r="F6" s="837"/>
      <c r="G6" s="814">
        <v>130</v>
      </c>
      <c r="H6" s="813" t="s">
        <v>2148</v>
      </c>
      <c r="I6" s="812" t="s">
        <v>1898</v>
      </c>
      <c r="J6" s="1389" t="s">
        <v>2147</v>
      </c>
      <c r="K6" s="840">
        <v>394.96</v>
      </c>
    </row>
    <row r="7" spans="1:26" ht="15" customHeight="1">
      <c r="A7" s="814">
        <v>102</v>
      </c>
      <c r="B7" s="813" t="s">
        <v>2146</v>
      </c>
      <c r="C7" s="812" t="s">
        <v>1898</v>
      </c>
      <c r="D7" s="811" t="s">
        <v>2145</v>
      </c>
      <c r="E7" s="810">
        <v>586.45000000000005</v>
      </c>
      <c r="F7" s="837"/>
      <c r="G7" s="814">
        <v>131</v>
      </c>
      <c r="H7" s="845" t="s">
        <v>2144</v>
      </c>
      <c r="I7" s="812" t="s">
        <v>1898</v>
      </c>
      <c r="J7" s="1389" t="s">
        <v>2143</v>
      </c>
      <c r="K7" s="840">
        <v>387.03</v>
      </c>
    </row>
    <row r="8" spans="1:26" ht="15" customHeight="1">
      <c r="A8" s="814">
        <v>103</v>
      </c>
      <c r="B8" s="820" t="s">
        <v>2142</v>
      </c>
      <c r="C8" s="812" t="s">
        <v>1898</v>
      </c>
      <c r="D8" s="811" t="s">
        <v>2141</v>
      </c>
      <c r="E8" s="810">
        <v>563.07000000000005</v>
      </c>
      <c r="F8" s="837"/>
      <c r="G8" s="814">
        <v>132</v>
      </c>
      <c r="H8" s="813" t="s">
        <v>2140</v>
      </c>
      <c r="I8" s="812" t="s">
        <v>1898</v>
      </c>
      <c r="J8" s="1389" t="s">
        <v>2139</v>
      </c>
      <c r="K8" s="840">
        <v>351.2</v>
      </c>
    </row>
    <row r="9" spans="1:26" ht="15" customHeight="1">
      <c r="A9" s="814">
        <v>104</v>
      </c>
      <c r="B9" s="813" t="s">
        <v>6675</v>
      </c>
      <c r="C9" s="812" t="s">
        <v>1898</v>
      </c>
      <c r="D9" s="811" t="s">
        <v>6679</v>
      </c>
      <c r="E9" s="810">
        <v>362.78</v>
      </c>
      <c r="F9" s="837"/>
      <c r="G9" s="814">
        <v>133</v>
      </c>
      <c r="H9" s="820" t="s">
        <v>2138</v>
      </c>
      <c r="I9" s="812" t="s">
        <v>1898</v>
      </c>
      <c r="J9" s="1389" t="s">
        <v>2137</v>
      </c>
      <c r="K9" s="840">
        <v>694.94</v>
      </c>
    </row>
    <row r="10" spans="1:26" ht="15" customHeight="1">
      <c r="A10" s="814">
        <v>105</v>
      </c>
      <c r="B10" s="813" t="s">
        <v>2136</v>
      </c>
      <c r="C10" s="812" t="s">
        <v>1898</v>
      </c>
      <c r="D10" s="811" t="s">
        <v>2135</v>
      </c>
      <c r="E10" s="810">
        <v>848.96</v>
      </c>
      <c r="F10" s="837"/>
      <c r="G10" s="814">
        <v>134</v>
      </c>
      <c r="H10" s="820" t="s">
        <v>2134</v>
      </c>
      <c r="I10" s="812" t="s">
        <v>1898</v>
      </c>
      <c r="J10" s="1389" t="s">
        <v>2133</v>
      </c>
      <c r="K10" s="840">
        <v>895.3</v>
      </c>
    </row>
    <row r="11" spans="1:26" ht="15" customHeight="1">
      <c r="A11" s="814">
        <v>106</v>
      </c>
      <c r="B11" s="844" t="s">
        <v>2132</v>
      </c>
      <c r="C11" s="812" t="s">
        <v>1898</v>
      </c>
      <c r="D11" s="811" t="s">
        <v>2131</v>
      </c>
      <c r="E11" s="810">
        <v>1118.95</v>
      </c>
      <c r="F11" s="837"/>
      <c r="G11" s="814">
        <v>135</v>
      </c>
      <c r="H11" s="813" t="s">
        <v>2130</v>
      </c>
      <c r="I11" s="812" t="s">
        <v>1898</v>
      </c>
      <c r="J11" s="1389" t="s">
        <v>6696</v>
      </c>
      <c r="K11" s="840">
        <v>391.7</v>
      </c>
    </row>
    <row r="12" spans="1:26" ht="15" customHeight="1">
      <c r="A12" s="814">
        <v>107</v>
      </c>
      <c r="B12" s="820" t="s">
        <v>2129</v>
      </c>
      <c r="C12" s="812" t="s">
        <v>1898</v>
      </c>
      <c r="D12" s="811" t="s">
        <v>2128</v>
      </c>
      <c r="E12" s="810">
        <v>153.16</v>
      </c>
      <c r="F12" s="837"/>
      <c r="G12" s="814">
        <v>136</v>
      </c>
      <c r="H12" s="820" t="s">
        <v>2127</v>
      </c>
      <c r="I12" s="812" t="s">
        <v>1898</v>
      </c>
      <c r="J12" s="1389" t="s">
        <v>2126</v>
      </c>
      <c r="K12" s="840">
        <v>196.61</v>
      </c>
    </row>
    <row r="13" spans="1:26" ht="15" customHeight="1">
      <c r="A13" s="814">
        <v>108</v>
      </c>
      <c r="B13" s="820" t="s">
        <v>2123</v>
      </c>
      <c r="C13" s="812" t="s">
        <v>1898</v>
      </c>
      <c r="D13" s="811" t="s">
        <v>2122</v>
      </c>
      <c r="E13" s="810">
        <v>713.63</v>
      </c>
      <c r="F13" s="837"/>
      <c r="G13" s="814">
        <v>137</v>
      </c>
      <c r="H13" s="820" t="s">
        <v>2125</v>
      </c>
      <c r="I13" s="812" t="s">
        <v>1898</v>
      </c>
      <c r="J13" s="1389" t="s">
        <v>2124</v>
      </c>
      <c r="K13" s="840">
        <v>407.17</v>
      </c>
    </row>
    <row r="14" spans="1:26" ht="15" customHeight="1">
      <c r="A14" s="814">
        <v>109</v>
      </c>
      <c r="B14" s="813" t="s">
        <v>2119</v>
      </c>
      <c r="C14" s="812" t="s">
        <v>1898</v>
      </c>
      <c r="D14" s="811" t="s">
        <v>2118</v>
      </c>
      <c r="E14" s="810">
        <v>534.69000000000005</v>
      </c>
      <c r="F14" s="837"/>
      <c r="G14" s="814">
        <v>138</v>
      </c>
      <c r="H14" s="820" t="s">
        <v>2121</v>
      </c>
      <c r="I14" s="812" t="s">
        <v>1898</v>
      </c>
      <c r="J14" s="1389" t="s">
        <v>2120</v>
      </c>
      <c r="K14" s="840">
        <v>862.38</v>
      </c>
    </row>
    <row r="15" spans="1:26" ht="15" customHeight="1">
      <c r="A15" s="814">
        <v>110</v>
      </c>
      <c r="B15" s="820" t="s">
        <v>2115</v>
      </c>
      <c r="C15" s="812" t="s">
        <v>1898</v>
      </c>
      <c r="D15" s="811" t="s">
        <v>2114</v>
      </c>
      <c r="E15" s="810">
        <v>462.73</v>
      </c>
      <c r="F15" s="837"/>
      <c r="G15" s="814">
        <v>139</v>
      </c>
      <c r="H15" s="820" t="s">
        <v>2117</v>
      </c>
      <c r="I15" s="812" t="s">
        <v>1898</v>
      </c>
      <c r="J15" s="1389" t="s">
        <v>2116</v>
      </c>
      <c r="K15" s="840">
        <v>388.06</v>
      </c>
    </row>
    <row r="16" spans="1:26" ht="15" customHeight="1">
      <c r="A16" s="814">
        <v>111</v>
      </c>
      <c r="B16" s="820" t="s">
        <v>2111</v>
      </c>
      <c r="C16" s="812" t="s">
        <v>1898</v>
      </c>
      <c r="D16" s="811" t="s">
        <v>2110</v>
      </c>
      <c r="E16" s="810">
        <v>353.46</v>
      </c>
      <c r="F16" s="837"/>
      <c r="G16" s="814">
        <v>140</v>
      </c>
      <c r="H16" s="813" t="s">
        <v>2113</v>
      </c>
      <c r="I16" s="812" t="s">
        <v>1898</v>
      </c>
      <c r="J16" s="1389" t="s">
        <v>2112</v>
      </c>
      <c r="K16" s="840">
        <v>492.18</v>
      </c>
    </row>
    <row r="17" spans="1:11" ht="15" customHeight="1">
      <c r="A17" s="814">
        <v>112</v>
      </c>
      <c r="B17" s="820" t="s">
        <v>2107</v>
      </c>
      <c r="C17" s="812" t="s">
        <v>1898</v>
      </c>
      <c r="D17" s="811" t="s">
        <v>2106</v>
      </c>
      <c r="E17" s="810">
        <v>1778.43</v>
      </c>
      <c r="F17" s="837"/>
      <c r="G17" s="814">
        <v>141</v>
      </c>
      <c r="H17" s="820" t="s">
        <v>2109</v>
      </c>
      <c r="I17" s="812" t="s">
        <v>1898</v>
      </c>
      <c r="J17" s="1389" t="s">
        <v>2108</v>
      </c>
      <c r="K17" s="840">
        <v>541.96</v>
      </c>
    </row>
    <row r="18" spans="1:11" ht="15" customHeight="1">
      <c r="A18" s="814">
        <v>113</v>
      </c>
      <c r="B18" s="813" t="s">
        <v>2104</v>
      </c>
      <c r="C18" s="812" t="s">
        <v>1898</v>
      </c>
      <c r="D18" s="811" t="s">
        <v>2103</v>
      </c>
      <c r="E18" s="810">
        <v>561.65</v>
      </c>
      <c r="F18" s="837"/>
      <c r="G18" s="814">
        <v>142</v>
      </c>
      <c r="H18" s="4066" t="s">
        <v>6684</v>
      </c>
      <c r="I18" s="4067"/>
      <c r="J18" s="1389" t="s">
        <v>2105</v>
      </c>
      <c r="K18" s="840">
        <v>636.16</v>
      </c>
    </row>
    <row r="19" spans="1:11" ht="15" customHeight="1">
      <c r="A19" s="814">
        <v>114</v>
      </c>
      <c r="B19" s="820" t="s">
        <v>2100</v>
      </c>
      <c r="C19" s="812" t="s">
        <v>1898</v>
      </c>
      <c r="D19" s="811" t="s">
        <v>2099</v>
      </c>
      <c r="E19" s="810">
        <v>413.16</v>
      </c>
      <c r="F19" s="837"/>
      <c r="G19" s="814">
        <v>143</v>
      </c>
      <c r="H19" s="813" t="s">
        <v>2102</v>
      </c>
      <c r="I19" s="812" t="s">
        <v>1898</v>
      </c>
      <c r="J19" s="1389" t="s">
        <v>2101</v>
      </c>
      <c r="K19" s="840">
        <v>400</v>
      </c>
    </row>
    <row r="20" spans="1:11" ht="15" customHeight="1">
      <c r="A20" s="814">
        <v>115</v>
      </c>
      <c r="B20" s="813" t="s">
        <v>2097</v>
      </c>
      <c r="C20" s="812" t="s">
        <v>1898</v>
      </c>
      <c r="D20" s="811" t="s">
        <v>2096</v>
      </c>
      <c r="E20" s="810">
        <v>407.4</v>
      </c>
      <c r="F20" s="837"/>
      <c r="G20" s="814">
        <v>144</v>
      </c>
      <c r="H20" s="806" t="s">
        <v>6685</v>
      </c>
      <c r="I20" s="805" t="s">
        <v>1898</v>
      </c>
      <c r="J20" s="1390" t="s">
        <v>2098</v>
      </c>
      <c r="K20" s="1394">
        <v>1058.6099999999999</v>
      </c>
    </row>
    <row r="21" spans="1:11" ht="15" customHeight="1">
      <c r="A21" s="814">
        <v>116</v>
      </c>
      <c r="B21" s="813" t="s">
        <v>2093</v>
      </c>
      <c r="C21" s="812" t="s">
        <v>1898</v>
      </c>
      <c r="D21" s="811" t="s">
        <v>2092</v>
      </c>
      <c r="E21" s="810">
        <v>475</v>
      </c>
      <c r="F21" s="837"/>
      <c r="G21" s="814">
        <v>145</v>
      </c>
      <c r="H21" s="844" t="s">
        <v>2095</v>
      </c>
      <c r="I21" s="812" t="s">
        <v>1898</v>
      </c>
      <c r="J21" s="1389" t="s">
        <v>2094</v>
      </c>
      <c r="K21" s="840">
        <v>900.23</v>
      </c>
    </row>
    <row r="22" spans="1:11" ht="15" customHeight="1">
      <c r="A22" s="814">
        <v>117</v>
      </c>
      <c r="B22" s="813" t="s">
        <v>2091</v>
      </c>
      <c r="C22" s="812" t="s">
        <v>1898</v>
      </c>
      <c r="D22" s="811" t="s">
        <v>6680</v>
      </c>
      <c r="E22" s="810">
        <v>332.92</v>
      </c>
      <c r="F22" s="837"/>
      <c r="G22" s="814">
        <v>146</v>
      </c>
      <c r="H22" s="844" t="s">
        <v>6686</v>
      </c>
      <c r="I22" s="812" t="s">
        <v>1898</v>
      </c>
      <c r="J22" s="1389" t="s">
        <v>6697</v>
      </c>
      <c r="K22" s="840">
        <v>319.16000000000003</v>
      </c>
    </row>
    <row r="23" spans="1:11" ht="15" customHeight="1">
      <c r="A23" s="814">
        <v>118</v>
      </c>
      <c r="B23" s="813" t="s">
        <v>2090</v>
      </c>
      <c r="C23" s="812" t="s">
        <v>1898</v>
      </c>
      <c r="D23" s="811" t="s">
        <v>2089</v>
      </c>
      <c r="E23" s="810">
        <v>310</v>
      </c>
      <c r="F23" s="837"/>
      <c r="G23" s="814">
        <v>147</v>
      </c>
      <c r="H23" s="813" t="s">
        <v>6687</v>
      </c>
      <c r="I23" s="812" t="s">
        <v>1898</v>
      </c>
      <c r="J23" s="1389" t="s">
        <v>6698</v>
      </c>
      <c r="K23" s="840">
        <v>524.45000000000005</v>
      </c>
    </row>
    <row r="24" spans="1:11" ht="15" customHeight="1">
      <c r="A24" s="814">
        <v>119</v>
      </c>
      <c r="B24" s="813" t="s">
        <v>2088</v>
      </c>
      <c r="C24" s="812" t="s">
        <v>1898</v>
      </c>
      <c r="D24" s="811" t="s">
        <v>2087</v>
      </c>
      <c r="E24" s="810">
        <v>389.93</v>
      </c>
      <c r="F24" s="837"/>
      <c r="G24" s="814">
        <v>148</v>
      </c>
      <c r="H24" s="820" t="s">
        <v>6688</v>
      </c>
      <c r="I24" s="812" t="s">
        <v>1898</v>
      </c>
      <c r="J24" s="1389" t="s">
        <v>6699</v>
      </c>
      <c r="K24" s="840">
        <v>779.14</v>
      </c>
    </row>
    <row r="25" spans="1:11" ht="15" customHeight="1">
      <c r="A25" s="814">
        <v>120</v>
      </c>
      <c r="B25" s="813" t="s">
        <v>2086</v>
      </c>
      <c r="C25" s="812" t="s">
        <v>1898</v>
      </c>
      <c r="D25" s="811" t="s">
        <v>2085</v>
      </c>
      <c r="E25" s="810">
        <v>207.27</v>
      </c>
      <c r="F25" s="837"/>
      <c r="G25" s="814">
        <v>149</v>
      </c>
      <c r="H25" s="843" t="s">
        <v>6689</v>
      </c>
      <c r="I25" s="812" t="s">
        <v>1898</v>
      </c>
      <c r="J25" s="1389" t="s">
        <v>6700</v>
      </c>
      <c r="K25" s="840">
        <v>747.39</v>
      </c>
    </row>
    <row r="26" spans="1:11" ht="15" customHeight="1">
      <c r="A26" s="814">
        <v>121</v>
      </c>
      <c r="B26" s="813" t="s">
        <v>2083</v>
      </c>
      <c r="C26" s="812" t="s">
        <v>1898</v>
      </c>
      <c r="D26" s="811" t="s">
        <v>2082</v>
      </c>
      <c r="E26" s="810">
        <v>245.16</v>
      </c>
      <c r="F26" s="837"/>
      <c r="G26" s="814">
        <v>150</v>
      </c>
      <c r="H26" s="843" t="s">
        <v>2084</v>
      </c>
      <c r="I26" s="812" t="s">
        <v>1898</v>
      </c>
      <c r="J26" s="1391" t="s">
        <v>6701</v>
      </c>
      <c r="K26" s="838">
        <v>236.4</v>
      </c>
    </row>
    <row r="27" spans="1:11" ht="15" customHeight="1">
      <c r="A27" s="814">
        <v>122</v>
      </c>
      <c r="B27" s="820" t="s">
        <v>2081</v>
      </c>
      <c r="C27" s="812" t="s">
        <v>1898</v>
      </c>
      <c r="D27" s="811" t="s">
        <v>2080</v>
      </c>
      <c r="E27" s="810">
        <v>244</v>
      </c>
      <c r="F27" s="837"/>
      <c r="G27" s="814">
        <v>151</v>
      </c>
      <c r="H27" s="843" t="s">
        <v>6690</v>
      </c>
      <c r="I27" s="812" t="s">
        <v>1898</v>
      </c>
      <c r="J27" s="1391" t="s">
        <v>6702</v>
      </c>
      <c r="K27" s="840">
        <v>537.97</v>
      </c>
    </row>
    <row r="28" spans="1:11" ht="15" customHeight="1">
      <c r="A28" s="814">
        <v>123</v>
      </c>
      <c r="B28" s="820" t="s">
        <v>2079</v>
      </c>
      <c r="C28" s="812" t="s">
        <v>1898</v>
      </c>
      <c r="D28" s="811" t="s">
        <v>2078</v>
      </c>
      <c r="E28" s="810">
        <v>281.77999999999997</v>
      </c>
      <c r="F28" s="837"/>
      <c r="G28" s="814">
        <v>152</v>
      </c>
      <c r="H28" s="842" t="s">
        <v>6691</v>
      </c>
      <c r="I28" s="812" t="s">
        <v>1898</v>
      </c>
      <c r="J28" s="1391" t="s">
        <v>6703</v>
      </c>
      <c r="K28" s="840">
        <v>187.91</v>
      </c>
    </row>
    <row r="29" spans="1:11" ht="15" customHeight="1">
      <c r="A29" s="814">
        <v>124</v>
      </c>
      <c r="B29" s="820" t="s">
        <v>2077</v>
      </c>
      <c r="C29" s="812" t="s">
        <v>1898</v>
      </c>
      <c r="D29" s="811" t="s">
        <v>2076</v>
      </c>
      <c r="E29" s="810">
        <v>1250.19</v>
      </c>
      <c r="F29" s="837"/>
      <c r="G29" s="814">
        <v>153</v>
      </c>
      <c r="H29" s="842" t="s">
        <v>4419</v>
      </c>
      <c r="I29" s="812" t="s">
        <v>1898</v>
      </c>
      <c r="J29" s="1391" t="s">
        <v>6704</v>
      </c>
      <c r="K29" s="840">
        <v>560.85</v>
      </c>
    </row>
    <row r="30" spans="1:11" ht="15" customHeight="1">
      <c r="A30" s="814">
        <v>125</v>
      </c>
      <c r="B30" s="820" t="s">
        <v>6676</v>
      </c>
      <c r="C30" s="812" t="s">
        <v>1898</v>
      </c>
      <c r="D30" s="811" t="s">
        <v>6681</v>
      </c>
      <c r="E30" s="810">
        <v>902.54</v>
      </c>
      <c r="F30" s="837"/>
      <c r="G30" s="814">
        <v>154</v>
      </c>
      <c r="H30" s="841" t="s">
        <v>6692</v>
      </c>
      <c r="I30" s="812" t="s">
        <v>1898</v>
      </c>
      <c r="J30" s="1391" t="s">
        <v>6705</v>
      </c>
      <c r="K30" s="840">
        <v>625.03</v>
      </c>
    </row>
    <row r="31" spans="1:11" ht="15" customHeight="1">
      <c r="A31" s="814">
        <v>126</v>
      </c>
      <c r="B31" s="820" t="s">
        <v>6677</v>
      </c>
      <c r="C31" s="812" t="s">
        <v>1898</v>
      </c>
      <c r="D31" s="811" t="s">
        <v>6682</v>
      </c>
      <c r="E31" s="810">
        <v>307.7</v>
      </c>
      <c r="F31" s="837"/>
      <c r="G31" s="814">
        <v>155</v>
      </c>
      <c r="H31" s="839" t="s">
        <v>6693</v>
      </c>
      <c r="I31" s="812" t="s">
        <v>1898</v>
      </c>
      <c r="J31" s="1392" t="s">
        <v>2075</v>
      </c>
      <c r="K31" s="838">
        <v>455.33</v>
      </c>
    </row>
    <row r="32" spans="1:11" ht="15" customHeight="1">
      <c r="A32" s="814">
        <v>127</v>
      </c>
      <c r="B32" s="820" t="s">
        <v>2157</v>
      </c>
      <c r="C32" s="812" t="s">
        <v>1898</v>
      </c>
      <c r="D32" s="811" t="s">
        <v>6683</v>
      </c>
      <c r="E32" s="810">
        <v>280.63</v>
      </c>
      <c r="F32" s="837"/>
      <c r="G32" s="814">
        <v>156</v>
      </c>
      <c r="H32" s="4064" t="s">
        <v>6694</v>
      </c>
      <c r="I32" s="4065"/>
      <c r="J32" s="1392" t="s">
        <v>6706</v>
      </c>
      <c r="K32" s="838">
        <v>472.97</v>
      </c>
    </row>
    <row r="33" spans="1:11" ht="15" customHeight="1">
      <c r="A33" s="814">
        <v>128</v>
      </c>
      <c r="B33" s="820" t="s">
        <v>6678</v>
      </c>
      <c r="C33" s="812" t="s">
        <v>1898</v>
      </c>
      <c r="D33" s="811" t="s">
        <v>7769</v>
      </c>
      <c r="E33" s="810">
        <v>798.58</v>
      </c>
      <c r="F33" s="837"/>
      <c r="G33" s="814">
        <v>157</v>
      </c>
      <c r="H33" s="2055" t="s">
        <v>6695</v>
      </c>
      <c r="I33" s="812" t="s">
        <v>1898</v>
      </c>
      <c r="J33" s="1392" t="s">
        <v>6707</v>
      </c>
      <c r="K33" s="838">
        <v>362.29</v>
      </c>
    </row>
    <row r="34" spans="1:11" ht="15" customHeight="1">
      <c r="A34" s="724"/>
      <c r="B34" s="724"/>
      <c r="C34" s="724"/>
      <c r="D34" s="724"/>
      <c r="E34" s="724"/>
      <c r="F34" s="837"/>
      <c r="G34" s="724"/>
      <c r="H34" s="724"/>
      <c r="I34" s="724"/>
      <c r="J34" s="724"/>
      <c r="K34" s="732" t="s">
        <v>1638</v>
      </c>
    </row>
    <row r="35" spans="1:11" ht="15" customHeight="1">
      <c r="A35" s="724"/>
      <c r="B35" s="724"/>
      <c r="C35" s="724"/>
      <c r="D35" s="724"/>
      <c r="E35" s="724"/>
      <c r="F35" s="837"/>
      <c r="G35" s="737"/>
      <c r="H35" s="736"/>
      <c r="I35" s="735"/>
      <c r="J35" s="734"/>
    </row>
    <row r="36" spans="1:11" ht="15" customHeight="1">
      <c r="A36" s="724"/>
      <c r="B36" s="724"/>
      <c r="C36" s="724"/>
      <c r="D36" s="724"/>
      <c r="E36" s="724"/>
      <c r="F36" s="807"/>
      <c r="G36" s="724"/>
      <c r="H36" s="724"/>
      <c r="I36" s="724"/>
      <c r="J36" s="724"/>
      <c r="K36" s="732"/>
    </row>
    <row r="37" spans="1:11" ht="15" customHeight="1">
      <c r="A37" s="724"/>
      <c r="B37" s="724"/>
      <c r="C37" s="724"/>
      <c r="D37" s="724"/>
      <c r="E37" s="724"/>
      <c r="F37" s="807"/>
      <c r="G37" s="724"/>
      <c r="H37" s="724"/>
      <c r="I37" s="724"/>
      <c r="J37" s="724"/>
      <c r="K37" s="724"/>
    </row>
    <row r="38" spans="1:11" ht="15" customHeight="1">
      <c r="A38" s="724"/>
      <c r="B38" s="724"/>
      <c r="C38" s="724"/>
      <c r="D38" s="724"/>
      <c r="E38" s="724"/>
      <c r="F38" s="807"/>
      <c r="G38" s="724"/>
      <c r="H38" s="724"/>
      <c r="I38" s="724"/>
      <c r="J38" s="724"/>
      <c r="K38" s="724"/>
    </row>
    <row r="39" spans="1:11" ht="15" customHeight="1">
      <c r="A39" s="724"/>
      <c r="B39" s="724"/>
      <c r="C39" s="724"/>
      <c r="D39" s="724"/>
      <c r="E39" s="724"/>
      <c r="F39" s="807"/>
      <c r="G39" s="724"/>
      <c r="H39" s="724"/>
      <c r="I39" s="724"/>
      <c r="J39" s="724"/>
      <c r="K39" s="724"/>
    </row>
    <row r="40" spans="1:11" ht="15" customHeight="1">
      <c r="A40" s="724"/>
      <c r="B40" s="724"/>
      <c r="C40" s="724"/>
      <c r="D40" s="724"/>
      <c r="E40" s="724"/>
      <c r="F40" s="807"/>
      <c r="G40" s="724"/>
      <c r="H40" s="724"/>
      <c r="I40" s="724"/>
      <c r="J40" s="724"/>
      <c r="K40" s="724"/>
    </row>
    <row r="41" spans="1:11" ht="15" customHeight="1">
      <c r="A41" s="724"/>
      <c r="B41" s="724"/>
      <c r="C41" s="724"/>
      <c r="D41" s="724"/>
      <c r="E41" s="724"/>
      <c r="F41" s="807"/>
      <c r="G41" s="724"/>
      <c r="H41" s="724"/>
      <c r="I41" s="724"/>
      <c r="J41" s="724"/>
      <c r="K41" s="724"/>
    </row>
    <row r="42" spans="1:11" ht="15" customHeight="1">
      <c r="A42" s="724"/>
      <c r="B42" s="724"/>
      <c r="C42" s="724"/>
      <c r="D42" s="724"/>
      <c r="E42" s="724"/>
      <c r="F42" s="807"/>
      <c r="G42" s="724"/>
      <c r="H42" s="724"/>
      <c r="I42" s="724"/>
      <c r="J42" s="724"/>
      <c r="K42" s="724"/>
    </row>
    <row r="43" spans="1:11" ht="15" customHeight="1">
      <c r="A43" s="724"/>
      <c r="B43" s="724"/>
      <c r="C43" s="724"/>
      <c r="D43" s="724"/>
      <c r="E43" s="724"/>
      <c r="F43" s="807"/>
      <c r="G43" s="724"/>
      <c r="H43" s="724"/>
      <c r="I43" s="724"/>
      <c r="J43" s="724"/>
      <c r="K43" s="724"/>
    </row>
    <row r="44" spans="1:11" ht="15" customHeight="1">
      <c r="A44" s="724"/>
      <c r="B44" s="724"/>
      <c r="C44" s="724"/>
      <c r="D44" s="724"/>
      <c r="E44" s="724"/>
      <c r="F44" s="807"/>
      <c r="G44" s="724"/>
      <c r="H44" s="724"/>
      <c r="I44" s="724"/>
      <c r="J44" s="724"/>
      <c r="K44" s="724"/>
    </row>
    <row r="45" spans="1:11" ht="15" customHeight="1">
      <c r="A45" s="724"/>
      <c r="B45" s="724"/>
      <c r="C45" s="724"/>
      <c r="D45" s="724"/>
      <c r="E45" s="724"/>
      <c r="F45" s="807"/>
      <c r="G45" s="724"/>
      <c r="H45" s="724"/>
      <c r="I45" s="724"/>
      <c r="J45" s="724"/>
      <c r="K45" s="724"/>
    </row>
    <row r="46" spans="1:11" ht="15" customHeight="1">
      <c r="A46" s="724"/>
      <c r="B46" s="724"/>
      <c r="C46" s="724"/>
      <c r="D46" s="724"/>
      <c r="E46" s="724"/>
      <c r="F46" s="807"/>
      <c r="G46" s="724"/>
      <c r="H46" s="724"/>
      <c r="I46" s="724"/>
      <c r="J46" s="724"/>
      <c r="K46" s="724"/>
    </row>
    <row r="47" spans="1:11" ht="15" customHeight="1">
      <c r="A47" s="724"/>
      <c r="B47" s="724"/>
      <c r="C47" s="724"/>
      <c r="D47" s="724"/>
      <c r="E47" s="724"/>
      <c r="F47" s="807"/>
      <c r="G47" s="724"/>
      <c r="H47" s="724"/>
      <c r="I47" s="724"/>
      <c r="J47" s="724"/>
      <c r="K47" s="724"/>
    </row>
    <row r="48" spans="1:11" ht="15" customHeight="1">
      <c r="A48" s="724"/>
      <c r="B48" s="724"/>
      <c r="C48" s="724"/>
      <c r="D48" s="724"/>
      <c r="E48" s="724"/>
      <c r="F48" s="807"/>
      <c r="G48" s="724"/>
      <c r="H48" s="724"/>
      <c r="I48" s="724"/>
      <c r="J48" s="724"/>
      <c r="K48" s="724"/>
    </row>
    <row r="49" spans="6:6" s="724" customFormat="1" ht="15" customHeight="1">
      <c r="F49" s="807"/>
    </row>
    <row r="50" spans="6:6" s="724" customFormat="1" ht="15" customHeight="1">
      <c r="F50" s="807"/>
    </row>
    <row r="51" spans="6:6" s="724" customFormat="1" ht="15" customHeight="1">
      <c r="F51" s="807"/>
    </row>
    <row r="52" spans="6:6" s="724" customFormat="1" ht="15" customHeight="1">
      <c r="F52" s="807"/>
    </row>
    <row r="53" spans="6:6" s="724" customFormat="1" ht="15" customHeight="1">
      <c r="F53" s="807"/>
    </row>
    <row r="54" spans="6:6" s="724" customFormat="1" ht="15" customHeight="1">
      <c r="F54" s="807"/>
    </row>
    <row r="55" spans="6:6" s="724" customFormat="1" ht="15" customHeight="1">
      <c r="F55" s="807"/>
    </row>
    <row r="56" spans="6:6" s="724" customFormat="1" ht="15" customHeight="1">
      <c r="F56" s="807"/>
    </row>
    <row r="57" spans="6:6" s="724" customFormat="1" ht="15" customHeight="1">
      <c r="F57" s="807"/>
    </row>
    <row r="58" spans="6:6" s="724" customFormat="1" ht="15" customHeight="1">
      <c r="F58" s="807"/>
    </row>
    <row r="59" spans="6:6" s="724" customFormat="1" ht="13" customHeight="1">
      <c r="F59" s="807"/>
    </row>
    <row r="60" spans="6:6" s="724" customFormat="1" ht="13" customHeight="1">
      <c r="F60" s="807"/>
    </row>
    <row r="61" spans="6:6" s="724" customFormat="1" ht="13" customHeight="1">
      <c r="F61" s="807"/>
    </row>
    <row r="62" spans="6:6" s="724" customFormat="1" ht="13" customHeight="1">
      <c r="F62" s="807"/>
    </row>
    <row r="63" spans="6:6" s="724" customFormat="1" ht="13" customHeight="1">
      <c r="F63" s="807"/>
    </row>
    <row r="64" spans="6:6" s="724" customFormat="1" ht="13" customHeight="1">
      <c r="F64" s="807"/>
    </row>
    <row r="65" spans="6:11" ht="13" customHeight="1">
      <c r="F65" s="807"/>
      <c r="G65" s="724"/>
      <c r="H65" s="724"/>
      <c r="I65" s="724"/>
      <c r="J65" s="724"/>
      <c r="K65" s="724"/>
    </row>
    <row r="66" spans="6:11" ht="13" customHeight="1">
      <c r="F66" s="807"/>
      <c r="G66" s="724"/>
      <c r="H66" s="724"/>
      <c r="I66" s="724"/>
      <c r="J66" s="724"/>
      <c r="K66" s="724"/>
    </row>
    <row r="67" spans="6:11" ht="13" customHeight="1">
      <c r="F67" s="807"/>
      <c r="G67" s="724"/>
      <c r="H67" s="724"/>
      <c r="I67" s="724"/>
      <c r="J67" s="724"/>
      <c r="K67" s="724"/>
    </row>
    <row r="68" spans="6:11" ht="13" customHeight="1">
      <c r="F68" s="807"/>
      <c r="G68" s="724"/>
      <c r="H68" s="724"/>
      <c r="I68" s="724"/>
      <c r="J68" s="724"/>
      <c r="K68" s="724"/>
    </row>
    <row r="69" spans="6:11" ht="13" customHeight="1">
      <c r="G69" s="724"/>
      <c r="H69" s="724"/>
      <c r="I69" s="724"/>
      <c r="J69" s="724"/>
      <c r="K69" s="724"/>
    </row>
    <row r="70" spans="6:11" ht="13" customHeight="1">
      <c r="G70" s="724"/>
      <c r="H70" s="724"/>
      <c r="I70" s="724"/>
      <c r="J70" s="724"/>
      <c r="K70" s="724"/>
    </row>
    <row r="71" spans="6:11" ht="13" customHeight="1">
      <c r="G71" s="724"/>
      <c r="H71" s="724"/>
      <c r="I71" s="724"/>
      <c r="J71" s="724"/>
      <c r="K71" s="724"/>
    </row>
    <row r="72" spans="6:11" ht="13" customHeight="1">
      <c r="G72" s="724"/>
      <c r="H72" s="724"/>
      <c r="I72" s="724"/>
      <c r="J72" s="724"/>
      <c r="K72" s="724"/>
    </row>
    <row r="73" spans="6:11" ht="13" customHeight="1">
      <c r="G73" s="724"/>
      <c r="H73" s="724"/>
      <c r="I73" s="724"/>
      <c r="J73" s="724"/>
      <c r="K73" s="724"/>
    </row>
    <row r="74" spans="6:11" ht="13" customHeight="1">
      <c r="G74" s="724"/>
      <c r="H74" s="724"/>
      <c r="I74" s="724"/>
      <c r="J74" s="724"/>
      <c r="K74" s="724"/>
    </row>
  </sheetData>
  <sheetProtection algorithmName="SHA-512" hashValue="Eiv1+lXLtYOkRK5ae8VsXVHfsLcAO9EKPUtjpU9KS5xcHHxsgSKVWF+4WVBLylT16NGr/JrmgXrAB0VOlYgNow==" saltValue="QLK1VAqn3K5WKhqzO23DRg==" spinCount="100000" sheet="1" objects="1" scenarios="1"/>
  <customSheetViews>
    <customSheetView guid="{0048CC1A-5574-4F72-829A-CCCEAA565538}" showPageBreaks="1" fitToPage="1" printArea="1" view="pageBreakPreview">
      <selection activeCell="Q4" sqref="Q4"/>
      <pageMargins left="0.78740157480314965" right="0.78740157480314965" top="0.98425196850393704" bottom="0.55000000000000004" header="0.51181102362204722" footer="0.51181102362204722"/>
      <printOptions horizontalCentered="1"/>
      <headerFooter alignWithMargins="0"/>
    </customSheetView>
    <customSheetView guid="{26B164F3-B659-4B9F-AB6F-C19AF25BA7B7}" showPageBreaks="1" fitToPage="1" printArea="1" view="pageBreakPreview">
      <selection activeCell="Q4" sqref="Q4"/>
      <pageMargins left="0.78740157480314965" right="0.78740157480314965" top="0.98425196850393704" bottom="0.55000000000000004" header="0.51181102362204722" footer="0.51181102362204722"/>
      <printOptions horizontalCentered="1"/>
      <headerFooter alignWithMargins="0"/>
    </customSheetView>
  </customSheetViews>
  <mergeCells count="6">
    <mergeCell ref="H32:I32"/>
    <mergeCell ref="B4:C4"/>
    <mergeCell ref="H4:I4"/>
    <mergeCell ref="H18:I18"/>
    <mergeCell ref="A1:D1"/>
    <mergeCell ref="A2:D2"/>
  </mergeCells>
  <phoneticPr fontId="7"/>
  <printOptions horizontalCentered="1"/>
  <pageMargins left="0.78740157480314965" right="0.78740157480314965" top="0.98425196850393704" bottom="0.55000000000000004" header="0.51181102362204722" footer="0.51181102362204722"/>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AJ58"/>
  <sheetViews>
    <sheetView view="pageBreakPreview" zoomScaleNormal="100" zoomScaleSheetLayoutView="100" workbookViewId="0">
      <selection activeCell="R47" sqref="R47"/>
    </sheetView>
  </sheetViews>
  <sheetFormatPr defaultColWidth="9" defaultRowHeight="18" customHeight="1"/>
  <cols>
    <col min="1" max="1" width="5.58203125" style="63" customWidth="1"/>
    <col min="2" max="4" width="12.58203125" style="63" customWidth="1"/>
    <col min="5" max="5" width="2.58203125" style="63" customWidth="1"/>
    <col min="6" max="6" width="9.58203125" style="63" customWidth="1"/>
    <col min="7" max="7" width="7.58203125" style="63" customWidth="1"/>
    <col min="8" max="8" width="4.58203125" style="63" customWidth="1"/>
    <col min="9" max="10" width="2.58203125" style="63" customWidth="1"/>
    <col min="11" max="11" width="6.58203125" style="63" customWidth="1"/>
    <col min="12" max="12" width="11.58203125" style="63" customWidth="1"/>
    <col min="13" max="13" width="5.33203125" style="161" customWidth="1"/>
    <col min="14" max="15" width="10.58203125" style="1437" hidden="1" customWidth="1"/>
    <col min="16" max="19" width="10.58203125" style="1192" hidden="1" customWidth="1"/>
    <col min="20" max="20" width="9" style="1192" hidden="1" customWidth="1"/>
    <col min="21" max="36" width="9" style="1192"/>
    <col min="37" max="16384" width="9" style="63"/>
  </cols>
  <sheetData>
    <row r="1" spans="1:36" s="109" customFormat="1" ht="20.149999999999999" customHeight="1">
      <c r="A1" s="2850" t="str">
        <f>HYPERLINK("#", "【目次に戻る】")</f>
        <v>【目次に戻る】</v>
      </c>
      <c r="B1" s="2850"/>
      <c r="C1" s="2850"/>
      <c r="D1" s="2850"/>
      <c r="E1" s="1181"/>
      <c r="F1" s="1181"/>
      <c r="G1" s="1181"/>
      <c r="H1" s="1181"/>
      <c r="I1" s="1181"/>
      <c r="J1" s="1181"/>
      <c r="K1" s="1181"/>
      <c r="L1" s="1181"/>
      <c r="M1" s="1181"/>
      <c r="N1" s="1901"/>
      <c r="O1" s="1901"/>
      <c r="P1" s="1901"/>
      <c r="Q1" s="1901"/>
      <c r="R1" s="1901"/>
      <c r="S1" s="1901"/>
      <c r="T1" s="1901"/>
      <c r="U1" s="1901"/>
      <c r="V1" s="1901"/>
      <c r="W1" s="1901"/>
      <c r="X1" s="1901"/>
      <c r="Y1" s="1901"/>
      <c r="Z1" s="1901"/>
      <c r="AA1" s="1933"/>
      <c r="AB1" s="1933"/>
      <c r="AC1" s="1933"/>
      <c r="AD1" s="1933"/>
      <c r="AE1" s="1933"/>
      <c r="AF1" s="1933"/>
      <c r="AG1" s="1933"/>
      <c r="AH1" s="1933"/>
      <c r="AI1" s="1933"/>
      <c r="AJ1" s="1933"/>
    </row>
    <row r="2" spans="1:36"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901"/>
      <c r="O2" s="1901"/>
      <c r="P2" s="1901"/>
      <c r="Q2" s="1901"/>
      <c r="R2" s="1901"/>
      <c r="S2" s="1901"/>
      <c r="T2" s="1901"/>
      <c r="U2" s="1901"/>
      <c r="V2" s="1901"/>
      <c r="W2" s="1901"/>
      <c r="X2" s="1901"/>
      <c r="Y2" s="1901"/>
      <c r="Z2" s="1901"/>
      <c r="AA2" s="1933"/>
      <c r="AB2" s="1933"/>
      <c r="AC2" s="1933"/>
      <c r="AD2" s="1933"/>
      <c r="AE2" s="1933"/>
      <c r="AF2" s="1933"/>
      <c r="AG2" s="1933"/>
      <c r="AH2" s="1933"/>
      <c r="AI2" s="1933"/>
      <c r="AJ2" s="1933"/>
    </row>
    <row r="3" spans="1:36" ht="15" customHeight="1">
      <c r="A3" s="63" t="s">
        <v>3948</v>
      </c>
      <c r="N3" s="1188" t="s">
        <v>5340</v>
      </c>
      <c r="P3" s="1189" t="s">
        <v>4618</v>
      </c>
      <c r="Q3" s="1525" t="str">
        <f>設定!$B$14</f>
        <v>（令和8年4月1日現在）</v>
      </c>
    </row>
    <row r="4" spans="1:36" ht="15" customHeight="1">
      <c r="C4" s="68" t="str">
        <f>Q3</f>
        <v>（令和8年4月1日現在）</v>
      </c>
      <c r="D4" s="68"/>
      <c r="M4" s="160"/>
      <c r="N4" s="1405"/>
      <c r="O4" s="1192"/>
      <c r="P4" s="1189" t="s">
        <v>4619</v>
      </c>
      <c r="Q4" s="1460" t="s">
        <v>5341</v>
      </c>
      <c r="R4" s="1874" t="str">
        <f>HYPERLINK("#", "統計表リンク")</f>
        <v>統計表リンク</v>
      </c>
    </row>
    <row r="5" spans="1:36" ht="15" customHeight="1">
      <c r="A5" s="4071" t="s">
        <v>2212</v>
      </c>
      <c r="B5" s="155" t="s">
        <v>2209</v>
      </c>
      <c r="C5" s="682">
        <f>O7</f>
        <v>316</v>
      </c>
      <c r="E5" s="4106" t="s">
        <v>3920</v>
      </c>
      <c r="F5" s="4106"/>
      <c r="G5" s="4106"/>
      <c r="H5" s="4106"/>
      <c r="I5" s="4106"/>
      <c r="J5" s="4106"/>
      <c r="K5" s="4106"/>
      <c r="L5" s="4106"/>
      <c r="N5" s="4070" t="s">
        <v>5618</v>
      </c>
      <c r="O5" s="4070" t="s">
        <v>6185</v>
      </c>
      <c r="P5" s="4070"/>
      <c r="Q5" s="4070" t="s">
        <v>6186</v>
      </c>
      <c r="R5" s="4070"/>
      <c r="S5" s="4070"/>
    </row>
    <row r="6" spans="1:36" ht="15" customHeight="1">
      <c r="A6" s="4071"/>
      <c r="B6" s="155" t="s">
        <v>2211</v>
      </c>
      <c r="C6" s="682">
        <f>P7</f>
        <v>1156</v>
      </c>
      <c r="F6" s="161"/>
      <c r="G6" s="161"/>
      <c r="H6" s="161"/>
      <c r="I6" s="161"/>
      <c r="J6" s="161"/>
      <c r="K6" s="161"/>
      <c r="L6" s="161"/>
      <c r="N6" s="4070"/>
      <c r="O6" s="1422" t="s">
        <v>6187</v>
      </c>
      <c r="P6" s="1422" t="s">
        <v>6188</v>
      </c>
      <c r="Q6" s="1422" t="s">
        <v>6187</v>
      </c>
      <c r="R6" s="1422" t="s">
        <v>6189</v>
      </c>
      <c r="S6" s="1422" t="s">
        <v>1371</v>
      </c>
    </row>
    <row r="7" spans="1:36" ht="15" customHeight="1">
      <c r="A7" s="4071" t="s">
        <v>2210</v>
      </c>
      <c r="B7" s="155" t="s">
        <v>2209</v>
      </c>
      <c r="C7" s="682">
        <f>Q7</f>
        <v>24</v>
      </c>
      <c r="E7" s="4106" t="s">
        <v>3938</v>
      </c>
      <c r="F7" s="4106"/>
      <c r="G7" s="4106"/>
      <c r="H7" s="4106"/>
      <c r="I7" s="4106"/>
      <c r="J7" s="4106"/>
      <c r="K7" s="4106"/>
      <c r="L7" s="4106"/>
      <c r="N7" s="1422" t="s">
        <v>6190</v>
      </c>
      <c r="O7" s="1883">
        <v>316</v>
      </c>
      <c r="P7" s="1883">
        <v>1156</v>
      </c>
      <c r="Q7" s="1883">
        <v>24</v>
      </c>
      <c r="R7" s="1883">
        <v>26</v>
      </c>
      <c r="S7" s="1883">
        <v>35490</v>
      </c>
    </row>
    <row r="8" spans="1:36" ht="15" customHeight="1">
      <c r="A8" s="4071"/>
      <c r="B8" s="155" t="s">
        <v>2207</v>
      </c>
      <c r="C8" s="682">
        <f>R7</f>
        <v>26</v>
      </c>
      <c r="F8" s="161"/>
      <c r="G8" s="161"/>
      <c r="H8" s="161"/>
      <c r="I8" s="161"/>
      <c r="J8" s="161"/>
      <c r="K8" s="161"/>
      <c r="L8" s="161"/>
    </row>
    <row r="9" spans="1:36" ht="15" customHeight="1">
      <c r="A9" s="4071"/>
      <c r="B9" s="155" t="s">
        <v>1524</v>
      </c>
      <c r="C9" s="682">
        <f>S7</f>
        <v>35490</v>
      </c>
      <c r="D9" s="69" t="s">
        <v>2205</v>
      </c>
      <c r="M9" s="160"/>
    </row>
    <row r="10" spans="1:36" ht="15" customHeight="1"/>
    <row r="11" spans="1:36" ht="15" customHeight="1">
      <c r="A11" s="63" t="s">
        <v>3949</v>
      </c>
      <c r="C11" s="63" t="s">
        <v>2204</v>
      </c>
      <c r="L11" s="68" t="str">
        <f>Q11</f>
        <v>（各年度末現在）</v>
      </c>
      <c r="M11" s="160"/>
      <c r="N11" s="1188" t="s">
        <v>5343</v>
      </c>
      <c r="P11" s="1189" t="s">
        <v>4618</v>
      </c>
      <c r="Q11" s="1525" t="s">
        <v>5182</v>
      </c>
      <c r="S11" s="1189" t="s">
        <v>5465</v>
      </c>
      <c r="T11" s="1521" t="str">
        <f>設定!$B$5&amp;設定!$C$5&amp;"年度末"</f>
        <v>令和7年度末</v>
      </c>
    </row>
    <row r="12" spans="1:36" ht="25" customHeight="1">
      <c r="A12" s="176"/>
      <c r="B12" s="1986" t="str">
        <f>N14</f>
        <v>総数</v>
      </c>
      <c r="C12" s="1981" t="str">
        <f>N15</f>
        <v>昭和58年度～
令和2年度</v>
      </c>
      <c r="D12" s="104" t="str">
        <f>N16</f>
        <v>令和3年度</v>
      </c>
      <c r="E12" s="3308" t="str">
        <f>N17</f>
        <v>令和4年度</v>
      </c>
      <c r="F12" s="3308"/>
      <c r="G12" s="4088" t="str">
        <f>N18</f>
        <v>令和5年度</v>
      </c>
      <c r="H12" s="4089"/>
      <c r="I12" s="3324" t="str">
        <f>N19</f>
        <v>令和6年度</v>
      </c>
      <c r="J12" s="3324"/>
      <c r="K12" s="3324"/>
      <c r="L12" s="104" t="str">
        <f>N20</f>
        <v>令和7年度</v>
      </c>
      <c r="M12" s="149"/>
      <c r="N12" s="1405"/>
      <c r="O12" s="1192"/>
      <c r="P12" s="1189" t="s">
        <v>4619</v>
      </c>
      <c r="Q12" s="1460" t="s">
        <v>5342</v>
      </c>
      <c r="R12" s="1874" t="str">
        <f>HYPERLINK("#", "統計表リンク")</f>
        <v>統計表リンク</v>
      </c>
    </row>
    <row r="13" spans="1:36" ht="15" customHeight="1">
      <c r="A13" s="1961" t="s">
        <v>6191</v>
      </c>
      <c r="B13" s="1987">
        <f>O14</f>
        <v>7926.9</v>
      </c>
      <c r="C13" s="1987">
        <f>O15</f>
        <v>7845.9</v>
      </c>
      <c r="D13" s="576">
        <f>O16</f>
        <v>11</v>
      </c>
      <c r="E13" s="3961">
        <f>O17</f>
        <v>63</v>
      </c>
      <c r="F13" s="3961"/>
      <c r="G13" s="4090" t="str">
        <f>O18</f>
        <v>-</v>
      </c>
      <c r="H13" s="4091"/>
      <c r="I13" s="4074">
        <f>O19</f>
        <v>7</v>
      </c>
      <c r="J13" s="4074"/>
      <c r="K13" s="4074"/>
      <c r="L13" s="576" t="str">
        <f>O20</f>
        <v>-</v>
      </c>
      <c r="N13" s="1422" t="s">
        <v>5442</v>
      </c>
      <c r="O13" s="1422" t="s">
        <v>6191</v>
      </c>
    </row>
    <row r="14" spans="1:36" ht="15" customHeight="1">
      <c r="A14" s="161" t="str">
        <f>"注：総数は、昭和58年度から"&amp;T11&amp;"までの積算。"</f>
        <v>注：総数は、昭和58年度から令和7年度末までの積算。</v>
      </c>
      <c r="B14" s="161"/>
      <c r="C14" s="161"/>
      <c r="I14" s="68"/>
      <c r="L14" s="68" t="s">
        <v>2205</v>
      </c>
      <c r="M14" s="160"/>
      <c r="N14" s="1511" t="s">
        <v>4910</v>
      </c>
      <c r="O14" s="1511">
        <v>7926.9</v>
      </c>
    </row>
    <row r="15" spans="1:36" ht="15" customHeight="1">
      <c r="A15" s="161"/>
      <c r="B15" s="161"/>
      <c r="D15" s="161"/>
      <c r="E15" s="161"/>
      <c r="I15" s="161"/>
      <c r="J15" s="161"/>
      <c r="K15" s="161"/>
      <c r="M15" s="160"/>
      <c r="N15" s="2090" t="s">
        <v>8969</v>
      </c>
      <c r="O15" s="1511">
        <v>7845.9</v>
      </c>
    </row>
    <row r="16" spans="1:36" ht="15" customHeight="1">
      <c r="A16" s="63" t="s">
        <v>3950</v>
      </c>
      <c r="C16" s="63" t="s">
        <v>2204</v>
      </c>
      <c r="E16" s="161"/>
      <c r="I16" s="161"/>
      <c r="K16" s="161"/>
      <c r="L16" s="68" t="str">
        <f>Q22</f>
        <v>（各年度末現在）</v>
      </c>
      <c r="M16" s="160"/>
      <c r="N16" s="1511" t="s">
        <v>7394</v>
      </c>
      <c r="O16" s="1511">
        <v>11</v>
      </c>
    </row>
    <row r="17" spans="1:20" ht="25" customHeight="1">
      <c r="A17" s="176"/>
      <c r="B17" s="1986" t="s">
        <v>4910</v>
      </c>
      <c r="C17" s="1981" t="str">
        <f>N26</f>
        <v>昭和58年度～
令和2年度</v>
      </c>
      <c r="D17" s="104" t="str">
        <f>N27</f>
        <v>令和3年度</v>
      </c>
      <c r="E17" s="3308" t="str">
        <f>N28</f>
        <v>令和4年度</v>
      </c>
      <c r="F17" s="3308"/>
      <c r="G17" s="4088" t="str">
        <f>N29</f>
        <v>令和5年度</v>
      </c>
      <c r="H17" s="4089"/>
      <c r="I17" s="3324" t="str">
        <f>N30</f>
        <v>令和6年度</v>
      </c>
      <c r="J17" s="3324"/>
      <c r="K17" s="3324"/>
      <c r="L17" s="104" t="str">
        <f>N31</f>
        <v>令和7年度</v>
      </c>
      <c r="N17" s="1511" t="s">
        <v>7395</v>
      </c>
      <c r="O17" s="1511">
        <v>63</v>
      </c>
    </row>
    <row r="18" spans="1:20" ht="15" customHeight="1">
      <c r="A18" s="1961" t="s">
        <v>6191</v>
      </c>
      <c r="B18" s="1987">
        <f>O25</f>
        <v>165632</v>
      </c>
      <c r="C18" s="1987">
        <f>O26</f>
        <v>165632</v>
      </c>
      <c r="D18" s="576" t="str">
        <f>O27</f>
        <v>-</v>
      </c>
      <c r="E18" s="3961" t="str">
        <f>O28</f>
        <v>-</v>
      </c>
      <c r="F18" s="3961"/>
      <c r="G18" s="4090" t="str">
        <f>O29</f>
        <v>-</v>
      </c>
      <c r="H18" s="4091"/>
      <c r="I18" s="4074" t="str">
        <f>O30</f>
        <v>-</v>
      </c>
      <c r="J18" s="4074"/>
      <c r="K18" s="4074"/>
      <c r="L18" s="576" t="str">
        <f>O31</f>
        <v>-</v>
      </c>
      <c r="M18" s="160"/>
      <c r="N18" s="1511" t="s">
        <v>7396</v>
      </c>
      <c r="O18" s="1511" t="s">
        <v>4191</v>
      </c>
    </row>
    <row r="19" spans="1:20" ht="15" customHeight="1">
      <c r="A19" s="161" t="str">
        <f>"注：総数は、昭和48年度から"&amp;T22&amp;"までの積算。"</f>
        <v>注：総数は、昭和48年度から令和7年度末までの積算。</v>
      </c>
      <c r="L19" s="68" t="s">
        <v>1539</v>
      </c>
      <c r="M19" s="850"/>
      <c r="N19" s="1511" t="s">
        <v>7397</v>
      </c>
      <c r="O19" s="1511">
        <v>7</v>
      </c>
    </row>
    <row r="20" spans="1:20" ht="15" customHeight="1">
      <c r="M20" s="160"/>
      <c r="N20" s="1511" t="s">
        <v>8698</v>
      </c>
      <c r="O20" s="1511" t="s">
        <v>4191</v>
      </c>
    </row>
    <row r="21" spans="1:20" ht="15" customHeight="1">
      <c r="J21" s="63" t="s">
        <v>3952</v>
      </c>
      <c r="M21" s="160"/>
      <c r="N21" s="1977"/>
    </row>
    <row r="22" spans="1:20" ht="15" customHeight="1">
      <c r="A22" s="63" t="s">
        <v>3951</v>
      </c>
      <c r="G22" s="68"/>
      <c r="H22" s="68" t="str">
        <f>Q33</f>
        <v>（令和8年4月1日現在）</v>
      </c>
      <c r="L22" s="849" t="str">
        <f>Q36</f>
        <v>（令和8年4月1日現在）</v>
      </c>
      <c r="M22" s="160"/>
      <c r="N22" s="1188" t="s">
        <v>5344</v>
      </c>
      <c r="P22" s="1189" t="s">
        <v>4618</v>
      </c>
      <c r="Q22" s="1525" t="s">
        <v>5182</v>
      </c>
      <c r="S22" s="1189" t="s">
        <v>5465</v>
      </c>
      <c r="T22" s="1521" t="str">
        <f>設定!$B$5&amp;設定!$C$5&amp;"年度末"</f>
        <v>令和7年度末</v>
      </c>
    </row>
    <row r="23" spans="1:20" ht="15" customHeight="1">
      <c r="A23" s="3228" t="s">
        <v>2170</v>
      </c>
      <c r="B23" s="3229"/>
      <c r="C23" s="4072" t="s">
        <v>2203</v>
      </c>
      <c r="D23" s="4073"/>
      <c r="E23" s="4072" t="s">
        <v>2202</v>
      </c>
      <c r="F23" s="4087"/>
      <c r="G23" s="4087"/>
      <c r="H23" s="4073"/>
      <c r="J23" s="4068" t="s">
        <v>101</v>
      </c>
      <c r="K23" s="3214"/>
      <c r="L23" s="2084" t="s">
        <v>6843</v>
      </c>
      <c r="M23" s="149"/>
      <c r="N23" s="1405"/>
      <c r="O23" s="1192"/>
      <c r="P23" s="1189" t="s">
        <v>4619</v>
      </c>
      <c r="Q23" s="1460" t="s">
        <v>5345</v>
      </c>
      <c r="R23" s="1874" t="str">
        <f>HYPERLINK("#", "統計表リンク")</f>
        <v>統計表リンク</v>
      </c>
    </row>
    <row r="24" spans="1:20" ht="15" customHeight="1">
      <c r="A24" s="3228" t="s">
        <v>2201</v>
      </c>
      <c r="B24" s="3229"/>
      <c r="C24" s="4072" t="s">
        <v>2200</v>
      </c>
      <c r="D24" s="4073"/>
      <c r="E24" s="4072" t="s">
        <v>2199</v>
      </c>
      <c r="F24" s="4087"/>
      <c r="G24" s="4087"/>
      <c r="H24" s="4073"/>
      <c r="J24" s="4068" t="s">
        <v>2198</v>
      </c>
      <c r="K24" s="3214"/>
      <c r="L24" s="1988">
        <f>O40</f>
        <v>31170</v>
      </c>
      <c r="N24" s="1422" t="s">
        <v>5442</v>
      </c>
      <c r="O24" s="1422" t="s">
        <v>6191</v>
      </c>
    </row>
    <row r="25" spans="1:20" ht="15" customHeight="1">
      <c r="A25" s="3228" t="s">
        <v>2167</v>
      </c>
      <c r="B25" s="3229"/>
      <c r="C25" s="4092">
        <v>32690</v>
      </c>
      <c r="D25" s="4093"/>
      <c r="E25" s="4072" t="s">
        <v>2197</v>
      </c>
      <c r="F25" s="4087"/>
      <c r="G25" s="4087"/>
      <c r="H25" s="4073"/>
      <c r="J25" s="4069" t="s">
        <v>2196</v>
      </c>
      <c r="K25" s="3233"/>
      <c r="L25" s="1988">
        <f>P40</f>
        <v>3600</v>
      </c>
      <c r="M25" s="160"/>
      <c r="N25" s="1511" t="s">
        <v>4910</v>
      </c>
      <c r="O25" s="1511">
        <v>165632</v>
      </c>
    </row>
    <row r="26" spans="1:20" ht="15" customHeight="1">
      <c r="A26" s="4094" t="s">
        <v>2164</v>
      </c>
      <c r="B26" s="4095"/>
      <c r="C26" s="4098" t="s">
        <v>2195</v>
      </c>
      <c r="D26" s="4099"/>
      <c r="E26" s="4098" t="s">
        <v>2194</v>
      </c>
      <c r="F26" s="4111"/>
      <c r="G26" s="4111"/>
      <c r="H26" s="4099"/>
      <c r="J26" s="4103" t="s">
        <v>2193</v>
      </c>
      <c r="K26" s="155" t="s">
        <v>2192</v>
      </c>
      <c r="L26" s="1988">
        <f>R40</f>
        <v>8809</v>
      </c>
      <c r="M26" s="160"/>
      <c r="N26" s="2090" t="s">
        <v>8969</v>
      </c>
      <c r="O26" s="1511">
        <v>165632</v>
      </c>
    </row>
    <row r="27" spans="1:20" ht="15" customHeight="1">
      <c r="A27" s="4096"/>
      <c r="B27" s="4097"/>
      <c r="C27" s="4100"/>
      <c r="D27" s="4101"/>
      <c r="E27" s="4100"/>
      <c r="F27" s="4112"/>
      <c r="G27" s="4112"/>
      <c r="H27" s="4101"/>
      <c r="J27" s="4104"/>
      <c r="K27" s="155" t="s">
        <v>2191</v>
      </c>
      <c r="L27" s="1988">
        <f>S40</f>
        <v>22193</v>
      </c>
      <c r="M27" s="160"/>
      <c r="N27" s="1511" t="s">
        <v>7394</v>
      </c>
      <c r="O27" s="1511" t="s">
        <v>4191</v>
      </c>
    </row>
    <row r="28" spans="1:20" ht="15" customHeight="1">
      <c r="A28" s="3228" t="s">
        <v>1408</v>
      </c>
      <c r="B28" s="3229"/>
      <c r="C28" s="4072" t="s">
        <v>2190</v>
      </c>
      <c r="D28" s="4073"/>
      <c r="E28" s="4072" t="s">
        <v>2189</v>
      </c>
      <c r="F28" s="4087"/>
      <c r="G28" s="4087"/>
      <c r="H28" s="4073"/>
      <c r="J28" s="4104"/>
      <c r="K28" s="155" t="s">
        <v>234</v>
      </c>
      <c r="L28" s="1988">
        <f>T40</f>
        <v>85572</v>
      </c>
      <c r="N28" s="1511" t="s">
        <v>7395</v>
      </c>
      <c r="O28" s="1511" t="s">
        <v>4191</v>
      </c>
    </row>
    <row r="29" spans="1:20" ht="15" customHeight="1">
      <c r="F29" s="68"/>
      <c r="G29" s="68"/>
      <c r="H29" s="68" t="s">
        <v>2160</v>
      </c>
      <c r="J29" s="4105"/>
      <c r="K29" s="187" t="s">
        <v>262</v>
      </c>
      <c r="L29" s="1988">
        <f>Q40</f>
        <v>116574</v>
      </c>
      <c r="M29" s="160"/>
      <c r="N29" s="1511" t="s">
        <v>7396</v>
      </c>
      <c r="O29" s="1511" t="s">
        <v>4191</v>
      </c>
    </row>
    <row r="30" spans="1:20" ht="15" customHeight="1">
      <c r="L30" s="68" t="s">
        <v>2188</v>
      </c>
      <c r="M30" s="850"/>
      <c r="N30" s="1511" t="s">
        <v>7397</v>
      </c>
      <c r="O30" s="1511" t="s">
        <v>4191</v>
      </c>
    </row>
    <row r="31" spans="1:20" ht="15" customHeight="1">
      <c r="E31" s="161"/>
      <c r="I31" s="161"/>
      <c r="M31" s="160"/>
      <c r="N31" s="1511" t="s">
        <v>8698</v>
      </c>
      <c r="O31" s="1511" t="s">
        <v>4191</v>
      </c>
    </row>
    <row r="32" spans="1:20" ht="15" customHeight="1">
      <c r="A32" s="63" t="s">
        <v>3953</v>
      </c>
      <c r="C32" s="161"/>
      <c r="I32" s="161"/>
      <c r="J32" s="162"/>
      <c r="K32" s="162"/>
      <c r="L32" s="68" t="str">
        <f>Q43</f>
        <v>（令和8年4月1日現在）</v>
      </c>
      <c r="O32" s="1978"/>
    </row>
    <row r="33" spans="1:21" ht="30" customHeight="1">
      <c r="A33" s="4076" t="s">
        <v>2170</v>
      </c>
      <c r="B33" s="4077"/>
      <c r="C33" s="4080" t="s">
        <v>2187</v>
      </c>
      <c r="D33" s="4081"/>
      <c r="E33" s="848"/>
      <c r="F33" s="4076" t="s">
        <v>2170</v>
      </c>
      <c r="G33" s="4075"/>
      <c r="H33" s="4108" t="s">
        <v>2186</v>
      </c>
      <c r="I33" s="4108"/>
      <c r="J33" s="4108"/>
      <c r="K33" s="4108"/>
      <c r="L33" s="4108"/>
      <c r="N33" s="1188" t="s">
        <v>5346</v>
      </c>
      <c r="P33" s="1189" t="s">
        <v>4618</v>
      </c>
      <c r="Q33" s="1525" t="str">
        <f>設定!$B$14</f>
        <v>（令和8年4月1日現在）</v>
      </c>
    </row>
    <row r="34" spans="1:21" ht="15" customHeight="1">
      <c r="A34" s="4076" t="s">
        <v>2167</v>
      </c>
      <c r="B34" s="4077"/>
      <c r="C34" s="4085" t="s">
        <v>2185</v>
      </c>
      <c r="D34" s="4086"/>
      <c r="E34" s="1982"/>
      <c r="F34" s="4076" t="s">
        <v>2167</v>
      </c>
      <c r="G34" s="4075"/>
      <c r="H34" s="4107" t="s">
        <v>2184</v>
      </c>
      <c r="I34" s="4107"/>
      <c r="J34" s="4107"/>
      <c r="K34" s="4107"/>
      <c r="L34" s="4107"/>
      <c r="M34" s="234"/>
      <c r="N34" s="1405"/>
      <c r="O34" s="1192"/>
      <c r="P34" s="1189" t="s">
        <v>4619</v>
      </c>
      <c r="Q34" s="1460" t="s">
        <v>5347</v>
      </c>
      <c r="R34" s="1874" t="str">
        <f>HYPERLINK("#", "統計表リンク")</f>
        <v>統計表リンク</v>
      </c>
    </row>
    <row r="35" spans="1:21" ht="50.15" customHeight="1">
      <c r="A35" s="4076" t="s">
        <v>2164</v>
      </c>
      <c r="B35" s="4077"/>
      <c r="C35" s="4078" t="s">
        <v>2183</v>
      </c>
      <c r="D35" s="4079"/>
      <c r="E35" s="1983"/>
      <c r="F35" s="4076" t="s">
        <v>2164</v>
      </c>
      <c r="G35" s="4075"/>
      <c r="H35" s="4108" t="s">
        <v>2182</v>
      </c>
      <c r="I35" s="4108"/>
      <c r="J35" s="4108"/>
      <c r="K35" s="4108"/>
      <c r="L35" s="4108"/>
      <c r="N35" s="1875"/>
      <c r="P35" s="1437"/>
      <c r="Q35" s="1188"/>
      <c r="R35" s="1979"/>
      <c r="S35" s="1979"/>
    </row>
    <row r="36" spans="1:21" ht="15" customHeight="1">
      <c r="A36" s="4076" t="s">
        <v>1408</v>
      </c>
      <c r="B36" s="4077"/>
      <c r="C36" s="4080" t="s">
        <v>2181</v>
      </c>
      <c r="D36" s="4081"/>
      <c r="E36" s="848"/>
      <c r="F36" s="4076" t="s">
        <v>1408</v>
      </c>
      <c r="G36" s="4075"/>
      <c r="H36" s="4107" t="s">
        <v>2180</v>
      </c>
      <c r="I36" s="4107"/>
      <c r="J36" s="4107"/>
      <c r="K36" s="4107"/>
      <c r="L36" s="4107"/>
      <c r="N36" s="1188" t="s">
        <v>5348</v>
      </c>
      <c r="P36" s="1189" t="s">
        <v>4618</v>
      </c>
      <c r="Q36" s="1525" t="str">
        <f>設定!$B$14</f>
        <v>（令和8年4月1日現在）</v>
      </c>
      <c r="R36" s="1979"/>
      <c r="S36" s="1979"/>
      <c r="T36" s="1979"/>
      <c r="U36" s="1979"/>
    </row>
    <row r="37" spans="1:21" ht="15" customHeight="1">
      <c r="A37" s="4075"/>
      <c r="B37" s="4075"/>
      <c r="C37" s="4082"/>
      <c r="D37" s="4082"/>
      <c r="E37" s="151"/>
      <c r="F37" s="1985"/>
      <c r="G37" s="1985"/>
      <c r="H37" s="4102"/>
      <c r="I37" s="4102"/>
      <c r="J37" s="4102"/>
      <c r="N37" s="1405"/>
      <c r="O37" s="1192"/>
      <c r="P37" s="1189" t="s">
        <v>4619</v>
      </c>
      <c r="Q37" s="1460" t="s">
        <v>5349</v>
      </c>
      <c r="R37" s="1874" t="str">
        <f>HYPERLINK("#", "統計表リンク")</f>
        <v>統計表リンク</v>
      </c>
      <c r="T37" s="1979"/>
      <c r="U37" s="1979"/>
    </row>
    <row r="38" spans="1:21" ht="30" customHeight="1">
      <c r="A38" s="4076" t="s">
        <v>2170</v>
      </c>
      <c r="B38" s="4077"/>
      <c r="C38" s="4083" t="s">
        <v>2179</v>
      </c>
      <c r="D38" s="4084"/>
      <c r="E38" s="848"/>
      <c r="F38" s="4076" t="s">
        <v>2170</v>
      </c>
      <c r="G38" s="4075"/>
      <c r="H38" s="4109" t="s">
        <v>2178</v>
      </c>
      <c r="I38" s="4109"/>
      <c r="J38" s="4109"/>
      <c r="K38" s="4109"/>
      <c r="L38" s="4109"/>
      <c r="N38" s="2855" t="s">
        <v>5597</v>
      </c>
      <c r="O38" s="2855" t="s">
        <v>6193</v>
      </c>
      <c r="P38" s="2855" t="s">
        <v>6194</v>
      </c>
      <c r="Q38" s="2855" t="s">
        <v>6195</v>
      </c>
      <c r="R38" s="2855"/>
      <c r="S38" s="2855"/>
      <c r="T38" s="2855"/>
    </row>
    <row r="39" spans="1:21" ht="15" customHeight="1">
      <c r="A39" s="4076" t="s">
        <v>2167</v>
      </c>
      <c r="B39" s="4077"/>
      <c r="C39" s="4080" t="s">
        <v>2177</v>
      </c>
      <c r="D39" s="4081"/>
      <c r="E39" s="848"/>
      <c r="F39" s="4076" t="s">
        <v>2167</v>
      </c>
      <c r="G39" s="4075"/>
      <c r="H39" s="4107" t="s">
        <v>2176</v>
      </c>
      <c r="I39" s="4107"/>
      <c r="J39" s="4107"/>
      <c r="K39" s="4107"/>
      <c r="L39" s="4107"/>
      <c r="N39" s="2855"/>
      <c r="O39" s="2855"/>
      <c r="P39" s="2855"/>
      <c r="Q39" s="1422" t="s">
        <v>4910</v>
      </c>
      <c r="R39" s="1422" t="s">
        <v>6196</v>
      </c>
      <c r="S39" s="1422" t="s">
        <v>6197</v>
      </c>
      <c r="T39" s="1422" t="s">
        <v>1527</v>
      </c>
    </row>
    <row r="40" spans="1:21" ht="40" customHeight="1">
      <c r="A40" s="4076" t="s">
        <v>2164</v>
      </c>
      <c r="B40" s="4077"/>
      <c r="C40" s="4078" t="s">
        <v>2175</v>
      </c>
      <c r="D40" s="4079"/>
      <c r="E40" s="1983"/>
      <c r="F40" s="4076" t="s">
        <v>2164</v>
      </c>
      <c r="G40" s="4075"/>
      <c r="H40" s="4108" t="s">
        <v>2174</v>
      </c>
      <c r="I40" s="4108"/>
      <c r="J40" s="4108"/>
      <c r="K40" s="4108"/>
      <c r="L40" s="4108"/>
      <c r="N40" s="1422" t="s">
        <v>6708</v>
      </c>
      <c r="O40" s="1883">
        <v>31170</v>
      </c>
      <c r="P40" s="1883">
        <v>3600</v>
      </c>
      <c r="Q40" s="1883">
        <v>116574</v>
      </c>
      <c r="R40" s="1883">
        <v>8809</v>
      </c>
      <c r="S40" s="1883">
        <v>22193</v>
      </c>
      <c r="T40" s="1883">
        <v>85572</v>
      </c>
    </row>
    <row r="41" spans="1:21" ht="15" customHeight="1">
      <c r="A41" s="4076" t="s">
        <v>1408</v>
      </c>
      <c r="B41" s="4077"/>
      <c r="C41" s="4080" t="s">
        <v>2173</v>
      </c>
      <c r="D41" s="4081"/>
      <c r="E41" s="848"/>
      <c r="F41" s="4076" t="s">
        <v>1408</v>
      </c>
      <c r="G41" s="4075"/>
      <c r="H41" s="4110" t="s">
        <v>2172</v>
      </c>
      <c r="I41" s="4110"/>
      <c r="J41" s="4110"/>
      <c r="K41" s="4110"/>
      <c r="L41" s="4110"/>
      <c r="M41" s="160"/>
      <c r="N41" s="1436"/>
      <c r="P41" s="1437"/>
    </row>
    <row r="42" spans="1:21" ht="15" customHeight="1">
      <c r="A42" s="4075"/>
      <c r="B42" s="4075"/>
      <c r="C42" s="4082"/>
      <c r="D42" s="4082"/>
      <c r="E42" s="151"/>
      <c r="F42" s="1985"/>
      <c r="G42" s="1985"/>
      <c r="H42" s="4102"/>
      <c r="I42" s="4102"/>
      <c r="J42" s="4102"/>
    </row>
    <row r="43" spans="1:21" ht="30" customHeight="1">
      <c r="A43" s="4076" t="s">
        <v>2170</v>
      </c>
      <c r="B43" s="4077"/>
      <c r="C43" s="4078" t="s">
        <v>2171</v>
      </c>
      <c r="D43" s="4079"/>
      <c r="E43" s="1984"/>
      <c r="F43" s="4076" t="s">
        <v>2170</v>
      </c>
      <c r="G43" s="4075"/>
      <c r="H43" s="4109" t="s">
        <v>2169</v>
      </c>
      <c r="I43" s="4109"/>
      <c r="J43" s="4109"/>
      <c r="K43" s="4109"/>
      <c r="L43" s="4109"/>
      <c r="N43" s="1188" t="s">
        <v>5350</v>
      </c>
      <c r="P43" s="1189" t="s">
        <v>4618</v>
      </c>
      <c r="Q43" s="1525" t="str">
        <f>設定!$B$14</f>
        <v>（令和8年4月1日現在）</v>
      </c>
    </row>
    <row r="44" spans="1:21" ht="15" customHeight="1">
      <c r="A44" s="4076" t="s">
        <v>2167</v>
      </c>
      <c r="B44" s="4077"/>
      <c r="C44" s="4080" t="s">
        <v>2168</v>
      </c>
      <c r="D44" s="4081"/>
      <c r="E44" s="848"/>
      <c r="F44" s="4076" t="s">
        <v>2167</v>
      </c>
      <c r="G44" s="4075"/>
      <c r="H44" s="4107" t="s">
        <v>2166</v>
      </c>
      <c r="I44" s="4107"/>
      <c r="J44" s="4107"/>
      <c r="K44" s="4107"/>
      <c r="L44" s="4107"/>
      <c r="N44" s="1405"/>
      <c r="O44" s="1192"/>
      <c r="P44" s="1189" t="s">
        <v>4619</v>
      </c>
      <c r="Q44" s="1460" t="s">
        <v>5351</v>
      </c>
      <c r="R44" s="1874" t="str">
        <f>HYPERLINK("#", "統計表リンク")</f>
        <v>統計表リンク</v>
      </c>
    </row>
    <row r="45" spans="1:21" ht="40" customHeight="1">
      <c r="A45" s="4076" t="s">
        <v>2164</v>
      </c>
      <c r="B45" s="4077"/>
      <c r="C45" s="4078" t="s">
        <v>2165</v>
      </c>
      <c r="D45" s="4079"/>
      <c r="E45" s="1983"/>
      <c r="F45" s="4076" t="s">
        <v>2164</v>
      </c>
      <c r="G45" s="4075"/>
      <c r="H45" s="4108" t="s">
        <v>2163</v>
      </c>
      <c r="I45" s="4108"/>
      <c r="J45" s="4108"/>
      <c r="K45" s="4108"/>
      <c r="L45" s="4108"/>
      <c r="M45" s="847"/>
      <c r="N45" s="1980"/>
    </row>
    <row r="46" spans="1:21" ht="15" customHeight="1">
      <c r="A46" s="4076" t="s">
        <v>1408</v>
      </c>
      <c r="B46" s="4077"/>
      <c r="C46" s="4080" t="s">
        <v>2162</v>
      </c>
      <c r="D46" s="4081"/>
      <c r="E46" s="848"/>
      <c r="F46" s="4076" t="s">
        <v>1408</v>
      </c>
      <c r="G46" s="4075"/>
      <c r="H46" s="4107" t="s">
        <v>2161</v>
      </c>
      <c r="I46" s="4107"/>
      <c r="J46" s="4107"/>
      <c r="K46" s="4107"/>
      <c r="L46" s="4107"/>
      <c r="N46" s="1978"/>
    </row>
    <row r="47" spans="1:21" ht="15" customHeight="1">
      <c r="C47" s="161"/>
      <c r="L47" s="68" t="s">
        <v>2160</v>
      </c>
      <c r="N47" s="1978"/>
    </row>
    <row r="48" spans="1:21" ht="18" customHeight="1">
      <c r="M48" s="151"/>
      <c r="N48" s="1978"/>
    </row>
    <row r="49" spans="10:14" ht="18" customHeight="1">
      <c r="N49" s="1978"/>
    </row>
    <row r="50" spans="10:14" ht="18" customHeight="1">
      <c r="M50" s="847"/>
      <c r="N50" s="1980"/>
    </row>
    <row r="51" spans="10:14" ht="18" customHeight="1">
      <c r="N51" s="1978"/>
    </row>
    <row r="52" spans="10:14" ht="18" customHeight="1">
      <c r="J52" s="161"/>
      <c r="K52" s="161"/>
      <c r="N52" s="1978"/>
    </row>
    <row r="53" spans="10:14" ht="18" customHeight="1">
      <c r="M53" s="151"/>
      <c r="N53" s="1978"/>
    </row>
    <row r="54" spans="10:14" ht="18" customHeight="1">
      <c r="N54" s="1978"/>
    </row>
    <row r="55" spans="10:14" ht="18" customHeight="1">
      <c r="M55" s="847"/>
      <c r="N55" s="1980"/>
    </row>
    <row r="56" spans="10:14" ht="18" customHeight="1">
      <c r="N56" s="1978"/>
    </row>
    <row r="57" spans="10:14" ht="18" customHeight="1">
      <c r="N57" s="1978"/>
    </row>
    <row r="58" spans="10:14" ht="18" customHeight="1">
      <c r="N58" s="1436"/>
    </row>
  </sheetData>
  <sheetProtection algorithmName="SHA-512" hashValue="ElHHknmfhK31rtB6sM+K1N4HqvO86vnqkHxr3ODPa7WiED0TanTsT9N4FVAfBP3HUP8YRis6eCFxwM4EhrM/pQ==" saltValue="pkH9+Cswo1i3icWT1PL3MQ==" spinCount="100000" sheet="1" objects="1" scenarios="1"/>
  <customSheetViews>
    <customSheetView guid="{0048CC1A-5574-4F72-829A-CCCEAA565538}" showPageBreaks="1" fitToPage="1" printArea="1" view="pageBreakPreview">
      <selection sqref="A1:D1"/>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sqref="A1:D1"/>
      <pageMargins left="0.78740157480314965" right="0.78740157480314965" top="0.98425196850393704" bottom="0.98425196850393704" header="0.51181102362204722" footer="0.51181102362204722"/>
      <printOptions horizontalCentered="1"/>
      <headerFooter alignWithMargins="0"/>
    </customSheetView>
  </customSheetViews>
  <mergeCells count="98">
    <mergeCell ref="Q38:T38"/>
    <mergeCell ref="P38:P39"/>
    <mergeCell ref="O38:O39"/>
    <mergeCell ref="N38:N39"/>
    <mergeCell ref="H33:L33"/>
    <mergeCell ref="H34:L34"/>
    <mergeCell ref="H35:L35"/>
    <mergeCell ref="H36:L36"/>
    <mergeCell ref="J26:J29"/>
    <mergeCell ref="H37:J37"/>
    <mergeCell ref="E7:L7"/>
    <mergeCell ref="E5:L5"/>
    <mergeCell ref="H46:L46"/>
    <mergeCell ref="H45:L45"/>
    <mergeCell ref="H44:L44"/>
    <mergeCell ref="H43:L43"/>
    <mergeCell ref="H41:L41"/>
    <mergeCell ref="H40:L40"/>
    <mergeCell ref="H39:L39"/>
    <mergeCell ref="H38:L38"/>
    <mergeCell ref="E26:H27"/>
    <mergeCell ref="G12:H12"/>
    <mergeCell ref="G13:H13"/>
    <mergeCell ref="I17:K17"/>
    <mergeCell ref="F33:G33"/>
    <mergeCell ref="F34:G34"/>
    <mergeCell ref="F35:G35"/>
    <mergeCell ref="F36:G36"/>
    <mergeCell ref="F44:G44"/>
    <mergeCell ref="H42:J42"/>
    <mergeCell ref="F46:G46"/>
    <mergeCell ref="F38:G38"/>
    <mergeCell ref="F39:G39"/>
    <mergeCell ref="F40:G40"/>
    <mergeCell ref="F41:G41"/>
    <mergeCell ref="F45:G45"/>
    <mergeCell ref="F43:G43"/>
    <mergeCell ref="E28:H28"/>
    <mergeCell ref="A23:B23"/>
    <mergeCell ref="A24:B24"/>
    <mergeCell ref="A25:B25"/>
    <mergeCell ref="G17:H17"/>
    <mergeCell ref="G18:H18"/>
    <mergeCell ref="C28:D28"/>
    <mergeCell ref="E23:H23"/>
    <mergeCell ref="E24:H24"/>
    <mergeCell ref="E25:H25"/>
    <mergeCell ref="C24:D24"/>
    <mergeCell ref="C25:D25"/>
    <mergeCell ref="A28:B28"/>
    <mergeCell ref="A26:B27"/>
    <mergeCell ref="C26:D27"/>
    <mergeCell ref="A33:B33"/>
    <mergeCell ref="A34:B34"/>
    <mergeCell ref="A35:B35"/>
    <mergeCell ref="C38:D38"/>
    <mergeCell ref="C33:D33"/>
    <mergeCell ref="C34:D34"/>
    <mergeCell ref="C35:D35"/>
    <mergeCell ref="C36:D36"/>
    <mergeCell ref="C37:D37"/>
    <mergeCell ref="A36:B36"/>
    <mergeCell ref="A37:B37"/>
    <mergeCell ref="A38:B38"/>
    <mergeCell ref="A42:B42"/>
    <mergeCell ref="A43:B43"/>
    <mergeCell ref="C45:D45"/>
    <mergeCell ref="C46:D46"/>
    <mergeCell ref="C39:D39"/>
    <mergeCell ref="C40:D40"/>
    <mergeCell ref="C41:D41"/>
    <mergeCell ref="C42:D42"/>
    <mergeCell ref="C43:D43"/>
    <mergeCell ref="C44:D44"/>
    <mergeCell ref="A44:B44"/>
    <mergeCell ref="A45:B45"/>
    <mergeCell ref="A46:B46"/>
    <mergeCell ref="A41:B41"/>
    <mergeCell ref="A39:B39"/>
    <mergeCell ref="A40:B40"/>
    <mergeCell ref="A1:D1"/>
    <mergeCell ref="A2:D2"/>
    <mergeCell ref="A5:A6"/>
    <mergeCell ref="N5:N6"/>
    <mergeCell ref="O5:P5"/>
    <mergeCell ref="J24:K24"/>
    <mergeCell ref="J25:K25"/>
    <mergeCell ref="Q5:S5"/>
    <mergeCell ref="A7:A9"/>
    <mergeCell ref="C23:D23"/>
    <mergeCell ref="E12:F12"/>
    <mergeCell ref="E13:F13"/>
    <mergeCell ref="I13:K13"/>
    <mergeCell ref="I18:K18"/>
    <mergeCell ref="I12:K12"/>
    <mergeCell ref="E17:F17"/>
    <mergeCell ref="E18:F18"/>
    <mergeCell ref="J23:K23"/>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V63"/>
  <sheetViews>
    <sheetView view="pageBreakPreview" zoomScaleNormal="100" zoomScaleSheetLayoutView="100" workbookViewId="0">
      <selection activeCell="U18" sqref="U18"/>
    </sheetView>
  </sheetViews>
  <sheetFormatPr defaultColWidth="9" defaultRowHeight="18" customHeight="1"/>
  <cols>
    <col min="1" max="1" width="12.58203125" style="359" customWidth="1"/>
    <col min="2" max="2" width="13.58203125" style="359" customWidth="1"/>
    <col min="3" max="7" width="13.08203125" style="359" customWidth="1"/>
    <col min="8" max="8" width="5.25" style="169" customWidth="1"/>
    <col min="9" max="15" width="10.58203125" style="1193" hidden="1" customWidth="1"/>
    <col min="16" max="20" width="9" style="1193" hidden="1" customWidth="1"/>
    <col min="21" max="21" width="9" style="1193"/>
    <col min="22" max="22" width="9" style="2"/>
    <col min="23" max="16384" width="9" style="169"/>
  </cols>
  <sheetData>
    <row r="1" spans="1:22" s="183" customFormat="1" ht="20.149999999999999" customHeight="1">
      <c r="A1" s="2777" t="str">
        <f>HYPERLINK("#", "【目次に戻る】")</f>
        <v>【目次に戻る】</v>
      </c>
      <c r="B1" s="2777"/>
      <c r="C1" s="2777"/>
      <c r="D1" s="2777"/>
      <c r="E1" s="1182"/>
      <c r="F1" s="1182"/>
      <c r="G1" s="1182"/>
      <c r="H1" s="1182"/>
      <c r="I1" s="1483"/>
      <c r="J1" s="1483"/>
      <c r="K1" s="1483"/>
      <c r="L1" s="1483"/>
      <c r="M1" s="1483"/>
      <c r="N1" s="1483"/>
      <c r="O1" s="1483"/>
      <c r="P1" s="1483"/>
      <c r="Q1" s="1483"/>
      <c r="R1" s="1483"/>
      <c r="S1" s="1483"/>
      <c r="T1" s="1483"/>
      <c r="U1" s="1483"/>
      <c r="V1" s="1182"/>
    </row>
    <row r="2" spans="1:22" s="183" customFormat="1" ht="20.149999999999999" customHeight="1">
      <c r="A2" s="2777" t="str">
        <f>HYPERLINK("#", "【業務所管課別目次に戻る】")</f>
        <v>【業務所管課別目次に戻る】</v>
      </c>
      <c r="B2" s="2777"/>
      <c r="C2" s="2777"/>
      <c r="D2" s="2777"/>
      <c r="E2" s="1182"/>
      <c r="F2" s="1182"/>
      <c r="G2" s="1182"/>
      <c r="H2" s="1182"/>
      <c r="I2" s="1483"/>
      <c r="J2" s="1483"/>
      <c r="K2" s="1483"/>
      <c r="L2" s="1483"/>
      <c r="M2" s="1483"/>
      <c r="N2" s="1483"/>
      <c r="O2" s="1483"/>
      <c r="P2" s="1483"/>
      <c r="Q2" s="1483"/>
      <c r="R2" s="1483"/>
      <c r="S2" s="1483"/>
      <c r="T2" s="1483"/>
      <c r="U2" s="1483"/>
      <c r="V2" s="1182"/>
    </row>
    <row r="3" spans="1:22" s="855" customFormat="1" ht="16.5" customHeight="1">
      <c r="A3" s="24" t="s">
        <v>3940</v>
      </c>
      <c r="B3" s="24"/>
      <c r="C3" s="856"/>
      <c r="D3" s="856"/>
      <c r="E3" s="856"/>
      <c r="F3" s="856"/>
      <c r="G3" s="856"/>
      <c r="I3" s="1193"/>
      <c r="J3" s="1193"/>
      <c r="K3" s="1193"/>
      <c r="L3" s="1193"/>
      <c r="M3" s="1193"/>
      <c r="N3" s="1193"/>
      <c r="O3" s="1193"/>
      <c r="P3" s="1193"/>
      <c r="Q3" s="1193"/>
      <c r="R3" s="1193"/>
      <c r="S3" s="1193"/>
      <c r="T3" s="1193"/>
      <c r="U3" s="1193"/>
      <c r="V3" s="36"/>
    </row>
    <row r="4" spans="1:22" s="852" customFormat="1" ht="16.5" customHeight="1">
      <c r="A4" s="22" t="s">
        <v>6522</v>
      </c>
      <c r="B4" s="22"/>
      <c r="C4" s="853"/>
      <c r="D4" s="853"/>
      <c r="E4" s="853"/>
      <c r="F4" s="853"/>
      <c r="G4" s="853"/>
      <c r="I4" s="1188" t="s">
        <v>5355</v>
      </c>
      <c r="J4" s="1437"/>
      <c r="K4" s="1189" t="s">
        <v>4618</v>
      </c>
      <c r="L4" s="1525" t="s">
        <v>369</v>
      </c>
      <c r="M4" s="1193"/>
      <c r="N4" s="1193"/>
      <c r="O4" s="1193"/>
      <c r="P4" s="1193"/>
      <c r="Q4" s="1193"/>
      <c r="R4" s="1193"/>
      <c r="S4" s="1193"/>
      <c r="T4" s="1193"/>
      <c r="U4" s="1193"/>
      <c r="V4" s="21"/>
    </row>
    <row r="5" spans="1:22" ht="16.5" customHeight="1">
      <c r="A5" s="29" t="s">
        <v>7831</v>
      </c>
      <c r="B5" s="29"/>
      <c r="D5" s="27" t="s">
        <v>508</v>
      </c>
      <c r="G5" s="360" t="str">
        <f>L4</f>
        <v>（各年度末現在）</v>
      </c>
      <c r="I5" s="1405"/>
      <c r="J5" s="1192"/>
      <c r="K5" s="1189" t="s">
        <v>4619</v>
      </c>
      <c r="L5" s="1460" t="s">
        <v>5352</v>
      </c>
      <c r="M5" s="1874" t="str">
        <f>HYPERLINK("#", "統計表リンク")</f>
        <v>統計表リンク</v>
      </c>
    </row>
    <row r="6" spans="1:22" ht="16.5" customHeight="1">
      <c r="A6" s="4115" t="s">
        <v>6718</v>
      </c>
      <c r="B6" s="4116"/>
      <c r="C6" s="1731" t="str">
        <f>I7</f>
        <v>令和3年度</v>
      </c>
      <c r="D6" s="1731" t="str">
        <f>I8</f>
        <v>令和4年度</v>
      </c>
      <c r="E6" s="1731" t="str">
        <f>I9</f>
        <v>令和5年度</v>
      </c>
      <c r="F6" s="1731" t="str">
        <f>I10</f>
        <v>令和6年度</v>
      </c>
      <c r="G6" s="1731" t="str">
        <f>I11</f>
        <v>令和7年度</v>
      </c>
      <c r="I6" s="1479" t="s">
        <v>507</v>
      </c>
      <c r="J6" s="1479" t="s">
        <v>814</v>
      </c>
      <c r="K6" s="1479" t="s">
        <v>6198</v>
      </c>
      <c r="L6" s="1479" t="s">
        <v>6199</v>
      </c>
      <c r="M6" s="1479" t="s">
        <v>6200</v>
      </c>
      <c r="N6" s="1479" t="s">
        <v>6201</v>
      </c>
      <c r="O6" s="1479" t="s">
        <v>6202</v>
      </c>
      <c r="P6" s="1479" t="s">
        <v>6203</v>
      </c>
      <c r="Q6" s="1479" t="s">
        <v>6204</v>
      </c>
      <c r="R6" s="1479" t="s">
        <v>6205</v>
      </c>
      <c r="S6" s="1479" t="s">
        <v>6206</v>
      </c>
      <c r="T6" s="1479" t="s">
        <v>1527</v>
      </c>
    </row>
    <row r="7" spans="1:22" ht="16.5" customHeight="1">
      <c r="A7" s="4117" t="s">
        <v>262</v>
      </c>
      <c r="B7" s="4118"/>
      <c r="C7" s="1732">
        <f>J7</f>
        <v>381</v>
      </c>
      <c r="D7" s="1732">
        <f>J8</f>
        <v>315</v>
      </c>
      <c r="E7" s="1732">
        <f>J9</f>
        <v>276</v>
      </c>
      <c r="F7" s="1732">
        <f>J10</f>
        <v>298</v>
      </c>
      <c r="G7" s="1732">
        <f>J11</f>
        <v>292</v>
      </c>
      <c r="I7" s="1635" t="s">
        <v>6621</v>
      </c>
      <c r="J7" s="1523">
        <v>381</v>
      </c>
      <c r="K7" s="1523">
        <v>7</v>
      </c>
      <c r="L7" s="1523">
        <v>28</v>
      </c>
      <c r="M7" s="1523">
        <v>3</v>
      </c>
      <c r="N7" s="1523">
        <v>51</v>
      </c>
      <c r="O7" s="1523" t="s">
        <v>4191</v>
      </c>
      <c r="P7" s="1523">
        <v>205</v>
      </c>
      <c r="Q7" s="1523">
        <v>43</v>
      </c>
      <c r="R7" s="1523" t="s">
        <v>4191</v>
      </c>
      <c r="S7" s="1523" t="s">
        <v>4191</v>
      </c>
      <c r="T7" s="1523">
        <v>44</v>
      </c>
    </row>
    <row r="8" spans="1:22" ht="16.5" customHeight="1">
      <c r="A8" s="4113" t="s">
        <v>2227</v>
      </c>
      <c r="B8" s="4114"/>
      <c r="C8" s="1732">
        <f>K7</f>
        <v>7</v>
      </c>
      <c r="D8" s="1732">
        <f>K8</f>
        <v>3</v>
      </c>
      <c r="E8" s="1732">
        <f>K9</f>
        <v>1</v>
      </c>
      <c r="F8" s="1732">
        <f>K10</f>
        <v>9</v>
      </c>
      <c r="G8" s="1732">
        <f>K11</f>
        <v>2</v>
      </c>
      <c r="I8" s="1635" t="s">
        <v>6622</v>
      </c>
      <c r="J8" s="1523">
        <v>315</v>
      </c>
      <c r="K8" s="1523">
        <v>3</v>
      </c>
      <c r="L8" s="1523">
        <v>33</v>
      </c>
      <c r="M8" s="1523" t="s">
        <v>4191</v>
      </c>
      <c r="N8" s="1523">
        <v>43</v>
      </c>
      <c r="O8" s="1523" t="s">
        <v>4191</v>
      </c>
      <c r="P8" s="1523">
        <v>166</v>
      </c>
      <c r="Q8" s="1523">
        <v>49</v>
      </c>
      <c r="R8" s="1523" t="s">
        <v>4191</v>
      </c>
      <c r="S8" s="1523" t="s">
        <v>4191</v>
      </c>
      <c r="T8" s="1523">
        <v>21</v>
      </c>
    </row>
    <row r="9" spans="1:22" ht="16.5" customHeight="1">
      <c r="A9" s="4113" t="s">
        <v>2226</v>
      </c>
      <c r="B9" s="4114"/>
      <c r="C9" s="1732">
        <f>L7</f>
        <v>28</v>
      </c>
      <c r="D9" s="1732">
        <f>L8</f>
        <v>33</v>
      </c>
      <c r="E9" s="1732">
        <f>L9</f>
        <v>32</v>
      </c>
      <c r="F9" s="1732">
        <f>L10</f>
        <v>48</v>
      </c>
      <c r="G9" s="1732">
        <f>L11</f>
        <v>41</v>
      </c>
      <c r="I9" s="1635" t="s">
        <v>6950</v>
      </c>
      <c r="J9" s="1523">
        <v>276</v>
      </c>
      <c r="K9" s="1523">
        <v>1</v>
      </c>
      <c r="L9" s="1523">
        <v>32</v>
      </c>
      <c r="M9" s="1523">
        <v>1</v>
      </c>
      <c r="N9" s="1523">
        <v>26</v>
      </c>
      <c r="O9" s="1523" t="s">
        <v>4191</v>
      </c>
      <c r="P9" s="1523">
        <v>163</v>
      </c>
      <c r="Q9" s="1523">
        <v>30</v>
      </c>
      <c r="R9" s="1523" t="s">
        <v>4191</v>
      </c>
      <c r="S9" s="1523">
        <v>1</v>
      </c>
      <c r="T9" s="1523">
        <v>22</v>
      </c>
    </row>
    <row r="10" spans="1:22" ht="16.5" customHeight="1">
      <c r="A10" s="4113" t="s">
        <v>2225</v>
      </c>
      <c r="B10" s="4114"/>
      <c r="C10" s="1732">
        <f>M7</f>
        <v>3</v>
      </c>
      <c r="D10" s="1732" t="str">
        <f>M8</f>
        <v>-</v>
      </c>
      <c r="E10" s="595">
        <f>M9</f>
        <v>1</v>
      </c>
      <c r="F10" s="595" t="str">
        <f>M10</f>
        <v>-</v>
      </c>
      <c r="G10" s="1732" t="str">
        <f>M11</f>
        <v>-</v>
      </c>
      <c r="I10" s="1635" t="s">
        <v>7409</v>
      </c>
      <c r="J10" s="1523">
        <v>298</v>
      </c>
      <c r="K10" s="1523">
        <v>9</v>
      </c>
      <c r="L10" s="1523">
        <v>48</v>
      </c>
      <c r="M10" s="1523" t="s">
        <v>4191</v>
      </c>
      <c r="N10" s="1523">
        <v>34</v>
      </c>
      <c r="O10" s="1523" t="s">
        <v>4191</v>
      </c>
      <c r="P10" s="1523">
        <v>152</v>
      </c>
      <c r="Q10" s="1523">
        <v>40</v>
      </c>
      <c r="R10" s="1523">
        <v>1</v>
      </c>
      <c r="S10" s="1523" t="s">
        <v>4191</v>
      </c>
      <c r="T10" s="1523">
        <v>14</v>
      </c>
    </row>
    <row r="11" spans="1:22" ht="16.5" customHeight="1">
      <c r="A11" s="4113" t="s">
        <v>2224</v>
      </c>
      <c r="B11" s="4114"/>
      <c r="C11" s="1732">
        <f>N7</f>
        <v>51</v>
      </c>
      <c r="D11" s="1732">
        <f>N8</f>
        <v>43</v>
      </c>
      <c r="E11" s="1732">
        <f>N9</f>
        <v>26</v>
      </c>
      <c r="F11" s="1732">
        <f>N10</f>
        <v>34</v>
      </c>
      <c r="G11" s="1732">
        <f>N11</f>
        <v>29</v>
      </c>
      <c r="I11" s="1635" t="s">
        <v>8522</v>
      </c>
      <c r="J11" s="1523">
        <v>292</v>
      </c>
      <c r="K11" s="1523">
        <v>2</v>
      </c>
      <c r="L11" s="1523">
        <v>41</v>
      </c>
      <c r="M11" s="1523" t="s">
        <v>4191</v>
      </c>
      <c r="N11" s="1523">
        <v>29</v>
      </c>
      <c r="O11" s="1523" t="s">
        <v>4191</v>
      </c>
      <c r="P11" s="1523">
        <v>167</v>
      </c>
      <c r="Q11" s="1523">
        <v>42</v>
      </c>
      <c r="R11" s="1523" t="s">
        <v>4191</v>
      </c>
      <c r="S11" s="1523" t="s">
        <v>4191</v>
      </c>
      <c r="T11" s="1523">
        <v>11</v>
      </c>
    </row>
    <row r="12" spans="1:22" ht="16.5" customHeight="1">
      <c r="A12" s="4113" t="s">
        <v>2223</v>
      </c>
      <c r="B12" s="4114"/>
      <c r="C12" s="595" t="str">
        <f>O7</f>
        <v>-</v>
      </c>
      <c r="D12" s="1732" t="str">
        <f>O8</f>
        <v>-</v>
      </c>
      <c r="E12" s="1732" t="str">
        <f>O9</f>
        <v>-</v>
      </c>
      <c r="F12" s="595" t="str">
        <f>O10</f>
        <v>-</v>
      </c>
      <c r="G12" s="595" t="str">
        <f>O11</f>
        <v>-</v>
      </c>
    </row>
    <row r="13" spans="1:22" ht="16.5" customHeight="1">
      <c r="A13" s="4113" t="s">
        <v>2222</v>
      </c>
      <c r="B13" s="4114"/>
      <c r="C13" s="1732">
        <f>P7</f>
        <v>205</v>
      </c>
      <c r="D13" s="1732">
        <f>P8</f>
        <v>166</v>
      </c>
      <c r="E13" s="1732">
        <f>P9</f>
        <v>163</v>
      </c>
      <c r="F13" s="1732">
        <f>P10</f>
        <v>152</v>
      </c>
      <c r="G13" s="1732">
        <f>P11</f>
        <v>167</v>
      </c>
    </row>
    <row r="14" spans="1:22" ht="16.5" customHeight="1">
      <c r="A14" s="4113" t="s">
        <v>2221</v>
      </c>
      <c r="B14" s="4114"/>
      <c r="C14" s="1732">
        <f>Q7</f>
        <v>43</v>
      </c>
      <c r="D14" s="1732">
        <f>Q8</f>
        <v>49</v>
      </c>
      <c r="E14" s="1732">
        <f>Q9</f>
        <v>30</v>
      </c>
      <c r="F14" s="1732">
        <f>Q10</f>
        <v>40</v>
      </c>
      <c r="G14" s="1732">
        <f>Q11</f>
        <v>42</v>
      </c>
    </row>
    <row r="15" spans="1:22" ht="16.5" customHeight="1">
      <c r="A15" s="4113" t="s">
        <v>4420</v>
      </c>
      <c r="B15" s="4114"/>
      <c r="C15" s="1732" t="str">
        <f>R7</f>
        <v>-</v>
      </c>
      <c r="D15" s="1732" t="str">
        <f>R8</f>
        <v>-</v>
      </c>
      <c r="E15" s="1732" t="str">
        <f>R9</f>
        <v>-</v>
      </c>
      <c r="F15" s="1732">
        <f>R10</f>
        <v>1</v>
      </c>
      <c r="G15" s="1732" t="str">
        <f>R11</f>
        <v>-</v>
      </c>
    </row>
    <row r="16" spans="1:22" ht="16.5" customHeight="1">
      <c r="A16" s="4113" t="s">
        <v>4421</v>
      </c>
      <c r="B16" s="4114"/>
      <c r="C16" s="1732" t="str">
        <f>S7</f>
        <v>-</v>
      </c>
      <c r="D16" s="1732" t="str">
        <f>S8</f>
        <v>-</v>
      </c>
      <c r="E16" s="1732">
        <f>S9</f>
        <v>1</v>
      </c>
      <c r="F16" s="1732" t="str">
        <f>S10</f>
        <v>-</v>
      </c>
      <c r="G16" s="1732" t="str">
        <f>S11</f>
        <v>-</v>
      </c>
    </row>
    <row r="17" spans="1:22" ht="16.5" customHeight="1">
      <c r="A17" s="4113" t="s">
        <v>234</v>
      </c>
      <c r="B17" s="4114"/>
      <c r="C17" s="1732">
        <f>T7</f>
        <v>44</v>
      </c>
      <c r="D17" s="1732">
        <f>T8</f>
        <v>21</v>
      </c>
      <c r="E17" s="1732">
        <f>T9</f>
        <v>22</v>
      </c>
      <c r="F17" s="1732">
        <f>T10</f>
        <v>14</v>
      </c>
      <c r="G17" s="1732">
        <f>T11</f>
        <v>11</v>
      </c>
    </row>
    <row r="18" spans="1:22" ht="16.5" customHeight="1">
      <c r="E18" s="169"/>
      <c r="G18" s="19" t="s">
        <v>6533</v>
      </c>
      <c r="I18" s="1188" t="s">
        <v>5356</v>
      </c>
      <c r="J18" s="1437"/>
      <c r="K18" s="1189" t="s">
        <v>4618</v>
      </c>
      <c r="L18" s="1525" t="s">
        <v>369</v>
      </c>
    </row>
    <row r="19" spans="1:22" ht="16.5" customHeight="1">
      <c r="A19" s="29" t="s">
        <v>2220</v>
      </c>
      <c r="B19" s="29"/>
      <c r="D19" s="27" t="s">
        <v>508</v>
      </c>
      <c r="G19" s="360" t="str">
        <f>L18</f>
        <v>（各年度末現在）</v>
      </c>
      <c r="I19" s="1405"/>
      <c r="J19" s="1192"/>
      <c r="K19" s="1189" t="s">
        <v>4619</v>
      </c>
      <c r="L19" s="1460" t="s">
        <v>5353</v>
      </c>
      <c r="M19" s="1874" t="str">
        <f>HYPERLINK("#", "統計表リンク")</f>
        <v>統計表リンク</v>
      </c>
    </row>
    <row r="20" spans="1:22" ht="16.5" customHeight="1">
      <c r="A20" s="4115" t="s">
        <v>6718</v>
      </c>
      <c r="B20" s="4116"/>
      <c r="C20" s="1731" t="str">
        <f>J20</f>
        <v>令和3年度</v>
      </c>
      <c r="D20" s="1731" t="str">
        <f>K20</f>
        <v>令和4年度</v>
      </c>
      <c r="E20" s="1731" t="str">
        <f>L20</f>
        <v>令和5年度</v>
      </c>
      <c r="F20" s="1731" t="str">
        <f>M20</f>
        <v>令和6年度</v>
      </c>
      <c r="G20" s="1731" t="str">
        <f>N20</f>
        <v>令和7年度</v>
      </c>
      <c r="I20" s="1479" t="s">
        <v>5597</v>
      </c>
      <c r="J20" s="1635" t="s">
        <v>7394</v>
      </c>
      <c r="K20" s="1635" t="s">
        <v>7395</v>
      </c>
      <c r="L20" s="1635" t="s">
        <v>7396</v>
      </c>
      <c r="M20" s="1635" t="s">
        <v>7397</v>
      </c>
      <c r="N20" s="1635" t="s">
        <v>8698</v>
      </c>
    </row>
    <row r="21" spans="1:22" ht="16.5" customHeight="1">
      <c r="A21" s="4117" t="s">
        <v>262</v>
      </c>
      <c r="B21" s="4118"/>
      <c r="C21" s="1733">
        <f>J21</f>
        <v>381</v>
      </c>
      <c r="D21" s="1733">
        <f t="shared" ref="D21:G21" si="0">K21</f>
        <v>268</v>
      </c>
      <c r="E21" s="1733">
        <f t="shared" si="0"/>
        <v>246</v>
      </c>
      <c r="F21" s="1733">
        <f t="shared" si="0"/>
        <v>256</v>
      </c>
      <c r="G21" s="1733">
        <f t="shared" si="0"/>
        <v>244</v>
      </c>
      <c r="I21" s="1479" t="s">
        <v>6709</v>
      </c>
      <c r="J21" s="1523">
        <v>381</v>
      </c>
      <c r="K21" s="1523">
        <v>268</v>
      </c>
      <c r="L21" s="1523">
        <v>246</v>
      </c>
      <c r="M21" s="1523">
        <v>256</v>
      </c>
      <c r="N21" s="1523">
        <v>244</v>
      </c>
    </row>
    <row r="22" spans="1:22" ht="16.5" customHeight="1">
      <c r="A22" s="4113" t="s">
        <v>2219</v>
      </c>
      <c r="B22" s="4114"/>
      <c r="C22" s="1733">
        <f t="shared" ref="C22:C25" si="1">J22</f>
        <v>24</v>
      </c>
      <c r="D22" s="1733">
        <f t="shared" ref="D22:D25" si="2">K22</f>
        <v>6</v>
      </c>
      <c r="E22" s="1733">
        <f t="shared" ref="E22:E25" si="3">L22</f>
        <v>5</v>
      </c>
      <c r="F22" s="1733">
        <f t="shared" ref="F22:F25" si="4">M22</f>
        <v>5</v>
      </c>
      <c r="G22" s="1733">
        <f t="shared" ref="G22:G25" si="5">N22</f>
        <v>3</v>
      </c>
      <c r="I22" s="1479" t="s">
        <v>6710</v>
      </c>
      <c r="J22" s="1523">
        <v>24</v>
      </c>
      <c r="K22" s="1523">
        <v>6</v>
      </c>
      <c r="L22" s="1523">
        <v>5</v>
      </c>
      <c r="M22" s="1523">
        <v>5</v>
      </c>
      <c r="N22" s="1523">
        <v>3</v>
      </c>
    </row>
    <row r="23" spans="1:22" ht="16.5" customHeight="1">
      <c r="A23" s="4113" t="s">
        <v>2218</v>
      </c>
      <c r="B23" s="4114"/>
      <c r="C23" s="1733">
        <f t="shared" si="1"/>
        <v>3</v>
      </c>
      <c r="D23" s="1733">
        <f t="shared" si="2"/>
        <v>3</v>
      </c>
      <c r="E23" s="1733">
        <f t="shared" si="3"/>
        <v>1</v>
      </c>
      <c r="F23" s="1733">
        <f t="shared" si="4"/>
        <v>1</v>
      </c>
      <c r="G23" s="1732" t="str">
        <f t="shared" si="5"/>
        <v>-</v>
      </c>
      <c r="I23" s="1479" t="s">
        <v>6711</v>
      </c>
      <c r="J23" s="1523">
        <v>3</v>
      </c>
      <c r="K23" s="1523">
        <v>3</v>
      </c>
      <c r="L23" s="1523">
        <v>1</v>
      </c>
      <c r="M23" s="1523">
        <v>1</v>
      </c>
      <c r="N23" s="1523" t="s">
        <v>4191</v>
      </c>
    </row>
    <row r="24" spans="1:22" ht="16.5" customHeight="1">
      <c r="A24" s="4113" t="s">
        <v>2217</v>
      </c>
      <c r="B24" s="4114"/>
      <c r="C24" s="1733">
        <f t="shared" si="1"/>
        <v>141</v>
      </c>
      <c r="D24" s="1733">
        <f t="shared" si="2"/>
        <v>96</v>
      </c>
      <c r="E24" s="1733">
        <f t="shared" si="3"/>
        <v>84</v>
      </c>
      <c r="F24" s="1733">
        <f t="shared" si="4"/>
        <v>95</v>
      </c>
      <c r="G24" s="1733">
        <f t="shared" si="5"/>
        <v>117</v>
      </c>
      <c r="I24" s="1479" t="s">
        <v>6207</v>
      </c>
      <c r="J24" s="1523">
        <v>141</v>
      </c>
      <c r="K24" s="1523">
        <v>96</v>
      </c>
      <c r="L24" s="1523">
        <v>84</v>
      </c>
      <c r="M24" s="1523">
        <v>95</v>
      </c>
      <c r="N24" s="1523">
        <v>117</v>
      </c>
    </row>
    <row r="25" spans="1:22" ht="16.5" customHeight="1">
      <c r="A25" s="4113" t="s">
        <v>2216</v>
      </c>
      <c r="B25" s="4114"/>
      <c r="C25" s="1733">
        <f t="shared" si="1"/>
        <v>213</v>
      </c>
      <c r="D25" s="1733">
        <f t="shared" si="2"/>
        <v>163</v>
      </c>
      <c r="E25" s="1733">
        <f t="shared" si="3"/>
        <v>156</v>
      </c>
      <c r="F25" s="1733">
        <f t="shared" si="4"/>
        <v>155</v>
      </c>
      <c r="G25" s="1733">
        <f t="shared" si="5"/>
        <v>124</v>
      </c>
      <c r="I25" s="1479" t="s">
        <v>6712</v>
      </c>
      <c r="J25" s="1523">
        <v>213</v>
      </c>
      <c r="K25" s="1523">
        <v>163</v>
      </c>
      <c r="L25" s="1523">
        <v>156</v>
      </c>
      <c r="M25" s="1523">
        <v>155</v>
      </c>
      <c r="N25" s="1523">
        <v>124</v>
      </c>
    </row>
    <row r="26" spans="1:22" ht="16.5" customHeight="1">
      <c r="C26" s="360"/>
      <c r="E26" s="169"/>
      <c r="G26" s="19" t="s">
        <v>6533</v>
      </c>
    </row>
    <row r="27" spans="1:22" ht="16.5" customHeight="1">
      <c r="F27" s="360"/>
    </row>
    <row r="28" spans="1:22" s="852" customFormat="1" ht="16.5" customHeight="1">
      <c r="A28" s="22" t="s">
        <v>2215</v>
      </c>
      <c r="B28" s="22"/>
      <c r="C28" s="22"/>
      <c r="D28" s="22"/>
      <c r="E28" s="22"/>
      <c r="F28" s="853"/>
      <c r="G28" s="853"/>
      <c r="I28" s="1188" t="s">
        <v>5357</v>
      </c>
      <c r="J28" s="1437"/>
      <c r="K28" s="1189" t="s">
        <v>4618</v>
      </c>
      <c r="L28" s="1525" t="s">
        <v>369</v>
      </c>
      <c r="M28" s="1193"/>
      <c r="N28" s="1193"/>
      <c r="O28" s="1193"/>
      <c r="P28" s="1193"/>
      <c r="Q28" s="1193"/>
      <c r="R28" s="1193"/>
      <c r="S28" s="1193"/>
      <c r="T28" s="1193"/>
      <c r="U28" s="1193"/>
      <c r="V28" s="21"/>
    </row>
    <row r="29" spans="1:22" s="2" customFormat="1" ht="16.5" customHeight="1">
      <c r="A29" s="4119"/>
      <c r="B29" s="4119"/>
      <c r="C29" s="1731" t="str">
        <f>I32</f>
        <v>令和3年度</v>
      </c>
      <c r="D29" s="1731" t="str">
        <f>I33</f>
        <v>令和4年度</v>
      </c>
      <c r="E29" s="1731" t="str">
        <f>I34</f>
        <v>令和5年度</v>
      </c>
      <c r="F29" s="1731" t="str">
        <f>I35</f>
        <v>令和6年度</v>
      </c>
      <c r="G29" s="1731" t="str">
        <f>I36</f>
        <v>令和7年度</v>
      </c>
      <c r="H29" s="169"/>
      <c r="I29" s="1405"/>
      <c r="J29" s="1192"/>
      <c r="K29" s="1189" t="s">
        <v>4619</v>
      </c>
      <c r="L29" s="1460" t="s">
        <v>5354</v>
      </c>
      <c r="M29" s="1874" t="str">
        <f>HYPERLINK("#", "統計表リンク")</f>
        <v>統計表リンク</v>
      </c>
      <c r="N29" s="1193"/>
      <c r="O29" s="1193"/>
      <c r="P29" s="1193"/>
      <c r="Q29" s="1193"/>
      <c r="R29" s="1193"/>
      <c r="S29" s="1193"/>
      <c r="T29" s="1193"/>
      <c r="U29" s="1193"/>
    </row>
    <row r="30" spans="1:22" ht="16.5" customHeight="1">
      <c r="A30" s="4120" t="s">
        <v>5481</v>
      </c>
      <c r="B30" s="47" t="s">
        <v>5479</v>
      </c>
      <c r="C30" s="1735">
        <f>J32</f>
        <v>0.3</v>
      </c>
      <c r="D30" s="1735">
        <f>J33</f>
        <v>0.3</v>
      </c>
      <c r="E30" s="1735">
        <f>J34</f>
        <v>0.3</v>
      </c>
      <c r="F30" s="1735">
        <f>J35</f>
        <v>0.3</v>
      </c>
      <c r="G30" s="1735">
        <f>J36</f>
        <v>0.2</v>
      </c>
      <c r="H30" s="2"/>
      <c r="I30" s="1475"/>
      <c r="J30" s="3234" t="s">
        <v>5466</v>
      </c>
      <c r="K30" s="3234"/>
      <c r="L30" s="3234" t="s">
        <v>5467</v>
      </c>
      <c r="M30" s="3234"/>
      <c r="N30" s="3234" t="s">
        <v>5468</v>
      </c>
      <c r="O30" s="3234"/>
      <c r="P30" s="3234" t="s">
        <v>5469</v>
      </c>
      <c r="Q30" s="3234"/>
      <c r="R30" s="3234" t="s">
        <v>5470</v>
      </c>
      <c r="S30" s="3234"/>
    </row>
    <row r="31" spans="1:22" ht="16.5" customHeight="1">
      <c r="A31" s="4121"/>
      <c r="B31" s="47" t="s">
        <v>5478</v>
      </c>
      <c r="C31" s="1736" t="str">
        <f>K32</f>
        <v>〇</v>
      </c>
      <c r="D31" s="1736" t="str">
        <f>K33</f>
        <v>〇</v>
      </c>
      <c r="E31" s="1736" t="str">
        <f>K34</f>
        <v>〇</v>
      </c>
      <c r="F31" s="1736" t="str">
        <f>K35</f>
        <v>〇</v>
      </c>
      <c r="G31" s="1736" t="str">
        <f>K36</f>
        <v>〇</v>
      </c>
      <c r="I31" s="1475"/>
      <c r="J31" s="1682" t="s">
        <v>5471</v>
      </c>
      <c r="K31" s="1996" t="s">
        <v>5473</v>
      </c>
      <c r="L31" s="1682" t="s">
        <v>5471</v>
      </c>
      <c r="M31" s="1996" t="s">
        <v>5473</v>
      </c>
      <c r="N31" s="1682" t="s">
        <v>5471</v>
      </c>
      <c r="O31" s="1996" t="s">
        <v>5473</v>
      </c>
      <c r="P31" s="1682" t="s">
        <v>5471</v>
      </c>
      <c r="Q31" s="1996" t="s">
        <v>5473</v>
      </c>
      <c r="R31" s="1682" t="s">
        <v>5471</v>
      </c>
      <c r="S31" s="1996" t="s">
        <v>5473</v>
      </c>
    </row>
    <row r="32" spans="1:22" ht="16.5" customHeight="1">
      <c r="A32" s="4120" t="s">
        <v>5482</v>
      </c>
      <c r="B32" s="47" t="s">
        <v>5479</v>
      </c>
      <c r="C32" s="1734">
        <f>L32</f>
        <v>1.2999999999999999E-2</v>
      </c>
      <c r="D32" s="1734">
        <f>L33</f>
        <v>1.2999999999999999E-2</v>
      </c>
      <c r="E32" s="1734">
        <f>L34</f>
        <v>1.2999999999999999E-2</v>
      </c>
      <c r="F32" s="1734">
        <f>L35</f>
        <v>1.2E-2</v>
      </c>
      <c r="G32" s="1734">
        <f>L36</f>
        <v>8.9999999999999993E-3</v>
      </c>
      <c r="I32" s="1635" t="s">
        <v>7383</v>
      </c>
      <c r="J32" s="1990">
        <v>0.3</v>
      </c>
      <c r="K32" s="1635" t="s">
        <v>3412</v>
      </c>
      <c r="L32" s="1991">
        <v>1.2999999999999999E-2</v>
      </c>
      <c r="M32" s="1992" t="s">
        <v>3412</v>
      </c>
      <c r="N32" s="1991">
        <v>8.0000000000000004E-4</v>
      </c>
      <c r="O32" s="1992" t="s">
        <v>3412</v>
      </c>
      <c r="P32" s="1991">
        <v>2.7E-2</v>
      </c>
      <c r="Q32" s="1992" t="s">
        <v>5472</v>
      </c>
      <c r="R32" s="1991">
        <v>0.01</v>
      </c>
      <c r="S32" s="1992" t="s">
        <v>3412</v>
      </c>
    </row>
    <row r="33" spans="1:22" ht="16.5" customHeight="1">
      <c r="A33" s="4121"/>
      <c r="B33" s="47" t="s">
        <v>5478</v>
      </c>
      <c r="C33" s="1736" t="str">
        <f>M32</f>
        <v>〇</v>
      </c>
      <c r="D33" s="1736" t="str">
        <f>M33</f>
        <v>〇</v>
      </c>
      <c r="E33" s="1736" t="str">
        <f>M34</f>
        <v>〇</v>
      </c>
      <c r="F33" s="1736" t="str">
        <f>M35</f>
        <v>〇</v>
      </c>
      <c r="G33" s="1736" t="str">
        <f>M36</f>
        <v>〇</v>
      </c>
      <c r="I33" s="1635" t="s">
        <v>7573</v>
      </c>
      <c r="J33" s="1990">
        <v>0.3</v>
      </c>
      <c r="K33" s="1635" t="s">
        <v>3412</v>
      </c>
      <c r="L33" s="1991">
        <v>1.2999999999999999E-2</v>
      </c>
      <c r="M33" s="1992" t="s">
        <v>3412</v>
      </c>
      <c r="N33" s="1991">
        <v>1E-3</v>
      </c>
      <c r="O33" s="1992" t="s">
        <v>3412</v>
      </c>
      <c r="P33" s="1991">
        <v>0.03</v>
      </c>
      <c r="Q33" s="1992" t="s">
        <v>5472</v>
      </c>
      <c r="R33" s="1991">
        <v>1.2E-2</v>
      </c>
      <c r="S33" s="1992" t="s">
        <v>3412</v>
      </c>
    </row>
    <row r="34" spans="1:22" ht="16.5" customHeight="1">
      <c r="A34" s="4120" t="s">
        <v>5483</v>
      </c>
      <c r="B34" s="47" t="s">
        <v>5479</v>
      </c>
      <c r="C34" s="1734">
        <f>N32</f>
        <v>8.0000000000000004E-4</v>
      </c>
      <c r="D34" s="1734">
        <f>N33</f>
        <v>1E-3</v>
      </c>
      <c r="E34" s="1734">
        <f>N34</f>
        <v>1E-3</v>
      </c>
      <c r="F34" s="1734">
        <f>N35</f>
        <v>1E-3</v>
      </c>
      <c r="G34" s="1734">
        <f>N36</f>
        <v>1E-3</v>
      </c>
      <c r="I34" s="1635" t="s">
        <v>7574</v>
      </c>
      <c r="J34" s="1990">
        <v>0.3</v>
      </c>
      <c r="K34" s="1635" t="s">
        <v>3412</v>
      </c>
      <c r="L34" s="1991">
        <v>1.2999999999999999E-2</v>
      </c>
      <c r="M34" s="1992" t="s">
        <v>3412</v>
      </c>
      <c r="N34" s="1991">
        <v>1E-3</v>
      </c>
      <c r="O34" s="1992" t="s">
        <v>3412</v>
      </c>
      <c r="P34" s="1991">
        <v>3.1E-2</v>
      </c>
      <c r="Q34" s="1992" t="s">
        <v>5472</v>
      </c>
      <c r="R34" s="1991">
        <v>1.0999999999999999E-2</v>
      </c>
      <c r="S34" s="1992" t="s">
        <v>3412</v>
      </c>
    </row>
    <row r="35" spans="1:22" ht="16.5" customHeight="1">
      <c r="A35" s="4121"/>
      <c r="B35" s="47" t="s">
        <v>5478</v>
      </c>
      <c r="C35" s="1736" t="str">
        <f>O32</f>
        <v>〇</v>
      </c>
      <c r="D35" s="1736" t="str">
        <f>O33</f>
        <v>〇</v>
      </c>
      <c r="E35" s="1736" t="str">
        <f>O34</f>
        <v>〇</v>
      </c>
      <c r="F35" s="1736" t="str">
        <f>O35</f>
        <v>〇</v>
      </c>
      <c r="G35" s="1736" t="str">
        <f>O36</f>
        <v>〇</v>
      </c>
      <c r="I35" s="1635" t="s">
        <v>7575</v>
      </c>
      <c r="J35" s="1990">
        <v>0.3</v>
      </c>
      <c r="K35" s="1635" t="s">
        <v>3412</v>
      </c>
      <c r="L35" s="1991">
        <v>1.2E-2</v>
      </c>
      <c r="M35" s="1992" t="s">
        <v>3412</v>
      </c>
      <c r="N35" s="1991">
        <v>1E-3</v>
      </c>
      <c r="O35" s="1992" t="s">
        <v>3412</v>
      </c>
      <c r="P35" s="1991">
        <v>3.5000000000000003E-2</v>
      </c>
      <c r="Q35" s="1992" t="s">
        <v>5472</v>
      </c>
      <c r="R35" s="1991">
        <v>1.0999999999999999E-2</v>
      </c>
      <c r="S35" s="1992" t="s">
        <v>3412</v>
      </c>
    </row>
    <row r="36" spans="1:22" ht="16.5" customHeight="1">
      <c r="A36" s="4120" t="s">
        <v>5484</v>
      </c>
      <c r="B36" s="47" t="s">
        <v>5479</v>
      </c>
      <c r="C36" s="1734">
        <f>P32</f>
        <v>2.7E-2</v>
      </c>
      <c r="D36" s="1734">
        <f>P33</f>
        <v>0.03</v>
      </c>
      <c r="E36" s="1734">
        <f>P34</f>
        <v>3.1E-2</v>
      </c>
      <c r="F36" s="1734">
        <f>P35</f>
        <v>3.5000000000000003E-2</v>
      </c>
      <c r="G36" s="1734">
        <f>P36</f>
        <v>3.3000000000000002E-2</v>
      </c>
      <c r="I36" s="1635" t="s">
        <v>8970</v>
      </c>
      <c r="J36" s="1990">
        <v>0.2</v>
      </c>
      <c r="K36" s="1635" t="s">
        <v>3412</v>
      </c>
      <c r="L36" s="1991">
        <v>8.9999999999999993E-3</v>
      </c>
      <c r="M36" s="1992" t="s">
        <v>3412</v>
      </c>
      <c r="N36" s="1991">
        <v>1E-3</v>
      </c>
      <c r="O36" s="1992" t="s">
        <v>3412</v>
      </c>
      <c r="P36" s="1991">
        <v>3.3000000000000002E-2</v>
      </c>
      <c r="Q36" s="1992" t="s">
        <v>5472</v>
      </c>
      <c r="R36" s="1991">
        <v>1.2E-2</v>
      </c>
      <c r="S36" s="1992" t="s">
        <v>3412</v>
      </c>
    </row>
    <row r="37" spans="1:22" ht="16.5" customHeight="1">
      <c r="A37" s="4121"/>
      <c r="B37" s="47" t="s">
        <v>5478</v>
      </c>
      <c r="C37" s="1736" t="str">
        <f>Q32</f>
        <v>×</v>
      </c>
      <c r="D37" s="1736" t="str">
        <f>Q33</f>
        <v>×</v>
      </c>
      <c r="E37" s="1736" t="str">
        <f>Q34</f>
        <v>×</v>
      </c>
      <c r="F37" s="1736" t="str">
        <f>Q35</f>
        <v>×</v>
      </c>
      <c r="G37" s="1736" t="str">
        <f>Q36</f>
        <v>×</v>
      </c>
    </row>
    <row r="38" spans="1:22" s="2" customFormat="1" ht="16.5" customHeight="1">
      <c r="A38" s="4120" t="s">
        <v>5477</v>
      </c>
      <c r="B38" s="30" t="s">
        <v>5480</v>
      </c>
      <c r="C38" s="1734">
        <f>R32</f>
        <v>0.01</v>
      </c>
      <c r="D38" s="1734">
        <f>R33</f>
        <v>1.2E-2</v>
      </c>
      <c r="E38" s="1734">
        <f>R34</f>
        <v>1.0999999999999999E-2</v>
      </c>
      <c r="F38" s="1734">
        <f>R35</f>
        <v>1.0999999999999999E-2</v>
      </c>
      <c r="G38" s="1734">
        <f>R36</f>
        <v>1.2E-2</v>
      </c>
      <c r="H38" s="169"/>
      <c r="I38" s="1193"/>
      <c r="J38" s="1193"/>
      <c r="K38" s="1193"/>
      <c r="L38" s="1193"/>
      <c r="M38" s="1193"/>
      <c r="N38" s="1193"/>
      <c r="O38" s="1193"/>
      <c r="P38" s="1193"/>
      <c r="Q38" s="1193"/>
      <c r="R38" s="1193"/>
      <c r="S38" s="1193"/>
      <c r="T38" s="1193"/>
      <c r="U38" s="1193"/>
    </row>
    <row r="39" spans="1:22" ht="16.5" customHeight="1">
      <c r="A39" s="4121"/>
      <c r="B39" s="47" t="s">
        <v>5478</v>
      </c>
      <c r="C39" s="1736" t="str">
        <f>S32</f>
        <v>〇</v>
      </c>
      <c r="D39" s="1736" t="str">
        <f>S33</f>
        <v>〇</v>
      </c>
      <c r="E39" s="1736" t="str">
        <f>S34</f>
        <v>〇</v>
      </c>
      <c r="F39" s="1736" t="str">
        <f>S35</f>
        <v>〇</v>
      </c>
      <c r="G39" s="1736" t="str">
        <f>S36</f>
        <v>〇</v>
      </c>
      <c r="H39" s="2"/>
    </row>
    <row r="40" spans="1:22" ht="16.5" customHeight="1">
      <c r="A40" s="38" t="s">
        <v>5474</v>
      </c>
      <c r="B40" s="485"/>
      <c r="C40" s="1676"/>
      <c r="D40" s="1677"/>
      <c r="E40" s="1676"/>
      <c r="F40" s="1676"/>
      <c r="G40" s="1676"/>
    </row>
    <row r="41" spans="1:22" ht="16.5" customHeight="1">
      <c r="A41" s="38" t="s">
        <v>5475</v>
      </c>
      <c r="B41" s="485"/>
      <c r="C41" s="218"/>
      <c r="D41" s="218"/>
      <c r="E41" s="218"/>
      <c r="F41" s="218"/>
      <c r="G41" s="218"/>
    </row>
    <row r="42" spans="1:22" ht="16.5" customHeight="1">
      <c r="A42" s="38" t="s">
        <v>5476</v>
      </c>
      <c r="B42" s="485"/>
      <c r="C42" s="1678"/>
      <c r="D42" s="1679"/>
      <c r="E42" s="1678"/>
      <c r="F42" s="1678"/>
      <c r="G42" s="19" t="s">
        <v>2205</v>
      </c>
    </row>
    <row r="44" spans="1:22" ht="15" customHeight="1">
      <c r="A44" s="21" t="s">
        <v>2287</v>
      </c>
      <c r="B44" s="21"/>
      <c r="C44" s="858" t="s">
        <v>2286</v>
      </c>
      <c r="D44" s="2"/>
      <c r="E44" s="858"/>
      <c r="F44" s="2"/>
      <c r="G44" s="169"/>
      <c r="H44" s="2"/>
    </row>
    <row r="45" spans="1:22" ht="15" customHeight="1">
      <c r="A45" s="34" t="s">
        <v>9104</v>
      </c>
      <c r="B45" s="867" t="s">
        <v>2285</v>
      </c>
      <c r="C45" s="867" t="str">
        <f>I49</f>
        <v>令和3年度</v>
      </c>
      <c r="D45" s="867" t="str">
        <f>I50</f>
        <v>令和4年度</v>
      </c>
      <c r="E45" s="867" t="str">
        <f>I51</f>
        <v>令和5年度</v>
      </c>
      <c r="F45" s="867" t="str">
        <f>I52</f>
        <v>令和6年度</v>
      </c>
      <c r="G45" s="867" t="str">
        <f>I53</f>
        <v>令和7年度</v>
      </c>
      <c r="I45" s="1188" t="s">
        <v>5360</v>
      </c>
      <c r="J45" s="1437"/>
      <c r="K45" s="1189" t="s">
        <v>4618</v>
      </c>
      <c r="L45" s="1525"/>
    </row>
    <row r="46" spans="1:22" ht="15" customHeight="1">
      <c r="A46" s="410" t="s">
        <v>9105</v>
      </c>
      <c r="B46" s="1997" t="str">
        <f>J48</f>
        <v>0.6以下</v>
      </c>
      <c r="C46" s="1738">
        <f>J49</f>
        <v>2.3E-2</v>
      </c>
      <c r="D46" s="1738">
        <f>J50</f>
        <v>2.1000000000000001E-2</v>
      </c>
      <c r="E46" s="1738">
        <f>J51</f>
        <v>1.2999999999999999E-2</v>
      </c>
      <c r="F46" s="1738">
        <f>J52</f>
        <v>1.2999999999999999E-2</v>
      </c>
      <c r="G46" s="1738">
        <f>J53</f>
        <v>1.7999999999999999E-2</v>
      </c>
      <c r="I46" s="1405"/>
      <c r="J46" s="1192"/>
      <c r="K46" s="1189" t="s">
        <v>4619</v>
      </c>
      <c r="L46" s="1460" t="s">
        <v>5358</v>
      </c>
      <c r="M46" s="1874" t="str">
        <f>HYPERLINK("#", "統計表リンク")</f>
        <v>統計表リンク</v>
      </c>
      <c r="S46" s="169"/>
      <c r="T46" s="169"/>
      <c r="U46" s="169"/>
      <c r="V46" s="169"/>
    </row>
    <row r="47" spans="1:22" ht="15" customHeight="1">
      <c r="A47" s="410" t="s">
        <v>2284</v>
      </c>
      <c r="B47" s="1998" t="str">
        <f>K48</f>
        <v>1,000以下</v>
      </c>
      <c r="C47" s="1738">
        <f>K49</f>
        <v>15</v>
      </c>
      <c r="D47" s="1738" t="str">
        <f>K50</f>
        <v>…</v>
      </c>
      <c r="E47" s="1738" t="str">
        <f>K51</f>
        <v>…</v>
      </c>
      <c r="F47" s="1738">
        <f>K52</f>
        <v>0.86</v>
      </c>
      <c r="G47" s="1739" t="str">
        <f>K53</f>
        <v>…</v>
      </c>
      <c r="I47" s="1479" t="s">
        <v>5442</v>
      </c>
      <c r="J47" s="1682" t="s">
        <v>6208</v>
      </c>
      <c r="K47" s="1682" t="s">
        <v>6209</v>
      </c>
      <c r="L47" s="169"/>
      <c r="M47" s="169"/>
      <c r="N47" s="169"/>
      <c r="O47" s="169"/>
      <c r="P47" s="169"/>
      <c r="Q47" s="169"/>
      <c r="S47" s="169"/>
      <c r="T47" s="169"/>
      <c r="U47" s="169"/>
      <c r="V47" s="169"/>
    </row>
    <row r="48" spans="1:22" ht="13" customHeight="1">
      <c r="A48" s="194" t="s">
        <v>5485</v>
      </c>
      <c r="B48" s="6"/>
      <c r="C48" s="364"/>
      <c r="D48" s="1"/>
      <c r="E48" s="5"/>
      <c r="F48" s="169"/>
      <c r="G48" s="6"/>
      <c r="H48" s="870"/>
      <c r="I48" s="1479" t="s">
        <v>7576</v>
      </c>
      <c r="J48" s="1993" t="s">
        <v>7577</v>
      </c>
      <c r="K48" s="1994" t="s">
        <v>7578</v>
      </c>
      <c r="L48" s="169"/>
      <c r="M48" s="169"/>
      <c r="N48" s="169"/>
      <c r="O48" s="169"/>
      <c r="P48" s="169"/>
      <c r="Q48" s="169"/>
      <c r="S48" s="169"/>
      <c r="T48" s="169"/>
      <c r="U48" s="169"/>
      <c r="V48" s="169"/>
    </row>
    <row r="49" spans="1:22" ht="13" customHeight="1">
      <c r="A49" s="11" t="s">
        <v>5486</v>
      </c>
      <c r="B49" s="2"/>
      <c r="C49" s="1"/>
      <c r="D49" s="870"/>
      <c r="E49" s="870"/>
      <c r="F49" s="870"/>
      <c r="G49" s="870"/>
      <c r="H49" s="10"/>
      <c r="I49" s="1635" t="s">
        <v>7394</v>
      </c>
      <c r="J49" s="1994">
        <v>2.3E-2</v>
      </c>
      <c r="K49" s="1994">
        <v>15</v>
      </c>
      <c r="L49" s="169"/>
      <c r="M49" s="169"/>
      <c r="N49" s="169"/>
      <c r="O49" s="169"/>
      <c r="P49" s="169"/>
      <c r="Q49" s="169"/>
      <c r="S49" s="169"/>
      <c r="T49" s="169"/>
      <c r="U49" s="169"/>
      <c r="V49" s="169"/>
    </row>
    <row r="50" spans="1:22" ht="13" customHeight="1">
      <c r="A50" s="11" t="s">
        <v>5487</v>
      </c>
      <c r="B50" s="2"/>
      <c r="C50" s="10"/>
      <c r="D50" s="10"/>
      <c r="E50" s="10"/>
      <c r="F50" s="10"/>
      <c r="G50" s="10"/>
      <c r="H50" s="10"/>
      <c r="I50" s="1635" t="s">
        <v>7395</v>
      </c>
      <c r="J50" s="1994">
        <v>2.1000000000000001E-2</v>
      </c>
      <c r="K50" s="1994" t="s">
        <v>3413</v>
      </c>
      <c r="L50" s="169"/>
      <c r="M50" s="169"/>
      <c r="N50" s="169"/>
      <c r="O50" s="169"/>
      <c r="P50" s="169"/>
      <c r="Q50" s="169"/>
      <c r="S50" s="169"/>
      <c r="T50" s="169"/>
      <c r="U50" s="169"/>
      <c r="V50" s="169"/>
    </row>
    <row r="51" spans="1:22" ht="13" customHeight="1">
      <c r="A51" s="11" t="str">
        <f>I54</f>
        <v>注３：大気の調査地点は鎌倉。</v>
      </c>
      <c r="B51" s="2"/>
      <c r="C51" s="10"/>
      <c r="D51" s="10"/>
      <c r="E51" s="10"/>
      <c r="F51" s="10"/>
      <c r="G51" s="10"/>
      <c r="H51" s="10"/>
      <c r="I51" s="1635" t="s">
        <v>7396</v>
      </c>
      <c r="J51" s="1994">
        <v>1.2999999999999999E-2</v>
      </c>
      <c r="K51" s="1994" t="s">
        <v>3413</v>
      </c>
      <c r="L51" s="169"/>
      <c r="M51" s="169"/>
      <c r="N51" s="169"/>
      <c r="O51" s="169"/>
      <c r="P51" s="169"/>
      <c r="Q51" s="169"/>
      <c r="S51" s="169"/>
      <c r="T51" s="169"/>
      <c r="U51" s="169"/>
      <c r="V51" s="169"/>
    </row>
    <row r="52" spans="1:22" ht="13">
      <c r="A52" s="11" t="str">
        <f>I55</f>
        <v>注４：土壌の調査地点は令和３年度が白鳥、令和６年度が新宿、令和４・５・７年度は調査対象外。</v>
      </c>
      <c r="B52" s="2"/>
      <c r="C52" s="10"/>
      <c r="D52" s="10"/>
      <c r="E52" s="10"/>
      <c r="F52" s="10"/>
      <c r="G52" s="4" t="s">
        <v>2228</v>
      </c>
      <c r="I52" s="1635" t="s">
        <v>7397</v>
      </c>
      <c r="J52" s="1994">
        <v>1.2999999999999999E-2</v>
      </c>
      <c r="K52" s="1994">
        <v>0.86</v>
      </c>
      <c r="L52" s="169"/>
      <c r="M52" s="169"/>
      <c r="N52" s="169"/>
      <c r="O52" s="169"/>
      <c r="P52" s="169"/>
      <c r="Q52" s="169"/>
      <c r="S52" s="169"/>
      <c r="T52" s="169"/>
      <c r="U52" s="169"/>
      <c r="V52" s="169"/>
    </row>
    <row r="53" spans="1:22" ht="13">
      <c r="A53" s="2705" t="s">
        <v>8873</v>
      </c>
      <c r="B53" s="169"/>
      <c r="C53" s="169"/>
      <c r="D53" s="169"/>
      <c r="E53" s="169"/>
      <c r="F53" s="169"/>
      <c r="G53" s="169"/>
      <c r="I53" s="1635" t="s">
        <v>8698</v>
      </c>
      <c r="J53" s="1994">
        <v>1.7999999999999999E-2</v>
      </c>
      <c r="K53" s="1994" t="s">
        <v>3413</v>
      </c>
      <c r="L53" s="169"/>
      <c r="M53" s="169"/>
      <c r="N53" s="169"/>
      <c r="O53" s="169"/>
      <c r="P53" s="169"/>
      <c r="Q53" s="169"/>
      <c r="R53" s="169"/>
      <c r="S53" s="169"/>
      <c r="T53" s="169"/>
      <c r="U53" s="169"/>
      <c r="V53" s="169"/>
    </row>
    <row r="54" spans="1:22" ht="18" customHeight="1">
      <c r="I54" s="1579" t="s">
        <v>9051</v>
      </c>
      <c r="M54" s="169"/>
      <c r="N54" s="169"/>
      <c r="O54" s="169"/>
      <c r="P54" s="169"/>
      <c r="Q54" s="169"/>
      <c r="S54" s="169"/>
      <c r="T54" s="169"/>
      <c r="U54" s="169"/>
      <c r="V54" s="169"/>
    </row>
    <row r="55" spans="1:22" ht="18" customHeight="1">
      <c r="I55" s="1579" t="s">
        <v>9138</v>
      </c>
      <c r="J55" s="169"/>
      <c r="K55" s="169"/>
      <c r="L55" s="169"/>
      <c r="M55" s="169"/>
      <c r="N55" s="169"/>
      <c r="O55" s="169"/>
      <c r="P55" s="169"/>
      <c r="Q55" s="169"/>
    </row>
    <row r="56" spans="1:22" ht="18" customHeight="1">
      <c r="I56" s="169"/>
      <c r="J56" s="169"/>
      <c r="K56" s="169"/>
      <c r="L56" s="169"/>
      <c r="M56" s="169"/>
      <c r="N56" s="169"/>
      <c r="O56" s="169"/>
      <c r="P56" s="169"/>
      <c r="Q56" s="169"/>
      <c r="U56" s="2"/>
      <c r="V56" s="169"/>
    </row>
    <row r="57" spans="1:22" ht="18" customHeight="1">
      <c r="I57" s="169"/>
      <c r="J57" s="169"/>
      <c r="K57" s="169"/>
      <c r="L57" s="169"/>
      <c r="M57" s="169"/>
      <c r="N57" s="169"/>
      <c r="O57" s="169"/>
      <c r="P57" s="169"/>
      <c r="Q57" s="169"/>
      <c r="U57" s="2"/>
      <c r="V57" s="169"/>
    </row>
    <row r="58" spans="1:22" ht="18" customHeight="1">
      <c r="I58" s="169"/>
      <c r="J58" s="169"/>
      <c r="K58" s="169"/>
      <c r="L58" s="169"/>
      <c r="M58" s="169"/>
      <c r="N58" s="169"/>
      <c r="O58" s="169"/>
      <c r="P58" s="169"/>
      <c r="Q58" s="169"/>
      <c r="U58" s="2"/>
      <c r="V58" s="169"/>
    </row>
    <row r="59" spans="1:22" ht="18" customHeight="1">
      <c r="I59" s="169"/>
      <c r="J59" s="169"/>
      <c r="K59" s="169"/>
      <c r="L59" s="169"/>
      <c r="M59" s="169"/>
      <c r="N59" s="169"/>
      <c r="O59" s="169"/>
      <c r="P59" s="169"/>
      <c r="Q59" s="169"/>
      <c r="U59" s="2"/>
      <c r="V59" s="169"/>
    </row>
    <row r="60" spans="1:22" ht="18" customHeight="1">
      <c r="I60" s="169"/>
      <c r="J60" s="169"/>
      <c r="K60" s="169"/>
      <c r="L60" s="169"/>
      <c r="M60" s="169"/>
      <c r="N60" s="169"/>
      <c r="O60" s="169"/>
      <c r="P60" s="169"/>
      <c r="Q60" s="169"/>
      <c r="U60" s="2"/>
      <c r="V60" s="169"/>
    </row>
    <row r="61" spans="1:22" ht="18" customHeight="1">
      <c r="I61" s="169"/>
      <c r="J61" s="169"/>
      <c r="K61" s="169"/>
      <c r="L61" s="169"/>
      <c r="M61" s="169"/>
      <c r="N61" s="169"/>
      <c r="O61" s="169"/>
      <c r="P61" s="169"/>
      <c r="Q61" s="169"/>
      <c r="U61" s="2"/>
      <c r="V61" s="169"/>
    </row>
    <row r="62" spans="1:22" ht="18" customHeight="1">
      <c r="I62" s="169"/>
      <c r="J62" s="169"/>
      <c r="K62" s="169"/>
      <c r="L62" s="169"/>
      <c r="M62" s="169"/>
      <c r="N62" s="169"/>
      <c r="O62" s="169"/>
      <c r="P62" s="169"/>
      <c r="Q62" s="169"/>
      <c r="U62" s="2"/>
      <c r="V62" s="169"/>
    </row>
    <row r="63" spans="1:22" ht="18" customHeight="1">
      <c r="I63" s="169"/>
      <c r="J63" s="169"/>
      <c r="K63" s="169"/>
      <c r="L63" s="169"/>
      <c r="M63" s="169"/>
      <c r="N63" s="169"/>
      <c r="O63" s="169"/>
      <c r="P63" s="169"/>
      <c r="Q63" s="169"/>
      <c r="R63" s="169"/>
    </row>
  </sheetData>
  <sheetProtection algorithmName="SHA-512" hashValue="Pgwlbi0oQ5fcCrzI2AUnI38Dhy054ibqZ6Pf6pFSMzIn/Cy3DkWQ8uWEf2e73wJ2fnjXuy+OqjjbUDhJSGxU6Q==" saltValue="/42RVJT6K6ROejnJvX9dng==" spinCount="100000" sheet="1" objects="1" scenarios="1"/>
  <customSheetViews>
    <customSheetView guid="{0048CC1A-5574-4F72-829A-CCCEAA565538}" showPageBreaks="1" fitToPage="1" printArea="1" view="pageBreakPreview">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s>
  <mergeCells count="31">
    <mergeCell ref="A38:A39"/>
    <mergeCell ref="A36:A37"/>
    <mergeCell ref="A34:A35"/>
    <mergeCell ref="A32:A33"/>
    <mergeCell ref="A30:A31"/>
    <mergeCell ref="A21:B21"/>
    <mergeCell ref="A22:B22"/>
    <mergeCell ref="A29:B29"/>
    <mergeCell ref="A23:B23"/>
    <mergeCell ref="A24:B24"/>
    <mergeCell ref="A14:B14"/>
    <mergeCell ref="A15:B15"/>
    <mergeCell ref="A16:B16"/>
    <mergeCell ref="A17:B17"/>
    <mergeCell ref="A20:B20"/>
    <mergeCell ref="A1:D1"/>
    <mergeCell ref="A2:D2"/>
    <mergeCell ref="R30:S30"/>
    <mergeCell ref="P30:Q30"/>
    <mergeCell ref="N30:O30"/>
    <mergeCell ref="L30:M30"/>
    <mergeCell ref="J30:K30"/>
    <mergeCell ref="A25:B25"/>
    <mergeCell ref="A6:B6"/>
    <mergeCell ref="A7:B7"/>
    <mergeCell ref="A8:B8"/>
    <mergeCell ref="A9:B9"/>
    <mergeCell ref="A10:B10"/>
    <mergeCell ref="A11:B11"/>
    <mergeCell ref="A12:B12"/>
    <mergeCell ref="A13:B13"/>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AA64"/>
  <sheetViews>
    <sheetView view="pageBreakPreview" zoomScaleNormal="100" zoomScaleSheetLayoutView="100" workbookViewId="0">
      <selection activeCell="X9" sqref="X9"/>
    </sheetView>
  </sheetViews>
  <sheetFormatPr defaultColWidth="9" defaultRowHeight="18" customHeight="1"/>
  <cols>
    <col min="1" max="1" width="2.58203125" style="169" customWidth="1"/>
    <col min="2" max="2" width="10.58203125" style="169" customWidth="1"/>
    <col min="3" max="3" width="10.25" style="169" customWidth="1"/>
    <col min="4" max="14" width="6.08203125" style="169" customWidth="1"/>
    <col min="15" max="15" width="5.1640625" style="169" customWidth="1"/>
    <col min="16" max="22" width="10.58203125" style="169" hidden="1" customWidth="1"/>
    <col min="23" max="27" width="9" style="169" hidden="1" customWidth="1"/>
    <col min="28" max="16384" width="9" style="169"/>
  </cols>
  <sheetData>
    <row r="1" spans="1:26" s="18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c r="Z1" s="1182"/>
    </row>
    <row r="2" spans="1:26"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c r="Z2" s="1182"/>
    </row>
    <row r="3" spans="1:26" ht="16" customHeight="1">
      <c r="A3" s="21" t="s">
        <v>4536</v>
      </c>
      <c r="B3" s="21"/>
      <c r="C3" s="2"/>
      <c r="N3" s="372" t="str">
        <f>S3</f>
        <v>（各年度4月平均値）</v>
      </c>
      <c r="P3" s="1188" t="s">
        <v>5359</v>
      </c>
      <c r="Q3" s="1437"/>
      <c r="R3" s="1189" t="s">
        <v>4618</v>
      </c>
      <c r="S3" s="1525" t="s">
        <v>4537</v>
      </c>
      <c r="W3" s="11"/>
    </row>
    <row r="4" spans="1:26" ht="25" customHeight="1">
      <c r="A4" s="4140"/>
      <c r="B4" s="4140"/>
      <c r="C4" s="4140"/>
      <c r="D4" s="4155" t="s">
        <v>7770</v>
      </c>
      <c r="E4" s="4155"/>
      <c r="F4" s="12" t="s">
        <v>6230</v>
      </c>
      <c r="G4" s="12" t="s">
        <v>6231</v>
      </c>
      <c r="H4" s="12" t="s">
        <v>6232</v>
      </c>
      <c r="I4" s="12" t="s">
        <v>6233</v>
      </c>
      <c r="J4" s="12" t="s">
        <v>6234</v>
      </c>
      <c r="K4" s="12" t="s">
        <v>6235</v>
      </c>
      <c r="L4" s="12" t="s">
        <v>6176</v>
      </c>
      <c r="M4" s="12" t="s">
        <v>5627</v>
      </c>
      <c r="N4" s="12" t="s">
        <v>6755</v>
      </c>
      <c r="P4" s="1405"/>
      <c r="Q4" s="1192"/>
      <c r="R4" s="1189" t="s">
        <v>4619</v>
      </c>
      <c r="S4" s="1460" t="s">
        <v>5361</v>
      </c>
      <c r="T4" s="1755" t="str">
        <f>HYPERLINK("#", "統計表リンク")</f>
        <v>統計表リンク</v>
      </c>
      <c r="W4" s="11"/>
    </row>
    <row r="5" spans="1:26" ht="18" customHeight="1">
      <c r="A5" s="3259" t="s">
        <v>5497</v>
      </c>
      <c r="B5" s="4154"/>
      <c r="C5" s="1747" t="s">
        <v>5498</v>
      </c>
      <c r="D5" s="4157" t="s">
        <v>5488</v>
      </c>
      <c r="E5" s="4157"/>
      <c r="F5" s="1741">
        <v>0.17</v>
      </c>
      <c r="G5" s="536">
        <v>0.16</v>
      </c>
      <c r="H5" s="1741">
        <v>0.1</v>
      </c>
      <c r="I5" s="1741">
        <v>0.08</v>
      </c>
      <c r="J5" s="1741">
        <v>7.0000000000000007E-2</v>
      </c>
      <c r="K5" s="1741">
        <v>0.06</v>
      </c>
      <c r="L5" s="1741">
        <v>0.06</v>
      </c>
      <c r="M5" s="1741">
        <v>0.05</v>
      </c>
      <c r="N5" s="1741">
        <v>0.05</v>
      </c>
    </row>
    <row r="6" spans="1:26" ht="12" customHeight="1">
      <c r="A6" s="1740"/>
      <c r="B6" s="1740"/>
      <c r="C6" s="1740"/>
      <c r="D6" s="1744"/>
      <c r="E6" s="1745"/>
      <c r="F6" s="2067"/>
      <c r="G6" s="1742"/>
      <c r="H6" s="1742"/>
      <c r="I6" s="1742"/>
      <c r="J6" s="1742"/>
      <c r="K6" s="1742"/>
      <c r="L6" s="1742"/>
      <c r="M6" s="1742"/>
      <c r="N6" s="1742"/>
    </row>
    <row r="7" spans="1:26" ht="25" customHeight="1">
      <c r="A7" s="4145"/>
      <c r="B7" s="4146"/>
      <c r="C7" s="4147"/>
      <c r="D7" s="12" t="s">
        <v>7828</v>
      </c>
      <c r="E7" s="1743" t="s">
        <v>6192</v>
      </c>
      <c r="F7" s="1743" t="s">
        <v>6713</v>
      </c>
      <c r="G7" s="12" t="s">
        <v>6951</v>
      </c>
      <c r="H7" s="12" t="s">
        <v>7572</v>
      </c>
      <c r="I7" s="12" t="s">
        <v>8971</v>
      </c>
      <c r="J7" s="533"/>
      <c r="K7" s="533"/>
      <c r="L7" s="533"/>
      <c r="M7" s="533"/>
      <c r="N7" s="533"/>
    </row>
    <row r="8" spans="1:26" ht="18" customHeight="1">
      <c r="A8" s="3259" t="s">
        <v>5497</v>
      </c>
      <c r="B8" s="4154"/>
      <c r="C8" s="1747" t="s">
        <v>5498</v>
      </c>
      <c r="D8" s="1395">
        <v>0.05</v>
      </c>
      <c r="E8" s="1395">
        <v>0.06</v>
      </c>
      <c r="F8" s="1395">
        <v>0.06</v>
      </c>
      <c r="G8" s="1395">
        <v>0.05</v>
      </c>
      <c r="H8" s="1395">
        <v>0.06</v>
      </c>
      <c r="I8" s="1395">
        <v>7.0000000000000007E-2</v>
      </c>
      <c r="J8" s="2520" t="s">
        <v>6533</v>
      </c>
      <c r="K8" s="1737"/>
      <c r="L8" s="1737"/>
      <c r="M8" s="1737"/>
      <c r="N8" s="1737"/>
    </row>
    <row r="9" spans="1:26" ht="16" customHeight="1">
      <c r="A9" s="194" t="s">
        <v>5499</v>
      </c>
      <c r="B9" s="1377"/>
      <c r="C9" s="1377"/>
      <c r="D9" s="1378"/>
      <c r="E9" s="879"/>
      <c r="F9" s="879"/>
      <c r="G9" s="879"/>
      <c r="H9" s="879"/>
      <c r="I9" s="879"/>
    </row>
    <row r="10" spans="1:26" ht="16" customHeight="1">
      <c r="A10" s="194" t="s">
        <v>5489</v>
      </c>
      <c r="B10" s="1"/>
      <c r="I10" s="372"/>
    </row>
    <row r="11" spans="1:26" ht="16" customHeight="1">
      <c r="A11" s="194" t="s">
        <v>9082</v>
      </c>
      <c r="B11" s="1"/>
      <c r="I11" s="372"/>
    </row>
    <row r="12" spans="1:26" ht="16" customHeight="1">
      <c r="A12" s="194" t="s">
        <v>7771</v>
      </c>
      <c r="B12" s="1"/>
      <c r="I12" s="372"/>
    </row>
    <row r="13" spans="1:26" ht="16" customHeight="1">
      <c r="A13" s="1"/>
      <c r="B13" s="1"/>
      <c r="N13" s="361"/>
    </row>
    <row r="14" spans="1:26" ht="16" customHeight="1">
      <c r="A14" s="21" t="s">
        <v>2283</v>
      </c>
      <c r="B14" s="21"/>
      <c r="C14" s="2"/>
      <c r="D14" s="2"/>
      <c r="E14" s="2"/>
      <c r="F14" s="2"/>
      <c r="G14" s="2"/>
      <c r="H14" s="2"/>
      <c r="I14" s="2"/>
      <c r="J14" s="2"/>
      <c r="K14" s="2"/>
      <c r="L14" s="2"/>
      <c r="O14" s="171"/>
      <c r="P14" s="1188" t="s">
        <v>5362</v>
      </c>
      <c r="Q14" s="1437"/>
      <c r="R14" s="1189" t="s">
        <v>4618</v>
      </c>
      <c r="S14" s="1525"/>
    </row>
    <row r="15" spans="1:26" ht="16" customHeight="1">
      <c r="A15" s="98" t="s">
        <v>2282</v>
      </c>
      <c r="B15" s="98"/>
      <c r="D15" s="2"/>
      <c r="E15" s="2"/>
      <c r="F15" s="2" t="s">
        <v>2281</v>
      </c>
      <c r="G15" s="2"/>
      <c r="H15" s="2"/>
      <c r="I15" s="2"/>
      <c r="J15" s="2"/>
      <c r="K15" s="2"/>
      <c r="L15" s="2"/>
      <c r="M15" s="4"/>
      <c r="N15" s="372"/>
      <c r="O15" s="171"/>
      <c r="P15" s="1405"/>
      <c r="Q15" s="1192"/>
      <c r="R15" s="1189" t="s">
        <v>4619</v>
      </c>
      <c r="S15" s="1460" t="s">
        <v>5363</v>
      </c>
      <c r="T15" s="1755" t="str">
        <f>HYPERLINK("#", "統計表リンク")</f>
        <v>統計表リンク</v>
      </c>
    </row>
    <row r="16" spans="1:26" ht="16" customHeight="1">
      <c r="A16" s="4135" t="s">
        <v>2280</v>
      </c>
      <c r="B16" s="4136"/>
      <c r="C16" s="4137"/>
      <c r="D16" s="32" t="s">
        <v>2214</v>
      </c>
      <c r="E16" s="4153" t="str">
        <f>S16</f>
        <v>令和3年度</v>
      </c>
      <c r="F16" s="4153"/>
      <c r="G16" s="4153" t="str">
        <f>T16</f>
        <v>令和4年度</v>
      </c>
      <c r="H16" s="4153"/>
      <c r="I16" s="4153" t="str">
        <f>U16</f>
        <v>令和5年度</v>
      </c>
      <c r="J16" s="4153"/>
      <c r="K16" s="4153" t="str">
        <f>V16</f>
        <v>令和6年度</v>
      </c>
      <c r="L16" s="4153"/>
      <c r="M16" s="4153" t="str">
        <f>W16</f>
        <v>令和7年度</v>
      </c>
      <c r="N16" s="4153"/>
      <c r="O16" s="171"/>
      <c r="P16" s="1999" t="s">
        <v>6210</v>
      </c>
      <c r="Q16" s="1999"/>
      <c r="R16" s="1300" t="s">
        <v>6211</v>
      </c>
      <c r="S16" s="2001" t="s">
        <v>8972</v>
      </c>
      <c r="T16" s="2001" t="s">
        <v>8973</v>
      </c>
      <c r="U16" s="2001" t="s">
        <v>8974</v>
      </c>
      <c r="V16" s="2001" t="s">
        <v>8975</v>
      </c>
      <c r="W16" s="2001" t="s">
        <v>8976</v>
      </c>
    </row>
    <row r="17" spans="1:23" ht="16" customHeight="1">
      <c r="A17" s="4141" t="s">
        <v>2279</v>
      </c>
      <c r="B17" s="4142"/>
      <c r="C17" s="865" t="s">
        <v>2278</v>
      </c>
      <c r="D17" s="32" t="s">
        <v>2277</v>
      </c>
      <c r="E17" s="4156">
        <f>S17</f>
        <v>1.1000000000000001</v>
      </c>
      <c r="F17" s="4156"/>
      <c r="G17" s="4148">
        <f>T17</f>
        <v>1.1000000000000001</v>
      </c>
      <c r="H17" s="4149"/>
      <c r="I17" s="4148">
        <f>U17</f>
        <v>1.3</v>
      </c>
      <c r="J17" s="4149"/>
      <c r="K17" s="4148">
        <f>V17</f>
        <v>1.1000000000000001</v>
      </c>
      <c r="L17" s="4149"/>
      <c r="M17" s="4148">
        <f>W17</f>
        <v>1.3</v>
      </c>
      <c r="N17" s="4149"/>
      <c r="O17" s="171"/>
      <c r="P17" s="1999" t="s">
        <v>6212</v>
      </c>
      <c r="Q17" s="1999" t="s">
        <v>6213</v>
      </c>
      <c r="R17" s="1300" t="s">
        <v>6214</v>
      </c>
      <c r="S17" s="2002">
        <v>1.1000000000000001</v>
      </c>
      <c r="T17" s="2002">
        <v>1.1000000000000001</v>
      </c>
      <c r="U17" s="2002">
        <v>1.3</v>
      </c>
      <c r="V17" s="2002">
        <v>1.1000000000000001</v>
      </c>
      <c r="W17" s="2002">
        <v>1.3</v>
      </c>
    </row>
    <row r="18" spans="1:23" ht="16" customHeight="1">
      <c r="A18" s="4143" t="s">
        <v>2276</v>
      </c>
      <c r="B18" s="4144"/>
      <c r="C18" s="868" t="s">
        <v>2275</v>
      </c>
      <c r="D18" s="867" t="s">
        <v>2264</v>
      </c>
      <c r="E18" s="4156">
        <f t="shared" ref="E18:E21" si="0">S18</f>
        <v>3.2</v>
      </c>
      <c r="F18" s="4156"/>
      <c r="G18" s="4148">
        <f t="shared" ref="G18:G21" si="1">T18</f>
        <v>2.9</v>
      </c>
      <c r="H18" s="4149"/>
      <c r="I18" s="4148">
        <f t="shared" ref="I18:I21" si="2">U18</f>
        <v>3.2</v>
      </c>
      <c r="J18" s="4149"/>
      <c r="K18" s="4148">
        <f t="shared" ref="K18:K21" si="3">V18</f>
        <v>3.6</v>
      </c>
      <c r="L18" s="4149"/>
      <c r="M18" s="4148" t="str">
        <f t="shared" ref="M18:M21" si="4">W18</f>
        <v>…</v>
      </c>
      <c r="N18" s="4149"/>
      <c r="O18" s="171"/>
      <c r="P18" s="1999" t="s">
        <v>6215</v>
      </c>
      <c r="Q18" s="1999" t="s">
        <v>6216</v>
      </c>
      <c r="R18" s="1300" t="s">
        <v>6217</v>
      </c>
      <c r="S18" s="2002">
        <v>3.2</v>
      </c>
      <c r="T18" s="2002">
        <v>2.9</v>
      </c>
      <c r="U18" s="2002">
        <v>3.2</v>
      </c>
      <c r="V18" s="2002">
        <v>3.6</v>
      </c>
      <c r="W18" s="2002" t="s">
        <v>3413</v>
      </c>
    </row>
    <row r="19" spans="1:23" ht="16" customHeight="1">
      <c r="A19" s="4138"/>
      <c r="B19" s="4139"/>
      <c r="C19" s="862" t="s">
        <v>2274</v>
      </c>
      <c r="D19" s="869" t="s">
        <v>2264</v>
      </c>
      <c r="E19" s="4156">
        <f t="shared" si="0"/>
        <v>2.7</v>
      </c>
      <c r="F19" s="4156"/>
      <c r="G19" s="4148">
        <f t="shared" si="1"/>
        <v>2.7</v>
      </c>
      <c r="H19" s="4149"/>
      <c r="I19" s="4148">
        <f t="shared" si="2"/>
        <v>3.1</v>
      </c>
      <c r="J19" s="4149"/>
      <c r="K19" s="4148">
        <f t="shared" si="3"/>
        <v>4</v>
      </c>
      <c r="L19" s="4149"/>
      <c r="M19" s="4148" t="str">
        <f t="shared" si="4"/>
        <v>…</v>
      </c>
      <c r="N19" s="4149"/>
      <c r="O19" s="171"/>
      <c r="P19" s="1999"/>
      <c r="Q19" s="1999" t="s">
        <v>6218</v>
      </c>
      <c r="R19" s="2000" t="s">
        <v>6217</v>
      </c>
      <c r="S19" s="2002">
        <v>2.7</v>
      </c>
      <c r="T19" s="2002">
        <v>2.7</v>
      </c>
      <c r="U19" s="2002">
        <v>3.1</v>
      </c>
      <c r="V19" s="2002">
        <v>4</v>
      </c>
      <c r="W19" s="2002" t="s">
        <v>3413</v>
      </c>
    </row>
    <row r="20" spans="1:23" ht="16" customHeight="1">
      <c r="A20" s="4133"/>
      <c r="B20" s="4134"/>
      <c r="C20" s="860" t="s">
        <v>2273</v>
      </c>
      <c r="D20" s="866" t="s">
        <v>2264</v>
      </c>
      <c r="E20" s="4156">
        <f t="shared" si="0"/>
        <v>1.9</v>
      </c>
      <c r="F20" s="4156"/>
      <c r="G20" s="4148">
        <f t="shared" si="1"/>
        <v>1.6</v>
      </c>
      <c r="H20" s="4149"/>
      <c r="I20" s="4148">
        <f t="shared" si="2"/>
        <v>2</v>
      </c>
      <c r="J20" s="4149"/>
      <c r="K20" s="4148">
        <f t="shared" si="3"/>
        <v>2.1</v>
      </c>
      <c r="L20" s="4149"/>
      <c r="M20" s="4148" t="str">
        <f t="shared" si="4"/>
        <v>…</v>
      </c>
      <c r="N20" s="4149"/>
      <c r="O20" s="171"/>
      <c r="P20" s="1999"/>
      <c r="Q20" s="1999" t="s">
        <v>2053</v>
      </c>
      <c r="R20" s="1300" t="s">
        <v>6217</v>
      </c>
      <c r="S20" s="2002">
        <v>1.9</v>
      </c>
      <c r="T20" s="2002">
        <v>1.6</v>
      </c>
      <c r="U20" s="2002">
        <v>2</v>
      </c>
      <c r="V20" s="2002">
        <v>2.1</v>
      </c>
      <c r="W20" s="2002" t="s">
        <v>3413</v>
      </c>
    </row>
    <row r="21" spans="1:23" ht="16" customHeight="1">
      <c r="A21" s="4141" t="s">
        <v>2272</v>
      </c>
      <c r="B21" s="4142"/>
      <c r="C21" s="865" t="s">
        <v>2271</v>
      </c>
      <c r="D21" s="32" t="s">
        <v>2264</v>
      </c>
      <c r="E21" s="4156">
        <f t="shared" si="0"/>
        <v>3.1</v>
      </c>
      <c r="F21" s="4156"/>
      <c r="G21" s="4148">
        <f t="shared" si="1"/>
        <v>2.4</v>
      </c>
      <c r="H21" s="4149"/>
      <c r="I21" s="4148">
        <f t="shared" si="2"/>
        <v>3.1</v>
      </c>
      <c r="J21" s="4149"/>
      <c r="K21" s="4148">
        <f t="shared" si="3"/>
        <v>2.2999999999999998</v>
      </c>
      <c r="L21" s="4149"/>
      <c r="M21" s="4148">
        <f t="shared" si="4"/>
        <v>3</v>
      </c>
      <c r="N21" s="4149"/>
      <c r="O21" s="171"/>
      <c r="P21" s="1999" t="s">
        <v>6219</v>
      </c>
      <c r="Q21" s="1999" t="s">
        <v>6220</v>
      </c>
      <c r="R21" s="1300" t="s">
        <v>6217</v>
      </c>
      <c r="S21" s="2002">
        <v>3.1</v>
      </c>
      <c r="T21" s="2002">
        <v>2.4</v>
      </c>
      <c r="U21" s="2002">
        <v>3.1</v>
      </c>
      <c r="V21" s="2002">
        <v>2.2999999999999998</v>
      </c>
      <c r="W21" s="2002">
        <v>3</v>
      </c>
    </row>
    <row r="22" spans="1:23" ht="16" customHeight="1">
      <c r="A22" s="4143" t="s">
        <v>2270</v>
      </c>
      <c r="B22" s="4144"/>
      <c r="C22" s="860" t="s">
        <v>2269</v>
      </c>
      <c r="D22" s="866" t="s">
        <v>2264</v>
      </c>
      <c r="E22" s="4156">
        <f t="shared" ref="E22:E27" si="5">S22</f>
        <v>2.4</v>
      </c>
      <c r="F22" s="4156"/>
      <c r="G22" s="4148">
        <f t="shared" ref="G22:G27" si="6">T22</f>
        <v>2.4</v>
      </c>
      <c r="H22" s="4149"/>
      <c r="I22" s="4148">
        <f t="shared" ref="I22:I27" si="7">U22</f>
        <v>2</v>
      </c>
      <c r="J22" s="4149"/>
      <c r="K22" s="4148">
        <f t="shared" ref="K22:K27" si="8">V22</f>
        <v>2.4</v>
      </c>
      <c r="L22" s="4149"/>
      <c r="M22" s="4148">
        <f t="shared" ref="M22:M27" si="9">W22</f>
        <v>2.6</v>
      </c>
      <c r="N22" s="4149"/>
      <c r="O22" s="171"/>
      <c r="P22" s="1999" t="s">
        <v>6221</v>
      </c>
      <c r="Q22" s="1999" t="s">
        <v>6222</v>
      </c>
      <c r="R22" s="1300" t="s">
        <v>6217</v>
      </c>
      <c r="S22" s="2002">
        <v>2.4</v>
      </c>
      <c r="T22" s="2002">
        <v>2.4</v>
      </c>
      <c r="U22" s="2002">
        <v>2</v>
      </c>
      <c r="V22" s="2002">
        <v>2.4</v>
      </c>
      <c r="W22" s="2002">
        <v>2.6</v>
      </c>
    </row>
    <row r="23" spans="1:23" ht="16" customHeight="1">
      <c r="A23" s="4141" t="s">
        <v>2268</v>
      </c>
      <c r="B23" s="4142"/>
      <c r="C23" s="865" t="s">
        <v>2267</v>
      </c>
      <c r="D23" s="32" t="s">
        <v>2264</v>
      </c>
      <c r="E23" s="4156">
        <f t="shared" si="5"/>
        <v>1.4</v>
      </c>
      <c r="F23" s="4156"/>
      <c r="G23" s="4148">
        <f t="shared" si="6"/>
        <v>1.3</v>
      </c>
      <c r="H23" s="4149"/>
      <c r="I23" s="4148">
        <f t="shared" si="7"/>
        <v>2.8</v>
      </c>
      <c r="J23" s="4149"/>
      <c r="K23" s="4148">
        <f t="shared" si="8"/>
        <v>2.5</v>
      </c>
      <c r="L23" s="4149"/>
      <c r="M23" s="4148" t="str">
        <f t="shared" si="9"/>
        <v>…</v>
      </c>
      <c r="N23" s="4149"/>
      <c r="O23" s="171"/>
      <c r="P23" s="1999" t="s">
        <v>6223</v>
      </c>
      <c r="Q23" s="1999" t="s">
        <v>1944</v>
      </c>
      <c r="R23" s="1300" t="s">
        <v>6217</v>
      </c>
      <c r="S23" s="2002">
        <v>1.4</v>
      </c>
      <c r="T23" s="2002">
        <v>1.3</v>
      </c>
      <c r="U23" s="2002">
        <v>2.8</v>
      </c>
      <c r="V23" s="2002">
        <v>2.5</v>
      </c>
      <c r="W23" s="2002" t="s">
        <v>3413</v>
      </c>
    </row>
    <row r="24" spans="1:23" ht="16" customHeight="1">
      <c r="A24" s="4141" t="s">
        <v>2266</v>
      </c>
      <c r="B24" s="4142"/>
      <c r="C24" s="865" t="s">
        <v>2265</v>
      </c>
      <c r="D24" s="32" t="s">
        <v>2264</v>
      </c>
      <c r="E24" s="4156">
        <f t="shared" si="5"/>
        <v>4.0999999999999996</v>
      </c>
      <c r="F24" s="4156"/>
      <c r="G24" s="4148">
        <f t="shared" si="6"/>
        <v>3.5</v>
      </c>
      <c r="H24" s="4149"/>
      <c r="I24" s="4148">
        <f t="shared" si="7"/>
        <v>4</v>
      </c>
      <c r="J24" s="4149"/>
      <c r="K24" s="4148">
        <f t="shared" si="8"/>
        <v>4.3</v>
      </c>
      <c r="L24" s="4149"/>
      <c r="M24" s="4148" t="str">
        <f t="shared" si="9"/>
        <v>…</v>
      </c>
      <c r="N24" s="4149"/>
      <c r="O24" s="171"/>
      <c r="P24" s="1999" t="s">
        <v>6224</v>
      </c>
      <c r="Q24" s="1999" t="s">
        <v>6225</v>
      </c>
      <c r="R24" s="1300" t="s">
        <v>6217</v>
      </c>
      <c r="S24" s="2002">
        <v>4.0999999999999996</v>
      </c>
      <c r="T24" s="2002">
        <v>3.5</v>
      </c>
      <c r="U24" s="2002">
        <v>4</v>
      </c>
      <c r="V24" s="2002">
        <v>4.3</v>
      </c>
      <c r="W24" s="2002" t="s">
        <v>3413</v>
      </c>
    </row>
    <row r="25" spans="1:23" ht="16" customHeight="1">
      <c r="A25" s="4143" t="s">
        <v>2263</v>
      </c>
      <c r="B25" s="4144"/>
      <c r="C25" s="864" t="s">
        <v>2262</v>
      </c>
      <c r="D25" s="863" t="s">
        <v>3386</v>
      </c>
      <c r="E25" s="4156">
        <f t="shared" si="5"/>
        <v>4</v>
      </c>
      <c r="F25" s="4156"/>
      <c r="G25" s="4148">
        <f t="shared" si="6"/>
        <v>4.2</v>
      </c>
      <c r="H25" s="4149"/>
      <c r="I25" s="4148">
        <f t="shared" si="7"/>
        <v>3.4</v>
      </c>
      <c r="J25" s="4149"/>
      <c r="K25" s="4148">
        <f t="shared" si="8"/>
        <v>3.7</v>
      </c>
      <c r="L25" s="4149"/>
      <c r="M25" s="4148">
        <f t="shared" si="9"/>
        <v>2.9</v>
      </c>
      <c r="N25" s="4149"/>
      <c r="O25" s="171"/>
      <c r="P25" s="1999" t="s">
        <v>6226</v>
      </c>
      <c r="Q25" s="1999" t="s">
        <v>6227</v>
      </c>
      <c r="R25" s="1300" t="s">
        <v>4191</v>
      </c>
      <c r="S25" s="2002">
        <v>4</v>
      </c>
      <c r="T25" s="2002">
        <v>4.2</v>
      </c>
      <c r="U25" s="2002">
        <v>3.4</v>
      </c>
      <c r="V25" s="2002">
        <v>3.7</v>
      </c>
      <c r="W25" s="2002">
        <v>2.9</v>
      </c>
    </row>
    <row r="26" spans="1:23" ht="16" customHeight="1">
      <c r="A26" s="4138"/>
      <c r="B26" s="4139"/>
      <c r="C26" s="862" t="s">
        <v>2261</v>
      </c>
      <c r="D26" s="861" t="s">
        <v>3386</v>
      </c>
      <c r="E26" s="4156">
        <f t="shared" si="5"/>
        <v>5</v>
      </c>
      <c r="F26" s="4156"/>
      <c r="G26" s="4148">
        <f t="shared" si="6"/>
        <v>5.4</v>
      </c>
      <c r="H26" s="4149"/>
      <c r="I26" s="4148">
        <f t="shared" si="7"/>
        <v>5.4</v>
      </c>
      <c r="J26" s="4149"/>
      <c r="K26" s="4148">
        <f t="shared" si="8"/>
        <v>4.8</v>
      </c>
      <c r="L26" s="4149"/>
      <c r="M26" s="4148">
        <f t="shared" si="9"/>
        <v>4.0999999999999996</v>
      </c>
      <c r="N26" s="4149"/>
      <c r="P26" s="1999"/>
      <c r="Q26" s="1999" t="s">
        <v>6228</v>
      </c>
      <c r="R26" s="1300" t="s">
        <v>4191</v>
      </c>
      <c r="S26" s="2002">
        <v>5</v>
      </c>
      <c r="T26" s="2002">
        <v>5.4</v>
      </c>
      <c r="U26" s="2002">
        <v>5.4</v>
      </c>
      <c r="V26" s="2002">
        <v>4.8</v>
      </c>
      <c r="W26" s="2002">
        <v>4.0999999999999996</v>
      </c>
    </row>
    <row r="27" spans="1:23" ht="16" customHeight="1">
      <c r="A27" s="4133"/>
      <c r="B27" s="4134"/>
      <c r="C27" s="860" t="s">
        <v>2260</v>
      </c>
      <c r="D27" s="859" t="s">
        <v>3386</v>
      </c>
      <c r="E27" s="4156">
        <f t="shared" si="5"/>
        <v>4.5</v>
      </c>
      <c r="F27" s="4156"/>
      <c r="G27" s="4148">
        <f t="shared" si="6"/>
        <v>4.3</v>
      </c>
      <c r="H27" s="4149"/>
      <c r="I27" s="4148">
        <f t="shared" si="7"/>
        <v>4.7</v>
      </c>
      <c r="J27" s="4149"/>
      <c r="K27" s="4148">
        <f t="shared" si="8"/>
        <v>4.5</v>
      </c>
      <c r="L27" s="4149"/>
      <c r="M27" s="4148">
        <f t="shared" si="9"/>
        <v>3.2</v>
      </c>
      <c r="N27" s="4149"/>
      <c r="P27" s="1300"/>
      <c r="Q27" s="1300" t="s">
        <v>6229</v>
      </c>
      <c r="R27" s="1300" t="s">
        <v>4191</v>
      </c>
      <c r="S27" s="2002">
        <v>4.5</v>
      </c>
      <c r="T27" s="2002">
        <v>4.3</v>
      </c>
      <c r="U27" s="2002">
        <v>4.7</v>
      </c>
      <c r="V27" s="2002">
        <v>4.5</v>
      </c>
      <c r="W27" s="2002">
        <v>3.2</v>
      </c>
    </row>
    <row r="28" spans="1:23" ht="16" customHeight="1">
      <c r="A28" s="2" t="s">
        <v>5490</v>
      </c>
      <c r="B28" s="2"/>
      <c r="C28" s="2"/>
      <c r="D28" s="2"/>
      <c r="E28" s="6"/>
      <c r="F28" s="2"/>
      <c r="G28" s="2"/>
      <c r="N28" s="361" t="s">
        <v>2228</v>
      </c>
    </row>
    <row r="29" spans="1:23" ht="16" customHeight="1">
      <c r="A29" s="2" t="s">
        <v>6760</v>
      </c>
      <c r="B29" s="2"/>
      <c r="C29" s="2"/>
      <c r="D29" s="2"/>
      <c r="E29" s="2"/>
      <c r="F29" s="2"/>
      <c r="G29" s="2"/>
      <c r="H29" s="2"/>
      <c r="I29" s="2"/>
      <c r="J29" s="2"/>
      <c r="K29" s="2"/>
      <c r="L29" s="2"/>
    </row>
    <row r="30" spans="1:23" ht="16" customHeight="1">
      <c r="A30" s="2" t="s">
        <v>5491</v>
      </c>
      <c r="B30" s="2"/>
      <c r="C30" s="2"/>
      <c r="D30" s="2"/>
      <c r="E30" s="2"/>
      <c r="F30" s="2"/>
      <c r="G30" s="2"/>
      <c r="H30" s="2"/>
      <c r="I30" s="2"/>
      <c r="J30" s="2"/>
      <c r="K30" s="2"/>
      <c r="L30" s="4"/>
    </row>
    <row r="31" spans="1:23" ht="16" customHeight="1">
      <c r="A31" s="2"/>
      <c r="B31" s="2"/>
      <c r="C31" s="2"/>
      <c r="D31" s="2"/>
      <c r="E31" s="2"/>
      <c r="F31" s="2"/>
      <c r="G31" s="2"/>
      <c r="H31" s="2"/>
      <c r="I31" s="2"/>
      <c r="J31" s="2"/>
      <c r="L31" s="2"/>
      <c r="N31" s="361"/>
    </row>
    <row r="32" spans="1:23" ht="16" customHeight="1">
      <c r="A32" s="21" t="s">
        <v>2259</v>
      </c>
      <c r="B32" s="21"/>
      <c r="C32" s="2"/>
      <c r="D32" s="858" t="s">
        <v>2258</v>
      </c>
      <c r="E32" s="2"/>
      <c r="G32" s="2"/>
      <c r="H32" s="2"/>
      <c r="N32" s="2"/>
      <c r="P32" s="1188" t="s">
        <v>5364</v>
      </c>
      <c r="Q32" s="1437"/>
      <c r="R32" s="1189" t="s">
        <v>4618</v>
      </c>
      <c r="S32" s="1525"/>
    </row>
    <row r="33" spans="1:27" ht="16" customHeight="1">
      <c r="A33" s="4125" t="s">
        <v>2257</v>
      </c>
      <c r="B33" s="4126"/>
      <c r="C33" s="4126"/>
      <c r="D33" s="4127"/>
      <c r="E33" s="4122" t="s">
        <v>2256</v>
      </c>
      <c r="F33" s="4123"/>
      <c r="G33" s="4123"/>
      <c r="H33" s="4123"/>
      <c r="I33" s="4124"/>
      <c r="J33" s="4122" t="s">
        <v>2255</v>
      </c>
      <c r="K33" s="4123"/>
      <c r="L33" s="4123"/>
      <c r="M33" s="4123"/>
      <c r="N33" s="4124"/>
      <c r="P33" s="1405"/>
      <c r="Q33" s="1192"/>
      <c r="R33" s="1189" t="s">
        <v>4619</v>
      </c>
      <c r="S33" s="1460" t="s">
        <v>5365</v>
      </c>
      <c r="T33" s="1755" t="str">
        <f>HYPERLINK("#", "統計表リンク")</f>
        <v>統計表リンク</v>
      </c>
    </row>
    <row r="34" spans="1:27" ht="25.5" customHeight="1">
      <c r="A34" s="4128"/>
      <c r="B34" s="4129"/>
      <c r="C34" s="4129"/>
      <c r="D34" s="4130"/>
      <c r="E34" s="12" t="str">
        <f>R35</f>
        <v>令和3年度</v>
      </c>
      <c r="F34" s="12" t="str">
        <f t="shared" ref="F34:N34" si="10">S35</f>
        <v>令和4年度</v>
      </c>
      <c r="G34" s="12" t="str">
        <f t="shared" si="10"/>
        <v>令和5年度</v>
      </c>
      <c r="H34" s="12" t="str">
        <f t="shared" si="10"/>
        <v>令和6年度</v>
      </c>
      <c r="I34" s="12" t="str">
        <f t="shared" si="10"/>
        <v>令和7年度</v>
      </c>
      <c r="J34" s="12" t="str">
        <f t="shared" si="10"/>
        <v>令和3年度</v>
      </c>
      <c r="K34" s="12" t="str">
        <f t="shared" si="10"/>
        <v>令和4年度</v>
      </c>
      <c r="L34" s="12" t="str">
        <f t="shared" si="10"/>
        <v>令和5年度</v>
      </c>
      <c r="M34" s="12" t="str">
        <f t="shared" si="10"/>
        <v>令和6年度</v>
      </c>
      <c r="N34" s="12" t="str">
        <f t="shared" si="10"/>
        <v>令和7年度</v>
      </c>
      <c r="P34" s="1479"/>
      <c r="Q34" s="1995" t="s">
        <v>6236</v>
      </c>
      <c r="R34" s="4150" t="s">
        <v>6237</v>
      </c>
      <c r="S34" s="4151"/>
      <c r="T34" s="4151"/>
      <c r="U34" s="4151"/>
      <c r="V34" s="4152"/>
      <c r="W34" s="4150" t="s">
        <v>6238</v>
      </c>
      <c r="X34" s="4151"/>
      <c r="Y34" s="4151"/>
      <c r="Z34" s="4151"/>
      <c r="AA34" s="4152"/>
    </row>
    <row r="35" spans="1:27" ht="25" customHeight="1">
      <c r="A35" s="598">
        <v>1</v>
      </c>
      <c r="B35" s="410" t="s">
        <v>2254</v>
      </c>
      <c r="C35" s="4131" t="s">
        <v>2253</v>
      </c>
      <c r="D35" s="4132"/>
      <c r="E35" s="447">
        <f t="shared" ref="E35:E50" si="11">R36</f>
        <v>71</v>
      </c>
      <c r="F35" s="447" t="str">
        <f t="shared" ref="F35:F50" si="12">S36</f>
        <v>…</v>
      </c>
      <c r="G35" s="447">
        <f t="shared" ref="G35:G50" si="13">T36</f>
        <v>71</v>
      </c>
      <c r="H35" s="447">
        <f t="shared" ref="H35:H50" si="14">U36</f>
        <v>70</v>
      </c>
      <c r="I35" s="447" t="str">
        <f t="shared" ref="I35:I50" si="15">V36</f>
        <v>…</v>
      </c>
      <c r="J35" s="447">
        <f t="shared" ref="J35:J50" si="16">W36</f>
        <v>68</v>
      </c>
      <c r="K35" s="447" t="str">
        <f t="shared" ref="K35:K50" si="17">X36</f>
        <v>…</v>
      </c>
      <c r="L35" s="447">
        <f t="shared" ref="L35:L50" si="18">Y36</f>
        <v>68</v>
      </c>
      <c r="M35" s="447">
        <f t="shared" ref="M35:M50" si="19">Z36</f>
        <v>67</v>
      </c>
      <c r="N35" s="447" t="str">
        <f t="shared" ref="N35:N50" si="20">AA36</f>
        <v>…</v>
      </c>
      <c r="P35" s="4150" t="s">
        <v>6239</v>
      </c>
      <c r="Q35" s="4152"/>
      <c r="R35" s="1635" t="s">
        <v>8972</v>
      </c>
      <c r="S35" s="1635" t="s">
        <v>8973</v>
      </c>
      <c r="T35" s="1635" t="s">
        <v>8974</v>
      </c>
      <c r="U35" s="1635" t="s">
        <v>8975</v>
      </c>
      <c r="V35" s="1635" t="s">
        <v>8976</v>
      </c>
      <c r="W35" s="1635" t="s">
        <v>8972</v>
      </c>
      <c r="X35" s="1635" t="s">
        <v>8973</v>
      </c>
      <c r="Y35" s="1635" t="s">
        <v>8974</v>
      </c>
      <c r="Z35" s="1635" t="s">
        <v>8975</v>
      </c>
      <c r="AA35" s="1635" t="s">
        <v>8976</v>
      </c>
    </row>
    <row r="36" spans="1:27" ht="16" customHeight="1">
      <c r="A36" s="598">
        <v>2</v>
      </c>
      <c r="B36" s="410" t="s">
        <v>2252</v>
      </c>
      <c r="C36" s="4131" t="s">
        <v>2251</v>
      </c>
      <c r="D36" s="4132"/>
      <c r="E36" s="447" t="str">
        <f t="shared" si="11"/>
        <v>…</v>
      </c>
      <c r="F36" s="447">
        <f t="shared" si="12"/>
        <v>67</v>
      </c>
      <c r="G36" s="447" t="str">
        <f t="shared" si="13"/>
        <v>…</v>
      </c>
      <c r="H36" s="447" t="str">
        <f t="shared" si="14"/>
        <v>…</v>
      </c>
      <c r="I36" s="447">
        <f t="shared" si="15"/>
        <v>68</v>
      </c>
      <c r="J36" s="447" t="str">
        <f t="shared" si="16"/>
        <v>…</v>
      </c>
      <c r="K36" s="447">
        <f t="shared" si="17"/>
        <v>65</v>
      </c>
      <c r="L36" s="447" t="str">
        <f t="shared" si="18"/>
        <v>…</v>
      </c>
      <c r="M36" s="447" t="str">
        <f t="shared" si="19"/>
        <v>…</v>
      </c>
      <c r="N36" s="447">
        <f t="shared" si="20"/>
        <v>66</v>
      </c>
      <c r="P36" s="1479" t="s">
        <v>6240</v>
      </c>
      <c r="Q36" s="1682" t="s">
        <v>6241</v>
      </c>
      <c r="R36" s="2003">
        <v>71</v>
      </c>
      <c r="S36" s="2003" t="s">
        <v>3413</v>
      </c>
      <c r="T36" s="2003">
        <v>71</v>
      </c>
      <c r="U36" s="2003">
        <v>70</v>
      </c>
      <c r="V36" s="2003" t="s">
        <v>3413</v>
      </c>
      <c r="W36" s="2003">
        <v>68</v>
      </c>
      <c r="X36" s="2003" t="s">
        <v>3413</v>
      </c>
      <c r="Y36" s="2003">
        <v>68</v>
      </c>
      <c r="Z36" s="2003">
        <v>67</v>
      </c>
      <c r="AA36" s="2003" t="s">
        <v>3413</v>
      </c>
    </row>
    <row r="37" spans="1:27" ht="16" customHeight="1">
      <c r="A37" s="598">
        <v>3</v>
      </c>
      <c r="B37" s="410" t="s">
        <v>2250</v>
      </c>
      <c r="C37" s="4131" t="s">
        <v>2249</v>
      </c>
      <c r="D37" s="4132"/>
      <c r="E37" s="447">
        <f t="shared" si="11"/>
        <v>59</v>
      </c>
      <c r="F37" s="447" t="str">
        <f t="shared" si="12"/>
        <v>…</v>
      </c>
      <c r="G37" s="447" t="str">
        <f t="shared" si="13"/>
        <v>…</v>
      </c>
      <c r="H37" s="447">
        <f t="shared" si="14"/>
        <v>60</v>
      </c>
      <c r="I37" s="447" t="str">
        <f t="shared" si="15"/>
        <v>…</v>
      </c>
      <c r="J37" s="447">
        <f t="shared" si="16"/>
        <v>57</v>
      </c>
      <c r="K37" s="447" t="str">
        <f t="shared" si="17"/>
        <v>…</v>
      </c>
      <c r="L37" s="447" t="str">
        <f t="shared" si="18"/>
        <v>…</v>
      </c>
      <c r="M37" s="447">
        <f t="shared" si="19"/>
        <v>58</v>
      </c>
      <c r="N37" s="447" t="str">
        <f t="shared" si="20"/>
        <v>…</v>
      </c>
      <c r="P37" s="1479"/>
      <c r="Q37" s="1682" t="s">
        <v>6242</v>
      </c>
      <c r="R37" s="2003" t="s">
        <v>3413</v>
      </c>
      <c r="S37" s="2003">
        <v>67</v>
      </c>
      <c r="T37" s="2003" t="s">
        <v>3413</v>
      </c>
      <c r="U37" s="2003" t="s">
        <v>3413</v>
      </c>
      <c r="V37" s="2003">
        <v>68</v>
      </c>
      <c r="W37" s="2003" t="s">
        <v>3413</v>
      </c>
      <c r="X37" s="2003">
        <v>65</v>
      </c>
      <c r="Y37" s="2003" t="s">
        <v>3413</v>
      </c>
      <c r="Z37" s="2003" t="s">
        <v>3413</v>
      </c>
      <c r="AA37" s="2003">
        <v>66</v>
      </c>
    </row>
    <row r="38" spans="1:27" ht="16" customHeight="1">
      <c r="A38" s="598">
        <v>4</v>
      </c>
      <c r="B38" s="410" t="s">
        <v>2248</v>
      </c>
      <c r="C38" s="4131" t="s">
        <v>2247</v>
      </c>
      <c r="D38" s="4132"/>
      <c r="E38" s="447" t="str">
        <f t="shared" si="11"/>
        <v>…</v>
      </c>
      <c r="F38" s="447">
        <f t="shared" si="12"/>
        <v>63</v>
      </c>
      <c r="G38" s="447" t="str">
        <f t="shared" si="13"/>
        <v>…</v>
      </c>
      <c r="H38" s="447" t="str">
        <f t="shared" si="14"/>
        <v>…</v>
      </c>
      <c r="I38" s="447">
        <f t="shared" si="15"/>
        <v>61</v>
      </c>
      <c r="J38" s="447" t="str">
        <f t="shared" si="16"/>
        <v>…</v>
      </c>
      <c r="K38" s="447">
        <f t="shared" si="17"/>
        <v>59</v>
      </c>
      <c r="L38" s="447" t="str">
        <f t="shared" si="18"/>
        <v>…</v>
      </c>
      <c r="M38" s="447" t="str">
        <f t="shared" si="19"/>
        <v>…</v>
      </c>
      <c r="N38" s="447">
        <f t="shared" si="20"/>
        <v>58</v>
      </c>
      <c r="P38" s="1479" t="s">
        <v>6243</v>
      </c>
      <c r="Q38" s="1682" t="s">
        <v>6244</v>
      </c>
      <c r="R38" s="2003">
        <v>59</v>
      </c>
      <c r="S38" s="2003" t="s">
        <v>3413</v>
      </c>
      <c r="T38" s="2003" t="s">
        <v>3413</v>
      </c>
      <c r="U38" s="2003">
        <v>60</v>
      </c>
      <c r="V38" s="2003" t="s">
        <v>3413</v>
      </c>
      <c r="W38" s="2003">
        <v>57</v>
      </c>
      <c r="X38" s="2003" t="s">
        <v>3413</v>
      </c>
      <c r="Y38" s="2003" t="s">
        <v>3413</v>
      </c>
      <c r="Z38" s="2003">
        <v>58</v>
      </c>
      <c r="AA38" s="2003" t="s">
        <v>3413</v>
      </c>
    </row>
    <row r="39" spans="1:27" ht="16" customHeight="1">
      <c r="A39" s="598">
        <v>5</v>
      </c>
      <c r="B39" s="410" t="s">
        <v>2244</v>
      </c>
      <c r="C39" s="4131" t="s">
        <v>2246</v>
      </c>
      <c r="D39" s="4132"/>
      <c r="E39" s="447" t="str">
        <f t="shared" si="11"/>
        <v>…</v>
      </c>
      <c r="F39" s="447" t="str">
        <f t="shared" si="12"/>
        <v>…</v>
      </c>
      <c r="G39" s="447">
        <f t="shared" si="13"/>
        <v>68</v>
      </c>
      <c r="H39" s="447" t="str">
        <f t="shared" si="14"/>
        <v>…</v>
      </c>
      <c r="I39" s="447" t="str">
        <f t="shared" si="15"/>
        <v>…</v>
      </c>
      <c r="J39" s="447" t="str">
        <f t="shared" si="16"/>
        <v>…</v>
      </c>
      <c r="K39" s="447" t="str">
        <f t="shared" si="17"/>
        <v>…</v>
      </c>
      <c r="L39" s="447">
        <f t="shared" si="18"/>
        <v>65</v>
      </c>
      <c r="M39" s="447" t="str">
        <f t="shared" si="19"/>
        <v>…</v>
      </c>
      <c r="N39" s="447" t="str">
        <f t="shared" si="20"/>
        <v>…</v>
      </c>
      <c r="P39" s="1479" t="s">
        <v>6245</v>
      </c>
      <c r="Q39" s="1682" t="s">
        <v>6246</v>
      </c>
      <c r="R39" s="2003" t="s">
        <v>3413</v>
      </c>
      <c r="S39" s="2003">
        <v>63</v>
      </c>
      <c r="T39" s="2003" t="s">
        <v>3413</v>
      </c>
      <c r="U39" s="2003" t="s">
        <v>3413</v>
      </c>
      <c r="V39" s="2003">
        <v>61</v>
      </c>
      <c r="W39" s="2003" t="s">
        <v>3413</v>
      </c>
      <c r="X39" s="2003">
        <v>59</v>
      </c>
      <c r="Y39" s="2003" t="s">
        <v>3413</v>
      </c>
      <c r="Z39" s="2003" t="s">
        <v>3413</v>
      </c>
      <c r="AA39" s="2003">
        <v>58</v>
      </c>
    </row>
    <row r="40" spans="1:27" ht="16" customHeight="1">
      <c r="A40" s="598">
        <v>6</v>
      </c>
      <c r="B40" s="410" t="s">
        <v>2244</v>
      </c>
      <c r="C40" s="4131" t="s">
        <v>2245</v>
      </c>
      <c r="D40" s="4132"/>
      <c r="E40" s="447">
        <f t="shared" si="11"/>
        <v>60</v>
      </c>
      <c r="F40" s="447" t="str">
        <f t="shared" si="12"/>
        <v>…</v>
      </c>
      <c r="G40" s="447" t="str">
        <f t="shared" si="13"/>
        <v>…</v>
      </c>
      <c r="H40" s="447">
        <f t="shared" si="14"/>
        <v>62</v>
      </c>
      <c r="I40" s="447" t="str">
        <f t="shared" si="15"/>
        <v>…</v>
      </c>
      <c r="J40" s="447">
        <f t="shared" si="16"/>
        <v>55</v>
      </c>
      <c r="K40" s="447" t="str">
        <f t="shared" si="17"/>
        <v>…</v>
      </c>
      <c r="L40" s="447" t="str">
        <f t="shared" si="18"/>
        <v>…</v>
      </c>
      <c r="M40" s="447">
        <f t="shared" si="19"/>
        <v>57</v>
      </c>
      <c r="N40" s="447" t="str">
        <f t="shared" si="20"/>
        <v>…</v>
      </c>
      <c r="P40" s="1479" t="s">
        <v>6247</v>
      </c>
      <c r="Q40" s="1682" t="s">
        <v>6248</v>
      </c>
      <c r="R40" s="2003" t="s">
        <v>3413</v>
      </c>
      <c r="S40" s="2003" t="s">
        <v>3413</v>
      </c>
      <c r="T40" s="2003">
        <v>68</v>
      </c>
      <c r="U40" s="2003" t="s">
        <v>3413</v>
      </c>
      <c r="V40" s="2003" t="s">
        <v>3413</v>
      </c>
      <c r="W40" s="2003" t="s">
        <v>3413</v>
      </c>
      <c r="X40" s="2003" t="s">
        <v>3413</v>
      </c>
      <c r="Y40" s="2003">
        <v>65</v>
      </c>
      <c r="Z40" s="2003" t="s">
        <v>3413</v>
      </c>
      <c r="AA40" s="2003" t="s">
        <v>3413</v>
      </c>
    </row>
    <row r="41" spans="1:27" ht="16" customHeight="1">
      <c r="A41" s="598">
        <v>7</v>
      </c>
      <c r="B41" s="410" t="s">
        <v>2244</v>
      </c>
      <c r="C41" s="4131" t="s">
        <v>2243</v>
      </c>
      <c r="D41" s="4132"/>
      <c r="E41" s="447">
        <f t="shared" si="11"/>
        <v>64</v>
      </c>
      <c r="F41" s="447" t="str">
        <f t="shared" si="12"/>
        <v>…</v>
      </c>
      <c r="G41" s="447" t="str">
        <f t="shared" si="13"/>
        <v>…</v>
      </c>
      <c r="H41" s="447">
        <f t="shared" si="14"/>
        <v>62</v>
      </c>
      <c r="I41" s="447" t="str">
        <f t="shared" si="15"/>
        <v>…</v>
      </c>
      <c r="J41" s="447">
        <f t="shared" si="16"/>
        <v>59</v>
      </c>
      <c r="K41" s="447" t="str">
        <f t="shared" si="17"/>
        <v>…</v>
      </c>
      <c r="L41" s="447" t="str">
        <f t="shared" si="18"/>
        <v>…</v>
      </c>
      <c r="M41" s="447">
        <f t="shared" si="19"/>
        <v>58</v>
      </c>
      <c r="N41" s="447" t="str">
        <f t="shared" si="20"/>
        <v>…</v>
      </c>
      <c r="P41" s="1479"/>
      <c r="Q41" s="1682" t="s">
        <v>6249</v>
      </c>
      <c r="R41" s="2003">
        <v>60</v>
      </c>
      <c r="S41" s="2003" t="s">
        <v>3413</v>
      </c>
      <c r="T41" s="2003" t="s">
        <v>3413</v>
      </c>
      <c r="U41" s="2003">
        <v>62</v>
      </c>
      <c r="V41" s="2003" t="s">
        <v>3413</v>
      </c>
      <c r="W41" s="2003">
        <v>55</v>
      </c>
      <c r="X41" s="2003" t="s">
        <v>3413</v>
      </c>
      <c r="Y41" s="2003" t="s">
        <v>3413</v>
      </c>
      <c r="Z41" s="2003">
        <v>57</v>
      </c>
      <c r="AA41" s="2003" t="s">
        <v>3413</v>
      </c>
    </row>
    <row r="42" spans="1:27" ht="16" customHeight="1">
      <c r="A42" s="598">
        <v>8</v>
      </c>
      <c r="B42" s="410" t="s">
        <v>2240</v>
      </c>
      <c r="C42" s="4131" t="s">
        <v>2242</v>
      </c>
      <c r="D42" s="4132"/>
      <c r="E42" s="447" t="str">
        <f t="shared" si="11"/>
        <v>…</v>
      </c>
      <c r="F42" s="447">
        <f t="shared" si="12"/>
        <v>69</v>
      </c>
      <c r="G42" s="447" t="str">
        <f t="shared" si="13"/>
        <v>…</v>
      </c>
      <c r="H42" s="447" t="str">
        <f t="shared" si="14"/>
        <v>…</v>
      </c>
      <c r="I42" s="447">
        <f t="shared" si="15"/>
        <v>69</v>
      </c>
      <c r="J42" s="447" t="str">
        <f t="shared" si="16"/>
        <v>…</v>
      </c>
      <c r="K42" s="447">
        <f t="shared" si="17"/>
        <v>65</v>
      </c>
      <c r="L42" s="447" t="str">
        <f t="shared" si="18"/>
        <v>…</v>
      </c>
      <c r="M42" s="447" t="str">
        <f t="shared" si="19"/>
        <v>…</v>
      </c>
      <c r="N42" s="447">
        <f t="shared" si="20"/>
        <v>65</v>
      </c>
      <c r="P42" s="1479"/>
      <c r="Q42" s="1682" t="s">
        <v>6250</v>
      </c>
      <c r="R42" s="2003">
        <v>64</v>
      </c>
      <c r="S42" s="2003" t="s">
        <v>3413</v>
      </c>
      <c r="T42" s="2003" t="s">
        <v>3413</v>
      </c>
      <c r="U42" s="2003">
        <v>62</v>
      </c>
      <c r="V42" s="2003" t="s">
        <v>3413</v>
      </c>
      <c r="W42" s="2003">
        <v>59</v>
      </c>
      <c r="X42" s="2003" t="s">
        <v>3413</v>
      </c>
      <c r="Y42" s="2003" t="s">
        <v>3413</v>
      </c>
      <c r="Z42" s="2003">
        <v>58</v>
      </c>
      <c r="AA42" s="2003" t="s">
        <v>3413</v>
      </c>
    </row>
    <row r="43" spans="1:27" ht="16" customHeight="1">
      <c r="A43" s="598">
        <v>9</v>
      </c>
      <c r="B43" s="410" t="s">
        <v>2240</v>
      </c>
      <c r="C43" s="4131" t="s">
        <v>2241</v>
      </c>
      <c r="D43" s="4132"/>
      <c r="E43" s="447" t="str">
        <f t="shared" si="11"/>
        <v>…</v>
      </c>
      <c r="F43" s="447" t="str">
        <f t="shared" si="12"/>
        <v>…</v>
      </c>
      <c r="G43" s="447">
        <f t="shared" si="13"/>
        <v>66</v>
      </c>
      <c r="H43" s="447" t="str">
        <f t="shared" si="14"/>
        <v>…</v>
      </c>
      <c r="I43" s="447" t="str">
        <f t="shared" si="15"/>
        <v>…</v>
      </c>
      <c r="J43" s="447" t="str">
        <f t="shared" si="16"/>
        <v>…</v>
      </c>
      <c r="K43" s="447" t="str">
        <f t="shared" si="17"/>
        <v>…</v>
      </c>
      <c r="L43" s="447">
        <f t="shared" si="18"/>
        <v>63</v>
      </c>
      <c r="M43" s="447" t="str">
        <f t="shared" si="19"/>
        <v>…</v>
      </c>
      <c r="N43" s="447" t="str">
        <f t="shared" si="20"/>
        <v>…</v>
      </c>
      <c r="P43" s="1479" t="s">
        <v>6251</v>
      </c>
      <c r="Q43" s="1682" t="s">
        <v>6252</v>
      </c>
      <c r="R43" s="2003" t="s">
        <v>3413</v>
      </c>
      <c r="S43" s="2003">
        <v>69</v>
      </c>
      <c r="T43" s="2003" t="s">
        <v>3413</v>
      </c>
      <c r="U43" s="2003" t="s">
        <v>3413</v>
      </c>
      <c r="V43" s="2003">
        <v>69</v>
      </c>
      <c r="W43" s="2003" t="s">
        <v>3413</v>
      </c>
      <c r="X43" s="2003">
        <v>65</v>
      </c>
      <c r="Y43" s="2003" t="s">
        <v>3413</v>
      </c>
      <c r="Z43" s="2003" t="s">
        <v>3413</v>
      </c>
      <c r="AA43" s="2003">
        <v>65</v>
      </c>
    </row>
    <row r="44" spans="1:27" ht="16" customHeight="1">
      <c r="A44" s="598">
        <v>10</v>
      </c>
      <c r="B44" s="410" t="s">
        <v>2240</v>
      </c>
      <c r="C44" s="4131" t="s">
        <v>2239</v>
      </c>
      <c r="D44" s="4132"/>
      <c r="E44" s="447" t="str">
        <f t="shared" si="11"/>
        <v>…</v>
      </c>
      <c r="F44" s="447">
        <f t="shared" si="12"/>
        <v>62</v>
      </c>
      <c r="G44" s="447" t="str">
        <f t="shared" si="13"/>
        <v>…</v>
      </c>
      <c r="H44" s="447" t="str">
        <f t="shared" si="14"/>
        <v>…</v>
      </c>
      <c r="I44" s="447">
        <f t="shared" si="15"/>
        <v>62</v>
      </c>
      <c r="J44" s="447" t="str">
        <f t="shared" si="16"/>
        <v>…</v>
      </c>
      <c r="K44" s="447">
        <f t="shared" si="17"/>
        <v>57</v>
      </c>
      <c r="L44" s="447" t="str">
        <f t="shared" si="18"/>
        <v>…</v>
      </c>
      <c r="M44" s="447" t="str">
        <f t="shared" si="19"/>
        <v>…</v>
      </c>
      <c r="N44" s="447">
        <f t="shared" si="20"/>
        <v>58</v>
      </c>
      <c r="P44" s="1479"/>
      <c r="Q44" s="1682" t="s">
        <v>6253</v>
      </c>
      <c r="R44" s="2003" t="s">
        <v>3413</v>
      </c>
      <c r="S44" s="2003" t="s">
        <v>3413</v>
      </c>
      <c r="T44" s="2003">
        <v>66</v>
      </c>
      <c r="U44" s="2003" t="s">
        <v>3413</v>
      </c>
      <c r="V44" s="2003" t="s">
        <v>3413</v>
      </c>
      <c r="W44" s="2003" t="s">
        <v>3413</v>
      </c>
      <c r="X44" s="2003" t="s">
        <v>3413</v>
      </c>
      <c r="Y44" s="2003">
        <v>63</v>
      </c>
      <c r="Z44" s="2003" t="s">
        <v>3413</v>
      </c>
      <c r="AA44" s="2003" t="s">
        <v>3413</v>
      </c>
    </row>
    <row r="45" spans="1:27" ht="16" customHeight="1">
      <c r="A45" s="598">
        <v>11</v>
      </c>
      <c r="B45" s="410" t="s">
        <v>2238</v>
      </c>
      <c r="C45" s="4131" t="s">
        <v>2237</v>
      </c>
      <c r="D45" s="4132"/>
      <c r="E45" s="447" t="str">
        <f t="shared" si="11"/>
        <v>…</v>
      </c>
      <c r="F45" s="447" t="str">
        <f t="shared" si="12"/>
        <v>…</v>
      </c>
      <c r="G45" s="447">
        <f t="shared" si="13"/>
        <v>70</v>
      </c>
      <c r="H45" s="447" t="str">
        <f t="shared" si="14"/>
        <v>…</v>
      </c>
      <c r="I45" s="447" t="str">
        <f t="shared" si="15"/>
        <v>…</v>
      </c>
      <c r="J45" s="447" t="str">
        <f t="shared" si="16"/>
        <v>…</v>
      </c>
      <c r="K45" s="447" t="str">
        <f t="shared" si="17"/>
        <v>…</v>
      </c>
      <c r="L45" s="447">
        <f t="shared" si="18"/>
        <v>69</v>
      </c>
      <c r="M45" s="447" t="str">
        <f t="shared" si="19"/>
        <v>…</v>
      </c>
      <c r="N45" s="447" t="str">
        <f t="shared" si="20"/>
        <v>…</v>
      </c>
      <c r="P45" s="1479"/>
      <c r="Q45" s="1682" t="s">
        <v>6254</v>
      </c>
      <c r="R45" s="2003" t="s">
        <v>3413</v>
      </c>
      <c r="S45" s="2003">
        <v>62</v>
      </c>
      <c r="T45" s="2003" t="s">
        <v>3413</v>
      </c>
      <c r="U45" s="2003" t="s">
        <v>3413</v>
      </c>
      <c r="V45" s="2003">
        <v>62</v>
      </c>
      <c r="W45" s="2003" t="s">
        <v>3413</v>
      </c>
      <c r="X45" s="2003">
        <v>57</v>
      </c>
      <c r="Y45" s="2003" t="s">
        <v>3413</v>
      </c>
      <c r="Z45" s="2003" t="s">
        <v>3413</v>
      </c>
      <c r="AA45" s="2003">
        <v>58</v>
      </c>
    </row>
    <row r="46" spans="1:27" ht="16" customHeight="1">
      <c r="A46" s="598">
        <v>12</v>
      </c>
      <c r="B46" s="410" t="s">
        <v>2235</v>
      </c>
      <c r="C46" s="4131" t="s">
        <v>2236</v>
      </c>
      <c r="D46" s="4132"/>
      <c r="E46" s="447" t="str">
        <f t="shared" si="11"/>
        <v>…</v>
      </c>
      <c r="F46" s="447">
        <f t="shared" si="12"/>
        <v>67</v>
      </c>
      <c r="G46" s="447" t="str">
        <f t="shared" si="13"/>
        <v>…</v>
      </c>
      <c r="H46" s="447" t="str">
        <f t="shared" si="14"/>
        <v>…</v>
      </c>
      <c r="I46" s="447">
        <f t="shared" si="15"/>
        <v>68</v>
      </c>
      <c r="J46" s="447" t="str">
        <f t="shared" si="16"/>
        <v>…</v>
      </c>
      <c r="K46" s="447">
        <f t="shared" si="17"/>
        <v>65</v>
      </c>
      <c r="L46" s="447" t="str">
        <f t="shared" si="18"/>
        <v>…</v>
      </c>
      <c r="M46" s="447" t="str">
        <f t="shared" si="19"/>
        <v>…</v>
      </c>
      <c r="N46" s="447">
        <f t="shared" si="20"/>
        <v>65</v>
      </c>
      <c r="P46" s="1479" t="s">
        <v>6255</v>
      </c>
      <c r="Q46" s="1682" t="s">
        <v>6256</v>
      </c>
      <c r="R46" s="2003" t="s">
        <v>3413</v>
      </c>
      <c r="S46" s="2003" t="s">
        <v>3413</v>
      </c>
      <c r="T46" s="2003">
        <v>70</v>
      </c>
      <c r="U46" s="2003" t="s">
        <v>3413</v>
      </c>
      <c r="V46" s="2003" t="s">
        <v>3413</v>
      </c>
      <c r="W46" s="2003" t="s">
        <v>3413</v>
      </c>
      <c r="X46" s="2003" t="s">
        <v>3413</v>
      </c>
      <c r="Y46" s="2003">
        <v>69</v>
      </c>
      <c r="Z46" s="2003" t="s">
        <v>3413</v>
      </c>
      <c r="AA46" s="2003" t="s">
        <v>3413</v>
      </c>
    </row>
    <row r="47" spans="1:27" ht="16" customHeight="1">
      <c r="A47" s="598">
        <v>13</v>
      </c>
      <c r="B47" s="410" t="s">
        <v>2235</v>
      </c>
      <c r="C47" s="4131" t="s">
        <v>2234</v>
      </c>
      <c r="D47" s="4132"/>
      <c r="E47" s="447">
        <f t="shared" si="11"/>
        <v>68</v>
      </c>
      <c r="F47" s="447" t="str">
        <f t="shared" si="12"/>
        <v>…</v>
      </c>
      <c r="G47" s="447">
        <f t="shared" si="13"/>
        <v>70</v>
      </c>
      <c r="H47" s="447">
        <f t="shared" si="14"/>
        <v>69</v>
      </c>
      <c r="I47" s="447" t="str">
        <f t="shared" si="15"/>
        <v>…</v>
      </c>
      <c r="J47" s="447">
        <f t="shared" si="16"/>
        <v>66</v>
      </c>
      <c r="K47" s="447" t="str">
        <f t="shared" si="17"/>
        <v>…</v>
      </c>
      <c r="L47" s="447">
        <f t="shared" si="18"/>
        <v>68</v>
      </c>
      <c r="M47" s="447">
        <f t="shared" si="19"/>
        <v>67</v>
      </c>
      <c r="N47" s="447" t="str">
        <f t="shared" si="20"/>
        <v>…</v>
      </c>
      <c r="P47" s="1479" t="s">
        <v>6257</v>
      </c>
      <c r="Q47" s="1682" t="s">
        <v>6258</v>
      </c>
      <c r="R47" s="2003" t="s">
        <v>3413</v>
      </c>
      <c r="S47" s="2003">
        <v>67</v>
      </c>
      <c r="T47" s="2003" t="s">
        <v>3413</v>
      </c>
      <c r="U47" s="2003" t="s">
        <v>3413</v>
      </c>
      <c r="V47" s="2003">
        <v>68</v>
      </c>
      <c r="W47" s="2003" t="s">
        <v>3413</v>
      </c>
      <c r="X47" s="2003">
        <v>65</v>
      </c>
      <c r="Y47" s="2003" t="s">
        <v>3413</v>
      </c>
      <c r="Z47" s="2003" t="s">
        <v>3413</v>
      </c>
      <c r="AA47" s="2003">
        <v>65</v>
      </c>
    </row>
    <row r="48" spans="1:27" ht="16" customHeight="1">
      <c r="A48" s="598">
        <v>14</v>
      </c>
      <c r="B48" s="410" t="s">
        <v>2232</v>
      </c>
      <c r="C48" s="4131" t="s">
        <v>2233</v>
      </c>
      <c r="D48" s="4132"/>
      <c r="E48" s="447" t="str">
        <f t="shared" si="11"/>
        <v>…</v>
      </c>
      <c r="F48" s="447">
        <f t="shared" si="12"/>
        <v>68</v>
      </c>
      <c r="G48" s="447" t="str">
        <f t="shared" si="13"/>
        <v>…</v>
      </c>
      <c r="H48" s="447" t="str">
        <f t="shared" si="14"/>
        <v>…</v>
      </c>
      <c r="I48" s="447">
        <f t="shared" si="15"/>
        <v>68</v>
      </c>
      <c r="J48" s="447" t="str">
        <f t="shared" si="16"/>
        <v>…</v>
      </c>
      <c r="K48" s="447">
        <f t="shared" si="17"/>
        <v>66</v>
      </c>
      <c r="L48" s="447" t="str">
        <f t="shared" si="18"/>
        <v>…</v>
      </c>
      <c r="M48" s="447" t="str">
        <f t="shared" si="19"/>
        <v>…</v>
      </c>
      <c r="N48" s="447">
        <f t="shared" si="20"/>
        <v>66</v>
      </c>
      <c r="P48" s="1479"/>
      <c r="Q48" s="1682" t="s">
        <v>6259</v>
      </c>
      <c r="R48" s="2003">
        <v>68</v>
      </c>
      <c r="S48" s="2003" t="s">
        <v>3413</v>
      </c>
      <c r="T48" s="2003">
        <v>70</v>
      </c>
      <c r="U48" s="2003">
        <v>69</v>
      </c>
      <c r="V48" s="2003" t="s">
        <v>3413</v>
      </c>
      <c r="W48" s="2003">
        <v>66</v>
      </c>
      <c r="X48" s="2003" t="s">
        <v>3413</v>
      </c>
      <c r="Y48" s="2003">
        <v>68</v>
      </c>
      <c r="Z48" s="2003">
        <v>67</v>
      </c>
      <c r="AA48" s="2003" t="s">
        <v>3413</v>
      </c>
    </row>
    <row r="49" spans="1:27" ht="16" customHeight="1">
      <c r="A49" s="598">
        <v>15</v>
      </c>
      <c r="B49" s="410" t="s">
        <v>2232</v>
      </c>
      <c r="C49" s="4131" t="s">
        <v>2231</v>
      </c>
      <c r="D49" s="4132"/>
      <c r="E49" s="447">
        <f t="shared" si="11"/>
        <v>64</v>
      </c>
      <c r="F49" s="447" t="str">
        <f t="shared" si="12"/>
        <v>…</v>
      </c>
      <c r="G49" s="447" t="str">
        <f t="shared" si="13"/>
        <v>…</v>
      </c>
      <c r="H49" s="447">
        <f t="shared" si="14"/>
        <v>63</v>
      </c>
      <c r="I49" s="447" t="str">
        <f t="shared" si="15"/>
        <v>…</v>
      </c>
      <c r="J49" s="447">
        <f t="shared" si="16"/>
        <v>61</v>
      </c>
      <c r="K49" s="447" t="str">
        <f t="shared" si="17"/>
        <v>…</v>
      </c>
      <c r="L49" s="447" t="str">
        <f t="shared" si="18"/>
        <v>…</v>
      </c>
      <c r="M49" s="447">
        <f t="shared" si="19"/>
        <v>61</v>
      </c>
      <c r="N49" s="447" t="str">
        <f t="shared" si="20"/>
        <v>…</v>
      </c>
      <c r="P49" s="1479" t="s">
        <v>6260</v>
      </c>
      <c r="Q49" s="1682" t="s">
        <v>6261</v>
      </c>
      <c r="R49" s="2003" t="s">
        <v>3413</v>
      </c>
      <c r="S49" s="2003">
        <v>68</v>
      </c>
      <c r="T49" s="2003" t="s">
        <v>3413</v>
      </c>
      <c r="U49" s="2003" t="s">
        <v>3413</v>
      </c>
      <c r="V49" s="2003">
        <v>68</v>
      </c>
      <c r="W49" s="2003" t="s">
        <v>3413</v>
      </c>
      <c r="X49" s="2003">
        <v>66</v>
      </c>
      <c r="Y49" s="2003" t="s">
        <v>3413</v>
      </c>
      <c r="Z49" s="2003" t="s">
        <v>3413</v>
      </c>
      <c r="AA49" s="2003">
        <v>66</v>
      </c>
    </row>
    <row r="50" spans="1:27" ht="16" customHeight="1">
      <c r="A50" s="598">
        <v>16</v>
      </c>
      <c r="B50" s="410" t="s">
        <v>2230</v>
      </c>
      <c r="C50" s="4131" t="s">
        <v>2229</v>
      </c>
      <c r="D50" s="4132"/>
      <c r="E50" s="447" t="str">
        <f t="shared" si="11"/>
        <v>…</v>
      </c>
      <c r="F50" s="447" t="str">
        <f t="shared" si="12"/>
        <v>…</v>
      </c>
      <c r="G50" s="447">
        <f t="shared" si="13"/>
        <v>64</v>
      </c>
      <c r="H50" s="447" t="str">
        <f t="shared" si="14"/>
        <v>…</v>
      </c>
      <c r="I50" s="447" t="str">
        <f t="shared" si="15"/>
        <v>…</v>
      </c>
      <c r="J50" s="447" t="str">
        <f t="shared" si="16"/>
        <v>…</v>
      </c>
      <c r="K50" s="447" t="str">
        <f t="shared" si="17"/>
        <v>…</v>
      </c>
      <c r="L50" s="447">
        <f t="shared" si="18"/>
        <v>60</v>
      </c>
      <c r="M50" s="447" t="str">
        <f t="shared" si="19"/>
        <v>…</v>
      </c>
      <c r="N50" s="447" t="str">
        <f t="shared" si="20"/>
        <v>…</v>
      </c>
      <c r="P50" s="1479"/>
      <c r="Q50" s="1682" t="s">
        <v>6262</v>
      </c>
      <c r="R50" s="2003">
        <v>64</v>
      </c>
      <c r="S50" s="2003" t="s">
        <v>3413</v>
      </c>
      <c r="T50" s="2003" t="s">
        <v>3413</v>
      </c>
      <c r="U50" s="2003">
        <v>63</v>
      </c>
      <c r="V50" s="2003" t="s">
        <v>3413</v>
      </c>
      <c r="W50" s="2003">
        <v>61</v>
      </c>
      <c r="X50" s="2003" t="s">
        <v>3413</v>
      </c>
      <c r="Y50" s="2003" t="s">
        <v>3413</v>
      </c>
      <c r="Z50" s="2003">
        <v>61</v>
      </c>
      <c r="AA50" s="2003" t="s">
        <v>3413</v>
      </c>
    </row>
    <row r="51" spans="1:27" ht="16" customHeight="1">
      <c r="A51" s="2" t="s">
        <v>5492</v>
      </c>
      <c r="B51" s="2"/>
      <c r="D51" s="6"/>
      <c r="E51" s="6"/>
      <c r="F51" s="6"/>
      <c r="K51" s="857"/>
      <c r="L51" s="857"/>
      <c r="N51" s="361" t="s">
        <v>2228</v>
      </c>
      <c r="P51" s="1479" t="s">
        <v>6263</v>
      </c>
      <c r="Q51" s="1682" t="s">
        <v>6264</v>
      </c>
      <c r="R51" s="2003" t="s">
        <v>3413</v>
      </c>
      <c r="S51" s="2003" t="s">
        <v>3413</v>
      </c>
      <c r="T51" s="2003">
        <v>64</v>
      </c>
      <c r="U51" s="2003" t="s">
        <v>3413</v>
      </c>
      <c r="V51" s="2003" t="s">
        <v>3413</v>
      </c>
      <c r="W51" s="2003" t="s">
        <v>3413</v>
      </c>
      <c r="X51" s="2003" t="s">
        <v>3413</v>
      </c>
      <c r="Y51" s="2003">
        <v>60</v>
      </c>
      <c r="Z51" s="2003" t="s">
        <v>3413</v>
      </c>
      <c r="AA51" s="2003" t="s">
        <v>3413</v>
      </c>
    </row>
    <row r="52" spans="1:27" ht="16" customHeight="1">
      <c r="A52" s="2" t="s">
        <v>7314</v>
      </c>
      <c r="B52" s="2"/>
      <c r="D52" s="6"/>
      <c r="E52" s="6"/>
      <c r="F52" s="6"/>
      <c r="K52" s="857"/>
      <c r="L52" s="857"/>
    </row>
    <row r="53" spans="1:27" ht="16" customHeight="1">
      <c r="A53" s="2" t="s">
        <v>5493</v>
      </c>
      <c r="B53" s="2"/>
      <c r="D53" s="6"/>
      <c r="E53" s="6"/>
      <c r="F53" s="6"/>
      <c r="K53" s="857"/>
      <c r="L53" s="857"/>
    </row>
    <row r="54" spans="1:27" ht="16" customHeight="1">
      <c r="A54" s="2"/>
      <c r="B54" s="2"/>
      <c r="D54" s="2"/>
      <c r="E54" s="2"/>
      <c r="G54" s="2"/>
      <c r="I54" s="2"/>
      <c r="J54" s="2"/>
      <c r="K54" s="857"/>
      <c r="L54" s="857"/>
      <c r="M54" s="857"/>
      <c r="N54" s="361"/>
    </row>
    <row r="55" spans="1:27" ht="16" customHeight="1"/>
    <row r="56" spans="1:27" ht="16" customHeight="1"/>
    <row r="57" spans="1:27" ht="16" customHeight="1"/>
    <row r="58" spans="1:27" ht="16" customHeight="1"/>
    <row r="59" spans="1:27" ht="16" customHeight="1"/>
    <row r="60" spans="1:27" ht="16" customHeight="1"/>
    <row r="61" spans="1:27" ht="16" customHeight="1"/>
    <row r="62" spans="1:27" ht="16" customHeight="1"/>
    <row r="63" spans="1:27" ht="16" customHeight="1"/>
    <row r="64" spans="1:27" ht="16" customHeight="1"/>
  </sheetData>
  <sheetProtection algorithmName="SHA-512" hashValue="TYbB9Qq+sbZTBf2GZM4R19l4I86357yNPVPABCwIPyuny0VMsnWJ11P8LRNWEAn35A59gawY/EwP0h536e6UrA==" saltValue="GL4v4VX4yu3r9MXhu5J6Nw==" spinCount="100000" sheet="1" objects="1" scenarios="1"/>
  <customSheetViews>
    <customSheetView guid="{0048CC1A-5574-4F72-829A-CCCEAA565538}" showPageBreaks="1" fitToPage="1" printArea="1" view="pageBreakPreview">
      <selection activeCell="A53" sqref="A53"/>
      <pageMargins left="0.78740157480314965" right="0.78740157480314965" top="0.98425196850393704" bottom="0.59055118110236227" header="0.51181102362204722" footer="0.51181102362204722"/>
      <printOptions horizontalCentered="1"/>
      <headerFooter alignWithMargins="0"/>
    </customSheetView>
    <customSheetView guid="{26B164F3-B659-4B9F-AB6F-C19AF25BA7B7}" showPageBreaks="1" fitToPage="1" printArea="1" view="pageBreakPreview">
      <selection activeCell="A53" sqref="A53"/>
      <pageMargins left="0.78740157480314965" right="0.78740157480314965" top="0.98425196850393704" bottom="0.59055118110236227" header="0.51181102362204722" footer="0.51181102362204722"/>
      <printOptions horizontalCentered="1"/>
      <headerFooter alignWithMargins="0"/>
    </customSheetView>
  </customSheetViews>
  <mergeCells count="102">
    <mergeCell ref="D4:E4"/>
    <mergeCell ref="E25:F25"/>
    <mergeCell ref="E26:F26"/>
    <mergeCell ref="E27:F27"/>
    <mergeCell ref="E21:F21"/>
    <mergeCell ref="E22:F22"/>
    <mergeCell ref="E23:F23"/>
    <mergeCell ref="E24:F24"/>
    <mergeCell ref="E16:F16"/>
    <mergeCell ref="E17:F17"/>
    <mergeCell ref="E18:F18"/>
    <mergeCell ref="E19:F19"/>
    <mergeCell ref="E20:F20"/>
    <mergeCell ref="D5:E5"/>
    <mergeCell ref="A5:B5"/>
    <mergeCell ref="A8:B8"/>
    <mergeCell ref="A22:B22"/>
    <mergeCell ref="A25:B25"/>
    <mergeCell ref="G16:H16"/>
    <mergeCell ref="K27:L27"/>
    <mergeCell ref="M21:N21"/>
    <mergeCell ref="M22:N22"/>
    <mergeCell ref="M23:N23"/>
    <mergeCell ref="M24:N24"/>
    <mergeCell ref="G24:H24"/>
    <mergeCell ref="G25:H25"/>
    <mergeCell ref="G26:H26"/>
    <mergeCell ref="G27:H27"/>
    <mergeCell ref="I21:J21"/>
    <mergeCell ref="I22:J22"/>
    <mergeCell ref="I23:J23"/>
    <mergeCell ref="K23:L23"/>
    <mergeCell ref="K24:L24"/>
    <mergeCell ref="K25:L25"/>
    <mergeCell ref="K26:L26"/>
    <mergeCell ref="K19:L19"/>
    <mergeCell ref="I25:J25"/>
    <mergeCell ref="I26:J26"/>
    <mergeCell ref="R34:V34"/>
    <mergeCell ref="W34:AA34"/>
    <mergeCell ref="P35:Q35"/>
    <mergeCell ref="I19:J19"/>
    <mergeCell ref="I20:J20"/>
    <mergeCell ref="M16:N16"/>
    <mergeCell ref="C49:D49"/>
    <mergeCell ref="I16:J16"/>
    <mergeCell ref="I17:J17"/>
    <mergeCell ref="I18:J18"/>
    <mergeCell ref="M25:N25"/>
    <mergeCell ref="M26:N26"/>
    <mergeCell ref="M27:N27"/>
    <mergeCell ref="K16:L16"/>
    <mergeCell ref="K17:L17"/>
    <mergeCell ref="K18:L18"/>
    <mergeCell ref="G17:H17"/>
    <mergeCell ref="G18:H18"/>
    <mergeCell ref="G19:H19"/>
    <mergeCell ref="G20:H20"/>
    <mergeCell ref="G21:H21"/>
    <mergeCell ref="G22:H22"/>
    <mergeCell ref="G23:H23"/>
    <mergeCell ref="I24:J24"/>
    <mergeCell ref="I27:J27"/>
    <mergeCell ref="K21:L21"/>
    <mergeCell ref="K22:L22"/>
    <mergeCell ref="C50:D50"/>
    <mergeCell ref="C45:D45"/>
    <mergeCell ref="C35:D35"/>
    <mergeCell ref="C36:D36"/>
    <mergeCell ref="C37:D37"/>
    <mergeCell ref="C38:D38"/>
    <mergeCell ref="C43:D43"/>
    <mergeCell ref="C44:D44"/>
    <mergeCell ref="C46:D46"/>
    <mergeCell ref="C47:D47"/>
    <mergeCell ref="C48:D48"/>
    <mergeCell ref="C39:D39"/>
    <mergeCell ref="C40:D40"/>
    <mergeCell ref="A1:D1"/>
    <mergeCell ref="A2:D2"/>
    <mergeCell ref="E33:I33"/>
    <mergeCell ref="J33:N33"/>
    <mergeCell ref="A33:D34"/>
    <mergeCell ref="C41:D41"/>
    <mergeCell ref="C42:D42"/>
    <mergeCell ref="A20:B20"/>
    <mergeCell ref="A16:C16"/>
    <mergeCell ref="A19:B19"/>
    <mergeCell ref="A4:C4"/>
    <mergeCell ref="A17:B17"/>
    <mergeCell ref="A18:B18"/>
    <mergeCell ref="A7:C7"/>
    <mergeCell ref="M17:N17"/>
    <mergeCell ref="M18:N18"/>
    <mergeCell ref="M19:N19"/>
    <mergeCell ref="M20:N20"/>
    <mergeCell ref="A21:B21"/>
    <mergeCell ref="A23:B23"/>
    <mergeCell ref="A26:B26"/>
    <mergeCell ref="A27:B27"/>
    <mergeCell ref="A24:B24"/>
    <mergeCell ref="K20:L20"/>
  </mergeCells>
  <phoneticPr fontId="7"/>
  <printOptions horizontalCentered="1"/>
  <pageMargins left="0.78740157480314965" right="0.78740157480314965" top="0.98425196850393704" bottom="0.59055118110236227" header="0.51181102362204722" footer="0.51181102362204722"/>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AB48"/>
  <sheetViews>
    <sheetView view="pageBreakPreview" topLeftCell="F1" zoomScaleNormal="100" zoomScaleSheetLayoutView="100" workbookViewId="0">
      <selection activeCell="V45" sqref="V45"/>
    </sheetView>
  </sheetViews>
  <sheetFormatPr defaultColWidth="9" defaultRowHeight="18" customHeight="1"/>
  <cols>
    <col min="1" max="1" width="3.58203125" style="63" customWidth="1"/>
    <col min="2" max="2" width="8.08203125" style="63" customWidth="1"/>
    <col min="3" max="3" width="9.58203125" style="63" customWidth="1"/>
    <col min="4" max="11" width="9.08203125" style="63" customWidth="1"/>
    <col min="12" max="12" width="4.9140625" style="63" customWidth="1"/>
    <col min="13" max="19" width="10.58203125" style="1192" hidden="1" customWidth="1"/>
    <col min="20" max="20" width="10.25" style="1192" hidden="1" customWidth="1"/>
    <col min="21" max="23" width="10.58203125" style="1192" hidden="1" customWidth="1"/>
    <col min="24" max="24" width="10.58203125" style="1432" hidden="1" customWidth="1"/>
    <col min="25" max="28" width="10.58203125" style="63" hidden="1" customWidth="1"/>
    <col min="29" max="32" width="10.58203125" style="63" customWidth="1"/>
    <col min="33" max="16384" width="9" style="63"/>
  </cols>
  <sheetData>
    <row r="1" spans="1:24" s="109" customFormat="1" ht="20.149999999999999" customHeight="1">
      <c r="A1" s="2850" t="str">
        <f>HYPERLINK("#", "【目次に戻る】")</f>
        <v>【目次に戻る】</v>
      </c>
      <c r="B1" s="2850"/>
      <c r="C1" s="2850"/>
      <c r="D1" s="2850"/>
      <c r="E1" s="1181"/>
      <c r="F1" s="1181"/>
      <c r="G1" s="1181"/>
      <c r="H1" s="1181"/>
      <c r="I1" s="1181"/>
      <c r="J1" s="1181"/>
      <c r="K1" s="1181"/>
      <c r="L1" s="1181"/>
      <c r="M1" s="1901"/>
      <c r="N1" s="1901"/>
      <c r="O1" s="1901"/>
      <c r="P1" s="1901"/>
      <c r="Q1" s="1933"/>
      <c r="R1" s="1933"/>
      <c r="S1" s="1933"/>
      <c r="T1" s="1933"/>
      <c r="U1" s="1933"/>
      <c r="V1" s="1933"/>
      <c r="W1" s="1933"/>
      <c r="X1" s="1885"/>
    </row>
    <row r="2" spans="1:24"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901"/>
      <c r="N2" s="1901"/>
      <c r="O2" s="1901"/>
      <c r="P2" s="1901"/>
      <c r="Q2" s="1933"/>
      <c r="R2" s="1933"/>
      <c r="S2" s="1933"/>
      <c r="T2" s="1933"/>
      <c r="U2" s="1933"/>
      <c r="V2" s="1933"/>
      <c r="W2" s="1933"/>
      <c r="X2" s="1885"/>
    </row>
    <row r="3" spans="1:24" s="855" customFormat="1" ht="18" customHeight="1">
      <c r="A3" s="24" t="s">
        <v>3932</v>
      </c>
      <c r="B3" s="856"/>
      <c r="C3" s="856"/>
      <c r="D3" s="856"/>
      <c r="E3" s="856"/>
      <c r="F3" s="856"/>
      <c r="G3" s="856"/>
      <c r="H3" s="856"/>
      <c r="I3" s="856"/>
      <c r="J3" s="856"/>
      <c r="M3" s="1188" t="s">
        <v>5366</v>
      </c>
      <c r="N3" s="1437"/>
      <c r="O3" s="1189" t="s">
        <v>4618</v>
      </c>
      <c r="P3" s="1525" t="str">
        <f>設定!$B$14</f>
        <v>（令和8年4月1日現在）</v>
      </c>
      <c r="Q3" s="1989"/>
      <c r="R3" s="1189" t="s">
        <v>5287</v>
      </c>
      <c r="S3" s="1525" t="str">
        <f>設定!$B$5&amp;設定!$C$5&amp;"年度"</f>
        <v>令和7年度</v>
      </c>
      <c r="T3" s="1989"/>
      <c r="U3" s="1989"/>
      <c r="V3" s="1989"/>
      <c r="W3" s="1989"/>
      <c r="X3" s="2004"/>
    </row>
    <row r="4" spans="1:24" ht="16.5" customHeight="1">
      <c r="A4" s="110" t="s">
        <v>4613</v>
      </c>
      <c r="J4" s="68" t="str">
        <f>P3</f>
        <v>（令和8年4月1日現在）</v>
      </c>
      <c r="L4" s="68"/>
      <c r="M4" s="1405"/>
      <c r="O4" s="1189" t="s">
        <v>4619</v>
      </c>
      <c r="P4" s="1460" t="s">
        <v>7579</v>
      </c>
      <c r="Q4" s="1874" t="str">
        <f>HYPERLINK("#", "統計表リンク")</f>
        <v>統計表リンク</v>
      </c>
    </row>
    <row r="5" spans="1:24" ht="15" customHeight="1">
      <c r="A5" s="3258" t="s">
        <v>398</v>
      </c>
      <c r="B5" s="3258"/>
      <c r="C5" s="4177" t="s">
        <v>802</v>
      </c>
      <c r="D5" s="3789" t="s">
        <v>3661</v>
      </c>
      <c r="E5" s="4173" t="s">
        <v>753</v>
      </c>
      <c r="F5" s="3742" t="s">
        <v>530</v>
      </c>
      <c r="G5" s="3742"/>
      <c r="H5" s="3742"/>
      <c r="I5" s="3742"/>
      <c r="J5" s="3742"/>
      <c r="L5" s="2"/>
      <c r="P5" s="1460" t="s">
        <v>5572</v>
      </c>
      <c r="Q5" s="1874" t="str">
        <f>HYPERLINK("#", "統計表リンク")</f>
        <v>統計表リンク</v>
      </c>
    </row>
    <row r="6" spans="1:24" ht="15" customHeight="1">
      <c r="A6" s="3258"/>
      <c r="B6" s="3258"/>
      <c r="C6" s="4177"/>
      <c r="D6" s="3789"/>
      <c r="E6" s="4173"/>
      <c r="F6" s="3742" t="s">
        <v>4422</v>
      </c>
      <c r="G6" s="3742"/>
      <c r="H6" s="3742"/>
      <c r="I6" s="3789" t="s">
        <v>7772</v>
      </c>
      <c r="J6" s="3789" t="s">
        <v>4423</v>
      </c>
      <c r="L6" s="2"/>
      <c r="M6" s="4181" t="s">
        <v>5442</v>
      </c>
      <c r="N6" s="4181" t="s">
        <v>6265</v>
      </c>
      <c r="O6" s="4181" t="s">
        <v>6266</v>
      </c>
      <c r="P6" s="4182" t="s">
        <v>6267</v>
      </c>
      <c r="Q6" s="4183"/>
      <c r="R6" s="4181" t="s">
        <v>6268</v>
      </c>
    </row>
    <row r="7" spans="1:24" ht="39.75" customHeight="1">
      <c r="A7" s="3258"/>
      <c r="B7" s="3258"/>
      <c r="C7" s="4177"/>
      <c r="D7" s="3742"/>
      <c r="E7" s="4173"/>
      <c r="F7" s="678" t="s">
        <v>3660</v>
      </c>
      <c r="G7" s="678" t="s">
        <v>3662</v>
      </c>
      <c r="H7" s="681" t="s">
        <v>6290</v>
      </c>
      <c r="I7" s="3789"/>
      <c r="J7" s="3789"/>
      <c r="L7" s="2"/>
      <c r="M7" s="3991"/>
      <c r="N7" s="3991"/>
      <c r="O7" s="3991"/>
      <c r="P7" s="1471" t="s">
        <v>6269</v>
      </c>
      <c r="Q7" s="1471" t="s">
        <v>6270</v>
      </c>
      <c r="R7" s="3991"/>
    </row>
    <row r="8" spans="1:24" ht="25" customHeight="1">
      <c r="A8" s="4176" t="s">
        <v>3034</v>
      </c>
      <c r="B8" s="4176"/>
      <c r="C8" s="1091">
        <v>40724</v>
      </c>
      <c r="D8" s="276" t="s">
        <v>3659</v>
      </c>
      <c r="E8" s="1011">
        <v>1052</v>
      </c>
      <c r="F8" s="1012">
        <f>N8</f>
        <v>12862</v>
      </c>
      <c r="G8" s="1012">
        <f>O8</f>
        <v>72780</v>
      </c>
      <c r="H8" s="1012">
        <f>P8</f>
        <v>11771</v>
      </c>
      <c r="I8" s="1012">
        <f>Q8</f>
        <v>9950</v>
      </c>
      <c r="J8" s="1012">
        <f>R8</f>
        <v>517</v>
      </c>
      <c r="L8" s="2"/>
      <c r="M8" s="1422" t="s">
        <v>6271</v>
      </c>
      <c r="N8" s="1883">
        <v>12862</v>
      </c>
      <c r="O8" s="1883">
        <v>72780</v>
      </c>
      <c r="P8" s="1883">
        <v>11771</v>
      </c>
      <c r="Q8" s="1883">
        <v>9950</v>
      </c>
      <c r="R8" s="1883">
        <v>517</v>
      </c>
    </row>
    <row r="9" spans="1:24" ht="16.5" customHeight="1">
      <c r="A9" s="63" t="str">
        <f>"注：利用状況は"&amp;S3&amp;"のもの。"</f>
        <v>注：利用状況は令和7年度のもの。</v>
      </c>
      <c r="J9" s="68" t="s">
        <v>3663</v>
      </c>
      <c r="M9" s="1193"/>
      <c r="N9" s="1193"/>
      <c r="O9" s="1193"/>
      <c r="P9" s="1193"/>
      <c r="Q9" s="1193"/>
    </row>
    <row r="10" spans="1:24" ht="16.5" customHeight="1">
      <c r="M10" s="1193"/>
      <c r="N10" s="1193"/>
      <c r="O10" s="1193"/>
      <c r="P10" s="1193"/>
      <c r="Q10" s="1193"/>
    </row>
    <row r="11" spans="1:24" s="2" customFormat="1" ht="16.5" customHeight="1">
      <c r="A11" s="110" t="s">
        <v>3933</v>
      </c>
      <c r="D11" s="69" t="s">
        <v>4433</v>
      </c>
      <c r="K11" s="68" t="str">
        <f>P11</f>
        <v>（令和7年度）</v>
      </c>
      <c r="M11" s="1188" t="s">
        <v>5367</v>
      </c>
      <c r="N11" s="1437"/>
      <c r="O11" s="1189" t="s">
        <v>4618</v>
      </c>
      <c r="P11" s="1525" t="str">
        <f>設定!$B$11</f>
        <v>（令和7年度）</v>
      </c>
      <c r="Q11" s="1193"/>
      <c r="R11" s="1193"/>
      <c r="S11" s="1193"/>
      <c r="T11" s="1193"/>
      <c r="U11" s="1193"/>
      <c r="V11" s="1193"/>
      <c r="W11" s="1193"/>
      <c r="X11" s="1187"/>
    </row>
    <row r="12" spans="1:24" s="2" customFormat="1" ht="16.5" customHeight="1">
      <c r="A12" s="3326"/>
      <c r="B12" s="3326"/>
      <c r="C12" s="2824" t="s">
        <v>262</v>
      </c>
      <c r="D12" s="2824" t="s">
        <v>2317</v>
      </c>
      <c r="E12" s="2824"/>
      <c r="F12" s="2824"/>
      <c r="G12" s="2824"/>
      <c r="H12" s="2824"/>
      <c r="I12" s="2824"/>
      <c r="J12" s="2824"/>
      <c r="K12" s="2824"/>
      <c r="M12" s="1405"/>
      <c r="N12" s="1192"/>
      <c r="O12" s="1189" t="s">
        <v>4619</v>
      </c>
      <c r="P12" s="1460" t="s">
        <v>5368</v>
      </c>
      <c r="Q12" s="1874" t="str">
        <f>HYPERLINK("#", "統計表リンク")</f>
        <v>統計表リンク</v>
      </c>
      <c r="R12" s="1193"/>
      <c r="S12" s="1193"/>
      <c r="T12" s="1193"/>
      <c r="U12" s="1193"/>
      <c r="V12" s="1193"/>
      <c r="W12" s="1193"/>
      <c r="X12" s="1187"/>
    </row>
    <row r="13" spans="1:24" s="2" customFormat="1" ht="25" customHeight="1">
      <c r="A13" s="3326"/>
      <c r="B13" s="3326"/>
      <c r="C13" s="2824"/>
      <c r="D13" s="325" t="s">
        <v>2316</v>
      </c>
      <c r="E13" s="325" t="s">
        <v>2313</v>
      </c>
      <c r="F13" s="325" t="s">
        <v>3923</v>
      </c>
      <c r="G13" s="325" t="s">
        <v>3924</v>
      </c>
      <c r="H13" s="325" t="s">
        <v>3925</v>
      </c>
      <c r="I13" s="325" t="s">
        <v>3926</v>
      </c>
      <c r="J13" s="325" t="s">
        <v>2309</v>
      </c>
      <c r="K13" s="401" t="s">
        <v>3928</v>
      </c>
      <c r="M13" s="1479" t="s">
        <v>6947</v>
      </c>
      <c r="N13" s="1682" t="s">
        <v>6942</v>
      </c>
      <c r="O13" s="1682" t="s">
        <v>6943</v>
      </c>
      <c r="P13" s="1682" t="s">
        <v>6272</v>
      </c>
      <c r="Q13" s="1682" t="s">
        <v>6273</v>
      </c>
      <c r="R13" s="1682" t="s">
        <v>6944</v>
      </c>
      <c r="S13" s="1682" t="s">
        <v>6945</v>
      </c>
      <c r="T13" s="1682" t="s">
        <v>6946</v>
      </c>
      <c r="U13" s="1193"/>
      <c r="V13" s="1193"/>
      <c r="W13" s="1193"/>
      <c r="X13" s="1187"/>
    </row>
    <row r="14" spans="1:24" s="2" customFormat="1" ht="22" customHeight="1">
      <c r="A14" s="2824" t="s">
        <v>262</v>
      </c>
      <c r="B14" s="2824"/>
      <c r="C14" s="952">
        <f>N14</f>
        <v>22550310</v>
      </c>
      <c r="D14" s="952">
        <f t="shared" ref="D14:H14" si="0">O14</f>
        <v>2687470</v>
      </c>
      <c r="E14" s="952">
        <f t="shared" si="0"/>
        <v>3982321</v>
      </c>
      <c r="F14" s="952">
        <f t="shared" si="0"/>
        <v>5474055</v>
      </c>
      <c r="G14" s="952">
        <f t="shared" si="0"/>
        <v>54260</v>
      </c>
      <c r="H14" s="952">
        <f t="shared" si="0"/>
        <v>728671</v>
      </c>
      <c r="I14" s="952">
        <f>T14</f>
        <v>308880</v>
      </c>
      <c r="J14" s="952">
        <f t="shared" ref="J14:K16" si="1">N19</f>
        <v>2465778</v>
      </c>
      <c r="K14" s="952">
        <f t="shared" si="1"/>
        <v>1939219</v>
      </c>
      <c r="M14" s="1479" t="s">
        <v>6942</v>
      </c>
      <c r="N14" s="2003">
        <v>22550310</v>
      </c>
      <c r="O14" s="2003">
        <v>2687470</v>
      </c>
      <c r="P14" s="2003">
        <v>3982321</v>
      </c>
      <c r="Q14" s="2003">
        <v>5474055</v>
      </c>
      <c r="R14" s="2003">
        <v>54260</v>
      </c>
      <c r="S14" s="2003">
        <v>728671</v>
      </c>
      <c r="T14" s="2003">
        <v>308880</v>
      </c>
      <c r="U14" s="1193"/>
      <c r="V14" s="1193"/>
      <c r="W14" s="1193"/>
      <c r="X14" s="1187"/>
    </row>
    <row r="15" spans="1:24" s="2" customFormat="1" ht="22" customHeight="1">
      <c r="A15" s="3789" t="s">
        <v>3921</v>
      </c>
      <c r="B15" s="3789"/>
      <c r="C15" s="952">
        <f t="shared" ref="C15:C16" si="2">N15</f>
        <v>4106089</v>
      </c>
      <c r="D15" s="952">
        <f t="shared" ref="D15:D16" si="3">O15</f>
        <v>1371830</v>
      </c>
      <c r="E15" s="952">
        <f t="shared" ref="E15:E16" si="4">P15</f>
        <v>1059671</v>
      </c>
      <c r="F15" s="952">
        <f t="shared" ref="F15:F16" si="5">Q15</f>
        <v>1303835</v>
      </c>
      <c r="G15" s="952">
        <f t="shared" ref="G15:G16" si="6">R15</f>
        <v>1840</v>
      </c>
      <c r="H15" s="952">
        <f t="shared" ref="H15:H16" si="7">S15</f>
        <v>50295</v>
      </c>
      <c r="I15" s="952">
        <f t="shared" ref="I15:I16" si="8">T15</f>
        <v>196204</v>
      </c>
      <c r="J15" s="952">
        <f t="shared" si="1"/>
        <v>713</v>
      </c>
      <c r="K15" s="952" t="str">
        <f t="shared" si="1"/>
        <v>-</v>
      </c>
      <c r="M15" s="1479" t="s">
        <v>6948</v>
      </c>
      <c r="N15" s="2003">
        <v>4106089</v>
      </c>
      <c r="O15" s="2003">
        <v>1371830</v>
      </c>
      <c r="P15" s="2003">
        <v>1059671</v>
      </c>
      <c r="Q15" s="2003">
        <v>1303835</v>
      </c>
      <c r="R15" s="2003">
        <v>1840</v>
      </c>
      <c r="S15" s="2003">
        <v>50295</v>
      </c>
      <c r="T15" s="2003">
        <v>196204</v>
      </c>
      <c r="U15" s="1193"/>
      <c r="V15" s="1193"/>
      <c r="W15" s="1193"/>
      <c r="X15" s="1187"/>
    </row>
    <row r="16" spans="1:24" s="2" customFormat="1" ht="22" customHeight="1">
      <c r="A16" s="3789" t="s">
        <v>3922</v>
      </c>
      <c r="B16" s="3789"/>
      <c r="C16" s="952">
        <f t="shared" si="2"/>
        <v>18444221</v>
      </c>
      <c r="D16" s="952">
        <f t="shared" si="3"/>
        <v>1315640</v>
      </c>
      <c r="E16" s="952">
        <f t="shared" si="4"/>
        <v>2922650</v>
      </c>
      <c r="F16" s="952">
        <f t="shared" si="5"/>
        <v>4170220</v>
      </c>
      <c r="G16" s="952">
        <f t="shared" si="6"/>
        <v>52420</v>
      </c>
      <c r="H16" s="952">
        <f t="shared" si="7"/>
        <v>678376</v>
      </c>
      <c r="I16" s="952">
        <f t="shared" si="8"/>
        <v>112676</v>
      </c>
      <c r="J16" s="952">
        <f t="shared" si="1"/>
        <v>2465065</v>
      </c>
      <c r="K16" s="952">
        <f t="shared" si="1"/>
        <v>1939219</v>
      </c>
      <c r="M16" s="1479" t="s">
        <v>6949</v>
      </c>
      <c r="N16" s="2003">
        <v>18444221</v>
      </c>
      <c r="O16" s="2003">
        <v>1315640</v>
      </c>
      <c r="P16" s="2003">
        <v>2922650</v>
      </c>
      <c r="Q16" s="2003">
        <v>4170220</v>
      </c>
      <c r="R16" s="2003">
        <v>52420</v>
      </c>
      <c r="S16" s="2003">
        <v>678376</v>
      </c>
      <c r="T16" s="2003">
        <v>112676</v>
      </c>
      <c r="U16" s="1193"/>
      <c r="V16" s="1193"/>
      <c r="W16" s="1193"/>
      <c r="X16" s="1187"/>
    </row>
    <row r="17" spans="1:28" s="2" customFormat="1" ht="10" customHeight="1">
      <c r="M17" s="1666"/>
      <c r="N17" s="1666"/>
      <c r="O17" s="1666"/>
      <c r="P17" s="1666"/>
      <c r="Q17" s="1666"/>
      <c r="R17" s="1666"/>
      <c r="S17" s="1666"/>
      <c r="T17" s="1666"/>
      <c r="U17" s="1193"/>
      <c r="V17" s="1193"/>
      <c r="W17" s="1193"/>
      <c r="X17" s="1187"/>
    </row>
    <row r="18" spans="1:28" s="2" customFormat="1" ht="16.5" customHeight="1">
      <c r="A18" s="3326"/>
      <c r="B18" s="3326"/>
      <c r="C18" s="4178" t="s">
        <v>2317</v>
      </c>
      <c r="D18" s="4179"/>
      <c r="E18" s="4179"/>
      <c r="F18" s="4179"/>
      <c r="G18" s="4180"/>
      <c r="H18" s="2155"/>
      <c r="I18" s="1" t="s">
        <v>3934</v>
      </c>
      <c r="J18" s="63"/>
      <c r="K18" s="402"/>
      <c r="M18" s="1479" t="s">
        <v>6947</v>
      </c>
      <c r="N18" s="1682" t="s">
        <v>8977</v>
      </c>
      <c r="O18" s="1682" t="s">
        <v>6274</v>
      </c>
      <c r="P18" s="1682" t="s">
        <v>8978</v>
      </c>
      <c r="Q18" s="1682" t="s">
        <v>8979</v>
      </c>
      <c r="R18" s="1682" t="s">
        <v>8980</v>
      </c>
      <c r="S18" s="1682" t="s">
        <v>8981</v>
      </c>
      <c r="T18" s="1682" t="s">
        <v>6651</v>
      </c>
      <c r="U18" s="1193"/>
      <c r="V18" s="1193"/>
      <c r="W18" s="1193"/>
      <c r="X18" s="1187"/>
    </row>
    <row r="19" spans="1:28" s="2" customFormat="1" ht="25" customHeight="1">
      <c r="A19" s="3326"/>
      <c r="B19" s="3326"/>
      <c r="C19" s="325" t="s">
        <v>3927</v>
      </c>
      <c r="D19" s="2152" t="s">
        <v>6291</v>
      </c>
      <c r="E19" s="2154" t="s">
        <v>6941</v>
      </c>
      <c r="F19" s="2701" t="s">
        <v>8981</v>
      </c>
      <c r="G19" s="1302" t="s">
        <v>234</v>
      </c>
      <c r="I19" s="63"/>
      <c r="J19" s="63"/>
      <c r="K19" s="68" t="str">
        <f>P23</f>
        <v>（令和7年度）</v>
      </c>
      <c r="M19" s="1479" t="s">
        <v>6942</v>
      </c>
      <c r="N19" s="2003">
        <v>2465778</v>
      </c>
      <c r="O19" s="2003">
        <v>1939219</v>
      </c>
      <c r="P19" s="2003">
        <v>52594</v>
      </c>
      <c r="Q19" s="2003">
        <v>3033500</v>
      </c>
      <c r="R19" s="2003">
        <v>615191</v>
      </c>
      <c r="S19" s="2003">
        <v>110280</v>
      </c>
      <c r="T19" s="2003">
        <v>1098091</v>
      </c>
      <c r="U19" s="1193"/>
      <c r="V19" s="1193"/>
      <c r="W19" s="1193"/>
      <c r="X19" s="1187"/>
    </row>
    <row r="20" spans="1:28" s="2" customFormat="1" ht="22" customHeight="1">
      <c r="A20" s="2824" t="s">
        <v>262</v>
      </c>
      <c r="B20" s="2824"/>
      <c r="C20" s="952">
        <f t="shared" ref="C20:G22" si="9">P19</f>
        <v>52594</v>
      </c>
      <c r="D20" s="952">
        <f t="shared" si="9"/>
        <v>3033500</v>
      </c>
      <c r="E20" s="952">
        <f t="shared" si="9"/>
        <v>615191</v>
      </c>
      <c r="F20" s="952">
        <f t="shared" si="9"/>
        <v>110280</v>
      </c>
      <c r="G20" s="952">
        <f t="shared" si="9"/>
        <v>1098091</v>
      </c>
      <c r="I20" s="3309" t="s">
        <v>3510</v>
      </c>
      <c r="J20" s="3309"/>
      <c r="K20" s="1309" t="s">
        <v>3929</v>
      </c>
      <c r="M20" s="1479" t="s">
        <v>6948</v>
      </c>
      <c r="N20" s="2003">
        <v>713</v>
      </c>
      <c r="O20" s="2003" t="s">
        <v>4191</v>
      </c>
      <c r="P20" s="2003" t="s">
        <v>4191</v>
      </c>
      <c r="Q20" s="2003" t="s">
        <v>4191</v>
      </c>
      <c r="R20" s="2003" t="s">
        <v>4191</v>
      </c>
      <c r="S20" s="2003" t="s">
        <v>4191</v>
      </c>
      <c r="T20" s="2003">
        <v>121701</v>
      </c>
      <c r="U20" s="1193"/>
      <c r="V20" s="1193"/>
      <c r="W20" s="1193"/>
      <c r="X20" s="1187"/>
    </row>
    <row r="21" spans="1:28" s="2" customFormat="1" ht="22" customHeight="1">
      <c r="A21" s="3789" t="s">
        <v>3921</v>
      </c>
      <c r="B21" s="3789"/>
      <c r="C21" s="952" t="str">
        <f t="shared" si="9"/>
        <v>-</v>
      </c>
      <c r="D21" s="952" t="str">
        <f t="shared" si="9"/>
        <v>-</v>
      </c>
      <c r="E21" s="952" t="str">
        <f t="shared" si="9"/>
        <v>-</v>
      </c>
      <c r="F21" s="952" t="str">
        <f t="shared" si="9"/>
        <v>-</v>
      </c>
      <c r="G21" s="952">
        <f t="shared" si="9"/>
        <v>121701</v>
      </c>
      <c r="I21" s="4160" t="s">
        <v>4499</v>
      </c>
      <c r="J21" s="4160"/>
      <c r="K21" s="2702">
        <f>N27</f>
        <v>1360</v>
      </c>
      <c r="M21" s="1479" t="s">
        <v>6949</v>
      </c>
      <c r="N21" s="2003">
        <v>2465065</v>
      </c>
      <c r="O21" s="2003">
        <v>1939219</v>
      </c>
      <c r="P21" s="2003">
        <v>52594</v>
      </c>
      <c r="Q21" s="2003">
        <v>3033500</v>
      </c>
      <c r="R21" s="2003">
        <v>615191</v>
      </c>
      <c r="S21" s="2003">
        <v>110280</v>
      </c>
      <c r="T21" s="2003">
        <v>976390</v>
      </c>
      <c r="U21" s="1193"/>
      <c r="V21" s="1193"/>
      <c r="W21" s="1193"/>
      <c r="X21" s="1187"/>
    </row>
    <row r="22" spans="1:28" s="2" customFormat="1" ht="22" customHeight="1">
      <c r="A22" s="3789" t="s">
        <v>3922</v>
      </c>
      <c r="B22" s="3789"/>
      <c r="C22" s="952">
        <f t="shared" si="9"/>
        <v>52594</v>
      </c>
      <c r="D22" s="952">
        <f t="shared" si="9"/>
        <v>3033500</v>
      </c>
      <c r="E22" s="952">
        <f>R21</f>
        <v>615191</v>
      </c>
      <c r="F22" s="952">
        <f t="shared" si="9"/>
        <v>110280</v>
      </c>
      <c r="G22" s="952">
        <f t="shared" si="9"/>
        <v>976390</v>
      </c>
      <c r="I22" s="3307" t="s">
        <v>2297</v>
      </c>
      <c r="J22" s="3307"/>
      <c r="K22" s="262">
        <f>Q27</f>
        <v>330</v>
      </c>
      <c r="M22" s="1193"/>
      <c r="N22" s="1193"/>
      <c r="O22" s="1193"/>
      <c r="P22" s="1193"/>
      <c r="Q22" s="1193"/>
      <c r="R22" s="1193"/>
      <c r="S22" s="1193"/>
      <c r="T22" s="1193"/>
      <c r="U22" s="1193"/>
      <c r="V22" s="1193"/>
      <c r="W22" s="1193"/>
      <c r="X22" s="1187"/>
    </row>
    <row r="23" spans="1:28" ht="16.5" customHeight="1">
      <c r="H23" s="4" t="s">
        <v>3930</v>
      </c>
      <c r="K23" s="375" t="s">
        <v>2296</v>
      </c>
      <c r="L23" s="2"/>
      <c r="M23" s="1188" t="s">
        <v>5369</v>
      </c>
      <c r="N23" s="1437"/>
      <c r="O23" s="1189" t="s">
        <v>4618</v>
      </c>
      <c r="P23" s="1525" t="str">
        <f>設定!$B$11</f>
        <v>（令和7年度）</v>
      </c>
      <c r="Q23" s="1193"/>
      <c r="R23" s="1193"/>
      <c r="S23" s="1193"/>
      <c r="T23" s="1193"/>
      <c r="U23" s="1193"/>
      <c r="V23" s="1193"/>
      <c r="W23" s="1193"/>
    </row>
    <row r="24" spans="1:28" ht="8.15" customHeight="1">
      <c r="G24" s="4"/>
      <c r="L24" s="2"/>
      <c r="M24" s="1405"/>
      <c r="O24" s="1189" t="s">
        <v>4619</v>
      </c>
      <c r="P24" s="1460" t="s">
        <v>5370</v>
      </c>
      <c r="Q24" s="1874" t="str">
        <f>HYPERLINK("#", "統計表リンク")</f>
        <v>統計表リンク</v>
      </c>
      <c r="R24" s="1193"/>
      <c r="S24" s="1193"/>
      <c r="T24" s="1193"/>
      <c r="U24" s="1193"/>
      <c r="V24" s="1193"/>
      <c r="W24" s="1193"/>
    </row>
    <row r="25" spans="1:28" ht="16.5" customHeight="1">
      <c r="A25" s="3250" t="s">
        <v>3931</v>
      </c>
      <c r="B25" s="3250"/>
      <c r="C25" s="3250"/>
      <c r="D25" s="3250"/>
      <c r="E25" s="3250"/>
      <c r="F25" s="3250"/>
      <c r="G25" s="3250"/>
      <c r="H25" s="3250"/>
      <c r="I25" s="3250"/>
      <c r="J25" s="3250"/>
      <c r="K25" s="3250"/>
      <c r="L25" s="2"/>
      <c r="M25" s="2006" t="s">
        <v>6277</v>
      </c>
      <c r="N25" s="1193"/>
      <c r="O25" s="1193"/>
      <c r="P25" s="2006" t="s">
        <v>6278</v>
      </c>
      <c r="Q25" s="1193"/>
      <c r="R25" s="1193"/>
      <c r="S25" s="1193"/>
      <c r="T25" s="1193"/>
      <c r="U25" s="1193"/>
      <c r="V25" s="1193"/>
      <c r="W25" s="1193"/>
    </row>
    <row r="26" spans="1:28" ht="16.5" customHeight="1">
      <c r="G26" s="69"/>
      <c r="L26" s="2"/>
      <c r="M26" s="1479" t="s">
        <v>5442</v>
      </c>
      <c r="N26" s="1475" t="s">
        <v>6275</v>
      </c>
      <c r="O26" s="1193"/>
      <c r="P26" s="1479" t="s">
        <v>5442</v>
      </c>
      <c r="Q26" s="1475" t="s">
        <v>6276</v>
      </c>
      <c r="R26" s="1193"/>
      <c r="S26" s="1193"/>
      <c r="T26" s="1193"/>
      <c r="U26" s="1193"/>
      <c r="V26" s="1193"/>
      <c r="W26" s="1193"/>
    </row>
    <row r="27" spans="1:28" ht="16.5" customHeight="1">
      <c r="A27" s="110" t="s">
        <v>3935</v>
      </c>
      <c r="F27" s="73"/>
      <c r="G27" s="73"/>
      <c r="H27" s="234" t="str">
        <f>P29</f>
        <v>（各年度末現在）</v>
      </c>
      <c r="M27" s="1422" t="s">
        <v>6271</v>
      </c>
      <c r="N27" s="1883">
        <v>1360</v>
      </c>
      <c r="O27" s="1193"/>
      <c r="P27" s="1422" t="s">
        <v>6271</v>
      </c>
      <c r="Q27" s="1883">
        <v>330</v>
      </c>
      <c r="W27" s="1193"/>
    </row>
    <row r="28" spans="1:28" ht="20.149999999999999" customHeight="1">
      <c r="A28" s="4171" t="s">
        <v>7830</v>
      </c>
      <c r="B28" s="4172"/>
      <c r="C28" s="4172"/>
      <c r="D28" s="342" t="str">
        <f>M34</f>
        <v>令和3年度</v>
      </c>
      <c r="E28" s="342" t="str">
        <f>M35</f>
        <v>令和4年度</v>
      </c>
      <c r="F28" s="342" t="str">
        <f>M36</f>
        <v>令和5年度</v>
      </c>
      <c r="G28" s="342" t="str">
        <f>M37</f>
        <v>令和6年度</v>
      </c>
      <c r="H28" s="342" t="str">
        <f>M38</f>
        <v>令和7年度</v>
      </c>
      <c r="O28" s="1193"/>
      <c r="P28" s="1193"/>
      <c r="Q28" s="2005"/>
      <c r="W28" s="1193"/>
    </row>
    <row r="29" spans="1:28" ht="20.149999999999999" customHeight="1">
      <c r="A29" s="4174" t="s">
        <v>2295</v>
      </c>
      <c r="B29" s="4175"/>
      <c r="C29" s="4175"/>
      <c r="D29" s="567">
        <f>P34</f>
        <v>239673</v>
      </c>
      <c r="E29" s="1746">
        <f>P35</f>
        <v>243196</v>
      </c>
      <c r="F29" s="1746">
        <f>P36</f>
        <v>247746</v>
      </c>
      <c r="G29" s="1746">
        <f>P37</f>
        <v>252214</v>
      </c>
      <c r="H29" s="1746">
        <f>P38</f>
        <v>256536</v>
      </c>
      <c r="L29" s="73"/>
      <c r="M29" s="1188" t="s">
        <v>5371</v>
      </c>
      <c r="N29" s="1437"/>
      <c r="O29" s="1189" t="s">
        <v>4618</v>
      </c>
      <c r="P29" s="1525" t="s">
        <v>369</v>
      </c>
      <c r="Q29" s="1193"/>
      <c r="W29" s="1193"/>
    </row>
    <row r="30" spans="1:28" ht="22" customHeight="1">
      <c r="A30" s="4174" t="s">
        <v>2294</v>
      </c>
      <c r="B30" s="4175"/>
      <c r="C30" s="4175"/>
      <c r="D30" s="567">
        <f>S34</f>
        <v>82937</v>
      </c>
      <c r="E30" s="567">
        <f>S35</f>
        <v>79880</v>
      </c>
      <c r="F30" s="567">
        <f>S36</f>
        <v>76651</v>
      </c>
      <c r="G30" s="567">
        <f>S37</f>
        <v>75404</v>
      </c>
      <c r="H30" s="567">
        <f>S38</f>
        <v>74563</v>
      </c>
      <c r="L30" s="873"/>
      <c r="M30" s="1405"/>
      <c r="O30" s="1189" t="s">
        <v>4619</v>
      </c>
      <c r="P30" s="1460" t="s">
        <v>5372</v>
      </c>
      <c r="Q30" s="1874" t="str">
        <f>HYPERLINK("#", "統計表リンク")</f>
        <v>統計表リンク</v>
      </c>
      <c r="W30" s="1193"/>
    </row>
    <row r="31" spans="1:28" ht="22" customHeight="1">
      <c r="A31" s="4161" t="s">
        <v>2293</v>
      </c>
      <c r="B31" s="4162"/>
      <c r="C31" s="1348" t="s">
        <v>2290</v>
      </c>
      <c r="D31" s="2007">
        <f>X34</f>
        <v>268</v>
      </c>
      <c r="E31" s="2007">
        <f>X35</f>
        <v>258</v>
      </c>
      <c r="F31" s="2007">
        <f>X36</f>
        <v>247.59999999999997</v>
      </c>
      <c r="G31" s="2007">
        <f>X37</f>
        <v>243.6</v>
      </c>
      <c r="H31" s="2007">
        <f>X38</f>
        <v>240.89999999999998</v>
      </c>
      <c r="L31" s="875"/>
      <c r="M31" s="4184" t="s">
        <v>507</v>
      </c>
      <c r="N31" s="4184" t="s">
        <v>6279</v>
      </c>
      <c r="O31" s="4184"/>
      <c r="P31" s="4184" t="s">
        <v>6280</v>
      </c>
      <c r="Q31" s="4184" t="s">
        <v>814</v>
      </c>
      <c r="R31" s="3727" t="s">
        <v>6281</v>
      </c>
      <c r="S31" s="3727" t="s">
        <v>6282</v>
      </c>
      <c r="T31" s="3727"/>
      <c r="U31" s="3727"/>
      <c r="V31" s="3727"/>
      <c r="W31" s="3727"/>
      <c r="X31" s="3727" t="s">
        <v>6283</v>
      </c>
      <c r="Y31" s="3727"/>
      <c r="Z31" s="3727"/>
      <c r="AA31" s="3727"/>
      <c r="AB31" s="3727"/>
    </row>
    <row r="32" spans="1:28" ht="22" customHeight="1">
      <c r="A32" s="4163"/>
      <c r="B32" s="4164"/>
      <c r="C32" s="1347" t="s">
        <v>2289</v>
      </c>
      <c r="D32" s="2007">
        <f>SUM(D34,D36,D38)</f>
        <v>6911.4</v>
      </c>
      <c r="E32" s="2007">
        <f t="shared" ref="E32:H32" si="10">SUM(E34,E36,E38)</f>
        <v>6656.7</v>
      </c>
      <c r="F32" s="2007">
        <f t="shared" si="10"/>
        <v>6387.5999999999995</v>
      </c>
      <c r="G32" s="2007">
        <f t="shared" si="10"/>
        <v>6283.7000000000007</v>
      </c>
      <c r="H32" s="2007">
        <f t="shared" si="10"/>
        <v>6213.6</v>
      </c>
      <c r="L32" s="875"/>
      <c r="M32" s="4184"/>
      <c r="N32" s="4184"/>
      <c r="O32" s="4184"/>
      <c r="P32" s="4184"/>
      <c r="Q32" s="4184"/>
      <c r="R32" s="3727"/>
      <c r="S32" s="3727" t="s">
        <v>4910</v>
      </c>
      <c r="T32" s="3727" t="s">
        <v>6284</v>
      </c>
      <c r="U32" s="3727" t="s">
        <v>6285</v>
      </c>
      <c r="V32" s="3727" t="s">
        <v>6286</v>
      </c>
      <c r="W32" s="3727"/>
      <c r="X32" s="3727" t="s">
        <v>814</v>
      </c>
      <c r="Y32" s="3727" t="s">
        <v>6284</v>
      </c>
      <c r="Z32" s="3727" t="s">
        <v>6285</v>
      </c>
      <c r="AA32" s="3727" t="s">
        <v>6286</v>
      </c>
      <c r="AB32" s="3727"/>
    </row>
    <row r="33" spans="1:28" ht="22" customHeight="1">
      <c r="A33" s="4170" t="s">
        <v>336</v>
      </c>
      <c r="B33" s="4165" t="s">
        <v>4425</v>
      </c>
      <c r="C33" s="1348" t="s">
        <v>2290</v>
      </c>
      <c r="D33" s="2007">
        <f>Y34</f>
        <v>250.9</v>
      </c>
      <c r="E33" s="2007">
        <f>Y35</f>
        <v>243.1</v>
      </c>
      <c r="F33" s="2007">
        <f>Y36</f>
        <v>235.2</v>
      </c>
      <c r="G33" s="2007">
        <f>Y37</f>
        <v>232</v>
      </c>
      <c r="H33" s="2007">
        <f>Y38</f>
        <v>229.1</v>
      </c>
      <c r="L33" s="875"/>
      <c r="M33" s="4184"/>
      <c r="N33" s="1971" t="s">
        <v>6287</v>
      </c>
      <c r="O33" s="1971" t="s">
        <v>6285</v>
      </c>
      <c r="P33" s="4184"/>
      <c r="Q33" s="4184"/>
      <c r="R33" s="3727"/>
      <c r="S33" s="3727"/>
      <c r="T33" s="3727"/>
      <c r="U33" s="3727"/>
      <c r="V33" s="1471" t="s">
        <v>6288</v>
      </c>
      <c r="W33" s="1971" t="s">
        <v>6289</v>
      </c>
      <c r="X33" s="3727"/>
      <c r="Y33" s="3727"/>
      <c r="Z33" s="3727"/>
      <c r="AA33" s="1471" t="s">
        <v>6288</v>
      </c>
      <c r="AB33" s="1471" t="s">
        <v>6289</v>
      </c>
    </row>
    <row r="34" spans="1:28" ht="22" customHeight="1">
      <c r="A34" s="3216"/>
      <c r="B34" s="4166"/>
      <c r="C34" s="1347" t="s">
        <v>2289</v>
      </c>
      <c r="D34" s="2007">
        <f>ROUND(T34/12,1)</f>
        <v>6482.4</v>
      </c>
      <c r="E34" s="2007">
        <f>ROUND(T35/12,1)</f>
        <v>6279.5</v>
      </c>
      <c r="F34" s="2007">
        <f>ROUND(T36/12,1)</f>
        <v>6076.2</v>
      </c>
      <c r="G34" s="2007">
        <f>ROUND(T37/12,1)</f>
        <v>5993.6</v>
      </c>
      <c r="H34" s="2007">
        <f>ROUND(T38/12,1)</f>
        <v>5918.5</v>
      </c>
      <c r="L34" s="875"/>
      <c r="M34" s="1511" t="s">
        <v>8972</v>
      </c>
      <c r="N34" s="1865">
        <v>310</v>
      </c>
      <c r="O34" s="1865">
        <v>286</v>
      </c>
      <c r="P34" s="1524">
        <v>239673</v>
      </c>
      <c r="Q34" s="1865">
        <v>105223</v>
      </c>
      <c r="R34" s="1865">
        <v>22286</v>
      </c>
      <c r="S34" s="1524">
        <v>82937</v>
      </c>
      <c r="T34" s="1524">
        <v>77789</v>
      </c>
      <c r="U34" s="1524">
        <v>1708</v>
      </c>
      <c r="V34" s="1524">
        <v>3440</v>
      </c>
      <c r="W34" s="1658" t="s">
        <v>4191</v>
      </c>
      <c r="X34" s="1889">
        <v>268</v>
      </c>
      <c r="Y34" s="1889">
        <v>250.9</v>
      </c>
      <c r="Z34" s="1889">
        <v>6</v>
      </c>
      <c r="AA34" s="1889">
        <v>11.1</v>
      </c>
      <c r="AB34" s="1889" t="s">
        <v>4191</v>
      </c>
    </row>
    <row r="35" spans="1:28" ht="22" customHeight="1">
      <c r="A35" s="3216"/>
      <c r="B35" s="4165" t="s">
        <v>4424</v>
      </c>
      <c r="C35" s="1348" t="s">
        <v>2290</v>
      </c>
      <c r="D35" s="2007">
        <f>Z34</f>
        <v>6</v>
      </c>
      <c r="E35" s="2007">
        <f>Z35</f>
        <v>4.5999999999999996</v>
      </c>
      <c r="F35" s="2007">
        <f>Z36</f>
        <v>4.2</v>
      </c>
      <c r="G35" s="2007">
        <f>Z37</f>
        <v>4.0999999999999996</v>
      </c>
      <c r="H35" s="2007">
        <f>Z38</f>
        <v>4.2</v>
      </c>
      <c r="L35" s="875"/>
      <c r="M35" s="1511" t="s">
        <v>8973</v>
      </c>
      <c r="N35" s="1865">
        <v>310</v>
      </c>
      <c r="O35" s="1865">
        <v>286</v>
      </c>
      <c r="P35" s="1524">
        <v>243196</v>
      </c>
      <c r="Q35" s="1865">
        <v>103150</v>
      </c>
      <c r="R35" s="1865">
        <v>23270</v>
      </c>
      <c r="S35" s="1524">
        <v>79880</v>
      </c>
      <c r="T35" s="1524">
        <v>75354</v>
      </c>
      <c r="U35" s="1524">
        <v>1320</v>
      </c>
      <c r="V35" s="1524">
        <v>3206</v>
      </c>
      <c r="W35" s="1658" t="s">
        <v>4191</v>
      </c>
      <c r="X35" s="1889">
        <v>258</v>
      </c>
      <c r="Y35" s="1889">
        <v>243.1</v>
      </c>
      <c r="Z35" s="1889">
        <v>4.5999999999999996</v>
      </c>
      <c r="AA35" s="1889">
        <v>10.3</v>
      </c>
      <c r="AB35" s="1889" t="s">
        <v>4191</v>
      </c>
    </row>
    <row r="36" spans="1:28" ht="22" customHeight="1">
      <c r="A36" s="3216"/>
      <c r="B36" s="4167"/>
      <c r="C36" s="1347" t="s">
        <v>2289</v>
      </c>
      <c r="D36" s="2007">
        <f>ROUND(U34/12,1)</f>
        <v>142.30000000000001</v>
      </c>
      <c r="E36" s="2007">
        <f>ROUND(U35/12,1)</f>
        <v>110</v>
      </c>
      <c r="F36" s="2007">
        <f>ROUND(U36/12,1)</f>
        <v>100.5</v>
      </c>
      <c r="G36" s="2007">
        <f>ROUND(U37/12,1)</f>
        <v>96.8</v>
      </c>
      <c r="H36" s="2007">
        <f>ROUND(U38/12,1)</f>
        <v>98.6</v>
      </c>
      <c r="L36" s="875"/>
      <c r="M36" s="1511" t="s">
        <v>8974</v>
      </c>
      <c r="N36" s="1865">
        <v>310</v>
      </c>
      <c r="O36" s="1865">
        <v>285</v>
      </c>
      <c r="P36" s="1524">
        <v>247746</v>
      </c>
      <c r="Q36" s="1865">
        <v>99432</v>
      </c>
      <c r="R36" s="1865">
        <v>22781</v>
      </c>
      <c r="S36" s="1524">
        <v>76651</v>
      </c>
      <c r="T36" s="1524">
        <v>72914</v>
      </c>
      <c r="U36" s="1524">
        <v>1206</v>
      </c>
      <c r="V36" s="1524">
        <v>2531</v>
      </c>
      <c r="W36" s="1658" t="s">
        <v>4191</v>
      </c>
      <c r="X36" s="1889">
        <v>247.59999999999997</v>
      </c>
      <c r="Y36" s="1889">
        <v>235.2</v>
      </c>
      <c r="Z36" s="1889">
        <v>4.2</v>
      </c>
      <c r="AA36" s="1889">
        <v>8.1999999999999993</v>
      </c>
      <c r="AB36" s="1889" t="s">
        <v>4191</v>
      </c>
    </row>
    <row r="37" spans="1:28" ht="22" customHeight="1">
      <c r="A37" s="3216"/>
      <c r="B37" s="4168" t="s">
        <v>2292</v>
      </c>
      <c r="C37" s="1348" t="s">
        <v>2290</v>
      </c>
      <c r="D37" s="2007">
        <f>AA34</f>
        <v>11.1</v>
      </c>
      <c r="E37" s="2007">
        <f>AA35</f>
        <v>10.3</v>
      </c>
      <c r="F37" s="2007">
        <f>AA36</f>
        <v>8.1999999999999993</v>
      </c>
      <c r="G37" s="2007">
        <f>AA37</f>
        <v>7.5</v>
      </c>
      <c r="H37" s="2007">
        <f>AA38</f>
        <v>7.6</v>
      </c>
      <c r="L37" s="875"/>
      <c r="M37" s="1511" t="s">
        <v>8975</v>
      </c>
      <c r="N37" s="1865">
        <v>310</v>
      </c>
      <c r="O37" s="1865">
        <v>285</v>
      </c>
      <c r="P37" s="1524">
        <v>252214</v>
      </c>
      <c r="Q37" s="1865">
        <v>98019</v>
      </c>
      <c r="R37" s="1865">
        <v>22615</v>
      </c>
      <c r="S37" s="1524">
        <v>75404</v>
      </c>
      <c r="T37" s="1524">
        <v>71923</v>
      </c>
      <c r="U37" s="1524">
        <v>1162</v>
      </c>
      <c r="V37" s="1524">
        <v>2319</v>
      </c>
      <c r="W37" s="1658" t="s">
        <v>4191</v>
      </c>
      <c r="X37" s="1889">
        <v>243.6</v>
      </c>
      <c r="Y37" s="1889">
        <v>232</v>
      </c>
      <c r="Z37" s="1889">
        <v>4.0999999999999996</v>
      </c>
      <c r="AA37" s="1889">
        <v>7.5</v>
      </c>
      <c r="AB37" s="1889" t="s">
        <v>4191</v>
      </c>
    </row>
    <row r="38" spans="1:28" ht="21.75" customHeight="1">
      <c r="A38" s="3217"/>
      <c r="B38" s="4169"/>
      <c r="C38" s="1347" t="s">
        <v>2289</v>
      </c>
      <c r="D38" s="2007">
        <f>ROUND(SUM(V34,W34)/12,1)</f>
        <v>286.7</v>
      </c>
      <c r="E38" s="2007">
        <f>ROUND(SUM(V35,W35)/12,1)</f>
        <v>267.2</v>
      </c>
      <c r="F38" s="2007">
        <f>ROUND(SUM(V36,W36)/12,1)</f>
        <v>210.9</v>
      </c>
      <c r="G38" s="2007">
        <f>ROUND(SUM(V37,W37)/12,1)</f>
        <v>193.3</v>
      </c>
      <c r="H38" s="2007">
        <f>ROUND(SUM(V38,W38)/12,1)</f>
        <v>196.5</v>
      </c>
      <c r="I38" s="151" t="s">
        <v>4426</v>
      </c>
      <c r="L38" s="875"/>
      <c r="M38" s="1511" t="s">
        <v>8976</v>
      </c>
      <c r="N38" s="1865">
        <v>310</v>
      </c>
      <c r="O38" s="1865">
        <v>285</v>
      </c>
      <c r="P38" s="1524">
        <v>256536</v>
      </c>
      <c r="Q38" s="1865">
        <v>74563</v>
      </c>
      <c r="R38" s="1865"/>
      <c r="S38" s="1524">
        <v>74563</v>
      </c>
      <c r="T38" s="1524">
        <v>71022</v>
      </c>
      <c r="U38" s="1524">
        <v>1183</v>
      </c>
      <c r="V38" s="1524">
        <v>2358</v>
      </c>
      <c r="W38" s="1658" t="s">
        <v>4191</v>
      </c>
      <c r="X38" s="1889">
        <v>240.89999999999998</v>
      </c>
      <c r="Y38" s="1889">
        <v>229.1</v>
      </c>
      <c r="Z38" s="1889">
        <v>4.2</v>
      </c>
      <c r="AA38" s="1889">
        <v>7.6</v>
      </c>
      <c r="AB38" s="1889" t="s">
        <v>4191</v>
      </c>
    </row>
    <row r="39" spans="1:28" ht="16.5" customHeight="1">
      <c r="A39" s="63" t="s">
        <v>6844</v>
      </c>
      <c r="E39" s="68"/>
      <c r="G39" s="874"/>
      <c r="L39" s="875"/>
      <c r="W39" s="1193"/>
    </row>
    <row r="40" spans="1:28" ht="16.5" customHeight="1">
      <c r="A40" s="2"/>
      <c r="L40" s="873"/>
      <c r="M40" s="63"/>
      <c r="N40" s="63"/>
      <c r="O40" s="63"/>
      <c r="P40" s="63"/>
      <c r="Q40" s="63"/>
    </row>
    <row r="41" spans="1:28" ht="16.5" customHeight="1">
      <c r="A41" s="110" t="s">
        <v>3936</v>
      </c>
      <c r="E41" s="161" t="s">
        <v>508</v>
      </c>
      <c r="H41" s="1687" t="str">
        <f>P41</f>
        <v>（各年度末現在）</v>
      </c>
      <c r="K41" s="161"/>
      <c r="L41" s="871"/>
      <c r="M41" s="1188" t="s">
        <v>5373</v>
      </c>
      <c r="N41" s="1437"/>
      <c r="O41" s="1189" t="s">
        <v>4618</v>
      </c>
      <c r="P41" s="1525" t="s">
        <v>369</v>
      </c>
    </row>
    <row r="42" spans="1:28" ht="16.5" customHeight="1">
      <c r="A42" s="4171" t="s">
        <v>7830</v>
      </c>
      <c r="B42" s="4172"/>
      <c r="C42" s="4172"/>
      <c r="D42" s="342" t="str">
        <f>M44</f>
        <v>令和3年度</v>
      </c>
      <c r="E42" s="342" t="str">
        <f>M45</f>
        <v>令和4年度</v>
      </c>
      <c r="F42" s="342" t="str">
        <f>M46</f>
        <v>令和5年度</v>
      </c>
      <c r="G42" s="342" t="str">
        <f>M47</f>
        <v>令和6年度</v>
      </c>
      <c r="H42" s="342" t="str">
        <f>M48</f>
        <v>令和7年度</v>
      </c>
      <c r="L42" s="872"/>
      <c r="M42" s="1405"/>
      <c r="O42" s="1189" t="s">
        <v>4619</v>
      </c>
      <c r="P42" s="1460" t="s">
        <v>5374</v>
      </c>
      <c r="Q42" s="1874" t="str">
        <f>HYPERLINK("#", "統計表リンク")</f>
        <v>統計表リンク</v>
      </c>
    </row>
    <row r="43" spans="1:28" ht="16.5" customHeight="1">
      <c r="A43" s="2859" t="s">
        <v>2291</v>
      </c>
      <c r="B43" s="2859"/>
      <c r="C43" s="2859"/>
      <c r="D43" s="2008">
        <f>N44</f>
        <v>906</v>
      </c>
      <c r="E43" s="2009">
        <f>N45</f>
        <v>861</v>
      </c>
      <c r="F43" s="2009">
        <f>N46</f>
        <v>855</v>
      </c>
      <c r="G43" s="2009">
        <f>N47</f>
        <v>849</v>
      </c>
      <c r="H43" s="2009">
        <f>N48</f>
        <v>767</v>
      </c>
      <c r="L43" s="871"/>
      <c r="M43" s="1422" t="s">
        <v>5442</v>
      </c>
      <c r="N43" s="1422" t="s">
        <v>814</v>
      </c>
      <c r="O43" s="1422" t="s">
        <v>6292</v>
      </c>
      <c r="P43" s="1422" t="s">
        <v>6293</v>
      </c>
    </row>
    <row r="44" spans="1:28" ht="16.5" customHeight="1">
      <c r="A44" s="4159" t="s">
        <v>4476</v>
      </c>
      <c r="B44" s="4159"/>
      <c r="C44" s="4159"/>
      <c r="D44" s="2010">
        <f>O44</f>
        <v>2.9</v>
      </c>
      <c r="E44" s="2011">
        <f>O45</f>
        <v>2.7</v>
      </c>
      <c r="F44" s="2011">
        <f>O46</f>
        <v>2.76</v>
      </c>
      <c r="G44" s="2011">
        <f>O47</f>
        <v>3</v>
      </c>
      <c r="H44" s="2011">
        <f>O48</f>
        <v>2.4822006472491909</v>
      </c>
      <c r="L44" s="160"/>
      <c r="M44" s="1511" t="s">
        <v>7394</v>
      </c>
      <c r="N44" s="1524">
        <v>906</v>
      </c>
      <c r="O44" s="1889">
        <v>2.9</v>
      </c>
      <c r="P44" s="1889">
        <v>75.5</v>
      </c>
    </row>
    <row r="45" spans="1:28" ht="16.5" customHeight="1">
      <c r="A45" s="4158" t="s">
        <v>4477</v>
      </c>
      <c r="B45" s="4158"/>
      <c r="C45" s="4158"/>
      <c r="D45" s="2012">
        <f>P44</f>
        <v>75.5</v>
      </c>
      <c r="E45" s="2013">
        <f>P45</f>
        <v>71.7</v>
      </c>
      <c r="F45" s="2013">
        <f>P46</f>
        <v>71.25</v>
      </c>
      <c r="G45" s="2013">
        <f>P47</f>
        <v>70.8</v>
      </c>
      <c r="H45" s="2013">
        <f>P48</f>
        <v>63.916666666666664</v>
      </c>
      <c r="I45" s="151" t="s">
        <v>2288</v>
      </c>
      <c r="M45" s="1511" t="s">
        <v>7395</v>
      </c>
      <c r="N45" s="1524">
        <v>861</v>
      </c>
      <c r="O45" s="1889">
        <v>2.7</v>
      </c>
      <c r="P45" s="1889">
        <v>71.7</v>
      </c>
    </row>
    <row r="46" spans="1:28" ht="16.5" customHeight="1">
      <c r="A46" s="63" t="s">
        <v>6845</v>
      </c>
      <c r="J46" s="68"/>
      <c r="M46" s="1511" t="s">
        <v>7396</v>
      </c>
      <c r="N46" s="1524">
        <v>855</v>
      </c>
      <c r="O46" s="1889">
        <v>2.76</v>
      </c>
      <c r="P46" s="1889">
        <v>71.25</v>
      </c>
    </row>
    <row r="47" spans="1:28" ht="18" customHeight="1">
      <c r="D47" s="1364"/>
      <c r="E47" s="1364"/>
      <c r="F47" s="1364"/>
      <c r="G47" s="1364"/>
      <c r="H47" s="1364"/>
      <c r="I47" s="1364"/>
      <c r="J47" s="1364"/>
      <c r="K47" s="1364"/>
      <c r="M47" s="1511" t="s">
        <v>7397</v>
      </c>
      <c r="N47" s="1524">
        <v>849</v>
      </c>
      <c r="O47" s="1889">
        <v>3</v>
      </c>
      <c r="P47" s="1889">
        <v>70.8</v>
      </c>
    </row>
    <row r="48" spans="1:28" ht="18" customHeight="1">
      <c r="M48" s="1511" t="s">
        <v>8698</v>
      </c>
      <c r="N48" s="1524">
        <v>767</v>
      </c>
      <c r="O48" s="1889">
        <v>2.4822006472491909</v>
      </c>
      <c r="P48" s="1889">
        <v>63.916666666666664</v>
      </c>
    </row>
  </sheetData>
  <sheetProtection algorithmName="SHA-512" hashValue="PTn2Y1GA/UIxyVUIvDYTdSxC9J70YRDT8zSNgVtIsm2/wfElnQ8aFJrGIG5UwvfZu6UROQ3fq0Rym0RaDr8UYA==" saltValue="YnxaAL5lbaLt5JVcnCeynQ==" spinCount="100000" sheet="1" objects="1" scenarios="1"/>
  <customSheetViews>
    <customSheetView guid="{0048CC1A-5574-4F72-829A-CCCEAA565538}" showPageBreaks="1" fitToPage="1" printArea="1" view="pageBreakPreview" topLeftCell="A22">
      <selection activeCell="F31" sqref="F31"/>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topLeftCell="A22">
      <selection activeCell="F31" sqref="F31"/>
      <pageMargins left="0.78740157480314965" right="0.78740157480314965" top="0.98425196850393704" bottom="0.98425196850393704" header="0.51181102362204722" footer="0.51181102362204722"/>
      <printOptions horizontalCentered="1"/>
      <headerFooter alignWithMargins="0"/>
    </customSheetView>
  </customSheetViews>
  <mergeCells count="58">
    <mergeCell ref="N31:O32"/>
    <mergeCell ref="M31:M33"/>
    <mergeCell ref="P31:P33"/>
    <mergeCell ref="R31:R33"/>
    <mergeCell ref="Q31:Q33"/>
    <mergeCell ref="U32:U33"/>
    <mergeCell ref="T32:T33"/>
    <mergeCell ref="S32:S33"/>
    <mergeCell ref="X31:AB31"/>
    <mergeCell ref="V32:W32"/>
    <mergeCell ref="S31:W31"/>
    <mergeCell ref="AA32:AB32"/>
    <mergeCell ref="Z32:Z33"/>
    <mergeCell ref="Y32:Y33"/>
    <mergeCell ref="X32:X33"/>
    <mergeCell ref="R6:R7"/>
    <mergeCell ref="P6:Q6"/>
    <mergeCell ref="O6:O7"/>
    <mergeCell ref="N6:N7"/>
    <mergeCell ref="M6:M7"/>
    <mergeCell ref="A28:C28"/>
    <mergeCell ref="A29:C29"/>
    <mergeCell ref="A30:C30"/>
    <mergeCell ref="A5:B7"/>
    <mergeCell ref="A8:B8"/>
    <mergeCell ref="C5:C7"/>
    <mergeCell ref="A18:B19"/>
    <mergeCell ref="C12:C13"/>
    <mergeCell ref="C18:G18"/>
    <mergeCell ref="A1:D1"/>
    <mergeCell ref="A2:D2"/>
    <mergeCell ref="A15:B15"/>
    <mergeCell ref="A16:B16"/>
    <mergeCell ref="A14:B14"/>
    <mergeCell ref="A12:B13"/>
    <mergeCell ref="D5:D7"/>
    <mergeCell ref="D12:K12"/>
    <mergeCell ref="F5:J5"/>
    <mergeCell ref="F6:H6"/>
    <mergeCell ref="J6:J7"/>
    <mergeCell ref="I6:I7"/>
    <mergeCell ref="E5:E7"/>
    <mergeCell ref="A45:C45"/>
    <mergeCell ref="A44:C44"/>
    <mergeCell ref="I21:J21"/>
    <mergeCell ref="I22:J22"/>
    <mergeCell ref="I20:J20"/>
    <mergeCell ref="A25:K25"/>
    <mergeCell ref="A20:B20"/>
    <mergeCell ref="A21:B21"/>
    <mergeCell ref="A22:B22"/>
    <mergeCell ref="A31:B32"/>
    <mergeCell ref="B33:B34"/>
    <mergeCell ref="B35:B36"/>
    <mergeCell ref="B37:B38"/>
    <mergeCell ref="A33:A38"/>
    <mergeCell ref="A42:C42"/>
    <mergeCell ref="A43:C43"/>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Y64"/>
  <sheetViews>
    <sheetView view="pageBreakPreview" zoomScaleNormal="100" zoomScaleSheetLayoutView="100" workbookViewId="0">
      <selection activeCell="R6" sqref="R6"/>
    </sheetView>
  </sheetViews>
  <sheetFormatPr defaultColWidth="9" defaultRowHeight="18" customHeight="1"/>
  <cols>
    <col min="1" max="1" width="2.58203125" style="373" customWidth="1"/>
    <col min="2" max="2" width="22.58203125" style="373" customWidth="1"/>
    <col min="3" max="4" width="6.58203125" style="373" customWidth="1"/>
    <col min="5" max="5" width="2.58203125" style="373" customWidth="1"/>
    <col min="6" max="9" width="7.58203125" style="373" customWidth="1"/>
    <col min="10" max="11" width="9.58203125" style="373" customWidth="1"/>
    <col min="12" max="12" width="5.4140625" style="373" customWidth="1"/>
    <col min="13" max="18" width="10.58203125" style="373" hidden="1" customWidth="1"/>
    <col min="19" max="19" width="10.58203125" style="373" customWidth="1"/>
    <col min="20" max="16384" width="9" style="373"/>
  </cols>
  <sheetData>
    <row r="1" spans="1:25" s="109" customFormat="1" ht="20.149999999999999" customHeight="1">
      <c r="A1" s="2850" t="str">
        <f>HYPERLINK("#", "【目次に戻る】")</f>
        <v>【目次に戻る】</v>
      </c>
      <c r="B1" s="2850"/>
      <c r="C1" s="2850"/>
      <c r="D1" s="1181"/>
      <c r="E1" s="1181"/>
      <c r="F1" s="1181"/>
      <c r="G1" s="1181"/>
      <c r="H1" s="1181"/>
      <c r="I1" s="1181"/>
      <c r="J1" s="1181"/>
      <c r="K1" s="1181"/>
      <c r="L1" s="1181"/>
      <c r="M1" s="1181"/>
      <c r="N1" s="1181"/>
      <c r="O1" s="1181"/>
      <c r="P1" s="1181"/>
      <c r="Q1" s="1181"/>
      <c r="R1" s="1181"/>
      <c r="S1" s="1181"/>
      <c r="T1" s="1181"/>
      <c r="U1" s="1181"/>
      <c r="V1" s="1181"/>
      <c r="W1" s="1181"/>
      <c r="X1" s="1181"/>
      <c r="Y1" s="1181"/>
    </row>
    <row r="2" spans="1:25" s="109" customFormat="1" ht="20.149999999999999" customHeight="1">
      <c r="A2" s="2850" t="str">
        <f>HYPERLINK("#", "【業務所管課別目次に戻る】")</f>
        <v>【業務所管課別目次に戻る】</v>
      </c>
      <c r="B2" s="2850"/>
      <c r="C2" s="2850"/>
      <c r="D2" s="1181"/>
      <c r="E2" s="1181"/>
      <c r="F2" s="1181"/>
      <c r="G2" s="1181"/>
      <c r="H2" s="1181"/>
      <c r="I2" s="1181"/>
      <c r="J2" s="1181"/>
      <c r="K2" s="1181"/>
      <c r="L2" s="1181"/>
      <c r="M2" s="1181"/>
      <c r="N2" s="1181"/>
      <c r="O2" s="1181"/>
      <c r="P2" s="1181"/>
      <c r="Q2" s="1181"/>
      <c r="R2" s="1181"/>
      <c r="S2" s="1181"/>
      <c r="T2" s="1181"/>
      <c r="U2" s="1181"/>
      <c r="V2" s="1181"/>
      <c r="W2" s="1181"/>
      <c r="X2" s="1181"/>
      <c r="Y2" s="1181"/>
    </row>
    <row r="3" spans="1:25" ht="17.149999999999999" customHeight="1">
      <c r="A3" s="898" t="s">
        <v>3937</v>
      </c>
      <c r="B3" s="897"/>
      <c r="C3" s="897"/>
      <c r="D3" s="897"/>
      <c r="E3" s="374"/>
    </row>
    <row r="4" spans="1:25" s="883" customFormat="1" ht="14.15" customHeight="1">
      <c r="A4" s="895" t="s">
        <v>2401</v>
      </c>
      <c r="B4" s="895"/>
      <c r="C4" s="895"/>
      <c r="D4" s="896"/>
      <c r="F4" s="895" t="s">
        <v>4431</v>
      </c>
      <c r="G4" s="895"/>
      <c r="H4" s="895"/>
      <c r="I4" s="895"/>
      <c r="J4" s="895"/>
      <c r="K4" s="895"/>
      <c r="M4" s="1188" t="s">
        <v>5376</v>
      </c>
      <c r="N4" s="1437"/>
      <c r="O4" s="1189" t="s">
        <v>4618</v>
      </c>
      <c r="P4" s="1525"/>
    </row>
    <row r="5" spans="1:25" s="878" customFormat="1" ht="14.15" customHeight="1">
      <c r="A5" s="4191" t="s">
        <v>4430</v>
      </c>
      <c r="B5" s="4192"/>
      <c r="C5" s="4193" t="s">
        <v>2400</v>
      </c>
      <c r="D5" s="3687" t="s">
        <v>6853</v>
      </c>
      <c r="E5" s="706"/>
      <c r="F5" s="4191" t="s">
        <v>4429</v>
      </c>
      <c r="G5" s="4192"/>
      <c r="H5" s="4192"/>
      <c r="I5" s="4193" t="s">
        <v>2345</v>
      </c>
      <c r="J5" s="4193" t="s">
        <v>6853</v>
      </c>
      <c r="K5" s="4200" t="s">
        <v>7315</v>
      </c>
      <c r="M5" s="1405"/>
      <c r="N5" s="1192"/>
      <c r="O5" s="1189" t="s">
        <v>4619</v>
      </c>
      <c r="P5" s="1460" t="s">
        <v>5558</v>
      </c>
      <c r="Q5" s="2149" t="str">
        <f>HYPERLINK("#", "統計表リンク")</f>
        <v>統計表リンク</v>
      </c>
    </row>
    <row r="6" spans="1:25" s="878" customFormat="1" ht="14.15" customHeight="1">
      <c r="A6" s="4192"/>
      <c r="B6" s="4192"/>
      <c r="C6" s="4194"/>
      <c r="D6" s="3677"/>
      <c r="E6" s="272"/>
      <c r="F6" s="4192"/>
      <c r="G6" s="4192"/>
      <c r="H6" s="4192"/>
      <c r="I6" s="4194"/>
      <c r="J6" s="4194"/>
      <c r="K6" s="4201"/>
      <c r="M6" s="63"/>
      <c r="N6" s="63"/>
      <c r="O6" s="63"/>
      <c r="P6" s="1460" t="s">
        <v>5559</v>
      </c>
      <c r="Q6" s="1755" t="str">
        <f>HYPERLINK("#", "統計表リンク")</f>
        <v>統計表リンク</v>
      </c>
    </row>
    <row r="7" spans="1:25" s="878" customFormat="1" ht="14.15" customHeight="1">
      <c r="A7" s="889" t="s">
        <v>2399</v>
      </c>
      <c r="B7" s="889" t="s">
        <v>2398</v>
      </c>
      <c r="C7" s="432">
        <v>10</v>
      </c>
      <c r="D7" s="432">
        <v>47</v>
      </c>
      <c r="E7" s="357"/>
      <c r="F7" s="4199" t="s">
        <v>2397</v>
      </c>
      <c r="G7" s="4199"/>
      <c r="H7" s="4199"/>
      <c r="I7" s="890">
        <v>6</v>
      </c>
      <c r="J7" s="890">
        <v>58</v>
      </c>
      <c r="K7" s="890">
        <v>2889</v>
      </c>
    </row>
    <row r="8" spans="1:25" s="878" customFormat="1" ht="14.15" customHeight="1">
      <c r="A8" s="889" t="s">
        <v>2396</v>
      </c>
      <c r="B8" s="889" t="s">
        <v>2395</v>
      </c>
      <c r="C8" s="888" t="s">
        <v>4191</v>
      </c>
      <c r="D8" s="888" t="s">
        <v>4191</v>
      </c>
      <c r="E8" s="272"/>
      <c r="F8" s="4199" t="s">
        <v>2394</v>
      </c>
      <c r="G8" s="4199"/>
      <c r="H8" s="4199"/>
      <c r="I8" s="890">
        <v>42</v>
      </c>
      <c r="J8" s="890">
        <v>185</v>
      </c>
      <c r="K8" s="890">
        <v>6029</v>
      </c>
    </row>
    <row r="9" spans="1:25" s="878" customFormat="1" ht="14.15" customHeight="1">
      <c r="A9" s="889" t="s">
        <v>2393</v>
      </c>
      <c r="B9" s="889" t="s">
        <v>2392</v>
      </c>
      <c r="C9" s="888">
        <v>1</v>
      </c>
      <c r="D9" s="888">
        <v>3</v>
      </c>
      <c r="E9" s="272"/>
      <c r="F9" s="4199" t="s">
        <v>2391</v>
      </c>
      <c r="G9" s="4199"/>
      <c r="H9" s="4199"/>
      <c r="I9" s="890">
        <v>67</v>
      </c>
      <c r="J9" s="890">
        <v>497</v>
      </c>
      <c r="K9" s="890">
        <v>22702</v>
      </c>
    </row>
    <row r="10" spans="1:25" s="878" customFormat="1" ht="14.15" customHeight="1">
      <c r="A10" s="889" t="s">
        <v>2390</v>
      </c>
      <c r="B10" s="889" t="s">
        <v>2389</v>
      </c>
      <c r="C10" s="887">
        <v>1342</v>
      </c>
      <c r="D10" s="887">
        <v>11350</v>
      </c>
      <c r="E10" s="272"/>
      <c r="F10" s="4219" t="s">
        <v>2388</v>
      </c>
      <c r="G10" s="4219"/>
      <c r="H10" s="4219"/>
      <c r="I10" s="890">
        <v>192</v>
      </c>
      <c r="J10" s="890">
        <v>1575</v>
      </c>
      <c r="K10" s="890">
        <v>103462</v>
      </c>
    </row>
    <row r="11" spans="1:25" s="878" customFormat="1" ht="14.15" customHeight="1">
      <c r="A11" s="889" t="s">
        <v>2387</v>
      </c>
      <c r="B11" s="889" t="s">
        <v>2386</v>
      </c>
      <c r="C11" s="887">
        <v>2329</v>
      </c>
      <c r="D11" s="887">
        <v>14491</v>
      </c>
      <c r="E11" s="272"/>
      <c r="F11" s="4199" t="s">
        <v>2385</v>
      </c>
      <c r="G11" s="4199"/>
      <c r="H11" s="4199"/>
      <c r="I11" s="890">
        <v>146</v>
      </c>
      <c r="J11" s="890">
        <v>1282</v>
      </c>
      <c r="K11" s="890">
        <v>54683</v>
      </c>
    </row>
    <row r="12" spans="1:25" s="878" customFormat="1" ht="14.15" customHeight="1">
      <c r="A12" s="889" t="s">
        <v>2384</v>
      </c>
      <c r="B12" s="1349" t="s">
        <v>2383</v>
      </c>
      <c r="C12" s="887">
        <v>10</v>
      </c>
      <c r="D12" s="887">
        <v>422</v>
      </c>
      <c r="E12" s="272"/>
      <c r="F12" s="4199" t="s">
        <v>2382</v>
      </c>
      <c r="G12" s="4199"/>
      <c r="H12" s="4199"/>
      <c r="I12" s="894">
        <v>179</v>
      </c>
      <c r="J12" s="894">
        <v>2102</v>
      </c>
      <c r="K12" s="894">
        <v>198798</v>
      </c>
    </row>
    <row r="13" spans="1:25" s="878" customFormat="1" ht="14.15" customHeight="1">
      <c r="A13" s="889" t="s">
        <v>2381</v>
      </c>
      <c r="B13" s="889" t="s">
        <v>2380</v>
      </c>
      <c r="C13" s="887">
        <v>139</v>
      </c>
      <c r="D13" s="887">
        <v>527</v>
      </c>
      <c r="E13" s="272"/>
      <c r="F13" s="4220" t="s">
        <v>814</v>
      </c>
      <c r="G13" s="4220"/>
      <c r="H13" s="4220"/>
      <c r="I13" s="893">
        <v>632</v>
      </c>
      <c r="J13" s="893">
        <v>5699</v>
      </c>
      <c r="K13" s="893">
        <v>388562</v>
      </c>
    </row>
    <row r="14" spans="1:25" s="878" customFormat="1" ht="14.15" customHeight="1">
      <c r="A14" s="889" t="s">
        <v>2379</v>
      </c>
      <c r="B14" s="889" t="s">
        <v>2378</v>
      </c>
      <c r="C14" s="887">
        <v>350</v>
      </c>
      <c r="D14" s="887">
        <v>9197</v>
      </c>
      <c r="E14" s="272"/>
      <c r="F14" s="892"/>
      <c r="G14" s="891"/>
      <c r="H14" s="891"/>
      <c r="I14" s="891"/>
      <c r="J14" s="891"/>
      <c r="K14" s="767"/>
    </row>
    <row r="15" spans="1:25" s="878" customFormat="1" ht="14.15" customHeight="1">
      <c r="A15" s="889" t="s">
        <v>2377</v>
      </c>
      <c r="B15" s="889" t="s">
        <v>2376</v>
      </c>
      <c r="C15" s="887">
        <v>3349</v>
      </c>
      <c r="D15" s="887">
        <v>28856</v>
      </c>
      <c r="K15" s="886"/>
    </row>
    <row r="16" spans="1:25" s="878" customFormat="1" ht="14.15" customHeight="1">
      <c r="A16" s="889" t="s">
        <v>2375</v>
      </c>
      <c r="B16" s="1323" t="s">
        <v>2374</v>
      </c>
      <c r="C16" s="888">
        <v>176</v>
      </c>
      <c r="D16" s="888">
        <v>2542</v>
      </c>
      <c r="F16" s="192" t="s">
        <v>4432</v>
      </c>
      <c r="G16" s="891"/>
      <c r="H16" s="891"/>
    </row>
    <row r="17" spans="1:16" s="878" customFormat="1" ht="14.15" customHeight="1">
      <c r="A17" s="889" t="s">
        <v>2373</v>
      </c>
      <c r="B17" s="1323" t="s">
        <v>2372</v>
      </c>
      <c r="C17" s="887">
        <v>1531</v>
      </c>
      <c r="D17" s="887">
        <v>4410</v>
      </c>
      <c r="F17" s="4191" t="s">
        <v>2371</v>
      </c>
      <c r="G17" s="4191"/>
      <c r="H17" s="4191"/>
      <c r="I17" s="4193" t="s">
        <v>2370</v>
      </c>
      <c r="J17" s="4193" t="s">
        <v>6853</v>
      </c>
      <c r="K17" s="4200" t="s">
        <v>7315</v>
      </c>
    </row>
    <row r="18" spans="1:16" s="878" customFormat="1" ht="14.15" customHeight="1">
      <c r="A18" s="889" t="s">
        <v>2369</v>
      </c>
      <c r="B18" s="1325" t="s">
        <v>2368</v>
      </c>
      <c r="C18" s="887">
        <v>567</v>
      </c>
      <c r="D18" s="887">
        <v>3002</v>
      </c>
      <c r="F18" s="4191"/>
      <c r="G18" s="4191"/>
      <c r="H18" s="4191"/>
      <c r="I18" s="4194"/>
      <c r="J18" s="4194"/>
      <c r="K18" s="4201"/>
    </row>
    <row r="19" spans="1:16" s="878" customFormat="1" ht="14.15" customHeight="1">
      <c r="A19" s="889" t="s">
        <v>2367</v>
      </c>
      <c r="B19" s="1323" t="s">
        <v>2366</v>
      </c>
      <c r="C19" s="887">
        <v>1797</v>
      </c>
      <c r="D19" s="887">
        <v>11683</v>
      </c>
      <c r="F19" s="4029" t="s">
        <v>2365</v>
      </c>
      <c r="G19" s="4029"/>
      <c r="H19" s="4029"/>
      <c r="I19" s="890">
        <v>10</v>
      </c>
      <c r="J19" s="890">
        <v>939</v>
      </c>
      <c r="K19" s="890">
        <v>22602</v>
      </c>
    </row>
    <row r="20" spans="1:16" s="878" customFormat="1" ht="14.15" customHeight="1">
      <c r="A20" s="889" t="s">
        <v>2364</v>
      </c>
      <c r="B20" s="1324" t="s">
        <v>2363</v>
      </c>
      <c r="C20" s="887">
        <v>1277</v>
      </c>
      <c r="D20" s="887">
        <v>5873</v>
      </c>
      <c r="F20" s="4221" t="s">
        <v>2362</v>
      </c>
      <c r="G20" s="4221"/>
      <c r="H20" s="4221"/>
      <c r="I20" s="890">
        <v>234</v>
      </c>
      <c r="J20" s="890">
        <v>1110</v>
      </c>
      <c r="K20" s="890">
        <v>13861</v>
      </c>
    </row>
    <row r="21" spans="1:16" s="878" customFormat="1" ht="14.15" customHeight="1">
      <c r="A21" s="889" t="s">
        <v>2361</v>
      </c>
      <c r="B21" s="1323" t="s">
        <v>2360</v>
      </c>
      <c r="C21" s="887">
        <v>503</v>
      </c>
      <c r="D21" s="887">
        <v>8909</v>
      </c>
      <c r="F21" s="4029" t="s">
        <v>2359</v>
      </c>
      <c r="G21" s="4029"/>
      <c r="H21" s="4029"/>
      <c r="I21" s="890">
        <v>703</v>
      </c>
      <c r="J21" s="890">
        <v>10017</v>
      </c>
      <c r="K21" s="890">
        <v>130386</v>
      </c>
    </row>
    <row r="22" spans="1:16" s="878" customFormat="1" ht="14.15" customHeight="1">
      <c r="A22" s="889" t="s">
        <v>2358</v>
      </c>
      <c r="B22" s="1323" t="s">
        <v>2357</v>
      </c>
      <c r="C22" s="887">
        <v>1625</v>
      </c>
      <c r="D22" s="887">
        <v>27065</v>
      </c>
      <c r="F22" s="4029" t="s">
        <v>2356</v>
      </c>
      <c r="G22" s="4029"/>
      <c r="H22" s="4029"/>
      <c r="I22" s="890">
        <v>203</v>
      </c>
      <c r="J22" s="890">
        <v>1584</v>
      </c>
      <c r="K22" s="890">
        <v>47071</v>
      </c>
    </row>
    <row r="23" spans="1:16" s="878" customFormat="1" ht="14.15" customHeight="1">
      <c r="A23" s="889" t="s">
        <v>2355</v>
      </c>
      <c r="B23" s="1323" t="s">
        <v>2354</v>
      </c>
      <c r="C23" s="887">
        <v>50</v>
      </c>
      <c r="D23" s="887">
        <v>511</v>
      </c>
      <c r="F23" s="4029" t="s">
        <v>2353</v>
      </c>
      <c r="G23" s="4029"/>
      <c r="H23" s="4029"/>
      <c r="I23" s="890">
        <v>65</v>
      </c>
      <c r="J23" s="890">
        <v>510</v>
      </c>
      <c r="K23" s="890">
        <v>15343</v>
      </c>
    </row>
    <row r="24" spans="1:16" s="878" customFormat="1" ht="14.15" customHeight="1">
      <c r="A24" s="889" t="s">
        <v>2352</v>
      </c>
      <c r="B24" s="1325" t="s">
        <v>2351</v>
      </c>
      <c r="C24" s="887">
        <v>762</v>
      </c>
      <c r="D24" s="887">
        <v>8266</v>
      </c>
      <c r="F24" s="4029" t="s">
        <v>2350</v>
      </c>
      <c r="G24" s="4029"/>
      <c r="H24" s="4029"/>
      <c r="I24" s="890">
        <v>688</v>
      </c>
      <c r="J24" s="890">
        <v>3802</v>
      </c>
      <c r="K24" s="890">
        <v>72121</v>
      </c>
    </row>
    <row r="25" spans="1:16" s="878" customFormat="1" ht="14.15" customHeight="1">
      <c r="A25" s="889" t="s">
        <v>2349</v>
      </c>
      <c r="B25" s="1325" t="s">
        <v>2348</v>
      </c>
      <c r="C25" s="888">
        <v>65</v>
      </c>
      <c r="D25" s="888">
        <v>4267</v>
      </c>
      <c r="F25" s="3725" t="s">
        <v>814</v>
      </c>
      <c r="G25" s="3725"/>
      <c r="H25" s="3725"/>
      <c r="I25" s="1753">
        <v>1903</v>
      </c>
      <c r="J25" s="1753">
        <v>17962</v>
      </c>
      <c r="K25" s="1753">
        <v>301385</v>
      </c>
    </row>
    <row r="26" spans="1:16" s="878" customFormat="1" ht="14.15" customHeight="1">
      <c r="A26" s="4209" t="s">
        <v>814</v>
      </c>
      <c r="B26" s="4210"/>
      <c r="C26" s="887">
        <v>15883</v>
      </c>
      <c r="D26" s="887">
        <v>141421</v>
      </c>
      <c r="K26" s="767" t="s">
        <v>2346</v>
      </c>
    </row>
    <row r="27" spans="1:16" s="878" customFormat="1" ht="14.15" customHeight="1">
      <c r="A27" s="878" t="s">
        <v>6879</v>
      </c>
    </row>
    <row r="28" spans="1:16" s="878" customFormat="1" ht="14.15" customHeight="1">
      <c r="A28" s="878" t="s">
        <v>6880</v>
      </c>
    </row>
    <row r="29" spans="1:16" s="878" customFormat="1" ht="14.15" customHeight="1">
      <c r="A29" s="197" t="s">
        <v>6914</v>
      </c>
      <c r="K29" s="767"/>
    </row>
    <row r="30" spans="1:16" s="878" customFormat="1" ht="14.15" customHeight="1">
      <c r="A30" s="197"/>
      <c r="K30" s="767"/>
    </row>
    <row r="31" spans="1:16" s="878" customFormat="1" ht="14.15" customHeight="1"/>
    <row r="32" spans="1:16" s="883" customFormat="1" ht="14.15" customHeight="1">
      <c r="A32" s="110" t="s">
        <v>6873</v>
      </c>
      <c r="B32" s="885"/>
      <c r="C32" s="884"/>
      <c r="D32" s="884"/>
      <c r="M32" s="1188" t="s">
        <v>5375</v>
      </c>
      <c r="N32" s="1437"/>
      <c r="O32" s="1189" t="s">
        <v>4618</v>
      </c>
      <c r="P32" s="1525"/>
    </row>
    <row r="33" spans="1:17" s="878" customFormat="1" ht="14.15" customHeight="1">
      <c r="A33" s="4211" t="s">
        <v>4428</v>
      </c>
      <c r="B33" s="4212"/>
      <c r="C33" s="4212"/>
      <c r="D33" s="4212"/>
      <c r="E33" s="4213"/>
      <c r="F33" s="4195" t="s">
        <v>2345</v>
      </c>
      <c r="G33" s="4196"/>
      <c r="H33" s="4195" t="s">
        <v>6854</v>
      </c>
      <c r="I33" s="4196"/>
      <c r="J33" s="4202" t="s">
        <v>2344</v>
      </c>
      <c r="K33" s="4203"/>
      <c r="M33" s="1405"/>
      <c r="N33" s="1192"/>
      <c r="O33" s="1189" t="s">
        <v>4619</v>
      </c>
      <c r="P33" s="199" t="s">
        <v>6294</v>
      </c>
    </row>
    <row r="34" spans="1:17" s="878" customFormat="1" ht="14.15" customHeight="1">
      <c r="A34" s="4214"/>
      <c r="B34" s="4215"/>
      <c r="C34" s="4215"/>
      <c r="D34" s="4215"/>
      <c r="E34" s="4216"/>
      <c r="F34" s="4197"/>
      <c r="G34" s="4198"/>
      <c r="H34" s="4197"/>
      <c r="I34" s="4198"/>
      <c r="J34" s="4204"/>
      <c r="K34" s="4205"/>
      <c r="P34" s="1460" t="s">
        <v>5560</v>
      </c>
      <c r="Q34" s="1755" t="str">
        <f>HYPERLINK("#", "統計表リンク")</f>
        <v>統計表リンク</v>
      </c>
    </row>
    <row r="35" spans="1:17" s="878" customFormat="1" ht="14.15" customHeight="1">
      <c r="A35" s="4206" t="s">
        <v>814</v>
      </c>
      <c r="B35" s="4207"/>
      <c r="C35" s="4207"/>
      <c r="D35" s="4207"/>
      <c r="E35" s="4208"/>
      <c r="F35" s="4217">
        <v>878</v>
      </c>
      <c r="G35" s="4218"/>
      <c r="H35" s="4217">
        <v>8119</v>
      </c>
      <c r="I35" s="4218"/>
      <c r="J35" s="4217">
        <v>16435709</v>
      </c>
      <c r="K35" s="4218"/>
      <c r="P35" s="1460" t="s">
        <v>5562</v>
      </c>
      <c r="Q35" s="1755" t="str">
        <f>HYPERLINK("#", "統計表リンク")</f>
        <v>統計表リンク</v>
      </c>
    </row>
    <row r="36" spans="1:17" s="878" customFormat="1" ht="14.15" customHeight="1">
      <c r="A36" s="4185" t="s">
        <v>2343</v>
      </c>
      <c r="B36" s="4186"/>
      <c r="C36" s="4186"/>
      <c r="D36" s="4186"/>
      <c r="E36" s="4187"/>
      <c r="F36" s="4217">
        <v>30</v>
      </c>
      <c r="G36" s="4218"/>
      <c r="H36" s="4217">
        <v>536</v>
      </c>
      <c r="I36" s="4218"/>
      <c r="J36" s="4217">
        <v>1851599</v>
      </c>
      <c r="K36" s="4218"/>
      <c r="P36" s="1460" t="s">
        <v>5561</v>
      </c>
      <c r="Q36" s="1755" t="str">
        <f>HYPERLINK("#", "統計表リンク")</f>
        <v>統計表リンク</v>
      </c>
    </row>
    <row r="37" spans="1:17" s="878" customFormat="1" ht="14.15" customHeight="1">
      <c r="A37" s="4185" t="s">
        <v>2342</v>
      </c>
      <c r="B37" s="4186"/>
      <c r="C37" s="4186"/>
      <c r="D37" s="4186"/>
      <c r="E37" s="4187"/>
      <c r="F37" s="4217" t="s">
        <v>6855</v>
      </c>
      <c r="G37" s="4218"/>
      <c r="H37" s="4217" t="s">
        <v>6855</v>
      </c>
      <c r="I37" s="4218"/>
      <c r="J37" s="4217" t="s">
        <v>6855</v>
      </c>
      <c r="K37" s="4218"/>
    </row>
    <row r="38" spans="1:17" s="878" customFormat="1" ht="14.15" customHeight="1">
      <c r="A38" s="4185" t="s">
        <v>2341</v>
      </c>
      <c r="B38" s="4186"/>
      <c r="C38" s="4186"/>
      <c r="D38" s="4186"/>
      <c r="E38" s="4187"/>
      <c r="F38" s="4217">
        <v>26</v>
      </c>
      <c r="G38" s="4218"/>
      <c r="H38" s="4217">
        <v>238</v>
      </c>
      <c r="I38" s="4218"/>
      <c r="J38" s="4217">
        <v>286211</v>
      </c>
      <c r="K38" s="4218"/>
    </row>
    <row r="39" spans="1:17" s="878" customFormat="1" ht="14.15" customHeight="1">
      <c r="A39" s="4185" t="s">
        <v>2340</v>
      </c>
      <c r="B39" s="4186"/>
      <c r="C39" s="4186"/>
      <c r="D39" s="4186"/>
      <c r="E39" s="4187"/>
      <c r="F39" s="4217">
        <v>3</v>
      </c>
      <c r="G39" s="4218"/>
      <c r="H39" s="4217">
        <v>12</v>
      </c>
      <c r="I39" s="4218"/>
      <c r="J39" s="4217">
        <v>7585</v>
      </c>
      <c r="K39" s="4218"/>
    </row>
    <row r="40" spans="1:17" s="878" customFormat="1" ht="14.15" customHeight="1">
      <c r="A40" s="4185" t="s">
        <v>2339</v>
      </c>
      <c r="B40" s="4186"/>
      <c r="C40" s="4186"/>
      <c r="D40" s="4186"/>
      <c r="E40" s="4187"/>
      <c r="F40" s="4217">
        <v>15</v>
      </c>
      <c r="G40" s="4218"/>
      <c r="H40" s="4217">
        <v>71</v>
      </c>
      <c r="I40" s="4218"/>
      <c r="J40" s="4217">
        <v>117046</v>
      </c>
      <c r="K40" s="4218"/>
    </row>
    <row r="41" spans="1:17" s="878" customFormat="1" ht="14.15" customHeight="1">
      <c r="A41" s="4185" t="s">
        <v>2338</v>
      </c>
      <c r="B41" s="4186"/>
      <c r="C41" s="4186"/>
      <c r="D41" s="4186"/>
      <c r="E41" s="4187"/>
      <c r="F41" s="4217">
        <v>29</v>
      </c>
      <c r="G41" s="4218"/>
      <c r="H41" s="4217">
        <v>456</v>
      </c>
      <c r="I41" s="4218"/>
      <c r="J41" s="4217">
        <v>2822752</v>
      </c>
      <c r="K41" s="4218"/>
    </row>
    <row r="42" spans="1:17" s="878" customFormat="1" ht="14.15" customHeight="1">
      <c r="A42" s="4185" t="s">
        <v>2337</v>
      </c>
      <c r="B42" s="4186"/>
      <c r="C42" s="4186"/>
      <c r="D42" s="4186"/>
      <c r="E42" s="4187"/>
      <c r="F42" s="4217">
        <v>59</v>
      </c>
      <c r="G42" s="4218"/>
      <c r="H42" s="4217">
        <v>512</v>
      </c>
      <c r="I42" s="4218"/>
      <c r="J42" s="4217">
        <v>794053</v>
      </c>
      <c r="K42" s="4218"/>
    </row>
    <row r="43" spans="1:17" s="878" customFormat="1" ht="14.15" customHeight="1">
      <c r="A43" s="4185" t="s">
        <v>2336</v>
      </c>
      <c r="B43" s="4186"/>
      <c r="C43" s="4186"/>
      <c r="D43" s="4186"/>
      <c r="E43" s="4187"/>
      <c r="F43" s="4217">
        <v>16</v>
      </c>
      <c r="G43" s="4218"/>
      <c r="H43" s="4217">
        <v>201</v>
      </c>
      <c r="I43" s="4218"/>
      <c r="J43" s="4217">
        <v>451395</v>
      </c>
      <c r="K43" s="4218"/>
    </row>
    <row r="44" spans="1:17" s="878" customFormat="1" ht="14.15" customHeight="1">
      <c r="A44" s="4185" t="s">
        <v>2335</v>
      </c>
      <c r="B44" s="4186"/>
      <c r="C44" s="4186"/>
      <c r="D44" s="4186"/>
      <c r="E44" s="4187"/>
      <c r="F44" s="4217">
        <v>97</v>
      </c>
      <c r="G44" s="4218"/>
      <c r="H44" s="4217">
        <v>830</v>
      </c>
      <c r="I44" s="4218"/>
      <c r="J44" s="4217">
        <v>1771788</v>
      </c>
      <c r="K44" s="4218"/>
    </row>
    <row r="45" spans="1:17" s="878" customFormat="1" ht="14.15" customHeight="1">
      <c r="A45" s="4185" t="s">
        <v>2334</v>
      </c>
      <c r="B45" s="4186"/>
      <c r="C45" s="4186"/>
      <c r="D45" s="4186"/>
      <c r="E45" s="4187"/>
      <c r="F45" s="4217">
        <v>52</v>
      </c>
      <c r="G45" s="4218"/>
      <c r="H45" s="4217">
        <v>515</v>
      </c>
      <c r="I45" s="4218"/>
      <c r="J45" s="4217">
        <v>599924</v>
      </c>
      <c r="K45" s="4218"/>
    </row>
    <row r="46" spans="1:17" s="878" customFormat="1" ht="14.15" customHeight="1">
      <c r="A46" s="4185" t="s">
        <v>2333</v>
      </c>
      <c r="B46" s="4186"/>
      <c r="C46" s="4186"/>
      <c r="D46" s="4186"/>
      <c r="E46" s="4187"/>
      <c r="F46" s="4217">
        <v>34</v>
      </c>
      <c r="G46" s="4218"/>
      <c r="H46" s="4217">
        <v>311</v>
      </c>
      <c r="I46" s="4218"/>
      <c r="J46" s="4217">
        <v>367658</v>
      </c>
      <c r="K46" s="4218"/>
    </row>
    <row r="47" spans="1:17" s="878" customFormat="1" ht="14.15" customHeight="1">
      <c r="A47" s="4185" t="s">
        <v>2332</v>
      </c>
      <c r="B47" s="4186"/>
      <c r="C47" s="4186"/>
      <c r="D47" s="4186"/>
      <c r="E47" s="4187"/>
      <c r="F47" s="4217">
        <v>7</v>
      </c>
      <c r="G47" s="4218"/>
      <c r="H47" s="4217">
        <v>78</v>
      </c>
      <c r="I47" s="4218"/>
      <c r="J47" s="4217">
        <v>322601</v>
      </c>
      <c r="K47" s="4218"/>
    </row>
    <row r="48" spans="1:17" s="878" customFormat="1" ht="14.15" customHeight="1">
      <c r="A48" s="4185" t="s">
        <v>2331</v>
      </c>
      <c r="B48" s="4186"/>
      <c r="C48" s="4186"/>
      <c r="D48" s="4186"/>
      <c r="E48" s="4187"/>
      <c r="F48" s="4217">
        <v>2</v>
      </c>
      <c r="G48" s="4218"/>
      <c r="H48" s="4217">
        <v>7</v>
      </c>
      <c r="I48" s="4218"/>
      <c r="J48" s="4217" t="s">
        <v>4427</v>
      </c>
      <c r="K48" s="4218"/>
    </row>
    <row r="49" spans="1:11" s="878" customFormat="1" ht="14.15" customHeight="1">
      <c r="A49" s="4185" t="s">
        <v>2330</v>
      </c>
      <c r="B49" s="4186"/>
      <c r="C49" s="4186"/>
      <c r="D49" s="4186"/>
      <c r="E49" s="4187"/>
      <c r="F49" s="4217">
        <v>14</v>
      </c>
      <c r="G49" s="4218"/>
      <c r="H49" s="4217">
        <v>58</v>
      </c>
      <c r="I49" s="4218"/>
      <c r="J49" s="4217">
        <v>717771</v>
      </c>
      <c r="K49" s="4218"/>
    </row>
    <row r="50" spans="1:11" s="878" customFormat="1" ht="14.15" customHeight="1">
      <c r="A50" s="4185" t="s">
        <v>2329</v>
      </c>
      <c r="B50" s="4186"/>
      <c r="C50" s="4186"/>
      <c r="D50" s="4186"/>
      <c r="E50" s="4187"/>
      <c r="F50" s="4217">
        <v>218</v>
      </c>
      <c r="G50" s="4218"/>
      <c r="H50" s="4217">
        <v>1717</v>
      </c>
      <c r="I50" s="4218"/>
      <c r="J50" s="4217">
        <v>2432626</v>
      </c>
      <c r="K50" s="4218"/>
    </row>
    <row r="51" spans="1:11" s="878" customFormat="1" ht="14.15" customHeight="1">
      <c r="A51" s="4185" t="s">
        <v>2328</v>
      </c>
      <c r="B51" s="4186"/>
      <c r="C51" s="4186"/>
      <c r="D51" s="4186"/>
      <c r="E51" s="4187"/>
      <c r="F51" s="4217">
        <v>22</v>
      </c>
      <c r="G51" s="4218"/>
      <c r="H51" s="4217">
        <v>235</v>
      </c>
      <c r="I51" s="4218"/>
      <c r="J51" s="4217">
        <v>360060</v>
      </c>
      <c r="K51" s="4218"/>
    </row>
    <row r="52" spans="1:11" s="878" customFormat="1" ht="14.15" customHeight="1">
      <c r="A52" s="4185" t="s">
        <v>2327</v>
      </c>
      <c r="B52" s="4186"/>
      <c r="C52" s="4186"/>
      <c r="D52" s="4186"/>
      <c r="E52" s="4187"/>
      <c r="F52" s="4217">
        <v>98</v>
      </c>
      <c r="G52" s="4218"/>
      <c r="H52" s="4217">
        <v>736</v>
      </c>
      <c r="I52" s="4218"/>
      <c r="J52" s="4217">
        <v>1008831</v>
      </c>
      <c r="K52" s="4218"/>
    </row>
    <row r="53" spans="1:11" s="878" customFormat="1" ht="14.15" customHeight="1">
      <c r="A53" s="4185" t="s">
        <v>2326</v>
      </c>
      <c r="B53" s="4186"/>
      <c r="C53" s="4186"/>
      <c r="D53" s="4186"/>
      <c r="E53" s="4187"/>
      <c r="F53" s="4217">
        <v>24</v>
      </c>
      <c r="G53" s="4218"/>
      <c r="H53" s="4217">
        <v>227</v>
      </c>
      <c r="I53" s="4218"/>
      <c r="J53" s="4217">
        <v>334460</v>
      </c>
      <c r="K53" s="4218"/>
    </row>
    <row r="54" spans="1:11" s="878" customFormat="1" ht="14.15" customHeight="1">
      <c r="A54" s="4188" t="s">
        <v>2325</v>
      </c>
      <c r="B54" s="4189"/>
      <c r="C54" s="4189"/>
      <c r="D54" s="4189"/>
      <c r="E54" s="4190"/>
      <c r="F54" s="4217">
        <v>5</v>
      </c>
      <c r="G54" s="4218"/>
      <c r="H54" s="4217">
        <v>47</v>
      </c>
      <c r="I54" s="4218"/>
      <c r="J54" s="4217">
        <v>59732</v>
      </c>
      <c r="K54" s="4218"/>
    </row>
    <row r="55" spans="1:11" s="878" customFormat="1" ht="14.15" customHeight="1">
      <c r="A55" s="4185" t="s">
        <v>2324</v>
      </c>
      <c r="B55" s="4186"/>
      <c r="C55" s="4186"/>
      <c r="D55" s="4186"/>
      <c r="E55" s="4187"/>
      <c r="F55" s="4217">
        <v>23</v>
      </c>
      <c r="G55" s="4218"/>
      <c r="H55" s="4217">
        <v>494</v>
      </c>
      <c r="I55" s="4218"/>
      <c r="J55" s="4217">
        <v>868764</v>
      </c>
      <c r="K55" s="4218"/>
    </row>
    <row r="56" spans="1:11" s="878" customFormat="1" ht="14.15" customHeight="1">
      <c r="A56" s="4185" t="s">
        <v>2323</v>
      </c>
      <c r="B56" s="4186"/>
      <c r="C56" s="4186"/>
      <c r="D56" s="4186"/>
      <c r="E56" s="4187"/>
      <c r="F56" s="4217">
        <v>1</v>
      </c>
      <c r="G56" s="4218"/>
      <c r="H56" s="4217">
        <v>18</v>
      </c>
      <c r="I56" s="4218"/>
      <c r="J56" s="4217" t="s">
        <v>4427</v>
      </c>
      <c r="K56" s="4218"/>
    </row>
    <row r="57" spans="1:11" s="878" customFormat="1" ht="14.15" customHeight="1">
      <c r="A57" s="4185" t="s">
        <v>2322</v>
      </c>
      <c r="B57" s="4186"/>
      <c r="C57" s="4186"/>
      <c r="D57" s="4186"/>
      <c r="E57" s="4187"/>
      <c r="F57" s="4217">
        <v>15</v>
      </c>
      <c r="G57" s="4218"/>
      <c r="H57" s="4217">
        <v>91</v>
      </c>
      <c r="I57" s="4218"/>
      <c r="J57" s="4217">
        <v>58568</v>
      </c>
      <c r="K57" s="4218"/>
    </row>
    <row r="58" spans="1:11" s="878" customFormat="1" ht="14.15" customHeight="1">
      <c r="A58" s="4185" t="s">
        <v>2321</v>
      </c>
      <c r="B58" s="4186"/>
      <c r="C58" s="4186"/>
      <c r="D58" s="4186"/>
      <c r="E58" s="4187"/>
      <c r="F58" s="4217">
        <v>88</v>
      </c>
      <c r="G58" s="4218"/>
      <c r="H58" s="4217">
        <v>729</v>
      </c>
      <c r="I58" s="4218"/>
      <c r="J58" s="4217">
        <v>1076865</v>
      </c>
      <c r="K58" s="4218"/>
    </row>
    <row r="59" spans="1:11" s="878" customFormat="1" ht="14.15" customHeight="1">
      <c r="A59" s="272" t="s">
        <v>7316</v>
      </c>
      <c r="B59" s="881"/>
      <c r="C59" s="881"/>
      <c r="D59" s="881"/>
      <c r="E59" s="272"/>
      <c r="K59" s="316"/>
    </row>
    <row r="60" spans="1:11" s="878" customFormat="1" ht="14.15" customHeight="1">
      <c r="A60" s="272" t="s">
        <v>6876</v>
      </c>
      <c r="B60" s="881"/>
      <c r="C60" s="881"/>
      <c r="D60" s="881"/>
      <c r="E60" s="272"/>
    </row>
    <row r="61" spans="1:11" s="878" customFormat="1" ht="14.15" customHeight="1">
      <c r="A61" s="199" t="s">
        <v>6877</v>
      </c>
      <c r="B61" s="879"/>
      <c r="C61" s="879"/>
      <c r="D61" s="879"/>
      <c r="E61" s="879"/>
      <c r="F61" s="879"/>
    </row>
    <row r="62" spans="1:11" s="878" customFormat="1" ht="14.15" customHeight="1">
      <c r="A62" s="199" t="s">
        <v>6878</v>
      </c>
      <c r="B62" s="880"/>
      <c r="C62" s="880"/>
      <c r="D62" s="879"/>
      <c r="E62" s="879"/>
      <c r="F62" s="879"/>
      <c r="K62" s="357" t="s">
        <v>6881</v>
      </c>
    </row>
    <row r="63" spans="1:11" s="878" customFormat="1" ht="12" customHeight="1"/>
    <row r="64" spans="1:11" s="878" customFormat="1" ht="12" customHeight="1"/>
  </sheetData>
  <sheetProtection algorithmName="SHA-512" hashValue="LVUcpf4SY4PTgGj+kNzTx2zQv6eJQgIKO3pOOjwK4gBfUddKGo6DDWtnuPm1iwkiCNXg+yrIV+5dPCZf2UPQtw==" saltValue="D1oG8wa2BOLtxF/LvOILFw==" spinCount="100000" sheet="1" objects="1" scenarios="1"/>
  <customSheetViews>
    <customSheetView guid="{0048CC1A-5574-4F72-829A-CCCEAA565538}" showPageBreaks="1" fitToPage="1" printArea="1" view="pageBreakPreview" topLeftCell="A40">
      <selection sqref="A1:C1"/>
      <pageMargins left="0.78740157480314965" right="0.78740157480314965" top="0.98425196850393704" bottom="0.59055118110236227" header="0.51181102362204722" footer="0.51181102362204722"/>
      <printOptions horizontalCentered="1"/>
      <headerFooter alignWithMargins="0"/>
    </customSheetView>
    <customSheetView guid="{26B164F3-B659-4B9F-AB6F-C19AF25BA7B7}" showPageBreaks="1" fitToPage="1" printArea="1" view="pageBreakPreview" topLeftCell="A40">
      <selection sqref="A1:C1"/>
      <pageMargins left="0.78740157480314965" right="0.78740157480314965" top="0.98425196850393704" bottom="0.59055118110236227" header="0.51181102362204722" footer="0.51181102362204722"/>
      <printOptions horizontalCentered="1"/>
      <headerFooter alignWithMargins="0"/>
    </customSheetView>
  </customSheetViews>
  <mergeCells count="128">
    <mergeCell ref="H48:I48"/>
    <mergeCell ref="H49:I49"/>
    <mergeCell ref="J54:K54"/>
    <mergeCell ref="J55:K55"/>
    <mergeCell ref="J56:K56"/>
    <mergeCell ref="J57:K57"/>
    <mergeCell ref="J58:K58"/>
    <mergeCell ref="J49:K49"/>
    <mergeCell ref="J50:K50"/>
    <mergeCell ref="J51:K51"/>
    <mergeCell ref="J52:K52"/>
    <mergeCell ref="J53:K53"/>
    <mergeCell ref="F54:G54"/>
    <mergeCell ref="F45:G45"/>
    <mergeCell ref="H57:I57"/>
    <mergeCell ref="H58:I58"/>
    <mergeCell ref="J35:K35"/>
    <mergeCell ref="J36:K36"/>
    <mergeCell ref="J37:K37"/>
    <mergeCell ref="J38:K38"/>
    <mergeCell ref="J39:K39"/>
    <mergeCell ref="J40:K40"/>
    <mergeCell ref="J41:K41"/>
    <mergeCell ref="J42:K42"/>
    <mergeCell ref="J43:K43"/>
    <mergeCell ref="J44:K44"/>
    <mergeCell ref="J45:K45"/>
    <mergeCell ref="J46:K46"/>
    <mergeCell ref="J47:K47"/>
    <mergeCell ref="J48:K48"/>
    <mergeCell ref="H52:I52"/>
    <mergeCell ref="H53:I53"/>
    <mergeCell ref="H54:I54"/>
    <mergeCell ref="H55:I55"/>
    <mergeCell ref="H56:I56"/>
    <mergeCell ref="H47:I47"/>
    <mergeCell ref="F38:G38"/>
    <mergeCell ref="F39:G39"/>
    <mergeCell ref="H50:I50"/>
    <mergeCell ref="H51:I51"/>
    <mergeCell ref="F55:G55"/>
    <mergeCell ref="F56:G56"/>
    <mergeCell ref="F57:G57"/>
    <mergeCell ref="F58:G58"/>
    <mergeCell ref="H35:I35"/>
    <mergeCell ref="H36:I36"/>
    <mergeCell ref="H37:I37"/>
    <mergeCell ref="H38:I38"/>
    <mergeCell ref="H39:I39"/>
    <mergeCell ref="H40:I40"/>
    <mergeCell ref="H41:I41"/>
    <mergeCell ref="H42:I42"/>
    <mergeCell ref="H43:I43"/>
    <mergeCell ref="H44:I44"/>
    <mergeCell ref="H45:I45"/>
    <mergeCell ref="H46:I46"/>
    <mergeCell ref="F50:G50"/>
    <mergeCell ref="F51:G51"/>
    <mergeCell ref="F52:G52"/>
    <mergeCell ref="F53:G53"/>
    <mergeCell ref="F47:G47"/>
    <mergeCell ref="F48:G48"/>
    <mergeCell ref="F49:G49"/>
    <mergeCell ref="F40:G40"/>
    <mergeCell ref="F41:G41"/>
    <mergeCell ref="F42:G42"/>
    <mergeCell ref="F43:G43"/>
    <mergeCell ref="F44:G44"/>
    <mergeCell ref="F46:G46"/>
    <mergeCell ref="F35:G35"/>
    <mergeCell ref="F36:G36"/>
    <mergeCell ref="F37:G37"/>
    <mergeCell ref="F25:H25"/>
    <mergeCell ref="F10:H10"/>
    <mergeCell ref="F11:H11"/>
    <mergeCell ref="J17:J18"/>
    <mergeCell ref="F22:H22"/>
    <mergeCell ref="F8:H8"/>
    <mergeCell ref="F9:H9"/>
    <mergeCell ref="F13:H13"/>
    <mergeCell ref="F23:H23"/>
    <mergeCell ref="F19:H19"/>
    <mergeCell ref="F17:H18"/>
    <mergeCell ref="F20:H20"/>
    <mergeCell ref="F21:H21"/>
    <mergeCell ref="A1:C1"/>
    <mergeCell ref="A2:C2"/>
    <mergeCell ref="A35:E35"/>
    <mergeCell ref="A40:E40"/>
    <mergeCell ref="A41:E41"/>
    <mergeCell ref="A26:B26"/>
    <mergeCell ref="A38:E38"/>
    <mergeCell ref="A37:E37"/>
    <mergeCell ref="A36:E36"/>
    <mergeCell ref="A33:E34"/>
    <mergeCell ref="F5:H6"/>
    <mergeCell ref="D5:D6"/>
    <mergeCell ref="A5:B6"/>
    <mergeCell ref="C5:C6"/>
    <mergeCell ref="F33:G34"/>
    <mergeCell ref="H33:I34"/>
    <mergeCell ref="F12:H12"/>
    <mergeCell ref="F7:H7"/>
    <mergeCell ref="K5:K6"/>
    <mergeCell ref="K17:K18"/>
    <mergeCell ref="J33:K34"/>
    <mergeCell ref="J5:J6"/>
    <mergeCell ref="I5:I6"/>
    <mergeCell ref="F24:H24"/>
    <mergeCell ref="I17:I18"/>
    <mergeCell ref="A58:E58"/>
    <mergeCell ref="A57:E57"/>
    <mergeCell ref="A56:E56"/>
    <mergeCell ref="A49:E49"/>
    <mergeCell ref="A39:E39"/>
    <mergeCell ref="A42:E42"/>
    <mergeCell ref="A43:E43"/>
    <mergeCell ref="A44:E44"/>
    <mergeCell ref="A45:E45"/>
    <mergeCell ref="A50:E50"/>
    <mergeCell ref="A51:E51"/>
    <mergeCell ref="A52:E52"/>
    <mergeCell ref="A53:E53"/>
    <mergeCell ref="A54:E54"/>
    <mergeCell ref="A55:E55"/>
    <mergeCell ref="A46:E46"/>
    <mergeCell ref="A47:E47"/>
    <mergeCell ref="A48:E48"/>
  </mergeCells>
  <phoneticPr fontId="7"/>
  <printOptions horizontalCentered="1"/>
  <pageMargins left="0.78740157480314965" right="0.78740157480314965" top="0.98425196850393704" bottom="0.59055118110236227" header="0.51181102362204722" footer="0.51181102362204722"/>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S42"/>
  <sheetViews>
    <sheetView view="pageBreakPreview" zoomScaleNormal="100" zoomScaleSheetLayoutView="100" workbookViewId="0">
      <selection activeCell="S30" sqref="S30"/>
    </sheetView>
  </sheetViews>
  <sheetFormatPr defaultColWidth="9" defaultRowHeight="18.75" customHeight="1"/>
  <cols>
    <col min="1" max="1" width="11.08203125" style="111" customWidth="1"/>
    <col min="2" max="8" width="11.08203125" style="63" customWidth="1"/>
    <col min="9" max="9" width="8.58203125" style="63" customWidth="1"/>
    <col min="10" max="19" width="10.58203125" style="63" hidden="1" customWidth="1"/>
    <col min="20" max="16384" width="9" style="63"/>
  </cols>
  <sheetData>
    <row r="1" spans="1:19" s="109" customFormat="1" ht="20.149999999999999" customHeight="1">
      <c r="A1" s="2850" t="str">
        <f>HYPERLINK("#", "【目次に戻る】")</f>
        <v>【目次に戻る】</v>
      </c>
      <c r="B1" s="2850"/>
      <c r="C1" s="2850"/>
      <c r="D1" s="2850"/>
      <c r="E1" s="1181"/>
      <c r="F1" s="1181"/>
      <c r="G1" s="1181"/>
      <c r="H1" s="1181"/>
      <c r="I1" s="1181"/>
      <c r="J1" s="1181"/>
      <c r="K1" s="1181"/>
      <c r="L1" s="1181"/>
      <c r="M1" s="1181"/>
      <c r="N1" s="1181"/>
      <c r="O1" s="1181"/>
      <c r="P1" s="1181"/>
    </row>
    <row r="2" spans="1:19" s="109" customFormat="1" ht="20.149999999999999" customHeight="1">
      <c r="A2" s="2850" t="str">
        <f>HYPERLINK("#", "【業務所管課別目次に戻る】")</f>
        <v>【業務所管課別目次に戻る】</v>
      </c>
      <c r="B2" s="2850"/>
      <c r="C2" s="2850"/>
      <c r="D2" s="2850"/>
      <c r="E2" s="1181"/>
      <c r="F2" s="1181"/>
      <c r="G2" s="1181"/>
      <c r="H2" s="1181"/>
      <c r="I2" s="1181"/>
      <c r="J2" s="1181"/>
      <c r="K2" s="1181"/>
      <c r="L2" s="1181"/>
      <c r="M2" s="1181"/>
      <c r="N2" s="1181"/>
      <c r="O2" s="1181"/>
      <c r="P2" s="1181"/>
    </row>
    <row r="3" spans="1:19" s="110" customFormat="1" ht="18" customHeight="1">
      <c r="A3" s="621" t="s">
        <v>2416</v>
      </c>
      <c r="H3" s="68" t="str">
        <f>M3</f>
        <v>（各年度末現在）</v>
      </c>
      <c r="J3" s="1188" t="s">
        <v>5377</v>
      </c>
      <c r="K3" s="1437"/>
      <c r="L3" s="1189" t="s">
        <v>4618</v>
      </c>
      <c r="M3" s="1525" t="s">
        <v>369</v>
      </c>
    </row>
    <row r="4" spans="1:19" ht="18" customHeight="1">
      <c r="A4" s="2824" t="s">
        <v>0</v>
      </c>
      <c r="B4" s="2824" t="s">
        <v>2415</v>
      </c>
      <c r="C4" s="2824"/>
      <c r="D4" s="2824" t="s">
        <v>2414</v>
      </c>
      <c r="E4" s="2824"/>
      <c r="F4" s="3789" t="s">
        <v>2413</v>
      </c>
      <c r="G4" s="3789" t="s">
        <v>2412</v>
      </c>
      <c r="H4" s="4229" t="s">
        <v>2411</v>
      </c>
      <c r="J4" s="1405"/>
      <c r="K4" s="1192"/>
      <c r="L4" s="1189" t="s">
        <v>4619</v>
      </c>
      <c r="M4" s="1460" t="s">
        <v>6295</v>
      </c>
      <c r="N4" s="1755" t="str">
        <f>HYPERLINK("#", "統計表リンク")</f>
        <v>統計表リンク</v>
      </c>
    </row>
    <row r="5" spans="1:19" ht="25" customHeight="1">
      <c r="A5" s="4235"/>
      <c r="B5" s="678" t="s">
        <v>1315</v>
      </c>
      <c r="C5" s="678" t="s">
        <v>2410</v>
      </c>
      <c r="D5" s="678" t="s">
        <v>1315</v>
      </c>
      <c r="E5" s="678" t="s">
        <v>2410</v>
      </c>
      <c r="F5" s="3258"/>
      <c r="G5" s="3742"/>
      <c r="H5" s="4230"/>
      <c r="J5" s="4181" t="s">
        <v>6296</v>
      </c>
      <c r="K5" s="4236" t="s">
        <v>6297</v>
      </c>
      <c r="L5" s="4237"/>
      <c r="M5" s="4236" t="s">
        <v>6298</v>
      </c>
      <c r="N5" s="4237"/>
      <c r="O5" s="4236" t="s">
        <v>6299</v>
      </c>
      <c r="P5" s="4237"/>
    </row>
    <row r="6" spans="1:19" ht="18" customHeight="1">
      <c r="A6" s="276" t="str">
        <f>J7</f>
        <v>令和3年度</v>
      </c>
      <c r="B6" s="682">
        <f>K7</f>
        <v>3659</v>
      </c>
      <c r="C6" s="2015">
        <f t="shared" ref="C6:E6" si="0">L7</f>
        <v>38055960</v>
      </c>
      <c r="D6" s="682">
        <f t="shared" si="0"/>
        <v>3166</v>
      </c>
      <c r="E6" s="2015">
        <f t="shared" si="0"/>
        <v>29640678</v>
      </c>
      <c r="F6" s="902">
        <f t="shared" ref="F6:F10" si="1">ROUND(D6/B6*100,1)</f>
        <v>86.5</v>
      </c>
      <c r="G6" s="103">
        <f>O7</f>
        <v>4800000</v>
      </c>
      <c r="H6" s="902">
        <f>P7</f>
        <v>617.5</v>
      </c>
      <c r="J6" s="3991"/>
      <c r="K6" s="1422" t="s">
        <v>1288</v>
      </c>
      <c r="L6" s="1422" t="s">
        <v>6300</v>
      </c>
      <c r="M6" s="1422" t="s">
        <v>6301</v>
      </c>
      <c r="N6" s="1422" t="s">
        <v>6302</v>
      </c>
      <c r="O6" s="1422" t="s">
        <v>6303</v>
      </c>
      <c r="P6" s="2014" t="s">
        <v>6304</v>
      </c>
    </row>
    <row r="7" spans="1:19" ht="18" customHeight="1">
      <c r="A7" s="276">
        <f>J8</f>
        <v>4</v>
      </c>
      <c r="B7" s="682">
        <f t="shared" ref="B7:B10" si="2">K8</f>
        <v>2786</v>
      </c>
      <c r="C7" s="2015">
        <f t="shared" ref="C7:C10" si="3">L8</f>
        <v>32392260</v>
      </c>
      <c r="D7" s="682">
        <f t="shared" ref="D7:D10" si="4">M8</f>
        <v>2408</v>
      </c>
      <c r="E7" s="2015">
        <f t="shared" ref="E7:E10" si="5">N8</f>
        <v>23822370</v>
      </c>
      <c r="F7" s="902">
        <f t="shared" si="1"/>
        <v>86.4</v>
      </c>
      <c r="G7" s="103">
        <f t="shared" ref="G7:G10" si="6">O8</f>
        <v>4800000</v>
      </c>
      <c r="H7" s="902">
        <f t="shared" ref="H7:H10" si="7">P8</f>
        <v>496.3</v>
      </c>
      <c r="J7" s="1511" t="s">
        <v>8982</v>
      </c>
      <c r="K7" s="1945">
        <v>3659</v>
      </c>
      <c r="L7" s="1945">
        <v>38055960</v>
      </c>
      <c r="M7" s="1945">
        <v>3166</v>
      </c>
      <c r="N7" s="1945">
        <v>29640678</v>
      </c>
      <c r="O7" s="1945">
        <v>4800000</v>
      </c>
      <c r="P7" s="2018">
        <v>617.5</v>
      </c>
    </row>
    <row r="8" spans="1:19" ht="18" customHeight="1">
      <c r="A8" s="276">
        <f>J9</f>
        <v>5</v>
      </c>
      <c r="B8" s="682">
        <f t="shared" si="2"/>
        <v>1791</v>
      </c>
      <c r="C8" s="2015">
        <f t="shared" si="3"/>
        <v>20698110</v>
      </c>
      <c r="D8" s="682">
        <f t="shared" si="4"/>
        <v>1735</v>
      </c>
      <c r="E8" s="2015">
        <f t="shared" si="5"/>
        <v>17996698</v>
      </c>
      <c r="F8" s="902">
        <f t="shared" si="1"/>
        <v>96.9</v>
      </c>
      <c r="G8" s="103">
        <f t="shared" si="6"/>
        <v>4800000</v>
      </c>
      <c r="H8" s="902">
        <f t="shared" si="7"/>
        <v>374.9</v>
      </c>
      <c r="J8" s="1511">
        <v>4</v>
      </c>
      <c r="K8" s="1945">
        <v>2786</v>
      </c>
      <c r="L8" s="1945">
        <v>32392260</v>
      </c>
      <c r="M8" s="1945">
        <v>2408</v>
      </c>
      <c r="N8" s="1945">
        <v>23822370</v>
      </c>
      <c r="O8" s="1945">
        <v>4800000</v>
      </c>
      <c r="P8" s="2018">
        <v>496.3</v>
      </c>
    </row>
    <row r="9" spans="1:19" ht="18" customHeight="1">
      <c r="A9" s="276">
        <f>J10</f>
        <v>6</v>
      </c>
      <c r="B9" s="682">
        <f t="shared" si="2"/>
        <v>1698</v>
      </c>
      <c r="C9" s="2015">
        <f t="shared" si="3"/>
        <v>19130700</v>
      </c>
      <c r="D9" s="682">
        <f t="shared" si="4"/>
        <v>1446</v>
      </c>
      <c r="E9" s="2015">
        <f t="shared" si="5"/>
        <v>14916500</v>
      </c>
      <c r="F9" s="902">
        <f t="shared" si="1"/>
        <v>85.2</v>
      </c>
      <c r="G9" s="103">
        <f t="shared" si="6"/>
        <v>4800000</v>
      </c>
      <c r="H9" s="902">
        <f t="shared" si="7"/>
        <v>310.8</v>
      </c>
      <c r="J9" s="1511">
        <v>5</v>
      </c>
      <c r="K9" s="1945">
        <v>1791</v>
      </c>
      <c r="L9" s="1945">
        <v>20698110</v>
      </c>
      <c r="M9" s="1945">
        <v>1735</v>
      </c>
      <c r="N9" s="1945">
        <v>17996698</v>
      </c>
      <c r="O9" s="1945">
        <v>4800000</v>
      </c>
      <c r="P9" s="2018">
        <v>374.9</v>
      </c>
    </row>
    <row r="10" spans="1:19" ht="18" customHeight="1">
      <c r="A10" s="276">
        <f>J11</f>
        <v>7</v>
      </c>
      <c r="B10" s="682">
        <f t="shared" si="2"/>
        <v>1728</v>
      </c>
      <c r="C10" s="2015">
        <f t="shared" si="3"/>
        <v>19143080</v>
      </c>
      <c r="D10" s="682">
        <f t="shared" si="4"/>
        <v>1475</v>
      </c>
      <c r="E10" s="2015">
        <f t="shared" si="5"/>
        <v>14531928</v>
      </c>
      <c r="F10" s="902">
        <f t="shared" si="1"/>
        <v>85.4</v>
      </c>
      <c r="G10" s="103">
        <f t="shared" si="6"/>
        <v>4800000</v>
      </c>
      <c r="H10" s="902">
        <f t="shared" si="7"/>
        <v>302.7</v>
      </c>
      <c r="J10" s="1511">
        <v>6</v>
      </c>
      <c r="K10" s="1945">
        <v>1698</v>
      </c>
      <c r="L10" s="1945">
        <v>19130700</v>
      </c>
      <c r="M10" s="1945">
        <v>1446</v>
      </c>
      <c r="N10" s="1945">
        <v>14916500</v>
      </c>
      <c r="O10" s="1945">
        <v>4800000</v>
      </c>
      <c r="P10" s="2018">
        <v>310.8</v>
      </c>
    </row>
    <row r="11" spans="1:19" ht="18" customHeight="1">
      <c r="H11" s="68" t="s">
        <v>2402</v>
      </c>
      <c r="J11" s="1511">
        <v>7</v>
      </c>
      <c r="K11" s="1945">
        <v>1728</v>
      </c>
      <c r="L11" s="1945">
        <v>19143080</v>
      </c>
      <c r="M11" s="1945">
        <v>1475</v>
      </c>
      <c r="N11" s="1945">
        <v>14531928</v>
      </c>
      <c r="O11" s="1945">
        <v>4800000</v>
      </c>
      <c r="P11" s="2018">
        <v>302.7</v>
      </c>
    </row>
    <row r="12" spans="1:19" ht="18" customHeight="1">
      <c r="H12" s="68"/>
    </row>
    <row r="13" spans="1:19" s="110" customFormat="1" ht="18" customHeight="1">
      <c r="A13" s="621" t="s">
        <v>2409</v>
      </c>
      <c r="G13" s="68" t="str">
        <f>M13</f>
        <v>（各年8月1日現在）</v>
      </c>
      <c r="J13" s="1188" t="s">
        <v>5379</v>
      </c>
      <c r="K13" s="1437"/>
      <c r="L13" s="1189" t="s">
        <v>4618</v>
      </c>
      <c r="M13" s="1525" t="s">
        <v>5378</v>
      </c>
    </row>
    <row r="14" spans="1:19" ht="18" customHeight="1">
      <c r="A14" s="4222" t="s">
        <v>3293</v>
      </c>
      <c r="B14" s="3732" t="s">
        <v>2408</v>
      </c>
      <c r="C14" s="4234" t="s">
        <v>2407</v>
      </c>
      <c r="D14" s="2824" t="s">
        <v>2406</v>
      </c>
      <c r="E14" s="2894"/>
      <c r="F14" s="2894"/>
      <c r="G14" s="4231" t="s">
        <v>2405</v>
      </c>
      <c r="J14" s="1405"/>
      <c r="K14" s="1192"/>
      <c r="L14" s="1189" t="s">
        <v>4619</v>
      </c>
      <c r="M14" s="1460" t="s">
        <v>6939</v>
      </c>
      <c r="N14" s="1755" t="str">
        <f>HYPERLINK("#", "統計表リンク")</f>
        <v>統計表リンク</v>
      </c>
    </row>
    <row r="15" spans="1:19" ht="18" customHeight="1">
      <c r="A15" s="4223"/>
      <c r="B15" s="4233"/>
      <c r="C15" s="4233"/>
      <c r="D15" s="187" t="s">
        <v>814</v>
      </c>
      <c r="E15" s="187" t="s">
        <v>2404</v>
      </c>
      <c r="F15" s="187" t="s">
        <v>2403</v>
      </c>
      <c r="G15" s="4232"/>
      <c r="J15" s="3326" t="s">
        <v>5618</v>
      </c>
      <c r="K15" s="3326" t="s">
        <v>6305</v>
      </c>
      <c r="L15" s="3326" t="s">
        <v>6306</v>
      </c>
      <c r="M15" s="3326" t="s">
        <v>6307</v>
      </c>
      <c r="N15" s="3326"/>
      <c r="O15" s="3326"/>
      <c r="P15" s="3326"/>
      <c r="Q15" s="3326"/>
      <c r="R15" s="3326"/>
      <c r="S15" s="3326" t="s">
        <v>6308</v>
      </c>
    </row>
    <row r="16" spans="1:19" ht="18" customHeight="1">
      <c r="A16" s="4224" t="str">
        <f>J18</f>
        <v>令和3年</v>
      </c>
      <c r="B16" s="4225">
        <f>K18</f>
        <v>167</v>
      </c>
      <c r="C16" s="4225">
        <f>L18</f>
        <v>396</v>
      </c>
      <c r="D16" s="900">
        <f>M18</f>
        <v>3453</v>
      </c>
      <c r="E16" s="901" t="str">
        <f>O18</f>
        <v>-</v>
      </c>
      <c r="F16" s="900">
        <f>Q18</f>
        <v>3453</v>
      </c>
      <c r="G16" s="4227">
        <f>S18</f>
        <v>20.7</v>
      </c>
      <c r="J16" s="3326"/>
      <c r="K16" s="3326"/>
      <c r="L16" s="3326"/>
      <c r="M16" s="3326" t="s">
        <v>814</v>
      </c>
      <c r="N16" s="3326"/>
      <c r="O16" s="3326" t="s">
        <v>6309</v>
      </c>
      <c r="P16" s="3326"/>
      <c r="Q16" s="3326" t="s">
        <v>6310</v>
      </c>
      <c r="R16" s="3326"/>
      <c r="S16" s="3326"/>
    </row>
    <row r="17" spans="1:19" ht="18" customHeight="1">
      <c r="A17" s="3337"/>
      <c r="B17" s="4226"/>
      <c r="C17" s="4226"/>
      <c r="D17" s="899">
        <f>N18</f>
        <v>5467</v>
      </c>
      <c r="E17" s="899">
        <f>P18</f>
        <v>4361</v>
      </c>
      <c r="F17" s="899">
        <f>R18</f>
        <v>1106</v>
      </c>
      <c r="G17" s="4228"/>
      <c r="J17" s="3326"/>
      <c r="K17" s="3326"/>
      <c r="L17" s="3326"/>
      <c r="M17" s="1960" t="s">
        <v>6311</v>
      </c>
      <c r="N17" s="1960" t="s">
        <v>6312</v>
      </c>
      <c r="O17" s="1960" t="s">
        <v>6311</v>
      </c>
      <c r="P17" s="1960" t="s">
        <v>6312</v>
      </c>
      <c r="Q17" s="1960" t="s">
        <v>6311</v>
      </c>
      <c r="R17" s="1960" t="s">
        <v>6312</v>
      </c>
      <c r="S17" s="3326"/>
    </row>
    <row r="18" spans="1:19" ht="18" customHeight="1">
      <c r="A18" s="4224">
        <f>J19</f>
        <v>4</v>
      </c>
      <c r="B18" s="4225">
        <f>K19</f>
        <v>163</v>
      </c>
      <c r="C18" s="4225">
        <f>L19</f>
        <v>379</v>
      </c>
      <c r="D18" s="900">
        <f>M19</f>
        <v>3410</v>
      </c>
      <c r="E18" s="901" t="str">
        <f>O19</f>
        <v>-</v>
      </c>
      <c r="F18" s="900">
        <f>Q19</f>
        <v>3410</v>
      </c>
      <c r="G18" s="4227">
        <f>S19</f>
        <v>20.9</v>
      </c>
      <c r="J18" s="1496" t="s">
        <v>8983</v>
      </c>
      <c r="K18" s="2016">
        <v>167</v>
      </c>
      <c r="L18" s="2016">
        <v>396</v>
      </c>
      <c r="M18" s="2016">
        <v>3453</v>
      </c>
      <c r="N18" s="2016">
        <v>5467</v>
      </c>
      <c r="O18" s="2016" t="s">
        <v>4191</v>
      </c>
      <c r="P18" s="2016">
        <v>4361</v>
      </c>
      <c r="Q18" s="2016">
        <v>3453</v>
      </c>
      <c r="R18" s="2016">
        <v>1106</v>
      </c>
      <c r="S18" s="2017">
        <v>20.7</v>
      </c>
    </row>
    <row r="19" spans="1:19" ht="18" customHeight="1">
      <c r="A19" s="3337"/>
      <c r="B19" s="4226"/>
      <c r="C19" s="4226"/>
      <c r="D19" s="899">
        <f>N19</f>
        <v>5432</v>
      </c>
      <c r="E19" s="899">
        <f>P19</f>
        <v>4341</v>
      </c>
      <c r="F19" s="899">
        <f>R19</f>
        <v>1091</v>
      </c>
      <c r="G19" s="4228"/>
      <c r="J19" s="1496">
        <v>4</v>
      </c>
      <c r="K19" s="2016">
        <v>163</v>
      </c>
      <c r="L19" s="2016">
        <v>379</v>
      </c>
      <c r="M19" s="2016">
        <v>3410</v>
      </c>
      <c r="N19" s="2016">
        <v>5432</v>
      </c>
      <c r="O19" s="2016" t="s">
        <v>4191</v>
      </c>
      <c r="P19" s="2016">
        <v>4341</v>
      </c>
      <c r="Q19" s="2016">
        <v>3410</v>
      </c>
      <c r="R19" s="2016">
        <v>1091</v>
      </c>
      <c r="S19" s="2017">
        <v>20.9</v>
      </c>
    </row>
    <row r="20" spans="1:19" ht="18" customHeight="1">
      <c r="A20" s="4224">
        <f>J20</f>
        <v>5</v>
      </c>
      <c r="B20" s="4225">
        <f>K20</f>
        <v>152</v>
      </c>
      <c r="C20" s="4225">
        <f>L20</f>
        <v>361</v>
      </c>
      <c r="D20" s="900">
        <f>M20</f>
        <v>3309</v>
      </c>
      <c r="E20" s="901" t="str">
        <f>O20</f>
        <v>-</v>
      </c>
      <c r="F20" s="900">
        <f>Q20</f>
        <v>3309</v>
      </c>
      <c r="G20" s="4227">
        <f>S20</f>
        <v>21.8</v>
      </c>
      <c r="J20" s="1496">
        <v>5</v>
      </c>
      <c r="K20" s="2016">
        <v>152</v>
      </c>
      <c r="L20" s="2016">
        <v>361</v>
      </c>
      <c r="M20" s="2016">
        <v>3309</v>
      </c>
      <c r="N20" s="2016">
        <v>5439</v>
      </c>
      <c r="O20" s="2016" t="s">
        <v>4191</v>
      </c>
      <c r="P20" s="2016">
        <v>4358</v>
      </c>
      <c r="Q20" s="2016">
        <v>3309</v>
      </c>
      <c r="R20" s="2016">
        <v>1081</v>
      </c>
      <c r="S20" s="2017">
        <v>21.8</v>
      </c>
    </row>
    <row r="21" spans="1:19" ht="18" customHeight="1">
      <c r="A21" s="3337"/>
      <c r="B21" s="4226"/>
      <c r="C21" s="4226"/>
      <c r="D21" s="899">
        <f>N20</f>
        <v>5439</v>
      </c>
      <c r="E21" s="899">
        <f>P20</f>
        <v>4358</v>
      </c>
      <c r="F21" s="899">
        <f>R20</f>
        <v>1081</v>
      </c>
      <c r="G21" s="4228"/>
      <c r="J21" s="1496">
        <v>6</v>
      </c>
      <c r="K21" s="2016">
        <v>150</v>
      </c>
      <c r="L21" s="2016">
        <v>336</v>
      </c>
      <c r="M21" s="2016">
        <v>3169</v>
      </c>
      <c r="N21" s="2016">
        <v>5357</v>
      </c>
      <c r="O21" s="2016" t="s">
        <v>4191</v>
      </c>
      <c r="P21" s="2016">
        <v>4276</v>
      </c>
      <c r="Q21" s="2016">
        <v>3316</v>
      </c>
      <c r="R21" s="2016">
        <v>1081</v>
      </c>
      <c r="S21" s="2017">
        <v>21.1</v>
      </c>
    </row>
    <row r="22" spans="1:19" ht="18" customHeight="1">
      <c r="A22" s="4224">
        <f>J21</f>
        <v>6</v>
      </c>
      <c r="B22" s="4225">
        <f>K21</f>
        <v>150</v>
      </c>
      <c r="C22" s="4225">
        <f>L21</f>
        <v>336</v>
      </c>
      <c r="D22" s="900">
        <f>M21</f>
        <v>3169</v>
      </c>
      <c r="E22" s="901" t="str">
        <f>O21</f>
        <v>-</v>
      </c>
      <c r="F22" s="900">
        <f>Q21</f>
        <v>3316</v>
      </c>
      <c r="G22" s="4227">
        <f>S21</f>
        <v>21.1</v>
      </c>
      <c r="J22" s="1496">
        <v>7</v>
      </c>
      <c r="K22" s="2016">
        <v>148</v>
      </c>
      <c r="L22" s="2016">
        <v>318</v>
      </c>
      <c r="M22" s="2016">
        <v>3121</v>
      </c>
      <c r="N22" s="2016">
        <v>5287</v>
      </c>
      <c r="O22" s="2016" t="s">
        <v>4191</v>
      </c>
      <c r="P22" s="2016">
        <v>4206</v>
      </c>
      <c r="Q22" s="2016">
        <v>3121</v>
      </c>
      <c r="R22" s="2016">
        <v>1081</v>
      </c>
      <c r="S22" s="2017">
        <v>21.1</v>
      </c>
    </row>
    <row r="23" spans="1:19" ht="18" customHeight="1">
      <c r="A23" s="3337"/>
      <c r="B23" s="4226"/>
      <c r="C23" s="4226"/>
      <c r="D23" s="899">
        <f>N21</f>
        <v>5357</v>
      </c>
      <c r="E23" s="899">
        <f>P21</f>
        <v>4276</v>
      </c>
      <c r="F23" s="899">
        <f>R21</f>
        <v>1081</v>
      </c>
      <c r="G23" s="4228"/>
    </row>
    <row r="24" spans="1:19" ht="18" customHeight="1">
      <c r="A24" s="4224">
        <f>J22</f>
        <v>7</v>
      </c>
      <c r="B24" s="4225">
        <f>K22</f>
        <v>148</v>
      </c>
      <c r="C24" s="4225">
        <f>L22</f>
        <v>318</v>
      </c>
      <c r="D24" s="900">
        <f>M22</f>
        <v>3121</v>
      </c>
      <c r="E24" s="901" t="str">
        <f>O22</f>
        <v>-</v>
      </c>
      <c r="F24" s="900">
        <f>Q22</f>
        <v>3121</v>
      </c>
      <c r="G24" s="4227">
        <f>S22</f>
        <v>21.1</v>
      </c>
    </row>
    <row r="25" spans="1:19" ht="18" customHeight="1">
      <c r="A25" s="3337"/>
      <c r="B25" s="4226"/>
      <c r="C25" s="4226"/>
      <c r="D25" s="899">
        <f>N22</f>
        <v>5287</v>
      </c>
      <c r="E25" s="899">
        <f>P22</f>
        <v>4206</v>
      </c>
      <c r="F25" s="899">
        <f>R22</f>
        <v>1081</v>
      </c>
      <c r="G25" s="4228"/>
    </row>
    <row r="26" spans="1:19" ht="18" customHeight="1">
      <c r="A26" s="69" t="s">
        <v>9108</v>
      </c>
      <c r="D26" s="161"/>
      <c r="E26" s="161"/>
      <c r="G26" s="68" t="s">
        <v>2402</v>
      </c>
    </row>
    <row r="27" spans="1:19" ht="18" customHeight="1"/>
    <row r="28" spans="1:19" ht="18" customHeight="1">
      <c r="A28" s="63" t="s">
        <v>3905</v>
      </c>
      <c r="J28" s="1188" t="s">
        <v>5380</v>
      </c>
      <c r="K28" s="1437"/>
      <c r="L28" s="1189" t="s">
        <v>4618</v>
      </c>
      <c r="M28" s="1525" t="str">
        <f>設定!$B$14</f>
        <v>（令和8年4月1日現在）</v>
      </c>
    </row>
    <row r="29" spans="1:19" ht="18" customHeight="1">
      <c r="A29" s="63"/>
      <c r="C29" s="68" t="str">
        <f>M28</f>
        <v>（令和8年4月1日現在）</v>
      </c>
      <c r="J29" s="1405"/>
      <c r="K29" s="1192"/>
      <c r="L29" s="1189" t="s">
        <v>4619</v>
      </c>
      <c r="M29" s="1460" t="s">
        <v>6940</v>
      </c>
      <c r="N29" s="1755" t="str">
        <f>HYPERLINK("#", "統計表リンク")</f>
        <v>統計表リンク</v>
      </c>
    </row>
    <row r="30" spans="1:19" ht="18" customHeight="1">
      <c r="A30" s="2859" t="s">
        <v>1524</v>
      </c>
      <c r="B30" s="2859"/>
      <c r="C30" s="285">
        <f>K31</f>
        <v>19981</v>
      </c>
      <c r="J30" s="1422" t="s">
        <v>5618</v>
      </c>
      <c r="K30" s="1422" t="s">
        <v>1371</v>
      </c>
      <c r="L30" s="1422" t="s">
        <v>6189</v>
      </c>
      <c r="M30" s="1422" t="s">
        <v>6313</v>
      </c>
      <c r="N30" s="1422" t="s">
        <v>6314</v>
      </c>
      <c r="O30" s="1861"/>
      <c r="P30" s="1861"/>
      <c r="Q30" s="1861"/>
    </row>
    <row r="31" spans="1:19" ht="18" customHeight="1">
      <c r="A31" s="2859" t="s">
        <v>2207</v>
      </c>
      <c r="B31" s="2859"/>
      <c r="C31" s="285">
        <f>L31</f>
        <v>17</v>
      </c>
      <c r="J31" s="1422" t="s">
        <v>6190</v>
      </c>
      <c r="K31" s="1883">
        <v>19981</v>
      </c>
      <c r="L31" s="1883">
        <v>17</v>
      </c>
      <c r="M31" s="1883">
        <v>821</v>
      </c>
      <c r="N31" s="1883">
        <v>16</v>
      </c>
      <c r="O31" s="1861"/>
      <c r="P31" s="1861"/>
      <c r="Q31" s="1861"/>
    </row>
    <row r="32" spans="1:19" ht="18" customHeight="1">
      <c r="A32" s="2859" t="s">
        <v>2208</v>
      </c>
      <c r="B32" s="2859"/>
      <c r="C32" s="285">
        <f>M31</f>
        <v>821</v>
      </c>
      <c r="J32" s="1861"/>
      <c r="K32" s="1861"/>
      <c r="L32" s="1861"/>
      <c r="M32" s="1861"/>
      <c r="N32" s="1861"/>
      <c r="O32" s="1861"/>
      <c r="P32" s="1861"/>
      <c r="Q32" s="1861"/>
    </row>
    <row r="33" spans="1:17" ht="18" customHeight="1">
      <c r="A33" s="3307" t="s">
        <v>2206</v>
      </c>
      <c r="B33" s="3307"/>
      <c r="C33" s="285">
        <f>N31</f>
        <v>16</v>
      </c>
      <c r="D33" s="69" t="s">
        <v>7580</v>
      </c>
      <c r="J33" s="1861"/>
      <c r="K33" s="1861"/>
      <c r="L33" s="1861"/>
      <c r="M33" s="1861"/>
      <c r="N33" s="1861"/>
      <c r="O33" s="1861"/>
      <c r="P33" s="1861"/>
      <c r="Q33" s="1861"/>
    </row>
    <row r="34" spans="1:17" ht="18" customHeight="1">
      <c r="A34" s="63"/>
    </row>
    <row r="35" spans="1:17" ht="18" customHeight="1">
      <c r="A35" s="63" t="s">
        <v>3906</v>
      </c>
      <c r="J35" s="1188" t="s">
        <v>5381</v>
      </c>
      <c r="K35" s="1437"/>
      <c r="L35" s="1189" t="s">
        <v>4618</v>
      </c>
      <c r="M35" s="1525" t="s">
        <v>3667</v>
      </c>
    </row>
    <row r="36" spans="1:17" ht="18" customHeight="1">
      <c r="A36" s="63" t="s">
        <v>6318</v>
      </c>
      <c r="B36" s="151" t="str">
        <f>M35</f>
        <v>（各年度末現在）</v>
      </c>
      <c r="J36" s="1405"/>
      <c r="K36" s="1192"/>
      <c r="L36" s="1189" t="s">
        <v>4619</v>
      </c>
      <c r="M36" s="1460" t="s">
        <v>6939</v>
      </c>
      <c r="N36" s="1755" t="str">
        <f>HYPERLINK("#", "統計表リンク")</f>
        <v>統計表リンク</v>
      </c>
    </row>
    <row r="37" spans="1:17" ht="18" customHeight="1">
      <c r="A37" s="1199" t="s">
        <v>501</v>
      </c>
      <c r="B37" s="1199" t="s">
        <v>1361</v>
      </c>
      <c r="J37" s="1422" t="s">
        <v>6316</v>
      </c>
      <c r="K37" s="1422" t="s">
        <v>6317</v>
      </c>
    </row>
    <row r="38" spans="1:17" ht="18" customHeight="1">
      <c r="A38" s="1428" t="str">
        <f t="shared" ref="A38:B42" si="8">J38</f>
        <v>令和3年度</v>
      </c>
      <c r="B38" s="576">
        <f t="shared" si="8"/>
        <v>2488</v>
      </c>
      <c r="J38" s="1511" t="s">
        <v>8982</v>
      </c>
      <c r="K38" s="1883">
        <v>2488</v>
      </c>
    </row>
    <row r="39" spans="1:17" ht="18" customHeight="1">
      <c r="A39" s="107">
        <f t="shared" si="8"/>
        <v>4</v>
      </c>
      <c r="B39" s="576">
        <f t="shared" si="8"/>
        <v>2422</v>
      </c>
      <c r="J39" s="1511">
        <v>4</v>
      </c>
      <c r="K39" s="1883">
        <v>2422</v>
      </c>
    </row>
    <row r="40" spans="1:17" ht="18" customHeight="1">
      <c r="A40" s="107">
        <f t="shared" si="8"/>
        <v>5</v>
      </c>
      <c r="B40" s="576">
        <f t="shared" si="8"/>
        <v>2376</v>
      </c>
      <c r="J40" s="1511">
        <v>5</v>
      </c>
      <c r="K40" s="1883">
        <v>2376</v>
      </c>
    </row>
    <row r="41" spans="1:17" ht="18" customHeight="1">
      <c r="A41" s="1428">
        <f t="shared" si="8"/>
        <v>6</v>
      </c>
      <c r="B41" s="576">
        <f t="shared" si="8"/>
        <v>2292</v>
      </c>
      <c r="J41" s="1511">
        <v>6</v>
      </c>
      <c r="K41" s="1883">
        <v>2292</v>
      </c>
    </row>
    <row r="42" spans="1:17" ht="18" customHeight="1">
      <c r="A42" s="1428">
        <f t="shared" si="8"/>
        <v>7</v>
      </c>
      <c r="B42" s="576">
        <f t="shared" si="8"/>
        <v>2295</v>
      </c>
      <c r="C42" s="151" t="s">
        <v>1378</v>
      </c>
      <c r="J42" s="1511">
        <v>7</v>
      </c>
      <c r="K42" s="1883">
        <v>2295</v>
      </c>
    </row>
  </sheetData>
  <sheetProtection algorithmName="SHA-512" hashValue="cbVlnU6JS2j8fqgfD7h+dF5Xo3JItVPprzoQehxs1ROXxlJJftc7Xu+s+PH/xtHo8Bw8e0hLqWBk0bNeNFHXIQ==" saltValue="JP1TKZO2xZ2FdzIb/SKf8A==" spinCount="100000" sheet="1" objects="1" scenarios="1"/>
  <customSheetViews>
    <customSheetView guid="{0048CC1A-5574-4F72-829A-CCCEAA565538}" showPageBreaks="1" fitToPage="1" printArea="1" view="pageBreakPreview">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A2" sqref="A2:D2"/>
      <pageMargins left="0.78740157480314965" right="0.78740157480314965" top="0.98425196850393704" bottom="0.98425196850393704" header="0.51181102362204722" footer="0.51181102362204722"/>
      <printOptions horizontalCentered="1"/>
      <headerFooter alignWithMargins="0"/>
    </customSheetView>
  </customSheetViews>
  <mergeCells count="49">
    <mergeCell ref="S15:S17"/>
    <mergeCell ref="F4:F5"/>
    <mergeCell ref="B4:C4"/>
    <mergeCell ref="D4:E4"/>
    <mergeCell ref="A4:A5"/>
    <mergeCell ref="O5:P5"/>
    <mergeCell ref="M5:N5"/>
    <mergeCell ref="K5:L5"/>
    <mergeCell ref="J5:J6"/>
    <mergeCell ref="Q16:R16"/>
    <mergeCell ref="O16:P16"/>
    <mergeCell ref="M16:N16"/>
    <mergeCell ref="M15:R15"/>
    <mergeCell ref="L15:L17"/>
    <mergeCell ref="K15:K17"/>
    <mergeCell ref="J15:J17"/>
    <mergeCell ref="A1:D1"/>
    <mergeCell ref="A2:D2"/>
    <mergeCell ref="C22:C23"/>
    <mergeCell ref="D14:F14"/>
    <mergeCell ref="B14:B15"/>
    <mergeCell ref="C14:C15"/>
    <mergeCell ref="C24:C25"/>
    <mergeCell ref="C18:C19"/>
    <mergeCell ref="C16:C17"/>
    <mergeCell ref="C20:C21"/>
    <mergeCell ref="B24:B25"/>
    <mergeCell ref="B22:B23"/>
    <mergeCell ref="G24:G25"/>
    <mergeCell ref="H4:H5"/>
    <mergeCell ref="G4:G5"/>
    <mergeCell ref="G14:G15"/>
    <mergeCell ref="G18:G19"/>
    <mergeCell ref="G22:G23"/>
    <mergeCell ref="G20:G21"/>
    <mergeCell ref="G16:G17"/>
    <mergeCell ref="A30:B30"/>
    <mergeCell ref="A31:B31"/>
    <mergeCell ref="A32:B32"/>
    <mergeCell ref="A33:B33"/>
    <mergeCell ref="A14:A15"/>
    <mergeCell ref="A24:A25"/>
    <mergeCell ref="A22:A23"/>
    <mergeCell ref="A20:A21"/>
    <mergeCell ref="B16:B17"/>
    <mergeCell ref="B20:B21"/>
    <mergeCell ref="A18:A19"/>
    <mergeCell ref="B18:B19"/>
    <mergeCell ref="A16:A17"/>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AE58"/>
  <sheetViews>
    <sheetView view="pageBreakPreview" zoomScaleNormal="100" zoomScaleSheetLayoutView="100" workbookViewId="0">
      <selection activeCell="T17" sqref="T17"/>
    </sheetView>
  </sheetViews>
  <sheetFormatPr defaultColWidth="9" defaultRowHeight="26.25" customHeight="1"/>
  <cols>
    <col min="1" max="2" width="10.58203125" style="2" customWidth="1"/>
    <col min="3" max="6" width="9.83203125" style="2" customWidth="1"/>
    <col min="7" max="7" width="10.58203125" style="2" customWidth="1"/>
    <col min="8" max="9" width="9.83203125" style="2" customWidth="1"/>
    <col min="10" max="10" width="4.58203125" style="1193" customWidth="1"/>
    <col min="11" max="31" width="10.58203125" style="1193" hidden="1" customWidth="1"/>
    <col min="32" max="16384" width="9" style="2"/>
  </cols>
  <sheetData>
    <row r="1" spans="1:31" s="183" customFormat="1" ht="20.149999999999999" customHeight="1">
      <c r="A1" s="2777" t="str">
        <f>HYPERLINK("#", "【目次に戻る】")</f>
        <v>【目次に戻る】</v>
      </c>
      <c r="B1" s="2777"/>
      <c r="C1" s="2777"/>
      <c r="D1" s="2777"/>
      <c r="E1" s="1182"/>
      <c r="F1" s="1182"/>
      <c r="G1" s="1182"/>
      <c r="H1" s="1182"/>
      <c r="I1" s="1182"/>
      <c r="J1" s="1483"/>
      <c r="K1" s="1483"/>
      <c r="L1" s="1483"/>
      <c r="M1" s="1483"/>
      <c r="N1" s="1483"/>
      <c r="O1" s="1483"/>
      <c r="P1" s="1483"/>
      <c r="Q1" s="1483"/>
      <c r="R1" s="1483"/>
      <c r="S1" s="1483"/>
      <c r="T1" s="1483"/>
      <c r="U1" s="1483"/>
      <c r="V1" s="1483"/>
      <c r="W1" s="1483"/>
      <c r="X1" s="1483"/>
      <c r="Y1" s="1483"/>
      <c r="Z1" s="1483"/>
      <c r="AA1" s="1483"/>
      <c r="AB1" s="1483"/>
      <c r="AC1" s="1483"/>
      <c r="AD1" s="1483"/>
      <c r="AE1" s="1483"/>
    </row>
    <row r="2" spans="1:31" s="183" customFormat="1" ht="20.149999999999999" customHeight="1">
      <c r="A2" s="2777" t="str">
        <f>HYPERLINK("#", "【業務所管課別目次に戻る】")</f>
        <v>【業務所管課別目次に戻る】</v>
      </c>
      <c r="B2" s="2777"/>
      <c r="C2" s="2777"/>
      <c r="D2" s="2777"/>
      <c r="E2" s="1182"/>
      <c r="F2" s="1182"/>
      <c r="G2" s="1182"/>
      <c r="H2" s="1182"/>
      <c r="I2" s="1182"/>
      <c r="J2" s="1483"/>
      <c r="K2" s="1483"/>
      <c r="L2" s="1483"/>
      <c r="M2" s="1483"/>
      <c r="N2" s="1483"/>
      <c r="O2" s="1483"/>
      <c r="P2" s="1483"/>
      <c r="Q2" s="1483"/>
      <c r="R2" s="1483"/>
      <c r="S2" s="1483"/>
      <c r="T2" s="1483"/>
      <c r="U2" s="1483"/>
      <c r="V2" s="1483"/>
      <c r="W2" s="1483"/>
      <c r="X2" s="1483"/>
      <c r="Y2" s="1483"/>
      <c r="Z2" s="1483"/>
      <c r="AA2" s="1483"/>
      <c r="AB2" s="1483"/>
      <c r="AC2" s="1483"/>
      <c r="AD2" s="1483"/>
      <c r="AE2" s="1483"/>
    </row>
    <row r="3" spans="1:31" s="110" customFormat="1" ht="18" customHeight="1">
      <c r="A3" s="621" t="s">
        <v>3900</v>
      </c>
      <c r="E3" s="402"/>
      <c r="J3" s="1192"/>
      <c r="K3" s="1188" t="s">
        <v>5383</v>
      </c>
      <c r="L3" s="1437"/>
      <c r="M3" s="1189" t="s">
        <v>4618</v>
      </c>
      <c r="N3" s="1525" t="str">
        <f>設定!$B$14</f>
        <v>（令和8年4月1日現在）</v>
      </c>
      <c r="O3" s="1192"/>
      <c r="P3" s="1192"/>
      <c r="Q3" s="1192"/>
      <c r="R3" s="1192"/>
      <c r="S3" s="1192"/>
      <c r="T3" s="1192"/>
      <c r="U3" s="1192"/>
      <c r="V3" s="1192"/>
      <c r="W3" s="1192"/>
      <c r="X3" s="1192"/>
      <c r="Y3" s="1192"/>
      <c r="Z3" s="1192"/>
      <c r="AA3" s="1192"/>
      <c r="AB3" s="1192"/>
      <c r="AC3" s="1192"/>
      <c r="AD3" s="1192"/>
      <c r="AE3" s="1192"/>
    </row>
    <row r="4" spans="1:31" s="63" customFormat="1" ht="18" customHeight="1">
      <c r="A4" s="163" t="s">
        <v>1313</v>
      </c>
      <c r="H4" s="68" t="str">
        <f>N3</f>
        <v>（令和8年4月1日現在）</v>
      </c>
      <c r="J4" s="1192"/>
      <c r="K4" s="1405"/>
      <c r="L4" s="1192"/>
      <c r="M4" s="1189" t="s">
        <v>4619</v>
      </c>
      <c r="N4" s="1460" t="s">
        <v>5316</v>
      </c>
      <c r="O4" s="1874" t="str">
        <f>HYPERLINK("#", "統計表リンク")</f>
        <v>統計表リンク</v>
      </c>
      <c r="P4" s="1192"/>
      <c r="Q4" s="1192"/>
      <c r="R4" s="1192"/>
      <c r="S4" s="1192"/>
      <c r="T4" s="1192"/>
      <c r="U4" s="1192"/>
      <c r="V4" s="1192"/>
      <c r="W4" s="1192"/>
      <c r="X4" s="1192"/>
      <c r="Y4" s="1192"/>
      <c r="Z4" s="1192"/>
      <c r="AA4" s="1192"/>
      <c r="AB4" s="1192"/>
      <c r="AC4" s="1192"/>
      <c r="AD4" s="1192"/>
      <c r="AE4" s="1192"/>
    </row>
    <row r="5" spans="1:31" s="63" customFormat="1" ht="25" customHeight="1">
      <c r="A5" s="2892" t="s">
        <v>626</v>
      </c>
      <c r="B5" s="4241"/>
      <c r="C5" s="2892" t="s">
        <v>398</v>
      </c>
      <c r="D5" s="4241"/>
      <c r="E5" s="945" t="s">
        <v>397</v>
      </c>
      <c r="F5" s="340" t="s">
        <v>2461</v>
      </c>
      <c r="G5" s="944" t="s">
        <v>2460</v>
      </c>
      <c r="H5" s="681" t="s">
        <v>4151</v>
      </c>
      <c r="J5" s="1192"/>
      <c r="K5" s="1192"/>
      <c r="L5" s="1192"/>
      <c r="M5" s="1192"/>
      <c r="N5" s="1192"/>
      <c r="O5" s="1192"/>
      <c r="P5" s="1192"/>
      <c r="Q5" s="1192"/>
      <c r="R5" s="1192"/>
      <c r="S5" s="1192"/>
      <c r="T5" s="1192"/>
      <c r="U5" s="1192"/>
      <c r="V5" s="1192"/>
      <c r="W5" s="1192"/>
      <c r="X5" s="1192"/>
      <c r="Y5" s="1192"/>
      <c r="Z5" s="1192"/>
      <c r="AA5" s="1192"/>
      <c r="AB5" s="1192"/>
      <c r="AC5" s="1192"/>
      <c r="AD5" s="1192"/>
      <c r="AE5" s="1192"/>
    </row>
    <row r="6" spans="1:31" s="63" customFormat="1" ht="18" customHeight="1">
      <c r="A6" s="3283" t="s">
        <v>2459</v>
      </c>
      <c r="B6" s="4245"/>
      <c r="C6" s="4242" t="s">
        <v>2458</v>
      </c>
      <c r="D6" s="4243"/>
      <c r="E6" s="948">
        <v>32441</v>
      </c>
      <c r="F6" s="298" t="s">
        <v>2457</v>
      </c>
      <c r="G6" s="941">
        <v>6096.87</v>
      </c>
      <c r="H6" s="376" t="s">
        <v>4152</v>
      </c>
      <c r="J6" s="1192"/>
      <c r="K6" s="1192"/>
      <c r="L6" s="1192"/>
      <c r="M6" s="1192"/>
      <c r="N6" s="1192"/>
      <c r="O6" s="1192"/>
      <c r="P6" s="1192"/>
      <c r="Q6" s="1192"/>
      <c r="R6" s="1192"/>
      <c r="S6" s="1192"/>
      <c r="T6" s="1192"/>
      <c r="U6" s="1192"/>
      <c r="V6" s="1192"/>
      <c r="W6" s="1192"/>
      <c r="X6" s="1192"/>
      <c r="Y6" s="1192"/>
      <c r="Z6" s="1192"/>
      <c r="AA6" s="1192"/>
      <c r="AB6" s="1192"/>
      <c r="AC6" s="1192"/>
      <c r="AD6" s="1192"/>
      <c r="AE6" s="1192"/>
    </row>
    <row r="7" spans="1:31" s="63" customFormat="1" ht="18" customHeight="1">
      <c r="A7" s="111"/>
      <c r="H7" s="68"/>
      <c r="J7" s="1192"/>
      <c r="K7" s="1192"/>
      <c r="L7" s="1192"/>
      <c r="M7" s="1192"/>
      <c r="N7" s="1192"/>
      <c r="O7" s="1192"/>
      <c r="P7" s="1192"/>
      <c r="Q7" s="1192"/>
      <c r="R7" s="1192"/>
      <c r="S7" s="1192"/>
      <c r="T7" s="1192"/>
      <c r="U7" s="1192"/>
      <c r="V7" s="1192"/>
      <c r="W7" s="1192"/>
      <c r="X7" s="1192"/>
      <c r="Y7" s="1192"/>
      <c r="Z7" s="1192"/>
      <c r="AA7" s="1192"/>
      <c r="AB7" s="1192"/>
      <c r="AC7" s="1192"/>
      <c r="AD7" s="1192"/>
      <c r="AE7" s="1192"/>
    </row>
    <row r="8" spans="1:31" s="63" customFormat="1" ht="18" customHeight="1">
      <c r="A8" s="163" t="s">
        <v>1312</v>
      </c>
      <c r="H8" s="68" t="str">
        <f>N8</f>
        <v>（令和7年度）</v>
      </c>
      <c r="J8" s="1192"/>
      <c r="K8" s="1188" t="s">
        <v>5384</v>
      </c>
      <c r="L8" s="1437"/>
      <c r="M8" s="1189" t="s">
        <v>4618</v>
      </c>
      <c r="N8" s="1525" t="str">
        <f>設定!$B$11</f>
        <v>（令和7年度）</v>
      </c>
      <c r="O8" s="1192"/>
      <c r="P8" s="1192"/>
      <c r="Q8" s="1192"/>
      <c r="R8" s="1192"/>
      <c r="S8" s="1192"/>
      <c r="T8" s="1192"/>
      <c r="U8" s="1192"/>
      <c r="V8" s="1192"/>
      <c r="W8" s="1192"/>
      <c r="X8" s="1192"/>
      <c r="Y8" s="1192"/>
      <c r="Z8" s="1192"/>
      <c r="AA8" s="1192"/>
      <c r="AB8" s="1192"/>
      <c r="AC8" s="1192"/>
      <c r="AD8" s="1192"/>
      <c r="AE8" s="1192"/>
    </row>
    <row r="9" spans="1:31" s="63" customFormat="1" ht="25" customHeight="1">
      <c r="A9" s="2824" t="s">
        <v>101</v>
      </c>
      <c r="B9" s="2824"/>
      <c r="C9" s="681" t="s">
        <v>2456</v>
      </c>
      <c r="D9" s="681" t="s">
        <v>2455</v>
      </c>
      <c r="E9" s="187" t="s">
        <v>2454</v>
      </c>
      <c r="F9" s="678" t="s">
        <v>2453</v>
      </c>
      <c r="G9" s="678" t="s">
        <v>2452</v>
      </c>
      <c r="H9" s="678" t="s">
        <v>2451</v>
      </c>
      <c r="J9" s="1192"/>
      <c r="K9" s="1405"/>
      <c r="L9" s="1192"/>
      <c r="M9" s="1189" t="s">
        <v>4619</v>
      </c>
      <c r="N9" s="1460" t="s">
        <v>5386</v>
      </c>
      <c r="O9" s="1874" t="str">
        <f>HYPERLINK("#", "統計表リンク")</f>
        <v>統計表リンク</v>
      </c>
      <c r="P9" s="1192"/>
      <c r="Q9" s="1192"/>
      <c r="R9" s="1192"/>
      <c r="S9" s="1192"/>
      <c r="T9" s="1192"/>
      <c r="U9" s="1192"/>
      <c r="V9" s="1192"/>
      <c r="W9" s="1192"/>
      <c r="X9" s="1192"/>
      <c r="Y9" s="1192"/>
      <c r="Z9" s="1192"/>
      <c r="AA9" s="1192"/>
      <c r="AB9" s="1192"/>
      <c r="AC9" s="1192"/>
      <c r="AD9" s="1192"/>
      <c r="AE9" s="1192"/>
    </row>
    <row r="10" spans="1:31" s="63" customFormat="1" ht="18" customHeight="1">
      <c r="A10" s="3283" t="s">
        <v>4515</v>
      </c>
      <c r="B10" s="4238"/>
      <c r="C10" s="576">
        <f>AB14</f>
        <v>524</v>
      </c>
      <c r="D10" s="576">
        <f>AD14</f>
        <v>506</v>
      </c>
      <c r="E10" s="576">
        <f>L14</f>
        <v>588</v>
      </c>
      <c r="F10" s="576">
        <f>N14</f>
        <v>795</v>
      </c>
      <c r="G10" s="576">
        <f>P14</f>
        <v>373</v>
      </c>
      <c r="H10" s="576">
        <f>R14</f>
        <v>558</v>
      </c>
      <c r="J10" s="1192"/>
      <c r="K10" s="2855" t="s">
        <v>507</v>
      </c>
      <c r="L10" s="2855" t="s">
        <v>6319</v>
      </c>
      <c r="M10" s="2855"/>
      <c r="N10" s="2855" t="s">
        <v>1323</v>
      </c>
      <c r="O10" s="2855"/>
      <c r="P10" s="2855"/>
      <c r="Q10" s="2855"/>
      <c r="R10" s="2855"/>
      <c r="S10" s="2855"/>
      <c r="T10" s="2855"/>
      <c r="U10" s="2855"/>
      <c r="V10" s="2855"/>
      <c r="W10" s="2855"/>
      <c r="X10" s="2855" t="s">
        <v>5591</v>
      </c>
      <c r="Y10" s="2855"/>
      <c r="Z10" s="2855" t="s">
        <v>6320</v>
      </c>
      <c r="AA10" s="2855"/>
      <c r="AB10" s="2855" t="s">
        <v>6321</v>
      </c>
      <c r="AC10" s="2855"/>
      <c r="AD10" s="2855"/>
      <c r="AE10" s="2855"/>
    </row>
    <row r="11" spans="1:31" s="63" customFormat="1" ht="18" customHeight="1">
      <c r="A11" s="3283" t="s">
        <v>4514</v>
      </c>
      <c r="B11" s="4238"/>
      <c r="C11" s="576">
        <f>AC14</f>
        <v>33037</v>
      </c>
      <c r="D11" s="576">
        <f>AE14</f>
        <v>6892</v>
      </c>
      <c r="E11" s="576">
        <f>M14</f>
        <v>138322</v>
      </c>
      <c r="F11" s="576">
        <f>O14</f>
        <v>4812</v>
      </c>
      <c r="G11" s="576">
        <f>Q14</f>
        <v>1588</v>
      </c>
      <c r="H11" s="576">
        <f>S14</f>
        <v>4200</v>
      </c>
      <c r="J11" s="1192"/>
      <c r="K11" s="2855"/>
      <c r="L11" s="2855"/>
      <c r="M11" s="2855"/>
      <c r="N11" s="2855" t="s">
        <v>6322</v>
      </c>
      <c r="O11" s="2855"/>
      <c r="P11" s="2855"/>
      <c r="Q11" s="2855"/>
      <c r="R11" s="2855"/>
      <c r="S11" s="2855"/>
      <c r="T11" s="2855" t="s">
        <v>1320</v>
      </c>
      <c r="U11" s="2855"/>
      <c r="V11" s="2855"/>
      <c r="W11" s="2855"/>
      <c r="X11" s="2855"/>
      <c r="Y11" s="2855"/>
      <c r="Z11" s="2855"/>
      <c r="AA11" s="2855"/>
      <c r="AB11" s="2855"/>
      <c r="AC11" s="2855"/>
      <c r="AD11" s="2855"/>
      <c r="AE11" s="2855"/>
    </row>
    <row r="12" spans="1:31" s="63" customFormat="1" ht="18" customHeight="1">
      <c r="A12" s="111"/>
      <c r="J12" s="1192"/>
      <c r="K12" s="2855"/>
      <c r="L12" s="2855"/>
      <c r="M12" s="2855"/>
      <c r="N12" s="2855" t="s">
        <v>6323</v>
      </c>
      <c r="O12" s="2855"/>
      <c r="P12" s="2855" t="s">
        <v>6324</v>
      </c>
      <c r="Q12" s="2855"/>
      <c r="R12" s="2855" t="s">
        <v>6325</v>
      </c>
      <c r="S12" s="2855"/>
      <c r="T12" s="2855" t="s">
        <v>6326</v>
      </c>
      <c r="U12" s="2855"/>
      <c r="V12" s="2855" t="s">
        <v>6327</v>
      </c>
      <c r="W12" s="2855"/>
      <c r="X12" s="2855"/>
      <c r="Y12" s="2855"/>
      <c r="Z12" s="2855"/>
      <c r="AA12" s="2855"/>
      <c r="AB12" s="2855" t="s">
        <v>6328</v>
      </c>
      <c r="AC12" s="2855"/>
      <c r="AD12" s="2855" t="s">
        <v>6329</v>
      </c>
      <c r="AE12" s="2855"/>
    </row>
    <row r="13" spans="1:31" s="63" customFormat="1" ht="25" customHeight="1">
      <c r="A13" s="2824" t="s">
        <v>101</v>
      </c>
      <c r="B13" s="2824"/>
      <c r="C13" s="187" t="s">
        <v>2450</v>
      </c>
      <c r="D13" s="187" t="s">
        <v>2449</v>
      </c>
      <c r="E13" s="187" t="s">
        <v>2448</v>
      </c>
      <c r="F13" s="337" t="s">
        <v>2447</v>
      </c>
      <c r="J13" s="1192"/>
      <c r="K13" s="2855"/>
      <c r="L13" s="1422" t="s">
        <v>1288</v>
      </c>
      <c r="M13" s="1422" t="s">
        <v>436</v>
      </c>
      <c r="N13" s="1422" t="s">
        <v>1288</v>
      </c>
      <c r="O13" s="1422" t="s">
        <v>436</v>
      </c>
      <c r="P13" s="1422" t="s">
        <v>1288</v>
      </c>
      <c r="Q13" s="1422" t="s">
        <v>436</v>
      </c>
      <c r="R13" s="1422" t="s">
        <v>1288</v>
      </c>
      <c r="S13" s="1422" t="s">
        <v>436</v>
      </c>
      <c r="T13" s="1422" t="s">
        <v>1288</v>
      </c>
      <c r="U13" s="1422" t="s">
        <v>436</v>
      </c>
      <c r="V13" s="1422" t="s">
        <v>1288</v>
      </c>
      <c r="W13" s="1422" t="s">
        <v>436</v>
      </c>
      <c r="X13" s="1422" t="s">
        <v>1288</v>
      </c>
      <c r="Y13" s="1422" t="s">
        <v>436</v>
      </c>
      <c r="Z13" s="1422" t="s">
        <v>1288</v>
      </c>
      <c r="AA13" s="1422" t="s">
        <v>436</v>
      </c>
      <c r="AB13" s="1422" t="s">
        <v>1288</v>
      </c>
      <c r="AC13" s="1422" t="s">
        <v>436</v>
      </c>
      <c r="AD13" s="1422" t="s">
        <v>1288</v>
      </c>
      <c r="AE13" s="1422" t="s">
        <v>436</v>
      </c>
    </row>
    <row r="14" spans="1:31" s="63" customFormat="1" ht="18" customHeight="1">
      <c r="A14" s="3283" t="s">
        <v>4516</v>
      </c>
      <c r="B14" s="4238"/>
      <c r="C14" s="576">
        <f>T14</f>
        <v>348</v>
      </c>
      <c r="D14" s="576">
        <f>V14</f>
        <v>351</v>
      </c>
      <c r="E14" s="946">
        <f>X14</f>
        <v>490</v>
      </c>
      <c r="F14" s="947" t="str">
        <f>Z14</f>
        <v>-</v>
      </c>
      <c r="J14" s="1192"/>
      <c r="K14" s="1422" t="s">
        <v>6315</v>
      </c>
      <c r="L14" s="1883">
        <v>588</v>
      </c>
      <c r="M14" s="1883">
        <v>138322</v>
      </c>
      <c r="N14" s="1883">
        <v>795</v>
      </c>
      <c r="O14" s="1883">
        <v>4812</v>
      </c>
      <c r="P14" s="1883">
        <v>373</v>
      </c>
      <c r="Q14" s="1883">
        <v>1588</v>
      </c>
      <c r="R14" s="1883">
        <v>558</v>
      </c>
      <c r="S14" s="1883">
        <v>4200</v>
      </c>
      <c r="T14" s="1883">
        <v>348</v>
      </c>
      <c r="U14" s="1883">
        <v>653</v>
      </c>
      <c r="V14" s="1883">
        <v>351</v>
      </c>
      <c r="W14" s="1883">
        <v>619</v>
      </c>
      <c r="X14" s="1883">
        <v>490</v>
      </c>
      <c r="Y14" s="1883">
        <v>4813</v>
      </c>
      <c r="Z14" s="1883" t="s">
        <v>4191</v>
      </c>
      <c r="AA14" s="1883" t="s">
        <v>4191</v>
      </c>
      <c r="AB14" s="1883">
        <v>524</v>
      </c>
      <c r="AC14" s="1883">
        <v>33037</v>
      </c>
      <c r="AD14" s="1883">
        <v>506</v>
      </c>
      <c r="AE14" s="1883">
        <v>6892</v>
      </c>
    </row>
    <row r="15" spans="1:31" s="63" customFormat="1" ht="18" customHeight="1">
      <c r="A15" s="3283" t="s">
        <v>4517</v>
      </c>
      <c r="B15" s="4238"/>
      <c r="C15" s="576">
        <f>U14</f>
        <v>653</v>
      </c>
      <c r="D15" s="576">
        <f>W14</f>
        <v>619</v>
      </c>
      <c r="E15" s="946">
        <f>Y14</f>
        <v>4813</v>
      </c>
      <c r="F15" s="576" t="str">
        <f>AA14</f>
        <v>-</v>
      </c>
      <c r="H15" s="68"/>
      <c r="J15" s="1192"/>
      <c r="K15" s="1192"/>
      <c r="L15" s="1192"/>
      <c r="M15" s="1192"/>
      <c r="N15" s="1192"/>
      <c r="O15" s="1192"/>
      <c r="P15" s="1192"/>
      <c r="Q15" s="1192"/>
      <c r="R15" s="1192"/>
      <c r="S15" s="1192"/>
      <c r="T15" s="1192"/>
      <c r="U15" s="1192"/>
      <c r="V15" s="1192"/>
      <c r="W15" s="1192"/>
      <c r="X15" s="1192"/>
      <c r="Y15" s="1192"/>
      <c r="Z15" s="1192"/>
      <c r="AA15" s="1192"/>
      <c r="AB15" s="1192"/>
      <c r="AC15" s="1192"/>
      <c r="AD15" s="1192"/>
      <c r="AE15" s="1192"/>
    </row>
    <row r="16" spans="1:31" s="63" customFormat="1" ht="18" customHeight="1">
      <c r="A16" s="189" t="s">
        <v>9107</v>
      </c>
      <c r="B16" s="189"/>
      <c r="C16" s="189"/>
      <c r="D16" s="189"/>
      <c r="E16" s="189"/>
      <c r="F16" s="189"/>
      <c r="H16" s="69" t="s">
        <v>6913</v>
      </c>
      <c r="I16" s="68"/>
      <c r="J16" s="1192"/>
      <c r="K16" s="1192"/>
      <c r="L16" s="1192"/>
      <c r="M16" s="1192"/>
      <c r="N16" s="1192"/>
      <c r="O16" s="1192"/>
      <c r="P16" s="1192"/>
      <c r="Q16" s="1192"/>
      <c r="R16" s="1192"/>
      <c r="S16" s="1192"/>
      <c r="T16" s="1192"/>
      <c r="U16" s="1192"/>
      <c r="V16" s="1192"/>
      <c r="W16" s="1192"/>
      <c r="X16" s="1192"/>
      <c r="Y16" s="1192"/>
      <c r="Z16" s="1192"/>
      <c r="AA16" s="1192"/>
      <c r="AB16" s="1192"/>
      <c r="AC16" s="1192"/>
      <c r="AD16" s="1192"/>
      <c r="AE16" s="1192"/>
    </row>
    <row r="17" spans="1:31" s="63" customFormat="1" ht="18" customHeight="1">
      <c r="A17" s="189"/>
      <c r="B17" s="189"/>
      <c r="C17" s="189"/>
      <c r="D17" s="189"/>
      <c r="E17" s="189"/>
      <c r="F17" s="189"/>
      <c r="J17" s="1192"/>
      <c r="K17" s="1192"/>
      <c r="L17" s="1192"/>
      <c r="M17" s="1192"/>
      <c r="N17" s="1192"/>
      <c r="O17" s="1192"/>
      <c r="P17" s="1192"/>
      <c r="Q17" s="1192"/>
      <c r="R17" s="1192"/>
      <c r="S17" s="1192"/>
      <c r="T17" s="1192"/>
      <c r="U17" s="1192"/>
      <c r="V17" s="1192"/>
      <c r="W17" s="1192"/>
      <c r="X17" s="1192"/>
      <c r="Y17" s="1192"/>
      <c r="Z17" s="1192"/>
      <c r="AA17" s="1192"/>
      <c r="AB17" s="1192"/>
      <c r="AC17" s="1192"/>
      <c r="AD17" s="1192"/>
      <c r="AE17" s="1192"/>
    </row>
    <row r="18" spans="1:31" s="21" customFormat="1" ht="18" customHeight="1">
      <c r="A18" s="621" t="s">
        <v>3901</v>
      </c>
      <c r="B18" s="110"/>
      <c r="C18" s="110"/>
      <c r="D18" s="110"/>
      <c r="E18" s="110"/>
      <c r="F18" s="110"/>
      <c r="J18" s="1193"/>
      <c r="K18" s="1188" t="s">
        <v>5385</v>
      </c>
      <c r="L18" s="1437"/>
      <c r="M18" s="1189" t="s">
        <v>4618</v>
      </c>
      <c r="N18" s="1525" t="str">
        <f>設定!$B$14</f>
        <v>（令和8年4月1日現在）</v>
      </c>
      <c r="O18" s="1193"/>
      <c r="P18" s="1193"/>
      <c r="Q18" s="1193"/>
      <c r="R18" s="1193"/>
      <c r="S18" s="1193"/>
      <c r="T18" s="1193"/>
      <c r="U18" s="1193"/>
      <c r="V18" s="1193"/>
      <c r="W18" s="1193"/>
      <c r="X18" s="1193"/>
      <c r="Y18" s="1193"/>
      <c r="Z18" s="1193"/>
      <c r="AA18" s="1193"/>
      <c r="AB18" s="1193"/>
      <c r="AC18" s="1193"/>
      <c r="AD18" s="1193"/>
      <c r="AE18" s="1193"/>
    </row>
    <row r="19" spans="1:31" ht="18" customHeight="1">
      <c r="A19" s="163" t="s">
        <v>1313</v>
      </c>
      <c r="B19" s="63"/>
      <c r="C19" s="63"/>
      <c r="D19" s="63"/>
      <c r="E19" s="63"/>
      <c r="F19" s="63"/>
      <c r="G19" s="68" t="str">
        <f>N18</f>
        <v>（令和8年4月1日現在）</v>
      </c>
      <c r="K19" s="1405"/>
      <c r="L19" s="1192"/>
      <c r="M19" s="1189" t="s">
        <v>4619</v>
      </c>
      <c r="N19" s="1460" t="s">
        <v>5316</v>
      </c>
      <c r="O19" s="1874" t="str">
        <f>HYPERLINK("#", "統計表リンク")</f>
        <v>統計表リンク</v>
      </c>
    </row>
    <row r="20" spans="1:31" s="917" customFormat="1" ht="25" customHeight="1">
      <c r="A20" s="2892" t="s">
        <v>626</v>
      </c>
      <c r="B20" s="4241"/>
      <c r="C20" s="4244" t="s">
        <v>398</v>
      </c>
      <c r="D20" s="4008"/>
      <c r="E20" s="945" t="s">
        <v>397</v>
      </c>
      <c r="F20" s="301" t="s">
        <v>396</v>
      </c>
      <c r="G20" s="944" t="s">
        <v>2446</v>
      </c>
      <c r="J20" s="2019"/>
      <c r="K20" s="2019"/>
      <c r="L20" s="2019"/>
      <c r="M20" s="2019"/>
      <c r="N20" s="2019"/>
      <c r="O20" s="2019"/>
      <c r="P20" s="2019"/>
      <c r="Q20" s="2019"/>
      <c r="R20" s="2019"/>
      <c r="S20" s="2019"/>
      <c r="T20" s="2019"/>
      <c r="U20" s="2019"/>
      <c r="V20" s="2019"/>
      <c r="W20" s="2019"/>
      <c r="X20" s="2019"/>
      <c r="Y20" s="2019"/>
      <c r="Z20" s="2019"/>
      <c r="AA20" s="2019"/>
      <c r="AB20" s="2019"/>
      <c r="AC20" s="2019"/>
      <c r="AD20" s="2019"/>
      <c r="AE20" s="2019"/>
    </row>
    <row r="21" spans="1:31" ht="18" customHeight="1">
      <c r="A21" s="3283" t="s">
        <v>2445</v>
      </c>
      <c r="B21" s="4245"/>
      <c r="C21" s="4239" t="s">
        <v>2444</v>
      </c>
      <c r="D21" s="4240"/>
      <c r="E21" s="943">
        <v>27283</v>
      </c>
      <c r="F21" s="942" t="s">
        <v>2443</v>
      </c>
      <c r="G21" s="941">
        <v>1367.67</v>
      </c>
      <c r="H21" s="69"/>
    </row>
    <row r="22" spans="1:31" ht="18" customHeight="1">
      <c r="A22" s="63" t="s">
        <v>6937</v>
      </c>
      <c r="C22" s="63"/>
      <c r="D22" s="63"/>
      <c r="E22" s="63"/>
      <c r="F22" s="63"/>
      <c r="G22" s="68"/>
    </row>
    <row r="23" spans="1:31" ht="18" customHeight="1">
      <c r="A23" s="111"/>
      <c r="B23" s="63"/>
      <c r="C23" s="63"/>
      <c r="D23" s="63"/>
      <c r="E23" s="63"/>
      <c r="F23" s="63"/>
    </row>
    <row r="24" spans="1:31" ht="18" customHeight="1">
      <c r="A24" s="163" t="s">
        <v>1312</v>
      </c>
      <c r="B24" s="63"/>
      <c r="C24" s="63"/>
      <c r="D24" s="63"/>
      <c r="E24" s="63"/>
      <c r="F24" s="68"/>
      <c r="G24" s="68" t="str">
        <f>N24</f>
        <v>（令和7年度）</v>
      </c>
      <c r="K24" s="1188" t="s">
        <v>5382</v>
      </c>
      <c r="L24" s="1437"/>
      <c r="M24" s="1189" t="s">
        <v>4618</v>
      </c>
      <c r="N24" s="1525" t="str">
        <f>設定!$B$11</f>
        <v>（令和7年度）</v>
      </c>
    </row>
    <row r="25" spans="1:31" s="917" customFormat="1" ht="25" customHeight="1">
      <c r="A25" s="3729" t="s">
        <v>532</v>
      </c>
      <c r="B25" s="3739"/>
      <c r="C25" s="940" t="s">
        <v>2442</v>
      </c>
      <c r="D25" s="290" t="s">
        <v>1320</v>
      </c>
      <c r="E25" s="939" t="s">
        <v>2441</v>
      </c>
      <c r="F25" s="143" t="s">
        <v>2440</v>
      </c>
      <c r="G25" s="1299" t="s">
        <v>2439</v>
      </c>
      <c r="J25" s="2019"/>
      <c r="K25" s="1405"/>
      <c r="L25" s="1192"/>
      <c r="M25" s="1189" t="s">
        <v>4619</v>
      </c>
      <c r="N25" s="1460" t="s">
        <v>5563</v>
      </c>
      <c r="O25" s="1874" t="str">
        <f>HYPERLINK("#", "統計表リンク")</f>
        <v>統計表リンク</v>
      </c>
      <c r="P25" s="2019"/>
      <c r="Q25" s="2019"/>
      <c r="R25" s="2019"/>
      <c r="S25" s="2019"/>
      <c r="T25" s="2019"/>
      <c r="U25" s="2019"/>
      <c r="V25" s="2019"/>
      <c r="W25" s="2019"/>
      <c r="X25" s="2019"/>
      <c r="Y25" s="2019"/>
      <c r="Z25" s="2019"/>
      <c r="AA25" s="2019"/>
      <c r="AB25" s="2019"/>
      <c r="AC25" s="2019"/>
      <c r="AD25" s="2019"/>
      <c r="AE25" s="2019"/>
    </row>
    <row r="26" spans="1:31" ht="18" customHeight="1">
      <c r="A26" s="3283" t="s">
        <v>2438</v>
      </c>
      <c r="B26" s="4245"/>
      <c r="C26" s="938">
        <f>SUM(L29,N29)</f>
        <v>41</v>
      </c>
      <c r="D26" s="908">
        <f>P29</f>
        <v>6</v>
      </c>
      <c r="E26" s="937">
        <f>SUM(R29,X29)</f>
        <v>216</v>
      </c>
      <c r="F26" s="936">
        <f>V29</f>
        <v>388</v>
      </c>
      <c r="G26" s="935">
        <f>T29</f>
        <v>15</v>
      </c>
      <c r="K26" s="4257" t="s">
        <v>507</v>
      </c>
      <c r="L26" s="2829" t="s">
        <v>6330</v>
      </c>
      <c r="M26" s="4256"/>
      <c r="N26" s="4256"/>
      <c r="O26" s="4256"/>
      <c r="P26" s="4256"/>
      <c r="Q26" s="4256"/>
      <c r="R26" s="4256"/>
      <c r="S26" s="4256"/>
      <c r="T26" s="4256"/>
      <c r="U26" s="2831"/>
      <c r="V26" s="2829" t="s">
        <v>6331</v>
      </c>
      <c r="W26" s="4256"/>
      <c r="X26" s="4256"/>
      <c r="Y26" s="2831"/>
    </row>
    <row r="27" spans="1:31" ht="18" customHeight="1">
      <c r="A27" s="397"/>
      <c r="B27" s="324"/>
      <c r="C27" s="934"/>
      <c r="D27" s="934"/>
      <c r="E27" s="934"/>
      <c r="F27" s="934"/>
      <c r="G27" s="2035"/>
      <c r="H27" s="69" t="s">
        <v>6913</v>
      </c>
      <c r="I27" s="68"/>
      <c r="K27" s="3989"/>
      <c r="L27" s="2829" t="s">
        <v>6332</v>
      </c>
      <c r="M27" s="2831"/>
      <c r="N27" s="2829" t="s">
        <v>6333</v>
      </c>
      <c r="O27" s="2831"/>
      <c r="P27" s="2829" t="s">
        <v>1320</v>
      </c>
      <c r="Q27" s="2831"/>
      <c r="R27" s="2829" t="s">
        <v>6334</v>
      </c>
      <c r="S27" s="2831"/>
      <c r="T27" s="2829" t="s">
        <v>6335</v>
      </c>
      <c r="U27" s="2831"/>
      <c r="V27" s="2829" t="s">
        <v>2440</v>
      </c>
      <c r="W27" s="2831"/>
      <c r="X27" s="2829" t="s">
        <v>6336</v>
      </c>
      <c r="Y27" s="2831"/>
    </row>
    <row r="28" spans="1:31" ht="18" customHeight="1">
      <c r="B28" s="63"/>
      <c r="C28" s="63"/>
      <c r="D28" s="63"/>
      <c r="E28" s="933"/>
      <c r="F28" s="933"/>
      <c r="H28" s="933"/>
      <c r="K28" s="3654"/>
      <c r="L28" s="1422" t="s">
        <v>1288</v>
      </c>
      <c r="M28" s="1422" t="s">
        <v>436</v>
      </c>
      <c r="N28" s="1422" t="s">
        <v>1288</v>
      </c>
      <c r="O28" s="1422" t="s">
        <v>436</v>
      </c>
      <c r="P28" s="1422" t="s">
        <v>1288</v>
      </c>
      <c r="Q28" s="1422" t="s">
        <v>436</v>
      </c>
      <c r="R28" s="1422" t="s">
        <v>1288</v>
      </c>
      <c r="S28" s="1422" t="s">
        <v>436</v>
      </c>
      <c r="T28" s="1422" t="s">
        <v>1288</v>
      </c>
      <c r="U28" s="1422" t="s">
        <v>436</v>
      </c>
      <c r="V28" s="1422" t="s">
        <v>6022</v>
      </c>
      <c r="W28" s="1422" t="s">
        <v>436</v>
      </c>
      <c r="X28" s="1422" t="s">
        <v>6022</v>
      </c>
      <c r="Y28" s="1422" t="s">
        <v>436</v>
      </c>
    </row>
    <row r="29" spans="1:31" s="21" customFormat="1" ht="18" customHeight="1">
      <c r="A29" s="192" t="s">
        <v>3902</v>
      </c>
      <c r="B29" s="192"/>
      <c r="C29" s="192"/>
      <c r="D29" s="192"/>
      <c r="E29" s="927"/>
      <c r="F29" s="927"/>
      <c r="G29" s="22"/>
      <c r="H29" s="927"/>
      <c r="I29" s="562" t="str">
        <f>N31</f>
        <v>（令和7年度末現在）</v>
      </c>
      <c r="J29" s="1193"/>
      <c r="K29" s="1422" t="s">
        <v>6315</v>
      </c>
      <c r="L29" s="1883">
        <v>18</v>
      </c>
      <c r="M29" s="1883">
        <v>660</v>
      </c>
      <c r="N29" s="1883">
        <v>23</v>
      </c>
      <c r="O29" s="1883">
        <v>207</v>
      </c>
      <c r="P29" s="1883">
        <v>6</v>
      </c>
      <c r="Q29" s="1883">
        <v>32</v>
      </c>
      <c r="R29" s="1883">
        <v>24</v>
      </c>
      <c r="S29" s="1883">
        <v>623</v>
      </c>
      <c r="T29" s="1883">
        <v>15</v>
      </c>
      <c r="U29" s="1883">
        <v>536</v>
      </c>
      <c r="V29" s="1883">
        <v>388</v>
      </c>
      <c r="W29" s="1883">
        <v>25501</v>
      </c>
      <c r="X29" s="1883">
        <v>192</v>
      </c>
      <c r="Y29" s="1883">
        <v>2767</v>
      </c>
      <c r="Z29" s="1193"/>
      <c r="AA29" s="1525"/>
      <c r="AB29" s="1525"/>
      <c r="AC29" s="1525"/>
      <c r="AD29" s="1525"/>
      <c r="AE29" s="1525"/>
    </row>
    <row r="30" spans="1:31" s="21" customFormat="1" ht="15" customHeight="1">
      <c r="A30" s="3238" t="s">
        <v>626</v>
      </c>
      <c r="B30" s="3238"/>
      <c r="C30" s="3238" t="s">
        <v>398</v>
      </c>
      <c r="D30" s="3238"/>
      <c r="E30" s="3309" t="s">
        <v>397</v>
      </c>
      <c r="F30" s="3238" t="s">
        <v>396</v>
      </c>
      <c r="G30" s="3309" t="s">
        <v>2430</v>
      </c>
      <c r="H30" s="4247" t="s">
        <v>2434</v>
      </c>
      <c r="I30" s="925" t="s">
        <v>530</v>
      </c>
      <c r="J30" s="1193"/>
      <c r="K30" s="1193"/>
      <c r="L30" s="1193"/>
      <c r="M30" s="1193"/>
      <c r="N30" s="1193"/>
      <c r="O30" s="1193"/>
      <c r="P30" s="1193"/>
      <c r="Q30" s="1193"/>
      <c r="R30" s="1193"/>
      <c r="S30" s="1193"/>
      <c r="T30" s="1193"/>
      <c r="U30" s="1193"/>
      <c r="V30" s="1193"/>
      <c r="W30" s="1193"/>
      <c r="X30" s="1193"/>
      <c r="Y30" s="1193"/>
      <c r="Z30" s="1193"/>
      <c r="AA30" s="1193"/>
      <c r="AB30" s="1193"/>
      <c r="AC30" s="1193"/>
      <c r="AD30" s="1193"/>
      <c r="AE30" s="1193"/>
    </row>
    <row r="31" spans="1:31" s="917" customFormat="1" ht="15" customHeight="1">
      <c r="A31" s="3238"/>
      <c r="B31" s="3238"/>
      <c r="C31" s="3238"/>
      <c r="D31" s="3238"/>
      <c r="E31" s="3309"/>
      <c r="F31" s="3238"/>
      <c r="G31" s="3310"/>
      <c r="H31" s="4247"/>
      <c r="I31" s="919" t="s">
        <v>2426</v>
      </c>
      <c r="J31" s="1193"/>
      <c r="K31" s="1188" t="s">
        <v>5387</v>
      </c>
      <c r="L31" s="1437"/>
      <c r="M31" s="1189" t="s">
        <v>4618</v>
      </c>
      <c r="N31" s="1525" t="str">
        <f>設定!$B$9</f>
        <v>（令和7年度末現在）</v>
      </c>
      <c r="O31" s="1193"/>
      <c r="P31" s="1189"/>
      <c r="Q31" s="1525"/>
      <c r="R31" s="1525"/>
      <c r="S31" s="1525"/>
      <c r="T31" s="1525"/>
      <c r="U31" s="1525"/>
      <c r="V31" s="1525"/>
      <c r="W31" s="1525"/>
      <c r="X31" s="1193"/>
      <c r="Y31" s="1193"/>
      <c r="Z31" s="1193"/>
      <c r="AA31" s="1193"/>
      <c r="AB31" s="2019"/>
      <c r="AC31" s="2019"/>
      <c r="AD31" s="2019"/>
      <c r="AE31" s="2019"/>
    </row>
    <row r="32" spans="1:31" ht="18" customHeight="1">
      <c r="A32" s="4250" t="s">
        <v>2437</v>
      </c>
      <c r="B32" s="4251"/>
      <c r="C32" s="4252" t="s">
        <v>2436</v>
      </c>
      <c r="D32" s="4253"/>
      <c r="E32" s="924">
        <v>36251</v>
      </c>
      <c r="F32" s="924" t="s">
        <v>2435</v>
      </c>
      <c r="G32" s="932">
        <v>3912.91</v>
      </c>
      <c r="H32" s="921">
        <v>25</v>
      </c>
      <c r="I32" s="921">
        <v>22</v>
      </c>
      <c r="K32" s="1405"/>
      <c r="L32" s="1192"/>
      <c r="M32" s="1189" t="s">
        <v>4619</v>
      </c>
      <c r="N32" s="1460" t="s">
        <v>5564</v>
      </c>
      <c r="O32" s="1874" t="str">
        <f>HYPERLINK("#", "統計表リンク")</f>
        <v>統計表リンク</v>
      </c>
      <c r="X32" s="1525"/>
      <c r="Y32" s="1525"/>
      <c r="Z32" s="1525"/>
    </row>
    <row r="33" spans="1:31" ht="18" customHeight="1">
      <c r="A33" s="397"/>
      <c r="B33" s="256"/>
      <c r="C33" s="397"/>
      <c r="D33" s="931"/>
      <c r="E33" s="930"/>
      <c r="F33" s="920"/>
      <c r="G33" s="7"/>
      <c r="H33" s="920"/>
      <c r="I33" s="68" t="s">
        <v>2431</v>
      </c>
      <c r="K33" s="2019"/>
      <c r="L33" s="2019"/>
      <c r="M33" s="2019"/>
      <c r="N33" s="1460" t="s">
        <v>5316</v>
      </c>
      <c r="O33" s="1874" t="str">
        <f>HYPERLINK("#", "統計表リンク")</f>
        <v>統計表リンク</v>
      </c>
      <c r="P33" s="2019"/>
      <c r="Q33" s="2019"/>
      <c r="R33" s="2019"/>
      <c r="S33" s="2019"/>
      <c r="T33" s="2019"/>
      <c r="U33" s="2019"/>
      <c r="V33" s="2019"/>
      <c r="W33" s="2019"/>
      <c r="AA33" s="1525"/>
    </row>
    <row r="34" spans="1:31" ht="18" customHeight="1">
      <c r="A34" s="7"/>
      <c r="B34" s="7"/>
      <c r="C34" s="255"/>
      <c r="D34" s="255"/>
      <c r="E34" s="255"/>
      <c r="F34" s="929"/>
      <c r="G34" s="929"/>
      <c r="H34" s="7"/>
      <c r="I34" s="7"/>
      <c r="J34" s="2019"/>
      <c r="X34" s="2019"/>
      <c r="Y34" s="2019"/>
      <c r="Z34" s="2019"/>
    </row>
    <row r="35" spans="1:31" s="21" customFormat="1" ht="18" customHeight="1">
      <c r="A35" s="399" t="s">
        <v>3903</v>
      </c>
      <c r="B35" s="399"/>
      <c r="C35" s="928"/>
      <c r="D35" s="928"/>
      <c r="E35" s="928"/>
      <c r="F35" s="927"/>
      <c r="G35" s="927"/>
      <c r="H35" s="926"/>
      <c r="I35" s="562" t="str">
        <f>N37</f>
        <v>（令和7年度末現在）</v>
      </c>
      <c r="J35" s="1193"/>
      <c r="K35" s="1193"/>
      <c r="L35" s="1193"/>
      <c r="M35" s="1193"/>
      <c r="N35" s="1193"/>
      <c r="O35" s="1193"/>
      <c r="P35" s="1193"/>
      <c r="Q35" s="1193"/>
      <c r="R35" s="1193"/>
      <c r="S35" s="1193"/>
      <c r="T35" s="1193"/>
      <c r="U35" s="1193"/>
      <c r="V35" s="1193"/>
      <c r="W35" s="1193"/>
      <c r="X35" s="1193"/>
      <c r="Y35" s="1193"/>
      <c r="Z35" s="1193"/>
      <c r="AA35" s="2019"/>
      <c r="AB35" s="1525"/>
      <c r="AC35" s="1525"/>
      <c r="AD35" s="1525"/>
      <c r="AE35" s="1525"/>
    </row>
    <row r="36" spans="1:31" s="21" customFormat="1" ht="15" customHeight="1">
      <c r="A36" s="3238" t="s">
        <v>626</v>
      </c>
      <c r="B36" s="3238"/>
      <c r="C36" s="3238" t="s">
        <v>398</v>
      </c>
      <c r="D36" s="3238"/>
      <c r="E36" s="3309" t="s">
        <v>397</v>
      </c>
      <c r="F36" s="3238" t="s">
        <v>396</v>
      </c>
      <c r="G36" s="3309" t="s">
        <v>2430</v>
      </c>
      <c r="H36" s="4247" t="s">
        <v>2434</v>
      </c>
      <c r="I36" s="925" t="s">
        <v>530</v>
      </c>
      <c r="J36" s="1193"/>
      <c r="K36" s="1193"/>
      <c r="L36" s="1193"/>
      <c r="M36" s="1193"/>
      <c r="N36" s="1193"/>
      <c r="O36" s="1193"/>
      <c r="P36" s="1193"/>
      <c r="Q36" s="1193"/>
      <c r="R36" s="1193"/>
      <c r="S36" s="1193"/>
      <c r="T36" s="1193"/>
      <c r="U36" s="1193"/>
      <c r="V36" s="1193"/>
      <c r="W36" s="1193"/>
      <c r="X36" s="1193"/>
      <c r="Y36" s="1193"/>
      <c r="Z36" s="1193"/>
      <c r="AA36" s="1193"/>
      <c r="AB36" s="1193"/>
      <c r="AC36" s="1193"/>
      <c r="AD36" s="1193"/>
      <c r="AE36" s="1193"/>
    </row>
    <row r="37" spans="1:31" s="917" customFormat="1" ht="15" customHeight="1">
      <c r="A37" s="3238"/>
      <c r="B37" s="3238"/>
      <c r="C37" s="3238"/>
      <c r="D37" s="3238"/>
      <c r="E37" s="3309"/>
      <c r="F37" s="3238"/>
      <c r="G37" s="3310"/>
      <c r="H37" s="4247"/>
      <c r="I37" s="919" t="s">
        <v>2426</v>
      </c>
      <c r="J37" s="1193"/>
      <c r="K37" s="1188" t="s">
        <v>5388</v>
      </c>
      <c r="L37" s="1437"/>
      <c r="M37" s="1189" t="s">
        <v>4618</v>
      </c>
      <c r="N37" s="1525" t="str">
        <f>設定!$B$9</f>
        <v>（令和7年度末現在）</v>
      </c>
      <c r="O37" s="1193"/>
      <c r="P37" s="1189"/>
      <c r="Q37" s="1525"/>
      <c r="R37" s="1525"/>
      <c r="S37" s="1525"/>
      <c r="T37" s="1525"/>
      <c r="U37" s="1525"/>
      <c r="V37" s="1525"/>
      <c r="W37" s="1525"/>
      <c r="X37" s="1193"/>
      <c r="Y37" s="1193"/>
      <c r="Z37" s="1193"/>
      <c r="AA37" s="1193"/>
      <c r="AB37" s="2019"/>
      <c r="AC37" s="2019"/>
      <c r="AD37" s="2019"/>
      <c r="AE37" s="2019"/>
    </row>
    <row r="38" spans="1:31" ht="18" customHeight="1">
      <c r="A38" s="4254" t="s">
        <v>2433</v>
      </c>
      <c r="B38" s="4255"/>
      <c r="C38" s="4248" t="s">
        <v>2432</v>
      </c>
      <c r="D38" s="4249"/>
      <c r="E38" s="924">
        <v>38018</v>
      </c>
      <c r="F38" s="924" t="s">
        <v>1264</v>
      </c>
      <c r="G38" s="923">
        <v>911.85</v>
      </c>
      <c r="H38" s="922">
        <v>14</v>
      </c>
      <c r="I38" s="921">
        <v>10</v>
      </c>
      <c r="K38" s="1405"/>
      <c r="L38" s="1192"/>
      <c r="M38" s="1189" t="s">
        <v>4619</v>
      </c>
      <c r="N38" s="1460" t="s">
        <v>5565</v>
      </c>
      <c r="O38" s="1874" t="str">
        <f>HYPERLINK("#", "統計表リンク")</f>
        <v>統計表リンク</v>
      </c>
    </row>
    <row r="39" spans="1:31" ht="18" customHeight="1">
      <c r="A39" s="397"/>
      <c r="B39" s="189"/>
      <c r="C39" s="189"/>
      <c r="D39" s="189"/>
      <c r="E39" s="189"/>
      <c r="F39" s="7"/>
      <c r="G39" s="920"/>
      <c r="H39" s="7"/>
      <c r="I39" s="68" t="s">
        <v>2431</v>
      </c>
      <c r="K39" s="2019"/>
      <c r="L39" s="2019"/>
      <c r="M39" s="2019"/>
      <c r="N39" s="1460" t="s">
        <v>5316</v>
      </c>
      <c r="O39" s="1874" t="str">
        <f>HYPERLINK("#", "統計表リンク")</f>
        <v>統計表リンク</v>
      </c>
      <c r="P39" s="2019"/>
      <c r="Q39" s="2019"/>
      <c r="R39" s="2019"/>
      <c r="S39" s="2019"/>
      <c r="T39" s="2019"/>
      <c r="U39" s="2019"/>
      <c r="V39" s="2019"/>
      <c r="W39" s="2019"/>
    </row>
    <row r="40" spans="1:31" ht="18" customHeight="1">
      <c r="A40" s="7"/>
      <c r="B40" s="7"/>
      <c r="C40" s="255"/>
      <c r="D40" s="255"/>
      <c r="E40" s="255"/>
      <c r="F40" s="929"/>
      <c r="G40" s="929"/>
      <c r="H40" s="7"/>
      <c r="I40" s="7"/>
    </row>
    <row r="41" spans="1:31" s="21" customFormat="1" ht="18" customHeight="1">
      <c r="A41" s="399" t="s">
        <v>3904</v>
      </c>
      <c r="B41" s="397"/>
      <c r="C41" s="255"/>
      <c r="D41" s="255"/>
      <c r="E41" s="255"/>
      <c r="F41" s="929"/>
      <c r="G41" s="929"/>
      <c r="H41" s="562"/>
      <c r="J41" s="2019"/>
      <c r="K41" s="1193"/>
      <c r="L41" s="1193"/>
      <c r="M41" s="1193"/>
      <c r="N41" s="1193"/>
      <c r="O41" s="1193"/>
      <c r="P41" s="1193"/>
      <c r="Q41" s="1193"/>
      <c r="R41" s="1193"/>
      <c r="S41" s="1193"/>
      <c r="T41" s="1193"/>
      <c r="U41" s="1193"/>
      <c r="V41" s="1193"/>
      <c r="W41" s="1193"/>
      <c r="X41" s="2019"/>
      <c r="Y41" s="2019"/>
      <c r="Z41" s="2019"/>
      <c r="AA41" s="1193"/>
      <c r="AB41" s="1193"/>
      <c r="AC41" s="1193"/>
      <c r="AD41" s="1193"/>
      <c r="AE41" s="1193"/>
    </row>
    <row r="42" spans="1:31" s="21" customFormat="1" ht="18" customHeight="1">
      <c r="A42" s="397" t="s">
        <v>508</v>
      </c>
      <c r="B42" s="397"/>
      <c r="C42" s="562" t="str">
        <f>N43</f>
        <v>（令和7年度末現在）</v>
      </c>
      <c r="D42" s="255"/>
      <c r="E42" s="255"/>
      <c r="J42" s="1193"/>
      <c r="K42" s="1193"/>
      <c r="L42" s="1193"/>
      <c r="M42" s="1193"/>
      <c r="N42" s="1193"/>
      <c r="O42" s="1193"/>
      <c r="P42" s="1193"/>
      <c r="Q42" s="1193"/>
      <c r="R42" s="1193"/>
      <c r="S42" s="1193"/>
      <c r="T42" s="1193"/>
      <c r="U42" s="1193"/>
      <c r="V42" s="1193"/>
      <c r="W42" s="1193"/>
      <c r="X42" s="1193"/>
      <c r="Y42" s="1193"/>
      <c r="Z42" s="1193"/>
      <c r="AA42" s="2019"/>
      <c r="AB42" s="1193"/>
      <c r="AC42" s="1193"/>
      <c r="AD42" s="1193"/>
      <c r="AE42" s="1193"/>
    </row>
    <row r="43" spans="1:31" s="21" customFormat="1" ht="18" customHeight="1">
      <c r="A43" s="1300"/>
      <c r="B43" s="1249" t="s">
        <v>3649</v>
      </c>
      <c r="C43" s="1249" t="s">
        <v>3650</v>
      </c>
      <c r="D43" s="2"/>
      <c r="E43" s="2"/>
      <c r="J43" s="1193"/>
      <c r="K43" s="1188" t="s">
        <v>5389</v>
      </c>
      <c r="L43" s="1437"/>
      <c r="M43" s="1189" t="s">
        <v>4618</v>
      </c>
      <c r="N43" s="1525" t="str">
        <f>設定!$B$9</f>
        <v>（令和7年度末現在）</v>
      </c>
      <c r="O43" s="1193"/>
      <c r="P43" s="1193"/>
      <c r="Q43" s="1193"/>
      <c r="R43" s="1193"/>
      <c r="S43" s="1193"/>
      <c r="T43" s="1193"/>
      <c r="U43" s="1193"/>
      <c r="V43" s="1193"/>
      <c r="W43" s="1193"/>
      <c r="X43" s="1193"/>
      <c r="Y43" s="1193"/>
      <c r="Z43" s="1193"/>
      <c r="AA43" s="1193"/>
      <c r="AB43" s="1193"/>
      <c r="AC43" s="1193"/>
      <c r="AD43" s="1193"/>
      <c r="AE43" s="1193"/>
    </row>
    <row r="44" spans="1:31" s="917" customFormat="1" ht="18" customHeight="1">
      <c r="A44" s="54" t="s">
        <v>3648</v>
      </c>
      <c r="B44" s="1350">
        <v>5</v>
      </c>
      <c r="C44" s="1350">
        <v>104</v>
      </c>
      <c r="D44" s="69" t="s">
        <v>3651</v>
      </c>
      <c r="J44" s="1193"/>
      <c r="K44" s="1405"/>
      <c r="L44" s="1192"/>
      <c r="M44" s="1189" t="s">
        <v>4619</v>
      </c>
      <c r="N44" s="1460" t="s">
        <v>6938</v>
      </c>
      <c r="O44" s="1874" t="str">
        <f>HYPERLINK("#", "統計表リンク")</f>
        <v>統計表リンク</v>
      </c>
      <c r="P44" s="1193"/>
      <c r="Q44" s="1193"/>
      <c r="R44" s="1193"/>
      <c r="S44" s="1193"/>
      <c r="T44" s="1193"/>
      <c r="U44" s="1193"/>
      <c r="V44" s="1193"/>
      <c r="W44" s="1193"/>
      <c r="X44" s="1193"/>
      <c r="Y44" s="1193"/>
      <c r="Z44" s="1193"/>
      <c r="AA44" s="1193"/>
      <c r="AB44" s="2019"/>
      <c r="AC44" s="2019"/>
      <c r="AD44" s="2019"/>
      <c r="AE44" s="2019"/>
    </row>
    <row r="45" spans="1:31" ht="18" customHeight="1">
      <c r="A45" s="397"/>
      <c r="B45" s="189"/>
      <c r="C45" s="189"/>
      <c r="E45" s="189"/>
    </row>
    <row r="46" spans="1:31" ht="18" customHeight="1">
      <c r="A46" s="4246" t="s">
        <v>4163</v>
      </c>
      <c r="B46" s="4246"/>
      <c r="C46" s="4246"/>
      <c r="D46" s="4246"/>
      <c r="E46" s="4246"/>
      <c r="F46" s="4246"/>
      <c r="G46" s="4246"/>
      <c r="H46" s="4246"/>
      <c r="I46" s="4246"/>
      <c r="K46" s="2019"/>
      <c r="L46" s="2019"/>
      <c r="M46" s="2019"/>
      <c r="N46" s="2019"/>
      <c r="O46" s="2019"/>
      <c r="P46" s="2019"/>
      <c r="Q46" s="2019"/>
      <c r="R46" s="2019"/>
      <c r="S46" s="2019"/>
      <c r="T46" s="2019"/>
      <c r="U46" s="2019"/>
      <c r="V46" s="2019"/>
      <c r="W46" s="2019"/>
    </row>
    <row r="47" spans="1:31" ht="18" customHeight="1">
      <c r="A47" s="4246" t="s">
        <v>4164</v>
      </c>
      <c r="B47" s="4246"/>
      <c r="C47" s="4246"/>
      <c r="D47" s="4246"/>
      <c r="E47" s="4246"/>
      <c r="F47" s="4246"/>
      <c r="G47" s="4246"/>
      <c r="H47" s="4246"/>
      <c r="I47" s="4246"/>
    </row>
    <row r="56" ht="20.149999999999999" customHeight="1"/>
    <row r="57" ht="20.149999999999999" customHeight="1"/>
    <row r="58" ht="20.149999999999999" customHeight="1"/>
  </sheetData>
  <sheetProtection algorithmName="SHA-512" hashValue="uwx0KDkxqo0+ux3ay6DU10ayBla006n1jsheSPni/O27v9NufEYAX+RQwn2Ew2Rs7yd3WXiMXB9zE1ojMOIQRQ==" saltValue="AFj6RMVOJIagLAU3j0d2qw==" spinCount="100000" sheet="1" objects="1" scenarios="1"/>
  <customSheetViews>
    <customSheetView guid="{0048CC1A-5574-4F72-829A-CCCEAA565538}" showPageBreaks="1" fitToPage="1" printArea="1" view="pageBreakPreview">
      <selection activeCell="O19" sqref="O19"/>
      <pageMargins left="0.78740157480314965" right="0.78740157480314965" top="0.98425196850393704" bottom="0.78740157480314965" header="0.51181102362204722" footer="0.51181102362204722"/>
      <printOptions horizontalCentered="1"/>
      <headerFooter alignWithMargins="0"/>
    </customSheetView>
    <customSheetView guid="{26B164F3-B659-4B9F-AB6F-C19AF25BA7B7}" showPageBreaks="1" fitToPage="1" printArea="1" view="pageBreakPreview">
      <selection activeCell="O19" sqref="O19"/>
      <pageMargins left="0.78740157480314965" right="0.78740157480314965" top="0.98425196850393704" bottom="0.78740157480314965" header="0.51181102362204722" footer="0.51181102362204722"/>
      <printOptions horizontalCentered="1"/>
      <headerFooter alignWithMargins="0"/>
    </customSheetView>
  </customSheetViews>
  <mergeCells count="61">
    <mergeCell ref="N27:O27"/>
    <mergeCell ref="L27:M27"/>
    <mergeCell ref="V26:Y26"/>
    <mergeCell ref="L26:U26"/>
    <mergeCell ref="K26:K28"/>
    <mergeCell ref="X27:Y27"/>
    <mergeCell ref="V27:W27"/>
    <mergeCell ref="T27:U27"/>
    <mergeCell ref="R27:S27"/>
    <mergeCell ref="P27:Q27"/>
    <mergeCell ref="T11:W11"/>
    <mergeCell ref="N11:S11"/>
    <mergeCell ref="N10:W10"/>
    <mergeCell ref="L10:M12"/>
    <mergeCell ref="K10:K13"/>
    <mergeCell ref="V12:W12"/>
    <mergeCell ref="T12:U12"/>
    <mergeCell ref="R12:S12"/>
    <mergeCell ref="P12:Q12"/>
    <mergeCell ref="N12:O12"/>
    <mergeCell ref="AD12:AE12"/>
    <mergeCell ref="AB12:AC12"/>
    <mergeCell ref="Z10:AA12"/>
    <mergeCell ref="X10:Y12"/>
    <mergeCell ref="AB10:AE11"/>
    <mergeCell ref="A47:I47"/>
    <mergeCell ref="A46:I46"/>
    <mergeCell ref="G36:G37"/>
    <mergeCell ref="H30:H31"/>
    <mergeCell ref="H36:H37"/>
    <mergeCell ref="E36:E37"/>
    <mergeCell ref="G30:G31"/>
    <mergeCell ref="F36:F37"/>
    <mergeCell ref="F30:F31"/>
    <mergeCell ref="C38:D38"/>
    <mergeCell ref="A32:B32"/>
    <mergeCell ref="C32:D32"/>
    <mergeCell ref="A38:B38"/>
    <mergeCell ref="E30:E31"/>
    <mergeCell ref="C36:D37"/>
    <mergeCell ref="C30:D31"/>
    <mergeCell ref="A36:B37"/>
    <mergeCell ref="A30:B31"/>
    <mergeCell ref="A25:B25"/>
    <mergeCell ref="A26:B26"/>
    <mergeCell ref="A21:B21"/>
    <mergeCell ref="A14:B14"/>
    <mergeCell ref="A15:B15"/>
    <mergeCell ref="A1:D1"/>
    <mergeCell ref="A2:D2"/>
    <mergeCell ref="C21:D21"/>
    <mergeCell ref="C5:D5"/>
    <mergeCell ref="C6:D6"/>
    <mergeCell ref="A10:B10"/>
    <mergeCell ref="A11:B11"/>
    <mergeCell ref="C20:D20"/>
    <mergeCell ref="A20:B20"/>
    <mergeCell ref="A6:B6"/>
    <mergeCell ref="A5:B5"/>
    <mergeCell ref="A9:B9"/>
    <mergeCell ref="A13:B13"/>
  </mergeCells>
  <phoneticPr fontId="7"/>
  <printOptions horizontalCentered="1"/>
  <pageMargins left="0.78740157480314965" right="0.78740157480314965" top="0.98425196850393704" bottom="0.78740157480314965" header="0.51181102362204722" footer="0.51181102362204722"/>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Z121"/>
  <sheetViews>
    <sheetView view="pageBreakPreview" zoomScaleNormal="100" zoomScaleSheetLayoutView="100" workbookViewId="0">
      <selection activeCell="T20" sqref="T20"/>
    </sheetView>
  </sheetViews>
  <sheetFormatPr defaultColWidth="9" defaultRowHeight="19.5" customHeight="1"/>
  <cols>
    <col min="1" max="1" width="12.58203125" style="63" customWidth="1"/>
    <col min="2" max="9" width="9.58203125" style="63" customWidth="1"/>
    <col min="10" max="10" width="4.83203125" style="63" customWidth="1"/>
    <col min="11" max="21" width="10.58203125" style="1192" hidden="1" customWidth="1"/>
    <col min="22" max="24" width="10.58203125" style="1192" customWidth="1"/>
    <col min="25" max="16384" width="9" style="63"/>
  </cols>
  <sheetData>
    <row r="1" spans="1:26" s="109" customFormat="1" ht="20.149999999999999" customHeight="1">
      <c r="A1" s="2850" t="str">
        <f>HYPERLINK("#", "【目次に戻る】")</f>
        <v>【目次に戻る】</v>
      </c>
      <c r="B1" s="2850"/>
      <c r="C1" s="2850"/>
      <c r="D1" s="2850"/>
      <c r="E1" s="1181"/>
      <c r="F1" s="1181"/>
      <c r="G1" s="1181"/>
      <c r="H1" s="1181"/>
      <c r="I1" s="1181"/>
      <c r="J1" s="1181"/>
      <c r="K1" s="1901"/>
      <c r="L1" s="1901"/>
      <c r="M1" s="1901"/>
      <c r="N1" s="1901"/>
      <c r="O1" s="1901"/>
      <c r="P1" s="1901"/>
      <c r="Q1" s="1901"/>
      <c r="R1" s="1901"/>
      <c r="S1" s="1901"/>
      <c r="T1" s="1901"/>
      <c r="U1" s="1901"/>
      <c r="V1" s="1901"/>
      <c r="W1" s="1901"/>
      <c r="X1" s="1901"/>
      <c r="Y1" s="1181"/>
      <c r="Z1" s="1181"/>
    </row>
    <row r="2" spans="1:26" s="109" customFormat="1" ht="20.149999999999999" customHeight="1">
      <c r="A2" s="2850" t="str">
        <f>HYPERLINK("#", "【業務所管課別目次に戻る】")</f>
        <v>【業務所管課別目次に戻る】</v>
      </c>
      <c r="B2" s="2850"/>
      <c r="C2" s="2850"/>
      <c r="D2" s="2850"/>
      <c r="E2" s="1181"/>
      <c r="F2" s="1181"/>
      <c r="G2" s="1181"/>
      <c r="H2" s="1181"/>
      <c r="I2" s="1181"/>
      <c r="J2" s="1181"/>
      <c r="K2" s="1901"/>
      <c r="L2" s="1901"/>
      <c r="M2" s="1901"/>
      <c r="N2" s="1901"/>
      <c r="O2" s="1901"/>
      <c r="P2" s="1901"/>
      <c r="Q2" s="1901"/>
      <c r="R2" s="1901"/>
      <c r="S2" s="1901"/>
      <c r="T2" s="1901"/>
      <c r="U2" s="1901"/>
      <c r="V2" s="1901"/>
      <c r="W2" s="1901"/>
      <c r="X2" s="1901"/>
      <c r="Y2" s="1181"/>
      <c r="Z2" s="1181"/>
    </row>
    <row r="3" spans="1:26" s="84" customFormat="1" ht="19.5" customHeight="1">
      <c r="A3" s="168" t="s">
        <v>3652</v>
      </c>
      <c r="K3" s="1192"/>
      <c r="L3" s="1192"/>
      <c r="M3" s="1192"/>
      <c r="N3" s="1192"/>
      <c r="O3" s="1192"/>
      <c r="P3" s="1192"/>
      <c r="Q3" s="1192"/>
      <c r="R3" s="1192"/>
      <c r="S3" s="1192"/>
      <c r="T3" s="1192"/>
      <c r="U3" s="1192"/>
      <c r="V3" s="1192"/>
      <c r="W3" s="1192"/>
      <c r="X3" s="1192"/>
    </row>
    <row r="4" spans="1:26" s="36" customFormat="1" ht="19.5" customHeight="1">
      <c r="A4" s="24" t="s">
        <v>3701</v>
      </c>
      <c r="B4" s="24"/>
      <c r="C4" s="24"/>
      <c r="D4" s="24"/>
      <c r="E4" s="24"/>
      <c r="F4" s="24"/>
      <c r="G4" s="24"/>
      <c r="H4" s="24"/>
      <c r="I4" s="24"/>
      <c r="K4" s="1188" t="s">
        <v>4924</v>
      </c>
      <c r="L4" s="1437"/>
      <c r="M4" s="1189" t="s">
        <v>4618</v>
      </c>
      <c r="N4" s="1525" t="str">
        <f>設定!$B$14</f>
        <v>（令和8年4月1日現在）</v>
      </c>
      <c r="O4" s="1193"/>
      <c r="P4" s="1189" t="s">
        <v>5287</v>
      </c>
      <c r="Q4" s="1525" t="str">
        <f>設定!$B$5&amp;設定!$C$5&amp;"年度"</f>
        <v>令和7年度</v>
      </c>
      <c r="R4" s="1193"/>
      <c r="S4" s="1193"/>
      <c r="T4" s="1193"/>
      <c r="U4" s="1193"/>
      <c r="V4" s="1193"/>
      <c r="W4" s="1193"/>
      <c r="X4" s="1193"/>
    </row>
    <row r="5" spans="1:26" s="2" customFormat="1" ht="15.75" customHeight="1">
      <c r="A5" s="2286" t="s">
        <v>7779</v>
      </c>
      <c r="B5" s="7"/>
      <c r="C5" s="7"/>
      <c r="D5" s="7"/>
      <c r="E5" s="7"/>
      <c r="F5" s="7"/>
      <c r="G5" s="7"/>
      <c r="H5" s="7"/>
      <c r="I5" s="68" t="str">
        <f>N4</f>
        <v>（令和8年4月1日現在）</v>
      </c>
      <c r="K5" s="1405"/>
      <c r="L5" s="1192"/>
      <c r="M5" s="1189" t="s">
        <v>4619</v>
      </c>
      <c r="N5" s="1460" t="s">
        <v>6476</v>
      </c>
      <c r="O5" s="1874" t="str">
        <f>HYPERLINK("#", "統計表リンク")</f>
        <v>統計表リンク</v>
      </c>
      <c r="P5" s="1193" t="s">
        <v>6344</v>
      </c>
      <c r="Q5" s="1193"/>
      <c r="R5" s="1193"/>
      <c r="S5" s="1193"/>
      <c r="T5" s="1193"/>
      <c r="U5" s="1193"/>
      <c r="V5" s="1193"/>
      <c r="W5" s="1193"/>
      <c r="X5" s="1193"/>
    </row>
    <row r="6" spans="1:26" s="2" customFormat="1" ht="15" customHeight="1">
      <c r="A6" s="3495" t="s">
        <v>399</v>
      </c>
      <c r="B6" s="3495" t="s">
        <v>398</v>
      </c>
      <c r="C6" s="3309" t="s">
        <v>397</v>
      </c>
      <c r="D6" s="3495" t="s">
        <v>396</v>
      </c>
      <c r="E6" s="3309" t="s">
        <v>2430</v>
      </c>
      <c r="F6" s="4247" t="s">
        <v>2429</v>
      </c>
      <c r="G6" s="4259" t="s">
        <v>530</v>
      </c>
      <c r="H6" s="4259"/>
      <c r="I6" s="4259"/>
      <c r="K6" s="1193"/>
      <c r="L6" s="1193"/>
      <c r="M6" s="1193"/>
      <c r="N6" s="1460" t="s">
        <v>7398</v>
      </c>
      <c r="O6" s="1874" t="str">
        <f>HYPERLINK("#", "統計表リンク")</f>
        <v>統計表リンク</v>
      </c>
      <c r="P6" s="1193" t="s">
        <v>6350</v>
      </c>
      <c r="Q6" s="2019"/>
      <c r="R6" s="2019"/>
      <c r="S6" s="2019"/>
      <c r="T6" s="2019"/>
      <c r="U6" s="1193"/>
      <c r="V6" s="1193"/>
      <c r="W6" s="1193"/>
      <c r="X6" s="1193"/>
    </row>
    <row r="7" spans="1:26" s="917" customFormat="1" ht="15" customHeight="1">
      <c r="A7" s="3495"/>
      <c r="B7" s="3495"/>
      <c r="C7" s="3309"/>
      <c r="D7" s="3495"/>
      <c r="E7" s="3310"/>
      <c r="F7" s="4247"/>
      <c r="G7" s="919" t="s">
        <v>2428</v>
      </c>
      <c r="H7" s="918" t="s">
        <v>2426</v>
      </c>
      <c r="I7" s="918" t="s">
        <v>2427</v>
      </c>
      <c r="K7" s="2019"/>
      <c r="L7" s="2019"/>
      <c r="M7" s="2019"/>
      <c r="N7" s="1460" t="s">
        <v>5316</v>
      </c>
      <c r="O7" s="1874" t="str">
        <f>HYPERLINK("#", "統計表リンク")</f>
        <v>統計表リンク</v>
      </c>
      <c r="P7" s="1193"/>
      <c r="Q7" s="1193"/>
      <c r="R7" s="1193"/>
      <c r="S7" s="1193"/>
      <c r="T7" s="1193"/>
      <c r="U7" s="2019"/>
      <c r="V7" s="2019"/>
      <c r="W7" s="2019"/>
      <c r="X7" s="2019"/>
    </row>
    <row r="8" spans="1:26" s="2" customFormat="1" ht="24.75" customHeight="1">
      <c r="A8" s="916" t="s">
        <v>2425</v>
      </c>
      <c r="B8" s="915" t="s">
        <v>1655</v>
      </c>
      <c r="C8" s="914">
        <v>22068</v>
      </c>
      <c r="D8" s="913" t="s">
        <v>2424</v>
      </c>
      <c r="E8" s="912">
        <v>403.96</v>
      </c>
      <c r="F8" s="911">
        <v>5</v>
      </c>
      <c r="G8" s="2353">
        <f>L16</f>
        <v>120</v>
      </c>
      <c r="H8" s="2353">
        <f>N16</f>
        <v>276</v>
      </c>
      <c r="I8" s="2352">
        <f>P16</f>
        <v>1948</v>
      </c>
      <c r="K8" s="1193" t="s">
        <v>6337</v>
      </c>
      <c r="L8" s="1193"/>
      <c r="M8" s="1193"/>
      <c r="N8" s="1193"/>
      <c r="O8" s="1193"/>
      <c r="P8" s="1193"/>
      <c r="Q8" s="1193"/>
      <c r="R8" s="1193"/>
      <c r="S8" s="1193"/>
      <c r="T8" s="1193"/>
      <c r="U8" s="1193"/>
      <c r="V8" s="1193"/>
      <c r="W8" s="1193"/>
      <c r="X8" s="1193"/>
    </row>
    <row r="9" spans="1:26" s="2" customFormat="1" ht="25" customHeight="1">
      <c r="A9" s="854" t="s">
        <v>2423</v>
      </c>
      <c r="B9" s="906" t="s">
        <v>2422</v>
      </c>
      <c r="C9" s="905">
        <v>33330</v>
      </c>
      <c r="D9" s="851" t="s">
        <v>2347</v>
      </c>
      <c r="E9" s="910">
        <v>635.36</v>
      </c>
      <c r="F9" s="909" t="s">
        <v>2421</v>
      </c>
      <c r="G9" s="2354">
        <f>IF(SUM(N11,Q11)=0,"-",SUM(N11,Q11))</f>
        <v>168</v>
      </c>
      <c r="H9" s="2354">
        <f>IF(SUM(P11,S11)=0,"-",SUM(P11,S11))</f>
        <v>168</v>
      </c>
      <c r="I9" s="2354">
        <f>IF(SUM(O11,R11)=0,"-",SUM(O11,R11))</f>
        <v>581</v>
      </c>
      <c r="K9" s="4260" t="s">
        <v>507</v>
      </c>
      <c r="L9" s="4260" t="s">
        <v>6338</v>
      </c>
      <c r="M9" s="1479" t="s">
        <v>6339</v>
      </c>
      <c r="N9" s="4150" t="s">
        <v>6340</v>
      </c>
      <c r="O9" s="4151"/>
      <c r="P9" s="4152"/>
      <c r="Q9" s="4150" t="s">
        <v>6341</v>
      </c>
      <c r="R9" s="4151"/>
      <c r="S9" s="4152"/>
      <c r="T9" s="4264" t="s">
        <v>7581</v>
      </c>
      <c r="U9" s="1193"/>
      <c r="V9" s="1193"/>
      <c r="W9" s="1193"/>
      <c r="X9" s="1193"/>
    </row>
    <row r="10" spans="1:26" s="2" customFormat="1" ht="25" customHeight="1">
      <c r="A10" s="907" t="s">
        <v>2420</v>
      </c>
      <c r="B10" s="906" t="s">
        <v>2419</v>
      </c>
      <c r="C10" s="905">
        <v>35750</v>
      </c>
      <c r="D10" s="904" t="s">
        <v>2418</v>
      </c>
      <c r="E10" s="903">
        <v>1985.73</v>
      </c>
      <c r="F10" s="2290" t="s">
        <v>7321</v>
      </c>
      <c r="G10" s="2290" t="s">
        <v>7321</v>
      </c>
      <c r="H10" s="2290" t="s">
        <v>7321</v>
      </c>
      <c r="I10" s="2290" t="s">
        <v>7321</v>
      </c>
      <c r="K10" s="4261"/>
      <c r="L10" s="4261"/>
      <c r="M10" s="1682" t="s">
        <v>6342</v>
      </c>
      <c r="N10" s="1479" t="s">
        <v>1288</v>
      </c>
      <c r="O10" s="1479" t="s">
        <v>436</v>
      </c>
      <c r="P10" s="1479" t="s">
        <v>6343</v>
      </c>
      <c r="Q10" s="1479" t="s">
        <v>1288</v>
      </c>
      <c r="R10" s="1479" t="s">
        <v>436</v>
      </c>
      <c r="S10" s="1479" t="s">
        <v>6343</v>
      </c>
      <c r="T10" s="4261"/>
      <c r="U10" s="1193"/>
      <c r="V10" s="1193"/>
      <c r="W10" s="1193"/>
      <c r="X10" s="1193"/>
    </row>
    <row r="11" spans="1:26" s="2" customFormat="1" ht="24.75" customHeight="1">
      <c r="A11" s="907" t="s">
        <v>7757</v>
      </c>
      <c r="B11" s="906" t="s">
        <v>7758</v>
      </c>
      <c r="C11" s="905">
        <v>45738</v>
      </c>
      <c r="D11" s="904" t="s">
        <v>7759</v>
      </c>
      <c r="E11" s="903">
        <v>540.02</v>
      </c>
      <c r="F11" s="2290" t="s">
        <v>3386</v>
      </c>
      <c r="G11" s="2290" t="s">
        <v>3386</v>
      </c>
      <c r="H11" s="2290" t="s">
        <v>3386</v>
      </c>
      <c r="I11" s="2290" t="s">
        <v>3386</v>
      </c>
      <c r="K11" s="1475" t="s">
        <v>6315</v>
      </c>
      <c r="L11" s="1969">
        <v>97828</v>
      </c>
      <c r="M11" s="1969">
        <v>94989</v>
      </c>
      <c r="N11" s="2003">
        <v>26</v>
      </c>
      <c r="O11" s="2003">
        <v>135</v>
      </c>
      <c r="P11" s="2003">
        <v>26</v>
      </c>
      <c r="Q11" s="2003">
        <v>142</v>
      </c>
      <c r="R11" s="2003">
        <v>446</v>
      </c>
      <c r="S11" s="2003">
        <v>142</v>
      </c>
      <c r="T11" s="2351">
        <v>2258</v>
      </c>
      <c r="U11" s="1193"/>
      <c r="V11" s="1193"/>
      <c r="W11" s="1193"/>
      <c r="X11" s="1193"/>
    </row>
    <row r="12" spans="1:26" s="2" customFormat="1" ht="16" customHeight="1">
      <c r="A12" s="397" t="str">
        <f>"注：利用状況は"&amp;Q4&amp;"のもの。"</f>
        <v>注：利用状況は令和7年度のもの。</v>
      </c>
      <c r="B12" s="7"/>
      <c r="C12" s="7"/>
      <c r="D12" s="7"/>
      <c r="E12" s="7"/>
      <c r="F12" s="7"/>
      <c r="G12" s="7"/>
      <c r="H12" s="7"/>
      <c r="I12" s="19" t="s">
        <v>2417</v>
      </c>
      <c r="K12" s="1193" t="s">
        <v>6351</v>
      </c>
      <c r="L12" s="1193"/>
      <c r="M12" s="1193"/>
      <c r="N12" s="1193"/>
      <c r="O12" s="1193"/>
      <c r="P12" s="1193"/>
      <c r="Q12" s="1193"/>
      <c r="R12" s="1193"/>
      <c r="S12" s="1193"/>
      <c r="T12" s="1193"/>
      <c r="U12" s="1193"/>
      <c r="V12" s="1193"/>
      <c r="W12" s="1193"/>
      <c r="X12" s="1193"/>
    </row>
    <row r="13" spans="1:26" s="78" customFormat="1" ht="19.5" customHeight="1">
      <c r="A13" s="397"/>
      <c r="B13" s="7"/>
      <c r="C13" s="7"/>
      <c r="D13" s="7"/>
      <c r="E13" s="7"/>
      <c r="F13" s="7"/>
      <c r="G13" s="7"/>
      <c r="H13" s="7"/>
      <c r="I13" s="19"/>
      <c r="J13" s="2"/>
      <c r="K13" s="4260" t="s">
        <v>507</v>
      </c>
      <c r="L13" s="3234" t="s">
        <v>6345</v>
      </c>
      <c r="M13" s="3234"/>
      <c r="N13" s="3234"/>
      <c r="O13" s="3234"/>
      <c r="P13" s="3234"/>
      <c r="Q13" s="1193"/>
      <c r="R13" s="1193"/>
      <c r="S13" s="1193"/>
      <c r="T13" s="1193"/>
      <c r="U13" s="1193"/>
      <c r="V13" s="1193"/>
      <c r="W13" s="1192"/>
      <c r="X13" s="1192"/>
    </row>
    <row r="14" spans="1:26" s="110" customFormat="1" ht="16" customHeight="1">
      <c r="A14" s="78" t="s">
        <v>3653</v>
      </c>
      <c r="B14" s="676"/>
      <c r="C14" s="676"/>
      <c r="D14" s="676"/>
      <c r="E14" s="676"/>
      <c r="F14" s="676"/>
      <c r="G14" s="676"/>
      <c r="H14" s="676"/>
      <c r="I14" s="676"/>
      <c r="J14" s="2"/>
      <c r="K14" s="4262"/>
      <c r="L14" s="3234" t="s">
        <v>6346</v>
      </c>
      <c r="M14" s="3234"/>
      <c r="N14" s="3234"/>
      <c r="O14" s="3234"/>
      <c r="P14" s="3234"/>
      <c r="Q14" s="1193"/>
      <c r="R14" s="1193"/>
      <c r="S14" s="1193"/>
      <c r="T14" s="1193"/>
      <c r="U14" s="1193"/>
      <c r="V14" s="1193"/>
      <c r="W14" s="1192"/>
      <c r="X14" s="1192"/>
    </row>
    <row r="15" spans="1:26" ht="25" customHeight="1">
      <c r="A15" s="110" t="s">
        <v>2793</v>
      </c>
      <c r="B15" s="636"/>
      <c r="C15" s="636"/>
      <c r="D15" s="63" t="s">
        <v>3656</v>
      </c>
      <c r="E15" s="636"/>
      <c r="F15" s="636"/>
      <c r="G15" s="110"/>
      <c r="H15" s="110"/>
      <c r="I15" s="68" t="str">
        <f>N18</f>
        <v>（令和8年4月1日現在）</v>
      </c>
      <c r="J15" s="2"/>
      <c r="K15" s="4261"/>
      <c r="L15" s="3234" t="s">
        <v>6347</v>
      </c>
      <c r="M15" s="3234"/>
      <c r="N15" s="3234" t="s">
        <v>6348</v>
      </c>
      <c r="O15" s="3234"/>
      <c r="P15" s="1479" t="s">
        <v>6349</v>
      </c>
      <c r="Q15" s="1193"/>
      <c r="R15" s="1193"/>
      <c r="S15" s="1193"/>
      <c r="T15" s="1193"/>
      <c r="U15" s="1193"/>
      <c r="V15" s="1193"/>
    </row>
    <row r="16" spans="1:26" ht="24.75" customHeight="1">
      <c r="A16" s="187" t="s">
        <v>101</v>
      </c>
      <c r="B16" s="187" t="s">
        <v>468</v>
      </c>
      <c r="C16" s="678" t="s">
        <v>2792</v>
      </c>
      <c r="D16" s="678" t="s">
        <v>2791</v>
      </c>
      <c r="E16" s="678" t="s">
        <v>2790</v>
      </c>
      <c r="F16" s="678" t="s">
        <v>2789</v>
      </c>
      <c r="G16" s="187" t="s">
        <v>2788</v>
      </c>
      <c r="H16" s="187" t="s">
        <v>2787</v>
      </c>
      <c r="I16" s="678" t="s">
        <v>2786</v>
      </c>
      <c r="J16" s="2"/>
      <c r="K16" s="1475" t="s">
        <v>6315</v>
      </c>
      <c r="L16" s="4265">
        <v>120</v>
      </c>
      <c r="M16" s="4265"/>
      <c r="N16" s="4265">
        <v>276</v>
      </c>
      <c r="O16" s="4265"/>
      <c r="P16" s="1501">
        <v>1948</v>
      </c>
      <c r="Q16" s="1193"/>
      <c r="R16" s="1193"/>
      <c r="S16" s="1193"/>
      <c r="T16" s="1193"/>
      <c r="U16" s="1193"/>
      <c r="V16" s="1193"/>
    </row>
    <row r="17" spans="1:24" ht="16" customHeight="1">
      <c r="A17" s="155" t="s">
        <v>2785</v>
      </c>
      <c r="B17" s="240">
        <f>L23</f>
        <v>97</v>
      </c>
      <c r="C17" s="240">
        <f t="shared" ref="C17:I17" si="0">M23</f>
        <v>63</v>
      </c>
      <c r="D17" s="240">
        <f t="shared" si="0"/>
        <v>2</v>
      </c>
      <c r="E17" s="240">
        <f t="shared" si="0"/>
        <v>19</v>
      </c>
      <c r="F17" s="240">
        <f t="shared" si="0"/>
        <v>2</v>
      </c>
      <c r="G17" s="240">
        <f t="shared" si="0"/>
        <v>4</v>
      </c>
      <c r="H17" s="240">
        <f t="shared" si="0"/>
        <v>1</v>
      </c>
      <c r="I17" s="240">
        <f t="shared" si="0"/>
        <v>6</v>
      </c>
      <c r="J17" s="2"/>
      <c r="U17" s="1193"/>
    </row>
    <row r="18" spans="1:24" ht="16" customHeight="1">
      <c r="A18" s="155" t="s">
        <v>2784</v>
      </c>
      <c r="B18" s="240">
        <f>L27</f>
        <v>104</v>
      </c>
      <c r="C18" s="240">
        <f t="shared" ref="C18:I18" si="1">M27</f>
        <v>65</v>
      </c>
      <c r="D18" s="240" t="str">
        <f t="shared" si="1"/>
        <v>-</v>
      </c>
      <c r="E18" s="240">
        <f t="shared" si="1"/>
        <v>32</v>
      </c>
      <c r="F18" s="240">
        <f t="shared" si="1"/>
        <v>2</v>
      </c>
      <c r="G18" s="240">
        <f t="shared" si="1"/>
        <v>1</v>
      </c>
      <c r="H18" s="240" t="str">
        <f t="shared" si="1"/>
        <v>-</v>
      </c>
      <c r="I18" s="240">
        <f t="shared" si="1"/>
        <v>4</v>
      </c>
      <c r="J18" s="2"/>
      <c r="K18" s="1188" t="s">
        <v>5390</v>
      </c>
      <c r="L18" s="1437"/>
      <c r="M18" s="1189" t="s">
        <v>4618</v>
      </c>
      <c r="N18" s="1525" t="str">
        <f>設定!$B$14</f>
        <v>（令和8年4月1日現在）</v>
      </c>
      <c r="X18" s="63"/>
    </row>
    <row r="19" spans="1:24" ht="16" customHeight="1">
      <c r="B19" s="160"/>
      <c r="C19" s="161"/>
      <c r="D19" s="161"/>
      <c r="E19" s="161"/>
      <c r="F19" s="161"/>
      <c r="G19" s="161"/>
      <c r="H19" s="161"/>
      <c r="I19" s="68" t="s">
        <v>2783</v>
      </c>
      <c r="J19" s="2"/>
      <c r="K19" s="1188"/>
      <c r="L19" s="1437"/>
      <c r="M19" s="1189"/>
      <c r="N19" s="1525"/>
      <c r="X19" s="63"/>
    </row>
    <row r="20" spans="1:24" s="110" customFormat="1" ht="16" customHeight="1">
      <c r="A20" s="63"/>
      <c r="B20" s="160"/>
      <c r="C20" s="161"/>
      <c r="D20" s="161"/>
      <c r="E20" s="161"/>
      <c r="F20" s="161"/>
      <c r="G20" s="161"/>
      <c r="H20" s="161"/>
      <c r="I20" s="68"/>
      <c r="J20" s="2"/>
      <c r="K20" s="1405"/>
      <c r="L20" s="1192"/>
      <c r="M20" s="1189" t="s">
        <v>4619</v>
      </c>
      <c r="N20" s="1460" t="s">
        <v>5391</v>
      </c>
      <c r="O20" s="1874" t="str">
        <f>HYPERLINK("#", "統計表リンク")</f>
        <v>統計表リンク</v>
      </c>
      <c r="P20" s="1192"/>
      <c r="Q20" s="1192"/>
      <c r="R20" s="1192"/>
      <c r="S20" s="1192"/>
      <c r="T20" s="1192"/>
      <c r="U20" s="1192"/>
      <c r="V20" s="1192"/>
      <c r="W20" s="1192"/>
    </row>
    <row r="21" spans="1:24" ht="16" customHeight="1">
      <c r="A21" s="110" t="s">
        <v>4434</v>
      </c>
      <c r="B21" s="636"/>
      <c r="C21" s="636"/>
      <c r="D21" s="636"/>
      <c r="E21" s="636"/>
      <c r="F21" s="402"/>
      <c r="G21" s="636"/>
      <c r="H21" s="110"/>
      <c r="I21" s="110"/>
      <c r="J21" s="2"/>
      <c r="K21" s="2020" t="s">
        <v>6357</v>
      </c>
      <c r="L21" s="1861"/>
      <c r="M21" s="1861"/>
      <c r="N21" s="1862"/>
      <c r="O21" s="1868"/>
      <c r="P21" s="1861"/>
      <c r="Q21" s="1861"/>
      <c r="R21" s="1861"/>
      <c r="S21" s="1861"/>
      <c r="X21" s="63"/>
    </row>
    <row r="22" spans="1:24" ht="16" customHeight="1">
      <c r="A22" s="163" t="s">
        <v>1313</v>
      </c>
      <c r="B22" s="161"/>
      <c r="C22" s="161"/>
      <c r="D22" s="161"/>
      <c r="E22" s="161"/>
      <c r="F22" s="68"/>
      <c r="G22" s="161"/>
      <c r="H22" s="68" t="str">
        <f>N29</f>
        <v>（令和8年4月1日現在）</v>
      </c>
      <c r="J22" s="2"/>
      <c r="K22" s="1871" t="s">
        <v>5442</v>
      </c>
      <c r="L22" s="1422" t="s">
        <v>814</v>
      </c>
      <c r="M22" s="1422" t="s">
        <v>6352</v>
      </c>
      <c r="N22" s="1864" t="s">
        <v>6353</v>
      </c>
      <c r="O22" s="1870" t="s">
        <v>6354</v>
      </c>
      <c r="P22" s="1422" t="s">
        <v>6355</v>
      </c>
      <c r="Q22" s="1422" t="s">
        <v>2788</v>
      </c>
      <c r="R22" s="1422" t="s">
        <v>2787</v>
      </c>
      <c r="S22" s="1422" t="s">
        <v>6356</v>
      </c>
      <c r="X22" s="63"/>
    </row>
    <row r="23" spans="1:24" ht="16" customHeight="1">
      <c r="A23" s="2824" t="s">
        <v>398</v>
      </c>
      <c r="B23" s="2821" t="s">
        <v>802</v>
      </c>
      <c r="C23" s="4258" t="s">
        <v>2756</v>
      </c>
      <c r="D23" s="4258" t="s">
        <v>753</v>
      </c>
      <c r="E23" s="3789" t="s">
        <v>2782</v>
      </c>
      <c r="F23" s="3742"/>
      <c r="G23" s="2824" t="s">
        <v>2781</v>
      </c>
      <c r="H23" s="2824"/>
      <c r="I23" s="161"/>
      <c r="J23" s="78"/>
      <c r="K23" s="1871" t="s">
        <v>6315</v>
      </c>
      <c r="L23" s="1524">
        <v>97</v>
      </c>
      <c r="M23" s="1524">
        <v>63</v>
      </c>
      <c r="N23" s="1881">
        <v>2</v>
      </c>
      <c r="O23" s="1882">
        <v>19</v>
      </c>
      <c r="P23" s="1524">
        <v>2</v>
      </c>
      <c r="Q23" s="1524">
        <v>4</v>
      </c>
      <c r="R23" s="1524">
        <v>1</v>
      </c>
      <c r="S23" s="1524">
        <v>6</v>
      </c>
    </row>
    <row r="24" spans="1:24" ht="16" customHeight="1">
      <c r="A24" s="2824"/>
      <c r="B24" s="2839"/>
      <c r="C24" s="4258"/>
      <c r="D24" s="4258"/>
      <c r="E24" s="187" t="s">
        <v>2780</v>
      </c>
      <c r="F24" s="187" t="s">
        <v>2779</v>
      </c>
      <c r="G24" s="187" t="s">
        <v>2454</v>
      </c>
      <c r="H24" s="187" t="s">
        <v>2778</v>
      </c>
      <c r="J24" s="110"/>
      <c r="K24" s="1861" t="s">
        <v>6358</v>
      </c>
      <c r="L24" s="1861"/>
      <c r="M24" s="1861"/>
      <c r="N24" s="1861"/>
      <c r="O24" s="1861"/>
      <c r="P24" s="1861"/>
      <c r="Q24" s="1861"/>
      <c r="R24" s="1861"/>
      <c r="S24" s="1861"/>
    </row>
    <row r="25" spans="1:24" ht="16" customHeight="1">
      <c r="A25" s="274" t="s">
        <v>2777</v>
      </c>
      <c r="B25" s="951" t="s">
        <v>2776</v>
      </c>
      <c r="C25" s="342" t="s">
        <v>2775</v>
      </c>
      <c r="D25" s="1062">
        <v>18841.349999999999</v>
      </c>
      <c r="E25" s="1061">
        <v>14044.68</v>
      </c>
      <c r="F25" s="1061">
        <v>4796.67</v>
      </c>
      <c r="G25" s="376">
        <v>1318</v>
      </c>
      <c r="H25" s="376">
        <v>298</v>
      </c>
      <c r="K25" s="1871" t="s">
        <v>5442</v>
      </c>
      <c r="L25" s="1422" t="s">
        <v>814</v>
      </c>
      <c r="M25" s="1422" t="s">
        <v>6352</v>
      </c>
      <c r="N25" s="1864" t="s">
        <v>6353</v>
      </c>
      <c r="O25" s="1870" t="s">
        <v>6354</v>
      </c>
      <c r="P25" s="1422" t="s">
        <v>6355</v>
      </c>
      <c r="Q25" s="1422" t="s">
        <v>2788</v>
      </c>
      <c r="R25" s="1422" t="s">
        <v>2787</v>
      </c>
      <c r="S25" s="1422" t="s">
        <v>6356</v>
      </c>
    </row>
    <row r="26" spans="1:24" ht="16" customHeight="1">
      <c r="A26" s="162"/>
      <c r="B26" s="1060"/>
      <c r="C26" s="162"/>
      <c r="D26" s="162"/>
      <c r="E26" s="162"/>
      <c r="F26" s="162"/>
      <c r="G26" s="161"/>
      <c r="H26" s="68" t="s">
        <v>6534</v>
      </c>
      <c r="I26" s="68"/>
      <c r="K26" s="1871"/>
      <c r="L26" s="1422"/>
      <c r="M26" s="1422"/>
      <c r="N26" s="1864"/>
      <c r="O26" s="1870"/>
      <c r="P26" s="1422"/>
      <c r="Q26" s="1422"/>
      <c r="R26" s="1422"/>
      <c r="S26" s="1422"/>
    </row>
    <row r="27" spans="1:24" ht="16" customHeight="1">
      <c r="A27" s="162"/>
      <c r="B27" s="1060"/>
      <c r="C27" s="162"/>
      <c r="D27" s="162"/>
      <c r="E27" s="162"/>
      <c r="F27" s="162"/>
      <c r="G27" s="161"/>
      <c r="H27" s="68"/>
      <c r="I27" s="68"/>
      <c r="K27" s="1422" t="s">
        <v>6315</v>
      </c>
      <c r="L27" s="1524">
        <v>104</v>
      </c>
      <c r="M27" s="1524">
        <v>65</v>
      </c>
      <c r="N27" s="1524" t="s">
        <v>4191</v>
      </c>
      <c r="O27" s="1524">
        <v>32</v>
      </c>
      <c r="P27" s="1524">
        <v>2</v>
      </c>
      <c r="Q27" s="1524">
        <v>1</v>
      </c>
      <c r="R27" s="1524" t="s">
        <v>4191</v>
      </c>
      <c r="S27" s="1524">
        <v>4</v>
      </c>
    </row>
    <row r="28" spans="1:24" ht="18" customHeight="1">
      <c r="A28" s="163" t="s">
        <v>1312</v>
      </c>
      <c r="B28" s="161"/>
      <c r="C28" s="69" t="s">
        <v>2750</v>
      </c>
      <c r="D28" s="161"/>
      <c r="E28" s="161"/>
      <c r="G28" s="161"/>
      <c r="I28" s="160" t="str">
        <f>N32</f>
        <v>（令和7年度）</v>
      </c>
    </row>
    <row r="29" spans="1:24" ht="24.75" customHeight="1">
      <c r="A29" s="290" t="s">
        <v>101</v>
      </c>
      <c r="B29" s="1254" t="s">
        <v>2454</v>
      </c>
      <c r="C29" s="131" t="s">
        <v>2774</v>
      </c>
      <c r="D29" s="681" t="s">
        <v>4440</v>
      </c>
      <c r="E29" s="940" t="s">
        <v>2773</v>
      </c>
      <c r="F29" s="1250" t="s">
        <v>2772</v>
      </c>
      <c r="G29" s="1250" t="s">
        <v>3654</v>
      </c>
      <c r="H29" s="1251" t="s">
        <v>3655</v>
      </c>
      <c r="I29" s="320" t="s">
        <v>2771</v>
      </c>
      <c r="K29" s="1188" t="s">
        <v>5392</v>
      </c>
      <c r="L29" s="1437"/>
      <c r="M29" s="1189" t="s">
        <v>4618</v>
      </c>
      <c r="N29" s="1525" t="str">
        <f>設定!$B$14</f>
        <v>（令和8年4月1日現在）</v>
      </c>
    </row>
    <row r="30" spans="1:24" ht="15.75" customHeight="1">
      <c r="A30" s="688" t="s">
        <v>2770</v>
      </c>
      <c r="B30" s="1054">
        <f>T37</f>
        <v>275</v>
      </c>
      <c r="C30" s="595">
        <f>T39</f>
        <v>279</v>
      </c>
      <c r="D30" s="1219">
        <f>T38</f>
        <v>248</v>
      </c>
      <c r="E30" s="1059">
        <f>T40</f>
        <v>127</v>
      </c>
      <c r="F30" s="908">
        <f>T41</f>
        <v>108</v>
      </c>
      <c r="G30" s="908">
        <f>T42</f>
        <v>195</v>
      </c>
      <c r="H30" s="1054">
        <f>T43</f>
        <v>194</v>
      </c>
      <c r="I30" s="595">
        <f>T44</f>
        <v>210</v>
      </c>
      <c r="J30" s="110"/>
      <c r="K30" s="1405"/>
      <c r="M30" s="1189" t="s">
        <v>4619</v>
      </c>
      <c r="N30" s="1460" t="s">
        <v>5316</v>
      </c>
      <c r="O30" s="1874" t="str">
        <f>HYPERLINK("#", "統計表リンク")</f>
        <v>統計表リンク</v>
      </c>
    </row>
    <row r="31" spans="1:24" ht="15.75" customHeight="1">
      <c r="B31" s="161"/>
      <c r="C31" s="161"/>
      <c r="D31" s="161"/>
      <c r="E31" s="161"/>
      <c r="F31" s="161"/>
      <c r="G31" s="161"/>
      <c r="H31" s="161"/>
    </row>
    <row r="32" spans="1:24" ht="24.75" customHeight="1">
      <c r="A32" s="301" t="s">
        <v>101</v>
      </c>
      <c r="B32" s="1256" t="s">
        <v>2765</v>
      </c>
      <c r="C32" s="131" t="s">
        <v>2764</v>
      </c>
      <c r="D32" s="131" t="s">
        <v>2763</v>
      </c>
      <c r="E32" s="1257" t="s">
        <v>2762</v>
      </c>
      <c r="F32" s="1257" t="s">
        <v>2761</v>
      </c>
      <c r="G32" s="1257" t="s">
        <v>2760</v>
      </c>
      <c r="H32" s="1258" t="s">
        <v>2759</v>
      </c>
      <c r="I32" s="1360" t="s">
        <v>2758</v>
      </c>
      <c r="K32" s="1188" t="s">
        <v>5393</v>
      </c>
      <c r="L32" s="1437"/>
      <c r="M32" s="1189" t="s">
        <v>4618</v>
      </c>
      <c r="N32" s="1525" t="str">
        <f>設定!$B$11</f>
        <v>（令和7年度）</v>
      </c>
    </row>
    <row r="33" spans="1:24" ht="15.75" customHeight="1">
      <c r="A33" s="1056" t="s">
        <v>2747</v>
      </c>
      <c r="B33" s="1058">
        <f>T45</f>
        <v>263</v>
      </c>
      <c r="C33" s="595">
        <f>T46</f>
        <v>317</v>
      </c>
      <c r="D33" s="595">
        <f>T47</f>
        <v>188</v>
      </c>
      <c r="E33" s="1055">
        <f>T48</f>
        <v>204</v>
      </c>
      <c r="F33" s="1054">
        <f>T49</f>
        <v>195</v>
      </c>
      <c r="G33" s="1054">
        <f>T50</f>
        <v>63</v>
      </c>
      <c r="H33" s="1054">
        <f>T51</f>
        <v>175</v>
      </c>
      <c r="I33" s="1361">
        <f>T52</f>
        <v>185</v>
      </c>
      <c r="K33" s="1861" t="s">
        <v>6359</v>
      </c>
      <c r="M33" s="1189" t="s">
        <v>4619</v>
      </c>
      <c r="N33" s="1460" t="s">
        <v>5173</v>
      </c>
      <c r="O33" s="1874" t="str">
        <f>HYPERLINK("#", "統計表リンク")</f>
        <v>統計表リンク</v>
      </c>
      <c r="Q33" s="1192" t="s">
        <v>6398</v>
      </c>
    </row>
    <row r="34" spans="1:24" ht="15.75" customHeight="1">
      <c r="B34" s="161"/>
      <c r="C34" s="161"/>
      <c r="D34" s="161"/>
      <c r="E34" s="161"/>
      <c r="F34" s="161"/>
      <c r="G34" s="161"/>
      <c r="H34" s="161"/>
      <c r="K34" s="1189" t="s">
        <v>6360</v>
      </c>
      <c r="L34" s="2022" t="s">
        <v>6360</v>
      </c>
      <c r="M34" s="2022" t="s">
        <v>6360</v>
      </c>
      <c r="N34" s="2022" t="s">
        <v>6360</v>
      </c>
      <c r="O34" s="2022" t="s">
        <v>6360</v>
      </c>
      <c r="P34" s="2022" t="s">
        <v>6360</v>
      </c>
      <c r="Q34" s="2855" t="s">
        <v>6361</v>
      </c>
      <c r="R34" s="2855"/>
      <c r="S34" s="2855" t="s">
        <v>6370</v>
      </c>
      <c r="T34" s="2855"/>
      <c r="U34" s="2855"/>
    </row>
    <row r="35" spans="1:24" ht="24.75" customHeight="1">
      <c r="A35" s="301" t="s">
        <v>101</v>
      </c>
      <c r="B35" s="1259" t="s">
        <v>2757</v>
      </c>
      <c r="C35" s="627" t="s">
        <v>2769</v>
      </c>
      <c r="D35" s="627" t="s">
        <v>2768</v>
      </c>
      <c r="E35" s="1255" t="s">
        <v>2767</v>
      </c>
      <c r="F35" s="1255" t="s">
        <v>2766</v>
      </c>
      <c r="G35" s="1057"/>
      <c r="Q35" s="2855"/>
      <c r="R35" s="2855"/>
      <c r="S35" s="1422" t="s">
        <v>6362</v>
      </c>
      <c r="T35" s="1422" t="s">
        <v>6363</v>
      </c>
      <c r="U35" s="1422" t="s">
        <v>6364</v>
      </c>
    </row>
    <row r="36" spans="1:24" ht="15.75" customHeight="1">
      <c r="A36" s="1056" t="s">
        <v>2747</v>
      </c>
      <c r="B36" s="1053">
        <f>T53</f>
        <v>227</v>
      </c>
      <c r="C36" s="595">
        <f>T54</f>
        <v>204</v>
      </c>
      <c r="D36" s="595">
        <f>T55</f>
        <v>154</v>
      </c>
      <c r="E36" s="595">
        <f>T56</f>
        <v>200</v>
      </c>
      <c r="F36" s="595">
        <f>T57</f>
        <v>138</v>
      </c>
      <c r="I36" s="160"/>
      <c r="K36" s="1188" t="s">
        <v>5394</v>
      </c>
      <c r="L36" s="1437"/>
      <c r="M36" s="1189" t="s">
        <v>4618</v>
      </c>
      <c r="N36" s="1525" t="str">
        <f>設定!$B$14</f>
        <v>（令和8年4月1日現在）</v>
      </c>
      <c r="Q36" s="2855"/>
      <c r="R36" s="2855"/>
      <c r="S36" s="1422" t="s">
        <v>6365</v>
      </c>
      <c r="T36" s="1422" t="s">
        <v>6366</v>
      </c>
      <c r="U36" s="1422" t="s">
        <v>6367</v>
      </c>
    </row>
    <row r="37" spans="1:24" ht="16" customHeight="1">
      <c r="A37" s="161"/>
      <c r="C37" s="161"/>
      <c r="D37" s="161"/>
      <c r="E37" s="161"/>
      <c r="F37" s="160" t="s">
        <v>6534</v>
      </c>
      <c r="G37" s="161"/>
      <c r="H37" s="160"/>
      <c r="J37" s="110"/>
      <c r="K37" s="1405"/>
      <c r="M37" s="1189" t="s">
        <v>4619</v>
      </c>
      <c r="N37" s="1460" t="s">
        <v>5316</v>
      </c>
      <c r="O37" s="1874" t="str">
        <f>HYPERLINK("#", "統計表リンク")</f>
        <v>統計表リンク</v>
      </c>
      <c r="Q37" s="4263" t="s">
        <v>6319</v>
      </c>
      <c r="R37" s="4263"/>
      <c r="S37" s="1876">
        <v>311</v>
      </c>
      <c r="T37" s="1883">
        <v>275</v>
      </c>
      <c r="U37" s="1876">
        <v>88.4</v>
      </c>
    </row>
    <row r="38" spans="1:24" s="110" customFormat="1" ht="16" customHeight="1">
      <c r="A38" s="161"/>
      <c r="B38" s="63"/>
      <c r="C38" s="161"/>
      <c r="D38" s="161"/>
      <c r="E38" s="161"/>
      <c r="F38" s="161"/>
      <c r="G38" s="161"/>
      <c r="H38" s="160"/>
      <c r="I38" s="63"/>
      <c r="J38" s="63"/>
      <c r="K38" s="1192"/>
      <c r="L38" s="1192"/>
      <c r="M38" s="1192"/>
      <c r="N38" s="1192"/>
      <c r="O38" s="1192"/>
      <c r="P38" s="1192"/>
      <c r="Q38" s="4263" t="s">
        <v>6371</v>
      </c>
      <c r="R38" s="4263"/>
      <c r="S38" s="1876">
        <v>334</v>
      </c>
      <c r="T38" s="1883">
        <v>248</v>
      </c>
      <c r="U38" s="1876">
        <v>74.3</v>
      </c>
      <c r="V38" s="1192"/>
      <c r="W38" s="1192"/>
      <c r="X38" s="1192"/>
    </row>
    <row r="39" spans="1:24" ht="16" customHeight="1">
      <c r="A39" s="110" t="s">
        <v>4435</v>
      </c>
      <c r="B39" s="636"/>
      <c r="C39" s="636"/>
      <c r="D39" s="636"/>
      <c r="E39" s="110"/>
      <c r="F39" s="110"/>
      <c r="G39" s="110"/>
      <c r="H39" s="110"/>
      <c r="I39" s="110"/>
      <c r="Q39" s="4263" t="s">
        <v>6372</v>
      </c>
      <c r="R39" s="4263"/>
      <c r="S39" s="1876">
        <v>310</v>
      </c>
      <c r="T39" s="1883">
        <v>279</v>
      </c>
      <c r="U39" s="1876">
        <v>90</v>
      </c>
    </row>
    <row r="40" spans="1:24" ht="15.75" customHeight="1">
      <c r="A40" s="163" t="s">
        <v>1313</v>
      </c>
      <c r="B40" s="161"/>
      <c r="C40" s="161"/>
      <c r="D40" s="161"/>
      <c r="F40" s="68" t="str">
        <f>N36</f>
        <v>（令和8年4月1日現在）</v>
      </c>
      <c r="Q40" s="4263" t="s">
        <v>6373</v>
      </c>
      <c r="R40" s="4263"/>
      <c r="S40" s="1876">
        <v>335</v>
      </c>
      <c r="T40" s="1883">
        <v>127</v>
      </c>
      <c r="U40" s="1876">
        <v>37.9</v>
      </c>
    </row>
    <row r="41" spans="1:24" ht="34.5" customHeight="1">
      <c r="A41" s="187" t="s">
        <v>398</v>
      </c>
      <c r="B41" s="279" t="s">
        <v>802</v>
      </c>
      <c r="C41" s="187" t="s">
        <v>2756</v>
      </c>
      <c r="D41" s="320" t="s">
        <v>1144</v>
      </c>
      <c r="E41" s="2823" t="s">
        <v>2755</v>
      </c>
      <c r="F41" s="2823"/>
      <c r="K41" s="1188" t="s">
        <v>5395</v>
      </c>
      <c r="L41" s="1437"/>
      <c r="M41" s="1189" t="s">
        <v>4618</v>
      </c>
      <c r="N41" s="1525" t="str">
        <f>設定!$B$11</f>
        <v>（令和7年度）</v>
      </c>
      <c r="Q41" s="4263" t="s">
        <v>6374</v>
      </c>
      <c r="R41" s="4263"/>
      <c r="S41" s="1876">
        <v>335</v>
      </c>
      <c r="T41" s="1883">
        <v>108</v>
      </c>
      <c r="U41" s="1876">
        <v>32.200000000000003</v>
      </c>
    </row>
    <row r="42" spans="1:24" ht="16" customHeight="1">
      <c r="A42" s="1052" t="s">
        <v>2754</v>
      </c>
      <c r="B42" s="1051" t="s">
        <v>2753</v>
      </c>
      <c r="C42" s="107" t="s">
        <v>2752</v>
      </c>
      <c r="D42" s="1050">
        <v>6408.91</v>
      </c>
      <c r="E42" s="1049">
        <v>640</v>
      </c>
      <c r="F42" s="1048" t="s">
        <v>2751</v>
      </c>
      <c r="K42" s="1405"/>
      <c r="M42" s="1189" t="s">
        <v>4619</v>
      </c>
      <c r="N42" s="1460" t="s">
        <v>7582</v>
      </c>
      <c r="O42" s="1874" t="str">
        <f>HYPERLINK("#", "統計表リンク")</f>
        <v>統計表リンク</v>
      </c>
      <c r="Q42" s="4263" t="s">
        <v>6375</v>
      </c>
      <c r="R42" s="4263"/>
      <c r="S42" s="1876">
        <v>334</v>
      </c>
      <c r="T42" s="1883">
        <v>195</v>
      </c>
      <c r="U42" s="1876">
        <v>58.4</v>
      </c>
    </row>
    <row r="43" spans="1:24" ht="16" customHeight="1">
      <c r="A43" s="151" t="s">
        <v>6864</v>
      </c>
      <c r="B43" s="1060"/>
      <c r="C43" s="638"/>
      <c r="D43" s="1252"/>
      <c r="E43" s="1253"/>
      <c r="F43" s="160" t="s">
        <v>6534</v>
      </c>
      <c r="G43" s="151"/>
      <c r="K43" s="2855" t="s">
        <v>6361</v>
      </c>
      <c r="L43" s="2855" t="s">
        <v>6370</v>
      </c>
      <c r="M43" s="2855"/>
      <c r="N43" s="2855"/>
      <c r="Q43" s="4263" t="s">
        <v>6376</v>
      </c>
      <c r="R43" s="4263"/>
      <c r="S43" s="1876">
        <v>334</v>
      </c>
      <c r="T43" s="1883">
        <v>194</v>
      </c>
      <c r="U43" s="1876">
        <v>58.1</v>
      </c>
      <c r="V43" s="63"/>
    </row>
    <row r="44" spans="1:24" ht="16" customHeight="1">
      <c r="B44" s="161"/>
      <c r="C44" s="161"/>
      <c r="D44" s="161"/>
      <c r="E44" s="161"/>
      <c r="G44" s="161"/>
      <c r="K44" s="2855"/>
      <c r="L44" s="1422" t="s">
        <v>6362</v>
      </c>
      <c r="M44" s="1422" t="s">
        <v>6363</v>
      </c>
      <c r="N44" s="1422" t="s">
        <v>6364</v>
      </c>
      <c r="Q44" s="4263" t="s">
        <v>6377</v>
      </c>
      <c r="R44" s="4263"/>
      <c r="S44" s="1876">
        <v>334</v>
      </c>
      <c r="T44" s="1883">
        <v>210</v>
      </c>
      <c r="U44" s="1876">
        <v>62.9</v>
      </c>
      <c r="V44" s="63"/>
      <c r="W44" s="63"/>
      <c r="X44" s="63"/>
    </row>
    <row r="45" spans="1:24" ht="16" customHeight="1">
      <c r="A45" s="163" t="s">
        <v>1312</v>
      </c>
      <c r="E45" s="161"/>
      <c r="F45" s="161"/>
      <c r="G45" s="161"/>
      <c r="H45" s="161"/>
      <c r="I45" s="161"/>
      <c r="K45" s="2855"/>
      <c r="L45" s="1422" t="s">
        <v>6365</v>
      </c>
      <c r="M45" s="1422" t="s">
        <v>6366</v>
      </c>
      <c r="N45" s="1422" t="s">
        <v>6367</v>
      </c>
      <c r="Q45" s="2854" t="s">
        <v>1323</v>
      </c>
      <c r="R45" s="2023" t="s">
        <v>6378</v>
      </c>
      <c r="S45" s="1876">
        <v>334</v>
      </c>
      <c r="T45" s="1883">
        <v>263</v>
      </c>
      <c r="U45" s="1876">
        <v>78.7</v>
      </c>
      <c r="V45" s="63"/>
      <c r="W45" s="63"/>
      <c r="X45" s="63"/>
    </row>
    <row r="46" spans="1:24" ht="16" customHeight="1">
      <c r="A46" s="69" t="s">
        <v>2750</v>
      </c>
      <c r="C46" s="160" t="str">
        <f>N41</f>
        <v>（令和7年度）</v>
      </c>
      <c r="E46" s="161"/>
      <c r="F46" s="161"/>
      <c r="G46" s="161"/>
      <c r="H46" s="161"/>
      <c r="I46" s="161"/>
      <c r="K46" s="1478" t="s">
        <v>6368</v>
      </c>
      <c r="L46" s="1397">
        <v>198</v>
      </c>
      <c r="M46" s="1489">
        <v>175</v>
      </c>
      <c r="N46" s="1397">
        <v>88.4</v>
      </c>
      <c r="Q46" s="2854"/>
      <c r="R46" s="2023" t="s">
        <v>6379</v>
      </c>
      <c r="S46" s="1876">
        <v>334</v>
      </c>
      <c r="T46" s="1883">
        <v>317</v>
      </c>
      <c r="U46" s="1876">
        <v>94.9</v>
      </c>
      <c r="V46" s="63"/>
      <c r="W46" s="63"/>
      <c r="X46" s="63"/>
    </row>
    <row r="47" spans="1:24" ht="16" customHeight="1">
      <c r="A47" s="187" t="s">
        <v>101</v>
      </c>
      <c r="B47" s="187" t="s">
        <v>2749</v>
      </c>
      <c r="C47" s="187" t="s">
        <v>2748</v>
      </c>
      <c r="D47" s="161"/>
      <c r="E47" s="161"/>
      <c r="F47" s="161"/>
      <c r="G47" s="161"/>
      <c r="H47" s="161"/>
      <c r="I47" s="161"/>
      <c r="K47" s="1478" t="s">
        <v>6369</v>
      </c>
      <c r="L47" s="1397">
        <v>203</v>
      </c>
      <c r="M47" s="1489">
        <v>82</v>
      </c>
      <c r="N47" s="1397">
        <v>40.4</v>
      </c>
      <c r="Q47" s="2854"/>
      <c r="R47" s="2023" t="s">
        <v>6380</v>
      </c>
      <c r="S47" s="1876">
        <v>334</v>
      </c>
      <c r="T47" s="1883">
        <v>188</v>
      </c>
      <c r="U47" s="1876">
        <v>56.3</v>
      </c>
      <c r="V47" s="63"/>
      <c r="W47" s="63"/>
      <c r="X47" s="63"/>
    </row>
    <row r="48" spans="1:24" ht="19.5" customHeight="1">
      <c r="A48" s="155" t="s">
        <v>2747</v>
      </c>
      <c r="B48" s="595">
        <f>M46</f>
        <v>175</v>
      </c>
      <c r="C48" s="595">
        <f>M47</f>
        <v>82</v>
      </c>
      <c r="D48" s="63" t="s">
        <v>6534</v>
      </c>
      <c r="E48" s="161"/>
      <c r="F48" s="160"/>
      <c r="G48" s="160"/>
      <c r="H48" s="161"/>
      <c r="I48" s="161"/>
      <c r="Q48" s="2854"/>
      <c r="R48" s="2023" t="s">
        <v>6381</v>
      </c>
      <c r="S48" s="1876">
        <v>334</v>
      </c>
      <c r="T48" s="1883">
        <v>204</v>
      </c>
      <c r="U48" s="1876">
        <v>61.1</v>
      </c>
      <c r="V48" s="63"/>
      <c r="W48" s="63"/>
      <c r="X48" s="63"/>
    </row>
    <row r="49" spans="1:24" ht="19.5" customHeight="1">
      <c r="B49" s="161"/>
      <c r="C49" s="161"/>
      <c r="D49" s="161"/>
      <c r="E49" s="161"/>
      <c r="F49" s="161"/>
      <c r="G49" s="161"/>
      <c r="H49" s="161"/>
      <c r="I49" s="161"/>
      <c r="Q49" s="2854"/>
      <c r="R49" s="2023" t="s">
        <v>6382</v>
      </c>
      <c r="S49" s="1876">
        <v>334</v>
      </c>
      <c r="T49" s="1883">
        <v>195</v>
      </c>
      <c r="U49" s="1876">
        <v>58.4</v>
      </c>
      <c r="W49" s="63"/>
      <c r="X49" s="63"/>
    </row>
    <row r="50" spans="1:24" ht="19.5" customHeight="1">
      <c r="A50" s="3522" t="s">
        <v>6875</v>
      </c>
      <c r="B50" s="3522"/>
      <c r="C50" s="3522"/>
      <c r="D50" s="3522"/>
      <c r="E50" s="3522"/>
      <c r="F50" s="3522"/>
      <c r="G50" s="3522"/>
      <c r="H50" s="3522"/>
      <c r="I50" s="3522"/>
      <c r="Q50" s="2854"/>
      <c r="R50" s="2023" t="s">
        <v>6383</v>
      </c>
      <c r="S50" s="1876">
        <v>207</v>
      </c>
      <c r="T50" s="1883">
        <v>63</v>
      </c>
      <c r="U50" s="1876">
        <v>30.4</v>
      </c>
      <c r="X50" s="63"/>
    </row>
    <row r="51" spans="1:24" ht="19.5" customHeight="1">
      <c r="B51" s="161"/>
      <c r="C51" s="161"/>
      <c r="D51" s="161"/>
      <c r="E51" s="161"/>
      <c r="F51" s="161"/>
      <c r="G51" s="161"/>
      <c r="H51" s="161"/>
      <c r="I51" s="161"/>
      <c r="Q51" s="2854"/>
      <c r="R51" s="2023" t="s">
        <v>2759</v>
      </c>
      <c r="S51" s="1876">
        <v>334</v>
      </c>
      <c r="T51" s="1883">
        <v>175</v>
      </c>
      <c r="U51" s="1876">
        <v>52.4</v>
      </c>
    </row>
    <row r="52" spans="1:24" ht="19.5" customHeight="1">
      <c r="B52" s="161"/>
      <c r="C52" s="161"/>
      <c r="D52" s="161"/>
      <c r="E52" s="161"/>
      <c r="F52" s="161"/>
      <c r="G52" s="161"/>
      <c r="H52" s="161"/>
      <c r="I52" s="161"/>
      <c r="Q52" s="2854"/>
      <c r="R52" s="2023" t="s">
        <v>6384</v>
      </c>
      <c r="S52" s="1876">
        <v>334</v>
      </c>
      <c r="T52" s="1883">
        <v>185</v>
      </c>
      <c r="U52" s="1876">
        <v>55.4</v>
      </c>
    </row>
    <row r="53" spans="1:24" ht="19.5" customHeight="1">
      <c r="B53" s="161"/>
      <c r="C53" s="161"/>
      <c r="D53" s="161"/>
      <c r="E53" s="161"/>
      <c r="F53" s="161"/>
      <c r="G53" s="161"/>
      <c r="H53" s="161"/>
      <c r="I53" s="161"/>
      <c r="Q53" s="2854"/>
      <c r="R53" s="2023" t="s">
        <v>6385</v>
      </c>
      <c r="S53" s="1876">
        <v>334</v>
      </c>
      <c r="T53" s="1883">
        <v>227</v>
      </c>
      <c r="U53" s="1876">
        <v>68</v>
      </c>
    </row>
    <row r="54" spans="1:24" ht="19.5" customHeight="1">
      <c r="B54" s="161"/>
      <c r="C54" s="161"/>
      <c r="D54" s="161"/>
      <c r="E54" s="161"/>
      <c r="F54" s="161"/>
      <c r="G54" s="161"/>
      <c r="H54" s="161"/>
      <c r="I54" s="161"/>
      <c r="Q54" s="2854"/>
      <c r="R54" s="2023" t="s">
        <v>6386</v>
      </c>
      <c r="S54" s="1876">
        <v>334</v>
      </c>
      <c r="T54" s="1883">
        <v>204</v>
      </c>
      <c r="U54" s="1876">
        <v>61.1</v>
      </c>
    </row>
    <row r="55" spans="1:24" ht="19.5" customHeight="1">
      <c r="B55" s="161"/>
      <c r="C55" s="161"/>
      <c r="D55" s="161"/>
      <c r="E55" s="161"/>
      <c r="F55" s="161"/>
      <c r="G55" s="161"/>
      <c r="H55" s="161"/>
      <c r="I55" s="161"/>
      <c r="Q55" s="2854"/>
      <c r="R55" s="2023" t="s">
        <v>6387</v>
      </c>
      <c r="S55" s="1876">
        <v>334</v>
      </c>
      <c r="T55" s="1883">
        <v>154</v>
      </c>
      <c r="U55" s="1876">
        <v>46.1</v>
      </c>
    </row>
    <row r="56" spans="1:24" ht="19.5" customHeight="1">
      <c r="B56" s="161"/>
      <c r="C56" s="161"/>
      <c r="D56" s="161"/>
      <c r="E56" s="161"/>
      <c r="F56" s="161"/>
      <c r="G56" s="161"/>
      <c r="H56" s="161"/>
      <c r="I56" s="161"/>
      <c r="Q56" s="2854"/>
      <c r="R56" s="2023" t="s">
        <v>6388</v>
      </c>
      <c r="S56" s="1876">
        <v>334</v>
      </c>
      <c r="T56" s="1883">
        <v>200</v>
      </c>
      <c r="U56" s="1876">
        <v>59.9</v>
      </c>
    </row>
    <row r="57" spans="1:24" ht="19.5" customHeight="1">
      <c r="B57" s="161"/>
      <c r="C57" s="161"/>
      <c r="D57" s="161"/>
      <c r="E57" s="161"/>
      <c r="F57" s="161"/>
      <c r="G57" s="161"/>
      <c r="H57" s="161"/>
      <c r="I57" s="161"/>
      <c r="Q57" s="2854"/>
      <c r="R57" s="2023" t="s">
        <v>6389</v>
      </c>
      <c r="S57" s="1876">
        <v>334</v>
      </c>
      <c r="T57" s="1883">
        <v>138</v>
      </c>
      <c r="U57" s="1876">
        <v>41.3</v>
      </c>
    </row>
    <row r="58" spans="1:24" ht="19.5" customHeight="1">
      <c r="B58" s="161"/>
      <c r="C58" s="161"/>
      <c r="D58" s="161"/>
      <c r="E58" s="161"/>
      <c r="F58" s="161"/>
      <c r="G58" s="161"/>
      <c r="H58" s="161"/>
      <c r="I58" s="161"/>
      <c r="Q58" s="2854" t="s">
        <v>6390</v>
      </c>
      <c r="R58" s="2023" t="s">
        <v>6391</v>
      </c>
      <c r="S58" s="1876">
        <v>334</v>
      </c>
      <c r="T58" s="1876">
        <v>328</v>
      </c>
      <c r="U58" s="1876">
        <v>98.2</v>
      </c>
    </row>
    <row r="59" spans="1:24" ht="19.5" customHeight="1">
      <c r="B59" s="161"/>
      <c r="C59" s="161"/>
      <c r="D59" s="161"/>
      <c r="E59" s="161"/>
      <c r="F59" s="161"/>
      <c r="G59" s="161"/>
      <c r="H59" s="161"/>
      <c r="I59" s="161"/>
      <c r="Q59" s="2854"/>
      <c r="R59" s="2023" t="s">
        <v>6392</v>
      </c>
      <c r="S59" s="1876">
        <v>334</v>
      </c>
      <c r="T59" s="1876">
        <v>324</v>
      </c>
      <c r="U59" s="1876">
        <v>97</v>
      </c>
    </row>
    <row r="60" spans="1:24" ht="19.5" customHeight="1">
      <c r="B60" s="161"/>
      <c r="C60" s="161"/>
      <c r="D60" s="161"/>
      <c r="E60" s="161"/>
      <c r="F60" s="161"/>
      <c r="G60" s="161"/>
      <c r="H60" s="161"/>
      <c r="I60" s="161"/>
      <c r="Q60" s="2854"/>
      <c r="R60" s="2023" t="s">
        <v>6393</v>
      </c>
      <c r="S60" s="1876">
        <v>334</v>
      </c>
      <c r="T60" s="1876">
        <v>324</v>
      </c>
      <c r="U60" s="1876">
        <v>97</v>
      </c>
    </row>
    <row r="61" spans="1:24" ht="19.5" customHeight="1">
      <c r="B61" s="161"/>
      <c r="C61" s="161"/>
      <c r="D61" s="161"/>
      <c r="E61" s="161"/>
      <c r="F61" s="161"/>
      <c r="G61" s="161"/>
      <c r="H61" s="161"/>
      <c r="I61" s="161"/>
      <c r="Q61" s="2854" t="s">
        <v>6394</v>
      </c>
      <c r="R61" s="2023" t="s">
        <v>6395</v>
      </c>
      <c r="S61" s="1876">
        <v>334</v>
      </c>
      <c r="T61" s="1876">
        <v>325</v>
      </c>
      <c r="U61" s="1876">
        <v>97.3</v>
      </c>
    </row>
    <row r="62" spans="1:24" ht="19.5" customHeight="1">
      <c r="B62" s="161"/>
      <c r="C62" s="161"/>
      <c r="D62" s="161"/>
      <c r="E62" s="161"/>
      <c r="F62" s="161"/>
      <c r="G62" s="161"/>
      <c r="H62" s="161"/>
      <c r="I62" s="161"/>
      <c r="Q62" s="2854"/>
      <c r="R62" s="2023" t="s">
        <v>6396</v>
      </c>
      <c r="S62" s="1876">
        <v>334</v>
      </c>
      <c r="T62" s="1876">
        <v>334</v>
      </c>
      <c r="U62" s="1876">
        <v>100</v>
      </c>
    </row>
    <row r="63" spans="1:24" ht="19.5" customHeight="1">
      <c r="B63" s="161"/>
      <c r="C63" s="161"/>
      <c r="D63" s="161"/>
      <c r="E63" s="161"/>
      <c r="F63" s="161"/>
      <c r="G63" s="161"/>
      <c r="H63" s="161"/>
      <c r="I63" s="161"/>
      <c r="Q63" s="2854"/>
      <c r="R63" s="2023" t="s">
        <v>6397</v>
      </c>
      <c r="S63" s="1876">
        <v>334</v>
      </c>
      <c r="T63" s="1876">
        <v>333</v>
      </c>
      <c r="U63" s="1876">
        <v>99.7</v>
      </c>
    </row>
    <row r="64" spans="1:24" ht="19.5" customHeight="1">
      <c r="B64" s="161"/>
      <c r="C64" s="161"/>
      <c r="D64" s="161"/>
      <c r="E64" s="161"/>
      <c r="F64" s="161"/>
      <c r="G64" s="161"/>
      <c r="H64" s="161"/>
      <c r="I64" s="161"/>
      <c r="Q64" s="2021"/>
      <c r="R64" s="2021"/>
      <c r="S64" s="2021"/>
      <c r="T64" s="2021"/>
      <c r="U64" s="2021"/>
    </row>
    <row r="65" spans="2:21" ht="19.5" customHeight="1">
      <c r="B65" s="161"/>
      <c r="C65" s="161"/>
      <c r="D65" s="161"/>
      <c r="E65" s="161"/>
      <c r="F65" s="161"/>
      <c r="G65" s="161"/>
      <c r="H65" s="161"/>
      <c r="I65" s="161"/>
      <c r="Q65" s="2021"/>
      <c r="R65" s="2021"/>
      <c r="S65" s="2021"/>
      <c r="T65" s="2021"/>
      <c r="U65" s="2021"/>
    </row>
    <row r="66" spans="2:21" ht="19.5" customHeight="1">
      <c r="B66" s="161"/>
      <c r="C66" s="161"/>
      <c r="D66" s="161"/>
      <c r="E66" s="161"/>
      <c r="F66" s="161"/>
      <c r="G66" s="161"/>
      <c r="H66" s="161"/>
      <c r="I66" s="161"/>
    </row>
    <row r="67" spans="2:21" ht="19.5" customHeight="1">
      <c r="B67" s="161"/>
      <c r="C67" s="161"/>
      <c r="D67" s="161"/>
      <c r="E67" s="161"/>
      <c r="F67" s="161"/>
      <c r="G67" s="161"/>
      <c r="H67" s="161"/>
      <c r="I67" s="161"/>
    </row>
    <row r="68" spans="2:21" ht="19.5" customHeight="1">
      <c r="B68" s="161"/>
      <c r="C68" s="161"/>
      <c r="D68" s="161"/>
      <c r="E68" s="161"/>
      <c r="F68" s="161"/>
      <c r="G68" s="161"/>
      <c r="H68" s="161"/>
      <c r="I68" s="161"/>
    </row>
    <row r="69" spans="2:21" ht="19.5" customHeight="1">
      <c r="B69" s="161"/>
      <c r="C69" s="161"/>
      <c r="D69" s="161"/>
      <c r="E69" s="161"/>
      <c r="F69" s="161"/>
      <c r="G69" s="161"/>
      <c r="H69" s="161"/>
      <c r="I69" s="161"/>
    </row>
    <row r="70" spans="2:21" ht="19.5" customHeight="1">
      <c r="B70" s="161"/>
      <c r="C70" s="161"/>
      <c r="D70" s="161"/>
      <c r="E70" s="161"/>
      <c r="F70" s="161"/>
      <c r="G70" s="161"/>
      <c r="H70" s="161"/>
      <c r="I70" s="161"/>
    </row>
    <row r="71" spans="2:21" ht="19.5" customHeight="1">
      <c r="B71" s="161"/>
      <c r="C71" s="161"/>
      <c r="D71" s="161"/>
      <c r="E71" s="161"/>
      <c r="F71" s="161"/>
      <c r="G71" s="161"/>
      <c r="H71" s="161"/>
      <c r="I71" s="161"/>
    </row>
    <row r="72" spans="2:21" ht="19.5" customHeight="1">
      <c r="B72" s="161"/>
      <c r="C72" s="161"/>
      <c r="D72" s="161"/>
      <c r="E72" s="161"/>
      <c r="F72" s="161"/>
      <c r="G72" s="161"/>
      <c r="H72" s="161"/>
      <c r="I72" s="161"/>
    </row>
    <row r="73" spans="2:21" ht="19.5" customHeight="1">
      <c r="B73" s="161"/>
      <c r="C73" s="161"/>
      <c r="D73" s="161"/>
      <c r="E73" s="161"/>
      <c r="F73" s="161"/>
      <c r="G73" s="161"/>
      <c r="H73" s="161"/>
      <c r="I73" s="161"/>
    </row>
    <row r="74" spans="2:21" ht="19.5" customHeight="1">
      <c r="B74" s="161"/>
      <c r="C74" s="161"/>
      <c r="D74" s="161"/>
      <c r="E74" s="161"/>
      <c r="F74" s="161"/>
      <c r="G74" s="161"/>
      <c r="H74" s="161"/>
      <c r="I74" s="161"/>
    </row>
    <row r="75" spans="2:21" ht="19.5" customHeight="1">
      <c r="B75" s="161"/>
      <c r="C75" s="161"/>
      <c r="D75" s="161"/>
      <c r="E75" s="161"/>
      <c r="F75" s="161"/>
      <c r="G75" s="161"/>
      <c r="H75" s="161"/>
      <c r="I75" s="161"/>
    </row>
    <row r="76" spans="2:21" ht="19.5" customHeight="1">
      <c r="B76" s="161"/>
      <c r="C76" s="161"/>
      <c r="D76" s="161"/>
      <c r="E76" s="161"/>
      <c r="F76" s="161"/>
      <c r="G76" s="161"/>
      <c r="H76" s="161"/>
      <c r="I76" s="161"/>
    </row>
    <row r="77" spans="2:21" ht="19.5" customHeight="1">
      <c r="B77" s="161"/>
      <c r="C77" s="161"/>
      <c r="D77" s="161"/>
      <c r="E77" s="161"/>
      <c r="F77" s="161"/>
      <c r="G77" s="161"/>
      <c r="H77" s="161"/>
      <c r="I77" s="161"/>
    </row>
    <row r="78" spans="2:21" ht="19.5" customHeight="1">
      <c r="B78" s="161"/>
      <c r="C78" s="161"/>
      <c r="D78" s="161"/>
      <c r="E78" s="161"/>
      <c r="F78" s="161"/>
      <c r="G78" s="161"/>
      <c r="H78" s="161"/>
      <c r="I78" s="161"/>
    </row>
    <row r="79" spans="2:21" ht="19.5" customHeight="1">
      <c r="B79" s="161"/>
      <c r="C79" s="161"/>
      <c r="D79" s="161"/>
      <c r="E79" s="161"/>
      <c r="F79" s="161"/>
      <c r="G79" s="161"/>
      <c r="H79" s="161"/>
      <c r="I79" s="161"/>
    </row>
    <row r="80" spans="2:21" ht="19.5" customHeight="1">
      <c r="B80" s="161"/>
      <c r="C80" s="161"/>
      <c r="D80" s="161"/>
      <c r="E80" s="161"/>
      <c r="F80" s="161"/>
      <c r="G80" s="161"/>
      <c r="H80" s="161"/>
      <c r="I80" s="161"/>
    </row>
    <row r="81" spans="2:9" ht="19.5" customHeight="1">
      <c r="B81" s="161"/>
      <c r="C81" s="161"/>
      <c r="D81" s="161"/>
      <c r="E81" s="161"/>
      <c r="F81" s="161"/>
      <c r="G81" s="161"/>
      <c r="H81" s="161"/>
      <c r="I81" s="161"/>
    </row>
    <row r="82" spans="2:9" ht="19.5" customHeight="1">
      <c r="B82" s="161"/>
      <c r="C82" s="161"/>
      <c r="D82" s="161"/>
      <c r="E82" s="161"/>
      <c r="F82" s="161"/>
      <c r="G82" s="161"/>
      <c r="H82" s="161"/>
      <c r="I82" s="161"/>
    </row>
    <row r="83" spans="2:9" ht="19.5" customHeight="1">
      <c r="B83" s="161"/>
      <c r="C83" s="161"/>
      <c r="D83" s="161"/>
      <c r="E83" s="161"/>
      <c r="F83" s="161"/>
      <c r="G83" s="161"/>
      <c r="H83" s="161"/>
      <c r="I83" s="161"/>
    </row>
    <row r="84" spans="2:9" ht="19.5" customHeight="1">
      <c r="B84" s="161"/>
      <c r="C84" s="161"/>
      <c r="D84" s="161"/>
      <c r="E84" s="161"/>
      <c r="F84" s="161"/>
      <c r="G84" s="161"/>
      <c r="H84" s="161"/>
      <c r="I84" s="161"/>
    </row>
    <row r="85" spans="2:9" ht="19.5" customHeight="1">
      <c r="B85" s="161"/>
      <c r="C85" s="161"/>
      <c r="D85" s="161"/>
      <c r="E85" s="161"/>
      <c r="F85" s="161"/>
      <c r="G85" s="161"/>
      <c r="H85" s="161"/>
      <c r="I85" s="161"/>
    </row>
    <row r="86" spans="2:9" ht="19.5" customHeight="1">
      <c r="B86" s="161"/>
      <c r="C86" s="161"/>
      <c r="D86" s="161"/>
      <c r="E86" s="161"/>
      <c r="F86" s="161"/>
      <c r="G86" s="161"/>
      <c r="H86" s="161"/>
      <c r="I86" s="161"/>
    </row>
    <row r="87" spans="2:9" ht="19.5" customHeight="1">
      <c r="B87" s="161"/>
      <c r="C87" s="161"/>
      <c r="D87" s="161"/>
      <c r="E87" s="161"/>
      <c r="F87" s="161"/>
      <c r="G87" s="161"/>
      <c r="H87" s="161"/>
      <c r="I87" s="161"/>
    </row>
    <row r="88" spans="2:9" ht="19.5" customHeight="1">
      <c r="B88" s="161"/>
      <c r="C88" s="161"/>
      <c r="D88" s="161"/>
      <c r="E88" s="161"/>
      <c r="F88" s="161"/>
      <c r="G88" s="161"/>
      <c r="H88" s="161"/>
      <c r="I88" s="161"/>
    </row>
    <row r="89" spans="2:9" ht="19.5" customHeight="1">
      <c r="B89" s="161"/>
      <c r="C89" s="161"/>
      <c r="D89" s="161"/>
      <c r="E89" s="161"/>
      <c r="F89" s="161"/>
      <c r="G89" s="161"/>
      <c r="H89" s="161"/>
      <c r="I89" s="161"/>
    </row>
    <row r="90" spans="2:9" ht="19.5" customHeight="1">
      <c r="B90" s="161"/>
      <c r="C90" s="161"/>
      <c r="D90" s="161"/>
      <c r="E90" s="161"/>
      <c r="F90" s="161"/>
      <c r="G90" s="161"/>
      <c r="H90" s="161"/>
      <c r="I90" s="161"/>
    </row>
    <row r="91" spans="2:9" ht="19.5" customHeight="1">
      <c r="B91" s="161"/>
      <c r="C91" s="161"/>
      <c r="D91" s="161"/>
      <c r="E91" s="161"/>
      <c r="F91" s="161"/>
      <c r="G91" s="161"/>
      <c r="H91" s="161"/>
      <c r="I91" s="161"/>
    </row>
    <row r="92" spans="2:9" ht="19.5" customHeight="1">
      <c r="B92" s="161"/>
      <c r="C92" s="161"/>
      <c r="D92" s="161"/>
      <c r="E92" s="161"/>
      <c r="F92" s="161"/>
      <c r="G92" s="161"/>
      <c r="H92" s="161"/>
      <c r="I92" s="161"/>
    </row>
    <row r="93" spans="2:9" ht="19.5" customHeight="1">
      <c r="B93" s="161"/>
      <c r="C93" s="161"/>
      <c r="D93" s="161"/>
      <c r="E93" s="161"/>
      <c r="F93" s="161"/>
      <c r="G93" s="161"/>
      <c r="H93" s="161"/>
      <c r="I93" s="161"/>
    </row>
    <row r="94" spans="2:9" ht="19.5" customHeight="1">
      <c r="B94" s="161"/>
      <c r="C94" s="161"/>
      <c r="D94" s="161"/>
      <c r="E94" s="161"/>
      <c r="F94" s="161"/>
      <c r="G94" s="161"/>
      <c r="H94" s="161"/>
      <c r="I94" s="161"/>
    </row>
    <row r="95" spans="2:9" ht="19.5" customHeight="1">
      <c r="B95" s="161"/>
      <c r="C95" s="161"/>
      <c r="D95" s="161"/>
      <c r="E95" s="161"/>
      <c r="F95" s="161"/>
      <c r="G95" s="161"/>
      <c r="H95" s="161"/>
      <c r="I95" s="161"/>
    </row>
    <row r="96" spans="2:9" ht="19.5" customHeight="1">
      <c r="B96" s="161"/>
      <c r="C96" s="161"/>
      <c r="D96" s="161"/>
      <c r="E96" s="161"/>
      <c r="F96" s="161"/>
      <c r="G96" s="161"/>
      <c r="H96" s="161"/>
      <c r="I96" s="161"/>
    </row>
    <row r="97" spans="2:9" ht="19.5" customHeight="1">
      <c r="B97" s="161"/>
      <c r="C97" s="161"/>
      <c r="D97" s="161"/>
      <c r="E97" s="161"/>
      <c r="F97" s="161"/>
      <c r="G97" s="161"/>
      <c r="H97" s="161"/>
      <c r="I97" s="161"/>
    </row>
    <row r="98" spans="2:9" ht="19.5" customHeight="1">
      <c r="B98" s="161"/>
      <c r="C98" s="161"/>
      <c r="D98" s="161"/>
      <c r="E98" s="161"/>
      <c r="F98" s="161"/>
      <c r="G98" s="161"/>
      <c r="H98" s="161"/>
      <c r="I98" s="161"/>
    </row>
    <row r="99" spans="2:9" ht="19.5" customHeight="1">
      <c r="B99" s="161"/>
      <c r="C99" s="161"/>
      <c r="D99" s="161"/>
      <c r="E99" s="161"/>
      <c r="F99" s="161"/>
      <c r="G99" s="161"/>
      <c r="H99" s="161"/>
      <c r="I99" s="161"/>
    </row>
    <row r="100" spans="2:9" ht="19.5" customHeight="1">
      <c r="B100" s="161"/>
      <c r="C100" s="161"/>
      <c r="D100" s="161"/>
      <c r="E100" s="161"/>
      <c r="F100" s="161"/>
      <c r="G100" s="161"/>
      <c r="H100" s="161"/>
      <c r="I100" s="161"/>
    </row>
    <row r="101" spans="2:9" ht="19.5" customHeight="1">
      <c r="B101" s="161"/>
      <c r="C101" s="161"/>
      <c r="D101" s="161"/>
      <c r="E101" s="161"/>
      <c r="F101" s="161"/>
      <c r="G101" s="161"/>
      <c r="H101" s="161"/>
      <c r="I101" s="161"/>
    </row>
    <row r="102" spans="2:9" ht="19.5" customHeight="1">
      <c r="B102" s="161"/>
      <c r="C102" s="161"/>
      <c r="D102" s="161"/>
      <c r="E102" s="161"/>
      <c r="F102" s="161"/>
      <c r="G102" s="161"/>
      <c r="H102" s="161"/>
      <c r="I102" s="161"/>
    </row>
    <row r="103" spans="2:9" ht="19.5" customHeight="1">
      <c r="B103" s="161"/>
      <c r="C103" s="161"/>
      <c r="D103" s="161"/>
      <c r="E103" s="161"/>
      <c r="F103" s="161"/>
      <c r="G103" s="161"/>
      <c r="H103" s="161"/>
      <c r="I103" s="161"/>
    </row>
    <row r="104" spans="2:9" ht="19.5" customHeight="1">
      <c r="B104" s="161"/>
      <c r="C104" s="161"/>
      <c r="D104" s="161"/>
      <c r="E104" s="161"/>
      <c r="F104" s="161"/>
      <c r="G104" s="161"/>
      <c r="H104" s="161"/>
      <c r="I104" s="161"/>
    </row>
    <row r="105" spans="2:9" ht="19.5" customHeight="1">
      <c r="B105" s="161"/>
      <c r="C105" s="161"/>
      <c r="D105" s="161"/>
      <c r="E105" s="161"/>
      <c r="F105" s="161"/>
      <c r="G105" s="161"/>
      <c r="H105" s="161"/>
      <c r="I105" s="161"/>
    </row>
    <row r="106" spans="2:9" ht="19.5" customHeight="1">
      <c r="B106" s="161"/>
      <c r="C106" s="161"/>
      <c r="D106" s="161"/>
      <c r="E106" s="161"/>
      <c r="F106" s="161"/>
      <c r="G106" s="161"/>
      <c r="H106" s="161"/>
      <c r="I106" s="161"/>
    </row>
    <row r="107" spans="2:9" ht="19.5" customHeight="1">
      <c r="B107" s="161"/>
      <c r="C107" s="161"/>
      <c r="D107" s="161"/>
      <c r="E107" s="161"/>
      <c r="F107" s="161"/>
      <c r="G107" s="161"/>
      <c r="H107" s="161"/>
      <c r="I107" s="161"/>
    </row>
    <row r="108" spans="2:9" ht="19.5" customHeight="1">
      <c r="B108" s="161"/>
      <c r="C108" s="161"/>
      <c r="D108" s="161"/>
      <c r="E108" s="161"/>
      <c r="F108" s="161"/>
      <c r="G108" s="161"/>
      <c r="H108" s="161"/>
      <c r="I108" s="161"/>
    </row>
    <row r="109" spans="2:9" ht="19.5" customHeight="1">
      <c r="B109" s="161"/>
      <c r="C109" s="161"/>
      <c r="D109" s="161"/>
      <c r="E109" s="161"/>
      <c r="F109" s="161"/>
      <c r="G109" s="161"/>
      <c r="H109" s="161"/>
      <c r="I109" s="161"/>
    </row>
    <row r="110" spans="2:9" ht="19.5" customHeight="1">
      <c r="B110" s="161"/>
      <c r="C110" s="161"/>
      <c r="D110" s="161"/>
      <c r="E110" s="161"/>
      <c r="F110" s="161"/>
      <c r="G110" s="161"/>
      <c r="H110" s="161"/>
      <c r="I110" s="161"/>
    </row>
    <row r="111" spans="2:9" ht="19.5" customHeight="1">
      <c r="B111" s="161"/>
      <c r="C111" s="161"/>
      <c r="D111" s="161"/>
      <c r="E111" s="161"/>
      <c r="F111" s="161"/>
      <c r="G111" s="161"/>
      <c r="H111" s="161"/>
      <c r="I111" s="161"/>
    </row>
    <row r="112" spans="2:9" ht="19.5" customHeight="1">
      <c r="B112" s="161"/>
      <c r="C112" s="161"/>
      <c r="D112" s="161"/>
      <c r="E112" s="161"/>
      <c r="F112" s="161"/>
      <c r="G112" s="161"/>
      <c r="H112" s="161"/>
      <c r="I112" s="161"/>
    </row>
    <row r="113" spans="2:9" ht="19.5" customHeight="1">
      <c r="B113" s="161"/>
      <c r="C113" s="161"/>
      <c r="D113" s="161"/>
      <c r="E113" s="161"/>
      <c r="F113" s="161"/>
      <c r="G113" s="161"/>
      <c r="H113" s="161"/>
      <c r="I113" s="161"/>
    </row>
    <row r="114" spans="2:9" ht="19.5" customHeight="1">
      <c r="B114" s="161"/>
      <c r="C114" s="161"/>
      <c r="D114" s="161"/>
      <c r="E114" s="161"/>
      <c r="F114" s="161"/>
      <c r="G114" s="161"/>
      <c r="H114" s="161"/>
      <c r="I114" s="161"/>
    </row>
    <row r="115" spans="2:9" ht="19.5" customHeight="1">
      <c r="B115" s="161"/>
      <c r="C115" s="161"/>
      <c r="D115" s="161"/>
      <c r="E115" s="161"/>
      <c r="F115" s="161"/>
      <c r="G115" s="161"/>
      <c r="H115" s="161"/>
      <c r="I115" s="161"/>
    </row>
    <row r="116" spans="2:9" ht="19.5" customHeight="1">
      <c r="B116" s="161"/>
      <c r="C116" s="161"/>
      <c r="D116" s="161"/>
      <c r="E116" s="161"/>
      <c r="F116" s="161"/>
      <c r="G116" s="161"/>
      <c r="H116" s="161"/>
      <c r="I116" s="161"/>
    </row>
    <row r="117" spans="2:9" ht="19.5" customHeight="1">
      <c r="B117" s="161"/>
      <c r="C117" s="161"/>
      <c r="D117" s="161"/>
      <c r="E117" s="161"/>
      <c r="F117" s="161"/>
      <c r="G117" s="161"/>
      <c r="H117" s="161"/>
      <c r="I117" s="161"/>
    </row>
    <row r="118" spans="2:9" ht="19.5" customHeight="1">
      <c r="B118" s="161"/>
      <c r="C118" s="161"/>
      <c r="D118" s="161"/>
      <c r="E118" s="161"/>
      <c r="F118" s="161"/>
      <c r="G118" s="161"/>
      <c r="H118" s="161"/>
      <c r="I118" s="161"/>
    </row>
    <row r="119" spans="2:9" ht="19.5" customHeight="1">
      <c r="B119" s="161"/>
      <c r="C119" s="161"/>
      <c r="D119" s="161"/>
      <c r="E119" s="161"/>
      <c r="F119" s="161"/>
      <c r="G119" s="161"/>
      <c r="H119" s="161"/>
      <c r="I119" s="161"/>
    </row>
    <row r="120" spans="2:9" ht="19.5" customHeight="1">
      <c r="B120" s="161"/>
      <c r="C120" s="161"/>
      <c r="D120" s="161"/>
      <c r="E120" s="161"/>
      <c r="F120" s="161"/>
      <c r="G120" s="161"/>
      <c r="H120" s="161"/>
      <c r="I120" s="161"/>
    </row>
    <row r="121" spans="2:9" ht="19.5" customHeight="1">
      <c r="B121" s="161"/>
      <c r="C121" s="161"/>
      <c r="D121" s="161"/>
      <c r="E121" s="161"/>
      <c r="F121" s="161"/>
      <c r="G121" s="161"/>
      <c r="H121" s="161"/>
      <c r="I121" s="161"/>
    </row>
  </sheetData>
  <sheetProtection algorithmName="SHA-512" hashValue="44n+8opCWAfls91L51O01RGPXfbRMm1f8u+//upTf/UekY6EzxbYZh9iZh9M74ujMfTSkJr1aYMOq3Qzs65qCg==" saltValue="c/lIsQHPwrBVVI2z9OrJqA==" spinCount="100000" sheet="1" objects="1" scenarios="1"/>
  <customSheetViews>
    <customSheetView guid="{0048CC1A-5574-4F72-829A-CCCEAA565538}" showPageBreaks="1" fitToPage="1" printArea="1" view="pageBreakPreview">
      <selection activeCell="E22" sqref="E22:F22"/>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E22" sqref="E22:F22"/>
      <pageMargins left="0.78740157480314965" right="0.78740157480314965" top="0.98425196850393704" bottom="0.98425196850393704" header="0.51181102362204722" footer="0.51181102362204722"/>
      <printOptions horizontalCentered="1"/>
      <headerFooter alignWithMargins="0"/>
    </customSheetView>
  </customSheetViews>
  <mergeCells count="44">
    <mergeCell ref="T9:T10"/>
    <mergeCell ref="L15:M15"/>
    <mergeCell ref="L16:M16"/>
    <mergeCell ref="N16:O16"/>
    <mergeCell ref="N15:O15"/>
    <mergeCell ref="L13:P13"/>
    <mergeCell ref="L14:P14"/>
    <mergeCell ref="Q61:Q63"/>
    <mergeCell ref="Q58:Q60"/>
    <mergeCell ref="Q45:Q57"/>
    <mergeCell ref="L43:N43"/>
    <mergeCell ref="K43:K45"/>
    <mergeCell ref="S34:U34"/>
    <mergeCell ref="Q34:R36"/>
    <mergeCell ref="Q37:R37"/>
    <mergeCell ref="Q38:R38"/>
    <mergeCell ref="Q39:R39"/>
    <mergeCell ref="Q40:R40"/>
    <mergeCell ref="Q41:R41"/>
    <mergeCell ref="Q42:R42"/>
    <mergeCell ref="Q43:R43"/>
    <mergeCell ref="Q44:R44"/>
    <mergeCell ref="D23:D24"/>
    <mergeCell ref="Q9:S9"/>
    <mergeCell ref="N9:P9"/>
    <mergeCell ref="L9:L10"/>
    <mergeCell ref="K9:K10"/>
    <mergeCell ref="K13:K15"/>
    <mergeCell ref="C23:C24"/>
    <mergeCell ref="A1:D1"/>
    <mergeCell ref="A2:D2"/>
    <mergeCell ref="A50:I50"/>
    <mergeCell ref="E41:F41"/>
    <mergeCell ref="A23:A24"/>
    <mergeCell ref="B23:B24"/>
    <mergeCell ref="A6:A7"/>
    <mergeCell ref="G6:I6"/>
    <mergeCell ref="F6:F7"/>
    <mergeCell ref="E6:E7"/>
    <mergeCell ref="D6:D7"/>
    <mergeCell ref="C6:C7"/>
    <mergeCell ref="B6:B7"/>
    <mergeCell ref="G23:H23"/>
    <mergeCell ref="E23:F23"/>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AC50"/>
  <sheetViews>
    <sheetView view="pageBreakPreview" topLeftCell="B1" zoomScaleNormal="85" zoomScaleSheetLayoutView="100" workbookViewId="0">
      <selection activeCell="AD14" sqref="AD14"/>
    </sheetView>
  </sheetViews>
  <sheetFormatPr defaultColWidth="9" defaultRowHeight="14.25" customHeight="1"/>
  <cols>
    <col min="1" max="1" width="2.58203125" style="2" customWidth="1"/>
    <col min="2" max="3" width="10.58203125" style="2" customWidth="1"/>
    <col min="4" max="4" width="14.58203125" style="1" customWidth="1"/>
    <col min="5" max="6" width="10.58203125" style="6" customWidth="1"/>
    <col min="7" max="7" width="10.58203125" style="1063" customWidth="1"/>
    <col min="8" max="9" width="10.58203125" style="2" customWidth="1"/>
    <col min="10" max="10" width="4.6640625" style="2" customWidth="1"/>
    <col min="11" max="29" width="7.33203125" style="2" hidden="1" customWidth="1"/>
    <col min="30" max="16384" width="9" style="2"/>
  </cols>
  <sheetData>
    <row r="1" spans="1:26" s="18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c r="Z1" s="1182"/>
    </row>
    <row r="2" spans="1:26"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c r="Z2" s="1182"/>
    </row>
    <row r="3" spans="1:26" ht="19.5" customHeight="1">
      <c r="A3" s="36" t="s">
        <v>3975</v>
      </c>
    </row>
    <row r="4" spans="1:26" ht="19.5" customHeight="1">
      <c r="A4" s="21" t="s">
        <v>2829</v>
      </c>
      <c r="B4" s="21"/>
      <c r="D4" s="2"/>
      <c r="I4" s="4" t="str">
        <f>N4</f>
        <v>（令和8年4月1日現在）</v>
      </c>
      <c r="K4" s="1188" t="s">
        <v>5396</v>
      </c>
      <c r="L4" s="1437"/>
      <c r="M4" s="1189" t="s">
        <v>4618</v>
      </c>
      <c r="N4" s="1525" t="str">
        <f>設定!$B$14</f>
        <v>（令和8年4月1日現在）</v>
      </c>
      <c r="P4" s="1189" t="s">
        <v>5287</v>
      </c>
      <c r="Q4" s="1525" t="str">
        <f>設定!$B$5&amp;設定!$C$5&amp;"年度"</f>
        <v>令和7年度</v>
      </c>
    </row>
    <row r="5" spans="1:26" ht="15" customHeight="1">
      <c r="A5" s="3658"/>
      <c r="B5" s="2894" t="s">
        <v>626</v>
      </c>
      <c r="C5" s="2894"/>
      <c r="D5" s="2894" t="s">
        <v>398</v>
      </c>
      <c r="E5" s="2980" t="s">
        <v>802</v>
      </c>
      <c r="F5" s="2894" t="s">
        <v>396</v>
      </c>
      <c r="G5" s="4266" t="s">
        <v>753</v>
      </c>
      <c r="H5" s="2980" t="s">
        <v>6846</v>
      </c>
      <c r="I5" s="371" t="s">
        <v>530</v>
      </c>
      <c r="K5" s="1405"/>
      <c r="L5" s="1192"/>
      <c r="M5" s="1189" t="s">
        <v>4619</v>
      </c>
      <c r="N5" s="1460" t="s">
        <v>8984</v>
      </c>
      <c r="O5" s="1755" t="str">
        <f>HYPERLINK("#", "統計表リンク")</f>
        <v>統計表リンク</v>
      </c>
    </row>
    <row r="6" spans="1:26" ht="25" customHeight="1">
      <c r="A6" s="3658"/>
      <c r="B6" s="2894"/>
      <c r="C6" s="2894"/>
      <c r="D6" s="2894"/>
      <c r="E6" s="2980"/>
      <c r="F6" s="2894"/>
      <c r="G6" s="4266"/>
      <c r="H6" s="2980"/>
      <c r="I6" s="1081" t="s">
        <v>7317</v>
      </c>
      <c r="N6" s="1460" t="s">
        <v>5566</v>
      </c>
      <c r="O6" s="1755" t="str">
        <f>HYPERLINK("#", "統計表リンク")</f>
        <v>統計表リンク</v>
      </c>
    </row>
    <row r="7" spans="1:26" ht="17.149999999999999" customHeight="1">
      <c r="A7" s="1071">
        <v>1</v>
      </c>
      <c r="B7" s="1080" t="s">
        <v>377</v>
      </c>
      <c r="C7" s="1079" t="s">
        <v>2795</v>
      </c>
      <c r="D7" s="1078" t="s">
        <v>2823</v>
      </c>
      <c r="E7" s="1077">
        <v>30439</v>
      </c>
      <c r="F7" s="1076" t="s">
        <v>2799</v>
      </c>
      <c r="G7" s="1075">
        <v>2437.1999999999998</v>
      </c>
      <c r="H7" s="1351">
        <v>200</v>
      </c>
      <c r="I7" s="1352">
        <v>994</v>
      </c>
      <c r="N7" s="1460"/>
      <c r="O7" s="1755"/>
    </row>
    <row r="8" spans="1:26" ht="17.149999999999999" customHeight="1">
      <c r="A8" s="1069">
        <v>2</v>
      </c>
      <c r="B8" s="50" t="s">
        <v>967</v>
      </c>
      <c r="C8" s="1067" t="s">
        <v>2795</v>
      </c>
      <c r="D8" s="1066" t="s">
        <v>2822</v>
      </c>
      <c r="E8" s="1073">
        <v>32051</v>
      </c>
      <c r="F8" s="53" t="s">
        <v>2821</v>
      </c>
      <c r="G8" s="1072">
        <v>1941.2</v>
      </c>
      <c r="H8" s="1215">
        <v>170</v>
      </c>
      <c r="I8" s="1353">
        <v>540</v>
      </c>
      <c r="N8" s="1460"/>
      <c r="O8" s="1755"/>
    </row>
    <row r="9" spans="1:26" ht="17.149999999999999" customHeight="1">
      <c r="A9" s="1069">
        <v>3</v>
      </c>
      <c r="B9" s="50" t="s">
        <v>1011</v>
      </c>
      <c r="C9" s="1067" t="s">
        <v>2795</v>
      </c>
      <c r="D9" s="1066" t="s">
        <v>2820</v>
      </c>
      <c r="E9" s="1073">
        <v>32174</v>
      </c>
      <c r="F9" s="53" t="s">
        <v>2819</v>
      </c>
      <c r="G9" s="1072">
        <v>2118.5300000000002</v>
      </c>
      <c r="H9" s="1215">
        <v>140</v>
      </c>
      <c r="I9" s="1353">
        <v>716</v>
      </c>
      <c r="N9" s="1460"/>
      <c r="O9" s="1755"/>
    </row>
    <row r="10" spans="1:26" ht="17.149999999999999" customHeight="1">
      <c r="A10" s="1069">
        <v>4</v>
      </c>
      <c r="B10" s="50" t="s">
        <v>1092</v>
      </c>
      <c r="C10" s="1067" t="s">
        <v>2795</v>
      </c>
      <c r="D10" s="1066" t="s">
        <v>2818</v>
      </c>
      <c r="E10" s="1073">
        <v>34250</v>
      </c>
      <c r="F10" s="53" t="s">
        <v>2817</v>
      </c>
      <c r="G10" s="1072">
        <v>1548.92</v>
      </c>
      <c r="H10" s="1215">
        <v>200</v>
      </c>
      <c r="I10" s="1353">
        <v>497</v>
      </c>
      <c r="N10" s="1460"/>
      <c r="O10" s="1755"/>
    </row>
    <row r="11" spans="1:26" ht="17.149999999999999" customHeight="1">
      <c r="A11" s="1069">
        <v>5</v>
      </c>
      <c r="B11" s="50" t="s">
        <v>995</v>
      </c>
      <c r="C11" s="1067" t="s">
        <v>2795</v>
      </c>
      <c r="D11" s="1066" t="s">
        <v>2816</v>
      </c>
      <c r="E11" s="1073">
        <v>34759</v>
      </c>
      <c r="F11" s="53" t="s">
        <v>2636</v>
      </c>
      <c r="G11" s="1072">
        <v>2306.7199999999998</v>
      </c>
      <c r="H11" s="1215">
        <v>154</v>
      </c>
      <c r="I11" s="1353">
        <v>692</v>
      </c>
      <c r="N11" s="1460"/>
      <c r="O11" s="1755"/>
    </row>
    <row r="12" spans="1:26" ht="17.149999999999999" customHeight="1">
      <c r="A12" s="1069">
        <v>6</v>
      </c>
      <c r="B12" s="50" t="s">
        <v>983</v>
      </c>
      <c r="C12" s="1067" t="s">
        <v>2795</v>
      </c>
      <c r="D12" s="1066" t="s">
        <v>2815</v>
      </c>
      <c r="E12" s="1073">
        <v>35217</v>
      </c>
      <c r="F12" s="53" t="s">
        <v>2814</v>
      </c>
      <c r="G12" s="1072">
        <v>1494.8</v>
      </c>
      <c r="H12" s="1215">
        <v>130</v>
      </c>
      <c r="I12" s="683">
        <v>1157</v>
      </c>
      <c r="N12" s="1460"/>
      <c r="O12" s="1755"/>
    </row>
    <row r="13" spans="1:26" ht="17.149999999999999" customHeight="1">
      <c r="A13" s="1069">
        <v>7</v>
      </c>
      <c r="B13" s="50" t="s">
        <v>2813</v>
      </c>
      <c r="C13" s="1067" t="s">
        <v>2795</v>
      </c>
      <c r="D13" s="1066" t="s">
        <v>2812</v>
      </c>
      <c r="E13" s="1073">
        <v>35480</v>
      </c>
      <c r="F13" s="53" t="s">
        <v>2811</v>
      </c>
      <c r="G13" s="1072">
        <v>1037.95</v>
      </c>
      <c r="H13" s="1215">
        <v>120</v>
      </c>
      <c r="I13" s="1353">
        <v>405</v>
      </c>
      <c r="N13" s="1460"/>
      <c r="O13" s="1755"/>
    </row>
    <row r="14" spans="1:26" ht="17.149999999999999" customHeight="1">
      <c r="A14" s="1069">
        <v>8</v>
      </c>
      <c r="B14" s="50" t="s">
        <v>2810</v>
      </c>
      <c r="C14" s="1067" t="s">
        <v>2795</v>
      </c>
      <c r="D14" s="1066" t="s">
        <v>2828</v>
      </c>
      <c r="E14" s="1073">
        <v>35514</v>
      </c>
      <c r="F14" s="53" t="s">
        <v>2808</v>
      </c>
      <c r="G14" s="1072">
        <v>1244.5999999999999</v>
      </c>
      <c r="H14" s="1215">
        <v>120</v>
      </c>
      <c r="I14" s="1353">
        <v>292</v>
      </c>
      <c r="N14" s="1460"/>
      <c r="O14" s="1755"/>
    </row>
    <row r="15" spans="1:26" ht="17.149999999999999" customHeight="1">
      <c r="A15" s="1069">
        <v>9</v>
      </c>
      <c r="B15" s="50" t="s">
        <v>1534</v>
      </c>
      <c r="C15" s="1067" t="s">
        <v>2795</v>
      </c>
      <c r="D15" s="1066" t="s">
        <v>2807</v>
      </c>
      <c r="E15" s="1073">
        <v>36251</v>
      </c>
      <c r="F15" s="53" t="s">
        <v>2435</v>
      </c>
      <c r="G15" s="1072">
        <v>1482.24</v>
      </c>
      <c r="H15" s="1215">
        <v>135</v>
      </c>
      <c r="I15" s="1353">
        <v>585</v>
      </c>
      <c r="N15" s="1460"/>
      <c r="O15" s="1755"/>
    </row>
    <row r="16" spans="1:26" ht="17.149999999999999" customHeight="1">
      <c r="A16" s="1069">
        <v>10</v>
      </c>
      <c r="B16" s="50" t="s">
        <v>2806</v>
      </c>
      <c r="C16" s="1067" t="s">
        <v>2795</v>
      </c>
      <c r="D16" s="1066" t="s">
        <v>2805</v>
      </c>
      <c r="E16" s="1073">
        <v>36982</v>
      </c>
      <c r="F16" s="53" t="s">
        <v>2804</v>
      </c>
      <c r="G16" s="1072">
        <v>1260.48</v>
      </c>
      <c r="H16" s="1215">
        <v>135</v>
      </c>
      <c r="I16" s="1353">
        <v>519</v>
      </c>
      <c r="N16" s="1460"/>
      <c r="O16" s="1755"/>
    </row>
    <row r="17" spans="1:17" ht="17.149999999999999" customHeight="1">
      <c r="A17" s="1074">
        <v>11</v>
      </c>
      <c r="B17" s="50" t="s">
        <v>2827</v>
      </c>
      <c r="C17" s="1067" t="s">
        <v>2795</v>
      </c>
      <c r="D17" s="1066" t="s">
        <v>2826</v>
      </c>
      <c r="E17" s="1073">
        <v>38169</v>
      </c>
      <c r="F17" s="53" t="s">
        <v>1263</v>
      </c>
      <c r="G17" s="1072">
        <v>1211.21</v>
      </c>
      <c r="H17" s="1215">
        <v>200</v>
      </c>
      <c r="I17" s="1353">
        <v>885</v>
      </c>
    </row>
    <row r="18" spans="1:17" ht="17.149999999999999" customHeight="1">
      <c r="A18" s="2" t="s">
        <v>7285</v>
      </c>
      <c r="I18" s="68" t="s">
        <v>517</v>
      </c>
    </row>
    <row r="19" spans="1:17" ht="17.149999999999999" customHeight="1">
      <c r="A19" s="2" t="s">
        <v>7286</v>
      </c>
    </row>
    <row r="20" spans="1:17" ht="17.149999999999999" customHeight="1">
      <c r="A20" s="2" t="s">
        <v>5494</v>
      </c>
    </row>
    <row r="21" spans="1:17" ht="17.149999999999999" customHeight="1">
      <c r="A21" s="2" t="s">
        <v>5495</v>
      </c>
    </row>
    <row r="22" spans="1:17" ht="17.149999999999999" customHeight="1">
      <c r="A22" s="2" t="s">
        <v>7287</v>
      </c>
    </row>
    <row r="23" spans="1:17" ht="17.149999999999999" customHeight="1">
      <c r="A23" s="2" t="str">
        <f>"注５：利用状況は"&amp;Q4&amp;"のもの。"</f>
        <v>注５：利用状況は令和7年度のもの。</v>
      </c>
      <c r="I23" s="68"/>
    </row>
    <row r="24" spans="1:17" ht="17.149999999999999" customHeight="1"/>
    <row r="25" spans="1:17" ht="19.5" customHeight="1">
      <c r="A25" s="21" t="s">
        <v>2825</v>
      </c>
      <c r="H25" s="4" t="str">
        <f>N25</f>
        <v>（令和8年4月1日現在）</v>
      </c>
      <c r="K25" s="1188" t="s">
        <v>5397</v>
      </c>
      <c r="L25" s="1437"/>
      <c r="M25" s="1189" t="s">
        <v>4618</v>
      </c>
      <c r="N25" s="1525" t="str">
        <f>設定!$B$14</f>
        <v>（令和8年4月1日現在）</v>
      </c>
      <c r="P25" s="1189" t="s">
        <v>5287</v>
      </c>
      <c r="Q25" s="1525" t="str">
        <f>設定!$B$5&amp;設定!$C$5&amp;"年度"</f>
        <v>令和7年度</v>
      </c>
    </row>
    <row r="26" spans="1:17" ht="15" customHeight="1">
      <c r="A26" s="3659"/>
      <c r="B26" s="2894" t="s">
        <v>626</v>
      </c>
      <c r="C26" s="2894"/>
      <c r="D26" s="2894" t="s">
        <v>398</v>
      </c>
      <c r="E26" s="2980" t="s">
        <v>802</v>
      </c>
      <c r="F26" s="2894" t="s">
        <v>396</v>
      </c>
      <c r="G26" s="4266" t="s">
        <v>753</v>
      </c>
      <c r="H26" s="371" t="s">
        <v>530</v>
      </c>
      <c r="K26" s="1405"/>
      <c r="L26" s="1192"/>
      <c r="M26" s="1189" t="s">
        <v>4619</v>
      </c>
      <c r="N26" s="1460" t="s">
        <v>5518</v>
      </c>
      <c r="O26" s="1755" t="str">
        <f>HYPERLINK("#", "統計表リンク")</f>
        <v>統計表リンク</v>
      </c>
    </row>
    <row r="27" spans="1:17" ht="30.75" customHeight="1">
      <c r="A27" s="3659"/>
      <c r="B27" s="2894"/>
      <c r="C27" s="2894"/>
      <c r="D27" s="2894"/>
      <c r="E27" s="2980"/>
      <c r="F27" s="2894"/>
      <c r="G27" s="4266"/>
      <c r="H27" s="370" t="s">
        <v>2824</v>
      </c>
      <c r="N27" s="1460" t="s">
        <v>5567</v>
      </c>
      <c r="O27" s="1755" t="str">
        <f>HYPERLINK("#", "統計表リンク")</f>
        <v>統計表リンク</v>
      </c>
    </row>
    <row r="28" spans="1:17" ht="17.149999999999999" customHeight="1" thickBot="1">
      <c r="A28" s="1071">
        <v>1</v>
      </c>
      <c r="B28" s="1070" t="s">
        <v>377</v>
      </c>
      <c r="C28" s="1067" t="s">
        <v>2795</v>
      </c>
      <c r="D28" s="1066" t="s">
        <v>2823</v>
      </c>
      <c r="E28" s="1065" t="s">
        <v>8995</v>
      </c>
      <c r="F28" s="53" t="s">
        <v>389</v>
      </c>
      <c r="G28" s="130">
        <v>421.6</v>
      </c>
      <c r="H28" s="1064">
        <f>N31</f>
        <v>52.2</v>
      </c>
    </row>
    <row r="29" spans="1:17" ht="17.149999999999999" customHeight="1" thickTop="1">
      <c r="A29" s="1069">
        <v>2</v>
      </c>
      <c r="B29" s="1068" t="s">
        <v>967</v>
      </c>
      <c r="C29" s="1067" t="s">
        <v>2795</v>
      </c>
      <c r="D29" s="1066" t="s">
        <v>2822</v>
      </c>
      <c r="E29" s="1065" t="s">
        <v>8995</v>
      </c>
      <c r="F29" s="53" t="s">
        <v>8985</v>
      </c>
      <c r="G29" s="130">
        <v>662.76</v>
      </c>
      <c r="H29" s="1064">
        <f>N35</f>
        <v>54.33</v>
      </c>
      <c r="K29" s="4273" t="s">
        <v>507</v>
      </c>
      <c r="L29" s="4275" t="s">
        <v>7583</v>
      </c>
      <c r="M29" s="4276"/>
      <c r="N29" s="4276"/>
    </row>
    <row r="30" spans="1:17" ht="17.149999999999999" customHeight="1">
      <c r="A30" s="1069">
        <v>3</v>
      </c>
      <c r="B30" s="1068" t="s">
        <v>1011</v>
      </c>
      <c r="C30" s="1067" t="s">
        <v>2795</v>
      </c>
      <c r="D30" s="1066" t="s">
        <v>2820</v>
      </c>
      <c r="E30" s="1065" t="s">
        <v>8995</v>
      </c>
      <c r="F30" s="53" t="s">
        <v>8986</v>
      </c>
      <c r="G30" s="130">
        <v>744.82</v>
      </c>
      <c r="H30" s="1064">
        <f>Q35</f>
        <v>93.99</v>
      </c>
      <c r="K30" s="4274"/>
      <c r="L30" s="2355" t="s">
        <v>1288</v>
      </c>
      <c r="M30" s="2355" t="s">
        <v>436</v>
      </c>
      <c r="N30" s="2356" t="s">
        <v>7584</v>
      </c>
    </row>
    <row r="31" spans="1:17" ht="17.149999999999999" customHeight="1">
      <c r="A31" s="1069">
        <v>4</v>
      </c>
      <c r="B31" s="1068" t="s">
        <v>1092</v>
      </c>
      <c r="C31" s="1067" t="s">
        <v>2795</v>
      </c>
      <c r="D31" s="1066" t="s">
        <v>2818</v>
      </c>
      <c r="E31" s="1065" t="s">
        <v>8995</v>
      </c>
      <c r="F31" s="53" t="s">
        <v>8987</v>
      </c>
      <c r="G31" s="130">
        <v>565.85</v>
      </c>
      <c r="H31" s="1064">
        <f>T35</f>
        <v>56.16</v>
      </c>
      <c r="K31" s="2360" t="s">
        <v>7603</v>
      </c>
      <c r="L31" s="2357">
        <v>2179</v>
      </c>
      <c r="M31" s="2357">
        <v>18551</v>
      </c>
      <c r="N31" s="2368">
        <v>52.2</v>
      </c>
    </row>
    <row r="32" spans="1:17" ht="17.149999999999999" customHeight="1" thickBot="1">
      <c r="A32" s="1069">
        <v>5</v>
      </c>
      <c r="B32" s="1068" t="s">
        <v>995</v>
      </c>
      <c r="C32" s="1067" t="s">
        <v>2795</v>
      </c>
      <c r="D32" s="1066" t="s">
        <v>2816</v>
      </c>
      <c r="E32" s="1065" t="s">
        <v>8995</v>
      </c>
      <c r="F32" s="53" t="s">
        <v>4407</v>
      </c>
      <c r="G32" s="130">
        <v>556.14</v>
      </c>
      <c r="H32" s="1064">
        <f>W35</f>
        <v>93.2</v>
      </c>
    </row>
    <row r="33" spans="1:29" ht="17.149999999999999" customHeight="1" thickTop="1">
      <c r="A33" s="1069">
        <v>6</v>
      </c>
      <c r="B33" s="1068" t="s">
        <v>983</v>
      </c>
      <c r="C33" s="1067" t="s">
        <v>2795</v>
      </c>
      <c r="D33" s="1066" t="s">
        <v>2815</v>
      </c>
      <c r="E33" s="1065" t="s">
        <v>8995</v>
      </c>
      <c r="F33" s="53" t="s">
        <v>8988</v>
      </c>
      <c r="G33" s="130">
        <v>378.57</v>
      </c>
      <c r="H33" s="1064">
        <f>Z35</f>
        <v>145.21</v>
      </c>
      <c r="K33" s="4273" t="s">
        <v>507</v>
      </c>
      <c r="L33" s="4269" t="s">
        <v>7585</v>
      </c>
      <c r="M33" s="4270"/>
      <c r="N33" s="4272"/>
      <c r="O33" s="4269" t="s">
        <v>7586</v>
      </c>
      <c r="P33" s="4270"/>
      <c r="Q33" s="4272"/>
      <c r="R33" s="4269" t="s">
        <v>7587</v>
      </c>
      <c r="S33" s="4270"/>
      <c r="T33" s="4271"/>
      <c r="U33" s="4269" t="s">
        <v>7588</v>
      </c>
      <c r="V33" s="4270"/>
      <c r="W33" s="4271"/>
      <c r="X33" s="4267" t="s">
        <v>7589</v>
      </c>
      <c r="Y33" s="4267"/>
      <c r="Z33" s="4278"/>
      <c r="AA33" s="4267" t="s">
        <v>7590</v>
      </c>
      <c r="AB33" s="4267"/>
      <c r="AC33" s="4278"/>
    </row>
    <row r="34" spans="1:29" ht="17.149999999999999" customHeight="1">
      <c r="A34" s="1069">
        <v>7</v>
      </c>
      <c r="B34" s="1068" t="s">
        <v>2813</v>
      </c>
      <c r="C34" s="1067" t="s">
        <v>2795</v>
      </c>
      <c r="D34" s="1066" t="s">
        <v>2812</v>
      </c>
      <c r="E34" s="1065" t="s">
        <v>8995</v>
      </c>
      <c r="F34" s="53" t="s">
        <v>8989</v>
      </c>
      <c r="G34" s="130">
        <v>388.17</v>
      </c>
      <c r="H34" s="1064">
        <f>AC35</f>
        <v>60.39</v>
      </c>
      <c r="K34" s="4274"/>
      <c r="L34" s="2355" t="s">
        <v>1288</v>
      </c>
      <c r="M34" s="2355" t="s">
        <v>436</v>
      </c>
      <c r="N34" s="2359" t="s">
        <v>7584</v>
      </c>
      <c r="O34" s="2355" t="s">
        <v>1288</v>
      </c>
      <c r="P34" s="2355" t="s">
        <v>436</v>
      </c>
      <c r="Q34" s="2359" t="s">
        <v>7584</v>
      </c>
      <c r="R34" s="2355" t="s">
        <v>1288</v>
      </c>
      <c r="S34" s="2355" t="s">
        <v>436</v>
      </c>
      <c r="T34" s="2359" t="s">
        <v>7584</v>
      </c>
      <c r="U34" s="2355" t="s">
        <v>1288</v>
      </c>
      <c r="V34" s="2355" t="s">
        <v>436</v>
      </c>
      <c r="W34" s="2359" t="s">
        <v>7584</v>
      </c>
      <c r="X34" s="2355" t="s">
        <v>1288</v>
      </c>
      <c r="Y34" s="2355" t="s">
        <v>436</v>
      </c>
      <c r="Z34" s="2356" t="s">
        <v>7584</v>
      </c>
      <c r="AA34" s="2355" t="s">
        <v>1288</v>
      </c>
      <c r="AB34" s="2355" t="s">
        <v>436</v>
      </c>
      <c r="AC34" s="2356" t="s">
        <v>7584</v>
      </c>
    </row>
    <row r="35" spans="1:29" ht="17.149999999999999" customHeight="1">
      <c r="A35" s="1069">
        <v>8</v>
      </c>
      <c r="B35" s="1068" t="s">
        <v>2810</v>
      </c>
      <c r="C35" s="1067" t="s">
        <v>2795</v>
      </c>
      <c r="D35" s="1066" t="s">
        <v>2809</v>
      </c>
      <c r="E35" s="1065" t="s">
        <v>8995</v>
      </c>
      <c r="F35" s="53" t="s">
        <v>8990</v>
      </c>
      <c r="G35" s="130">
        <v>396</v>
      </c>
      <c r="H35" s="1064">
        <f>N39</f>
        <v>57.6</v>
      </c>
      <c r="K35" s="2360" t="s">
        <v>7603</v>
      </c>
      <c r="L35" s="2357">
        <v>3189</v>
      </c>
      <c r="M35" s="2357">
        <v>18491</v>
      </c>
      <c r="N35" s="2368">
        <v>54.33</v>
      </c>
      <c r="O35" s="2357">
        <v>5628</v>
      </c>
      <c r="P35" s="2357">
        <v>33604</v>
      </c>
      <c r="Q35" s="2368">
        <v>93.99</v>
      </c>
      <c r="R35" s="2357">
        <v>4004</v>
      </c>
      <c r="S35" s="2357">
        <v>19994</v>
      </c>
      <c r="T35" s="2368">
        <v>56.16</v>
      </c>
      <c r="U35" s="2357">
        <v>3812</v>
      </c>
      <c r="V35" s="2357">
        <v>29548</v>
      </c>
      <c r="W35" s="2368">
        <v>93.2</v>
      </c>
      <c r="X35" s="2357">
        <v>7295</v>
      </c>
      <c r="Y35" s="2357">
        <v>50391</v>
      </c>
      <c r="Z35" s="2368">
        <v>145.21</v>
      </c>
      <c r="AA35" s="2357">
        <v>3555</v>
      </c>
      <c r="AB35" s="2357">
        <v>21561</v>
      </c>
      <c r="AC35" s="2368">
        <v>60.39</v>
      </c>
    </row>
    <row r="36" spans="1:29" ht="17.149999999999999" customHeight="1" thickBot="1">
      <c r="A36" s="1069">
        <v>9</v>
      </c>
      <c r="B36" s="1068" t="s">
        <v>1534</v>
      </c>
      <c r="C36" s="1067" t="s">
        <v>2795</v>
      </c>
      <c r="D36" s="1066" t="s">
        <v>2807</v>
      </c>
      <c r="E36" s="1065" t="s">
        <v>8995</v>
      </c>
      <c r="F36" s="53" t="s">
        <v>613</v>
      </c>
      <c r="G36" s="130">
        <v>1031.6199999999999</v>
      </c>
      <c r="H36" s="1064">
        <f>Q39</f>
        <v>98.69</v>
      </c>
      <c r="K36" s="2361"/>
      <c r="L36" s="2362"/>
      <c r="M36" s="2362"/>
      <c r="N36" s="2363"/>
      <c r="O36" s="2364"/>
      <c r="P36" s="2364"/>
      <c r="Q36" s="2365"/>
      <c r="R36" s="2364"/>
      <c r="S36" s="2364"/>
      <c r="T36" s="2365"/>
      <c r="U36" s="2362"/>
      <c r="V36" s="2362"/>
      <c r="W36" s="2363"/>
      <c r="X36" s="2362"/>
      <c r="Y36" s="2362"/>
      <c r="Z36" s="2363"/>
      <c r="AA36" s="2366"/>
      <c r="AB36" s="2366"/>
      <c r="AC36" s="2367"/>
    </row>
    <row r="37" spans="1:29" ht="17.149999999999999" customHeight="1" thickTop="1">
      <c r="A37" s="1069">
        <v>10</v>
      </c>
      <c r="B37" s="1068" t="s">
        <v>2806</v>
      </c>
      <c r="C37" s="1067" t="s">
        <v>2795</v>
      </c>
      <c r="D37" s="1066" t="s">
        <v>2805</v>
      </c>
      <c r="E37" s="1065" t="s">
        <v>2466</v>
      </c>
      <c r="F37" s="53" t="s">
        <v>8991</v>
      </c>
      <c r="G37" s="130">
        <v>1014.32</v>
      </c>
      <c r="H37" s="1064">
        <f>T39</f>
        <v>91.6</v>
      </c>
      <c r="K37" s="4273" t="s">
        <v>507</v>
      </c>
      <c r="L37" s="4267" t="s">
        <v>7591</v>
      </c>
      <c r="M37" s="4267"/>
      <c r="N37" s="4268"/>
      <c r="O37" s="4268" t="s">
        <v>7592</v>
      </c>
      <c r="P37" s="4268"/>
      <c r="Q37" s="4268"/>
      <c r="R37" s="4279" t="s">
        <v>7593</v>
      </c>
      <c r="S37" s="4279"/>
      <c r="T37" s="4279"/>
      <c r="U37" s="4267" t="s">
        <v>7594</v>
      </c>
      <c r="V37" s="4267"/>
      <c r="W37" s="4268"/>
      <c r="X37" s="4269" t="s">
        <v>7595</v>
      </c>
      <c r="Y37" s="4270"/>
      <c r="Z37" s="4271"/>
      <c r="AA37" s="4269" t="s">
        <v>7596</v>
      </c>
      <c r="AB37" s="4270"/>
      <c r="AC37" s="4272"/>
    </row>
    <row r="38" spans="1:29" ht="17.149999999999999" customHeight="1">
      <c r="A38" s="1069">
        <v>11</v>
      </c>
      <c r="B38" s="1068" t="s">
        <v>378</v>
      </c>
      <c r="C38" s="1067" t="s">
        <v>2795</v>
      </c>
      <c r="D38" s="1066" t="s">
        <v>8996</v>
      </c>
      <c r="E38" s="1065" t="s">
        <v>2466</v>
      </c>
      <c r="F38" s="53" t="s">
        <v>1073</v>
      </c>
      <c r="G38" s="130">
        <v>893.55</v>
      </c>
      <c r="H38" s="1064">
        <f>W39</f>
        <v>115.03</v>
      </c>
      <c r="K38" s="4274"/>
      <c r="L38" s="2355" t="s">
        <v>1288</v>
      </c>
      <c r="M38" s="2355" t="s">
        <v>436</v>
      </c>
      <c r="N38" s="2359" t="s">
        <v>7584</v>
      </c>
      <c r="O38" s="2355" t="s">
        <v>1288</v>
      </c>
      <c r="P38" s="2355" t="s">
        <v>436</v>
      </c>
      <c r="Q38" s="2359" t="s">
        <v>7584</v>
      </c>
      <c r="R38" s="2355" t="s">
        <v>1288</v>
      </c>
      <c r="S38" s="2355" t="s">
        <v>436</v>
      </c>
      <c r="T38" s="2359" t="s">
        <v>7584</v>
      </c>
      <c r="U38" s="2355" t="s">
        <v>1288</v>
      </c>
      <c r="V38" s="2355" t="s">
        <v>436</v>
      </c>
      <c r="W38" s="2359" t="s">
        <v>7584</v>
      </c>
      <c r="X38" s="2355" t="s">
        <v>1288</v>
      </c>
      <c r="Y38" s="2355" t="s">
        <v>436</v>
      </c>
      <c r="Z38" s="2359" t="s">
        <v>7584</v>
      </c>
      <c r="AA38" s="2355" t="s">
        <v>1288</v>
      </c>
      <c r="AB38" s="2355" t="s">
        <v>436</v>
      </c>
      <c r="AC38" s="2356" t="s">
        <v>7584</v>
      </c>
    </row>
    <row r="39" spans="1:29" ht="17.149999999999999" customHeight="1">
      <c r="A39" s="1069">
        <v>12</v>
      </c>
      <c r="B39" s="1068" t="s">
        <v>1031</v>
      </c>
      <c r="C39" s="1067" t="s">
        <v>2795</v>
      </c>
      <c r="D39" s="1066" t="s">
        <v>2803</v>
      </c>
      <c r="E39" s="1065" t="s">
        <v>2466</v>
      </c>
      <c r="F39" s="53" t="s">
        <v>8992</v>
      </c>
      <c r="G39" s="130">
        <v>286.36</v>
      </c>
      <c r="H39" s="1064">
        <f>Z39</f>
        <v>42.198324</v>
      </c>
      <c r="K39" s="2360" t="s">
        <v>7603</v>
      </c>
      <c r="L39" s="2357">
        <v>1558</v>
      </c>
      <c r="M39" s="2357">
        <v>11882</v>
      </c>
      <c r="N39" s="2368">
        <v>57.6</v>
      </c>
      <c r="O39" s="2357">
        <v>5662</v>
      </c>
      <c r="P39" s="2357">
        <v>35035</v>
      </c>
      <c r="Q39" s="2368">
        <v>98.69</v>
      </c>
      <c r="R39" s="2357">
        <v>4865</v>
      </c>
      <c r="S39" s="2357">
        <v>32897</v>
      </c>
      <c r="T39" s="2368">
        <v>91.6</v>
      </c>
      <c r="U39" s="2357">
        <v>4034</v>
      </c>
      <c r="V39" s="2357">
        <v>40629</v>
      </c>
      <c r="W39" s="2368">
        <v>115.03</v>
      </c>
      <c r="X39" s="2357">
        <v>1625</v>
      </c>
      <c r="Y39" s="2357">
        <v>15107</v>
      </c>
      <c r="Z39" s="2368">
        <v>42.198324</v>
      </c>
      <c r="AA39" s="2357">
        <v>4724</v>
      </c>
      <c r="AB39" s="2357">
        <v>35254</v>
      </c>
      <c r="AC39" s="2368">
        <v>99.08</v>
      </c>
    </row>
    <row r="40" spans="1:29" ht="17.149999999999999" customHeight="1" thickBot="1">
      <c r="A40" s="1069">
        <v>13</v>
      </c>
      <c r="B40" s="1068" t="s">
        <v>2488</v>
      </c>
      <c r="C40" s="1067" t="s">
        <v>2795</v>
      </c>
      <c r="D40" s="1066" t="s">
        <v>8997</v>
      </c>
      <c r="E40" s="1065" t="s">
        <v>2466</v>
      </c>
      <c r="F40" s="53" t="s">
        <v>4365</v>
      </c>
      <c r="G40" s="130">
        <v>1011.12</v>
      </c>
      <c r="H40" s="1064">
        <f>AC39</f>
        <v>99.08</v>
      </c>
      <c r="K40" s="2361"/>
      <c r="L40" s="2362"/>
      <c r="M40" s="2362"/>
      <c r="N40" s="2363"/>
      <c r="O40" s="2362"/>
      <c r="P40" s="2362"/>
      <c r="Q40" s="2363"/>
      <c r="R40" s="2362"/>
      <c r="S40" s="2362"/>
      <c r="T40" s="2363"/>
      <c r="U40" s="2362"/>
      <c r="V40" s="2362"/>
      <c r="W40" s="2363"/>
      <c r="X40" s="2362"/>
      <c r="Y40" s="2362"/>
      <c r="Z40" s="2363"/>
      <c r="AA40" s="2362"/>
      <c r="AB40" s="2362"/>
      <c r="AC40" s="2363"/>
    </row>
    <row r="41" spans="1:29" ht="17.149999999999999" customHeight="1" thickTop="1">
      <c r="A41" s="1069">
        <v>14</v>
      </c>
      <c r="B41" s="1068" t="s">
        <v>1537</v>
      </c>
      <c r="C41" s="1067" t="s">
        <v>2795</v>
      </c>
      <c r="D41" s="1066" t="s">
        <v>2802</v>
      </c>
      <c r="E41" s="1065" t="s">
        <v>2466</v>
      </c>
      <c r="F41" s="53" t="s">
        <v>8993</v>
      </c>
      <c r="G41" s="130">
        <v>254.8</v>
      </c>
      <c r="H41" s="1064">
        <f>N43</f>
        <v>30.27</v>
      </c>
      <c r="K41" s="4273" t="s">
        <v>507</v>
      </c>
      <c r="L41" s="4269" t="s">
        <v>7597</v>
      </c>
      <c r="M41" s="4270"/>
      <c r="N41" s="4271"/>
      <c r="O41" s="4267" t="s">
        <v>7598</v>
      </c>
      <c r="P41" s="4277"/>
      <c r="Q41" s="4278"/>
      <c r="R41" s="4267" t="s">
        <v>7599</v>
      </c>
      <c r="S41" s="4277"/>
      <c r="T41" s="4278"/>
      <c r="U41" s="4269" t="s">
        <v>7600</v>
      </c>
      <c r="V41" s="4270"/>
      <c r="W41" s="4272"/>
      <c r="X41" s="4269" t="s">
        <v>7601</v>
      </c>
      <c r="Y41" s="4270"/>
      <c r="Z41" s="4271"/>
      <c r="AA41" s="4269" t="s">
        <v>7602</v>
      </c>
      <c r="AB41" s="4270"/>
      <c r="AC41" s="4272"/>
    </row>
    <row r="42" spans="1:29" ht="17.149999999999999" customHeight="1">
      <c r="A42" s="1069">
        <v>15</v>
      </c>
      <c r="B42" s="1068" t="s">
        <v>2480</v>
      </c>
      <c r="C42" s="1067" t="s">
        <v>2795</v>
      </c>
      <c r="D42" s="1066" t="s">
        <v>2801</v>
      </c>
      <c r="E42" s="1065" t="s">
        <v>2466</v>
      </c>
      <c r="F42" s="53" t="s">
        <v>2519</v>
      </c>
      <c r="G42" s="130">
        <v>232.92</v>
      </c>
      <c r="H42" s="1064">
        <f>Q43</f>
        <v>23.43</v>
      </c>
      <c r="K42" s="4274"/>
      <c r="L42" s="2355" t="s">
        <v>1288</v>
      </c>
      <c r="M42" s="2355" t="s">
        <v>436</v>
      </c>
      <c r="N42" s="2359" t="s">
        <v>7584</v>
      </c>
      <c r="O42" s="2355" t="s">
        <v>1288</v>
      </c>
      <c r="P42" s="2355" t="s">
        <v>436</v>
      </c>
      <c r="Q42" s="2359" t="s">
        <v>7584</v>
      </c>
      <c r="R42" s="2355" t="s">
        <v>1288</v>
      </c>
      <c r="S42" s="2355" t="s">
        <v>436</v>
      </c>
      <c r="T42" s="2359" t="s">
        <v>7584</v>
      </c>
      <c r="U42" s="2355" t="s">
        <v>1288</v>
      </c>
      <c r="V42" s="2355" t="s">
        <v>436</v>
      </c>
      <c r="W42" s="2359" t="s">
        <v>7584</v>
      </c>
      <c r="X42" s="2355" t="s">
        <v>1288</v>
      </c>
      <c r="Y42" s="2355" t="s">
        <v>436</v>
      </c>
      <c r="Z42" s="2359" t="s">
        <v>7584</v>
      </c>
      <c r="AA42" s="2355" t="s">
        <v>1288</v>
      </c>
      <c r="AB42" s="2355" t="s">
        <v>436</v>
      </c>
      <c r="AC42" s="2356" t="s">
        <v>7584</v>
      </c>
    </row>
    <row r="43" spans="1:29" ht="17.149999999999999" customHeight="1">
      <c r="A43" s="1069">
        <v>16</v>
      </c>
      <c r="B43" s="1068" t="s">
        <v>2308</v>
      </c>
      <c r="C43" s="1067" t="s">
        <v>2795</v>
      </c>
      <c r="D43" s="1066" t="s">
        <v>2800</v>
      </c>
      <c r="E43" s="1065" t="s">
        <v>2466</v>
      </c>
      <c r="F43" s="53" t="s">
        <v>389</v>
      </c>
      <c r="G43" s="130">
        <v>251.6</v>
      </c>
      <c r="H43" s="1064">
        <f>T43</f>
        <v>24.55</v>
      </c>
      <c r="K43" s="2360" t="s">
        <v>7603</v>
      </c>
      <c r="L43" s="2357">
        <v>1245</v>
      </c>
      <c r="M43" s="2357">
        <v>10597</v>
      </c>
      <c r="N43" s="2368">
        <v>30.27</v>
      </c>
      <c r="O43" s="2357">
        <v>1070</v>
      </c>
      <c r="P43" s="2357">
        <v>8412</v>
      </c>
      <c r="Q43" s="2368">
        <v>23.43</v>
      </c>
      <c r="R43" s="2357">
        <v>1380</v>
      </c>
      <c r="S43" s="2357">
        <v>8779</v>
      </c>
      <c r="T43" s="2368">
        <v>24.55</v>
      </c>
      <c r="U43" s="2357">
        <v>1465</v>
      </c>
      <c r="V43" s="2357">
        <v>11422</v>
      </c>
      <c r="W43" s="2368">
        <v>31.86</v>
      </c>
      <c r="X43" s="2357">
        <v>953</v>
      </c>
      <c r="Y43" s="2357">
        <v>10901</v>
      </c>
      <c r="Z43" s="2368">
        <v>33.28</v>
      </c>
      <c r="AA43" s="2357">
        <v>1294</v>
      </c>
      <c r="AB43" s="2357">
        <v>9678</v>
      </c>
      <c r="AC43" s="2368">
        <v>26.95</v>
      </c>
    </row>
    <row r="44" spans="1:29" ht="17.149999999999999" customHeight="1">
      <c r="A44" s="1069">
        <v>17</v>
      </c>
      <c r="B44" s="1068" t="s">
        <v>2798</v>
      </c>
      <c r="C44" s="1067" t="s">
        <v>2795</v>
      </c>
      <c r="D44" s="1066" t="s">
        <v>2797</v>
      </c>
      <c r="E44" s="1065" t="s">
        <v>2466</v>
      </c>
      <c r="F44" s="53" t="s">
        <v>8994</v>
      </c>
      <c r="G44" s="130">
        <v>250</v>
      </c>
      <c r="H44" s="1064">
        <f>W43</f>
        <v>31.86</v>
      </c>
    </row>
    <row r="45" spans="1:29" ht="17.149999999999999" customHeight="1">
      <c r="A45" s="1069">
        <v>18</v>
      </c>
      <c r="B45" s="1068" t="s">
        <v>2486</v>
      </c>
      <c r="C45" s="1067" t="s">
        <v>2795</v>
      </c>
      <c r="D45" s="1066" t="s">
        <v>2796</v>
      </c>
      <c r="E45" s="1065" t="s">
        <v>2466</v>
      </c>
      <c r="F45" s="53" t="s">
        <v>2532</v>
      </c>
      <c r="G45" s="130">
        <v>246.5</v>
      </c>
      <c r="H45" s="1064">
        <f>Z43</f>
        <v>33.28</v>
      </c>
    </row>
    <row r="46" spans="1:29" ht="17.149999999999999" customHeight="1">
      <c r="A46" s="1069">
        <v>19</v>
      </c>
      <c r="B46" s="1068" t="s">
        <v>1015</v>
      </c>
      <c r="C46" s="1067" t="s">
        <v>2795</v>
      </c>
      <c r="D46" s="1066" t="s">
        <v>2794</v>
      </c>
      <c r="E46" s="1065" t="s">
        <v>2466</v>
      </c>
      <c r="F46" s="53" t="s">
        <v>2532</v>
      </c>
      <c r="G46" s="130">
        <v>262.51</v>
      </c>
      <c r="H46" s="1064">
        <f>AC43</f>
        <v>26.95</v>
      </c>
    </row>
    <row r="47" spans="1:29" ht="17.149999999999999" customHeight="1">
      <c r="A47" s="2" t="s">
        <v>6980</v>
      </c>
      <c r="D47" s="2"/>
      <c r="E47" s="2"/>
      <c r="F47" s="2"/>
      <c r="G47" s="2"/>
      <c r="H47" s="68" t="s">
        <v>517</v>
      </c>
    </row>
    <row r="48" spans="1:29" ht="17.149999999999999" customHeight="1">
      <c r="A48" s="2" t="s">
        <v>6778</v>
      </c>
      <c r="D48" s="2"/>
      <c r="E48" s="2"/>
      <c r="F48" s="2"/>
      <c r="G48" s="2"/>
    </row>
    <row r="49" spans="1:9" ht="17.149999999999999" customHeight="1">
      <c r="A49" s="2" t="str">
        <f>"注３：利用状況は"&amp;Q25&amp;"のもの。"</f>
        <v>注３：利用状況は令和7年度のもの。</v>
      </c>
      <c r="H49" s="68"/>
      <c r="I49" s="68"/>
    </row>
    <row r="50" spans="1:9" ht="14.25" customHeight="1">
      <c r="A50" s="63"/>
    </row>
  </sheetData>
  <sheetProtection algorithmName="SHA-512" hashValue="qBvrUWgKKgQaZQR4MJfdZGlK1oAqiS0zVBv8SCo6hnW0xZOoj1RbnrzCDm5QrOYFBN/RFlNP59hRQ1hAqJOCfA==" saltValue="RA7XGhJOa47JR6C9WYPxYQ==" spinCount="100000" sheet="1" objects="1" scenarios="1"/>
  <customSheetViews>
    <customSheetView guid="{0048CC1A-5574-4F72-829A-CCCEAA565538}" showPageBreaks="1" fitToPage="1" printArea="1" view="pageBreakPreview">
      <selection activeCell="I7" sqref="I7"/>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fitToPage="1" printArea="1" view="pageBreakPreview">
      <selection activeCell="I7" sqref="I7"/>
      <pageMargins left="0.78740157480314965" right="0.78740157480314965" top="0.98425196850393704" bottom="0.98425196850393704" header="0.51181102362204722" footer="0.51181102362204722"/>
      <printOptions horizontalCentered="1"/>
      <headerFooter alignWithMargins="0"/>
    </customSheetView>
  </customSheetViews>
  <mergeCells count="38">
    <mergeCell ref="X41:Z41"/>
    <mergeCell ref="AA41:AC41"/>
    <mergeCell ref="L29:N29"/>
    <mergeCell ref="K29:K30"/>
    <mergeCell ref="K41:K42"/>
    <mergeCell ref="L41:N41"/>
    <mergeCell ref="O41:Q41"/>
    <mergeCell ref="R41:T41"/>
    <mergeCell ref="U41:W41"/>
    <mergeCell ref="U33:W33"/>
    <mergeCell ref="X33:Z33"/>
    <mergeCell ref="AA33:AC33"/>
    <mergeCell ref="K37:K38"/>
    <mergeCell ref="L37:N37"/>
    <mergeCell ref="O37:Q37"/>
    <mergeCell ref="R37:T37"/>
    <mergeCell ref="U37:W37"/>
    <mergeCell ref="X37:Z37"/>
    <mergeCell ref="AA37:AC37"/>
    <mergeCell ref="K33:K34"/>
    <mergeCell ref="L33:N33"/>
    <mergeCell ref="O33:Q33"/>
    <mergeCell ref="R33:T33"/>
    <mergeCell ref="A1:D1"/>
    <mergeCell ref="E26:E27"/>
    <mergeCell ref="B5:C6"/>
    <mergeCell ref="F26:F27"/>
    <mergeCell ref="G26:G27"/>
    <mergeCell ref="A2:D2"/>
    <mergeCell ref="A5:A6"/>
    <mergeCell ref="A26:A27"/>
    <mergeCell ref="B26:C27"/>
    <mergeCell ref="D26:D27"/>
    <mergeCell ref="H5:H6"/>
    <mergeCell ref="G5:G6"/>
    <mergeCell ref="F5:F6"/>
    <mergeCell ref="E5:E6"/>
    <mergeCell ref="D5:D6"/>
  </mergeCells>
  <phoneticPr fontId="7"/>
  <printOptions horizontalCentered="1"/>
  <pageMargins left="0.78740157480314965" right="0.78740157480314965" top="0.98425196850393704" bottom="0.98425196850393704" header="0.51181102362204722" footer="0.51181102362204722"/>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XFD55"/>
  <sheetViews>
    <sheetView view="pageBreakPreview" zoomScaleNormal="100" zoomScaleSheetLayoutView="100" workbookViewId="0">
      <selection activeCell="AE10" sqref="AE10"/>
    </sheetView>
  </sheetViews>
  <sheetFormatPr defaultColWidth="9" defaultRowHeight="19.5" customHeight="1"/>
  <cols>
    <col min="1" max="1" width="2.58203125" style="7" customWidth="1"/>
    <col min="2" max="2" width="10.58203125" style="7" customWidth="1"/>
    <col min="3" max="3" width="8.58203125" style="7" customWidth="1"/>
    <col min="4" max="4" width="14.58203125" style="7" customWidth="1"/>
    <col min="5" max="7" width="8.08203125" style="7" customWidth="1"/>
    <col min="8" max="8" width="11.5" style="7" customWidth="1"/>
    <col min="9" max="9" width="19" style="7" customWidth="1"/>
    <col min="10" max="10" width="5.25" style="2" customWidth="1"/>
    <col min="11" max="27" width="5.5" style="2" hidden="1" customWidth="1"/>
    <col min="28" max="29" width="6.83203125" style="2" hidden="1" customWidth="1"/>
    <col min="30" max="16384" width="9" style="2"/>
  </cols>
  <sheetData>
    <row r="1" spans="1:29" s="183" customFormat="1" ht="20.149999999999999" customHeight="1">
      <c r="A1" s="2777" t="str">
        <f>HYPERLINK("#", "【目次に戻る】")</f>
        <v>【目次に戻る】</v>
      </c>
      <c r="B1" s="2777"/>
      <c r="C1" s="2777"/>
      <c r="D1" s="2777"/>
      <c r="E1" s="1182"/>
      <c r="F1" s="1182"/>
      <c r="G1" s="1182"/>
      <c r="H1" s="1182"/>
      <c r="I1" s="1182"/>
      <c r="J1" s="1182"/>
      <c r="K1" s="1182"/>
      <c r="L1" s="1182"/>
      <c r="M1" s="1182"/>
      <c r="N1" s="1182"/>
      <c r="O1" s="1182"/>
      <c r="P1" s="1182"/>
      <c r="Q1" s="1182"/>
      <c r="R1" s="1182"/>
      <c r="S1" s="1182"/>
      <c r="T1" s="1182"/>
      <c r="U1" s="1182"/>
      <c r="V1" s="1182"/>
      <c r="W1" s="1182"/>
      <c r="X1" s="1182"/>
      <c r="Y1" s="1182"/>
      <c r="Z1" s="1182"/>
    </row>
    <row r="2" spans="1:29"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182"/>
      <c r="O2" s="1182"/>
      <c r="P2" s="1182"/>
      <c r="Q2" s="1182"/>
      <c r="R2" s="1182"/>
      <c r="S2" s="1182"/>
      <c r="T2" s="1182"/>
      <c r="U2" s="1182"/>
      <c r="V2" s="1182"/>
      <c r="W2" s="1182"/>
      <c r="X2" s="1182"/>
      <c r="Y2" s="1182"/>
      <c r="Z2" s="1182"/>
    </row>
    <row r="3" spans="1:29" ht="16" customHeight="1">
      <c r="A3" s="21" t="s">
        <v>2918</v>
      </c>
      <c r="B3" s="2"/>
      <c r="C3" s="2"/>
      <c r="D3" s="1"/>
      <c r="E3" s="6"/>
      <c r="F3" s="6"/>
      <c r="G3" s="2"/>
      <c r="H3" s="4" t="str">
        <f>N3</f>
        <v>（令和8年4月1日現在）</v>
      </c>
      <c r="I3" s="1094"/>
      <c r="K3" s="1188" t="s">
        <v>5398</v>
      </c>
      <c r="L3" s="1437"/>
      <c r="M3" s="1189" t="s">
        <v>4618</v>
      </c>
      <c r="N3" s="1525" t="str">
        <f>設定!$B$14</f>
        <v>（令和8年4月1日現在）</v>
      </c>
      <c r="P3" s="1189" t="s">
        <v>5287</v>
      </c>
      <c r="Q3" s="1525" t="str">
        <f>設定!$B$5&amp;設定!$C$5&amp;"年度"</f>
        <v>令和7年度</v>
      </c>
    </row>
    <row r="4" spans="1:29" ht="13" customHeight="1">
      <c r="A4" s="3658"/>
      <c r="B4" s="3258" t="s">
        <v>626</v>
      </c>
      <c r="C4" s="3258"/>
      <c r="D4" s="3258" t="s">
        <v>398</v>
      </c>
      <c r="E4" s="4281" t="s">
        <v>802</v>
      </c>
      <c r="F4" s="3258" t="s">
        <v>2882</v>
      </c>
      <c r="G4" s="4280" t="s">
        <v>753</v>
      </c>
      <c r="H4" s="371" t="s">
        <v>530</v>
      </c>
      <c r="I4" s="2"/>
      <c r="K4" s="1405"/>
      <c r="L4" s="1192"/>
      <c r="M4" s="1189" t="s">
        <v>4619</v>
      </c>
      <c r="N4" s="1460" t="s">
        <v>5518</v>
      </c>
      <c r="O4" s="1755" t="str">
        <f>HYPERLINK("#", "統計表リンク")</f>
        <v>統計表リンク</v>
      </c>
    </row>
    <row r="5" spans="1:29" ht="20.149999999999999" customHeight="1" thickBot="1">
      <c r="A5" s="3658"/>
      <c r="B5" s="3258"/>
      <c r="C5" s="3258"/>
      <c r="D5" s="3258"/>
      <c r="E5" s="4281"/>
      <c r="F5" s="3258"/>
      <c r="G5" s="4280"/>
      <c r="H5" s="370" t="s">
        <v>2880</v>
      </c>
      <c r="I5" s="2"/>
      <c r="N5" s="1460" t="s">
        <v>5568</v>
      </c>
      <c r="O5" s="1755" t="str">
        <f>HYPERLINK("#", "統計表リンク")</f>
        <v>統計表リンク</v>
      </c>
    </row>
    <row r="6" spans="1:29" ht="15" customHeight="1" thickTop="1">
      <c r="A6" s="32">
        <v>1</v>
      </c>
      <c r="B6" s="410" t="s">
        <v>983</v>
      </c>
      <c r="C6" s="1092" t="s">
        <v>2914</v>
      </c>
      <c r="D6" s="458" t="s">
        <v>2917</v>
      </c>
      <c r="E6" s="1091" t="s">
        <v>1064</v>
      </c>
      <c r="F6" s="53" t="s">
        <v>8998</v>
      </c>
      <c r="G6" s="1090">
        <v>177.85</v>
      </c>
      <c r="H6" s="1089">
        <f>Q8</f>
        <v>28.6</v>
      </c>
      <c r="I6" s="1093"/>
      <c r="K6" s="4273" t="s">
        <v>507</v>
      </c>
      <c r="L6" s="4268" t="s">
        <v>262</v>
      </c>
      <c r="M6" s="4278"/>
      <c r="N6" s="4282"/>
      <c r="O6" s="4270" t="s">
        <v>983</v>
      </c>
      <c r="P6" s="4270"/>
      <c r="Q6" s="4271"/>
      <c r="R6" s="4269" t="s">
        <v>2806</v>
      </c>
      <c r="S6" s="4270"/>
      <c r="T6" s="4283"/>
      <c r="U6" s="4278" t="s">
        <v>1057</v>
      </c>
      <c r="V6" s="4284"/>
      <c r="W6" s="4273"/>
      <c r="X6" s="4278" t="s">
        <v>991</v>
      </c>
      <c r="Y6" s="4284"/>
      <c r="Z6" s="4273"/>
      <c r="AA6" s="4278" t="s">
        <v>2308</v>
      </c>
      <c r="AB6" s="4284"/>
      <c r="AC6" s="4284"/>
    </row>
    <row r="7" spans="1:29" ht="15" customHeight="1">
      <c r="A7" s="32">
        <v>2</v>
      </c>
      <c r="B7" s="410" t="s">
        <v>1057</v>
      </c>
      <c r="C7" s="1092" t="s">
        <v>2914</v>
      </c>
      <c r="D7" s="458" t="s">
        <v>1221</v>
      </c>
      <c r="E7" s="1091" t="s">
        <v>8999</v>
      </c>
      <c r="F7" s="53" t="s">
        <v>9000</v>
      </c>
      <c r="G7" s="1090">
        <v>277.61</v>
      </c>
      <c r="H7" s="1089">
        <f>W8</f>
        <v>15.45</v>
      </c>
      <c r="I7" s="2"/>
      <c r="K7" s="4274"/>
      <c r="L7" s="2355" t="s">
        <v>1288</v>
      </c>
      <c r="M7" s="2370" t="s">
        <v>436</v>
      </c>
      <c r="N7" s="2371" t="s">
        <v>7584</v>
      </c>
      <c r="O7" s="2369" t="s">
        <v>1288</v>
      </c>
      <c r="P7" s="2355" t="s">
        <v>436</v>
      </c>
      <c r="Q7" s="2359" t="s">
        <v>7584</v>
      </c>
      <c r="R7" s="2355" t="s">
        <v>1288</v>
      </c>
      <c r="S7" s="2355" t="s">
        <v>436</v>
      </c>
      <c r="T7" s="2359" t="s">
        <v>7584</v>
      </c>
      <c r="U7" s="2355" t="s">
        <v>1288</v>
      </c>
      <c r="V7" s="2355" t="s">
        <v>436</v>
      </c>
      <c r="W7" s="2359" t="s">
        <v>7584</v>
      </c>
      <c r="X7" s="2355" t="s">
        <v>1288</v>
      </c>
      <c r="Y7" s="2355" t="s">
        <v>436</v>
      </c>
      <c r="Z7" s="2359" t="s">
        <v>7584</v>
      </c>
      <c r="AA7" s="2355" t="s">
        <v>1288</v>
      </c>
      <c r="AB7" s="2355" t="s">
        <v>436</v>
      </c>
      <c r="AC7" s="2356" t="s">
        <v>7584</v>
      </c>
    </row>
    <row r="8" spans="1:29" ht="15" customHeight="1">
      <c r="A8" s="32">
        <v>3</v>
      </c>
      <c r="B8" s="410" t="s">
        <v>991</v>
      </c>
      <c r="C8" s="1092" t="s">
        <v>2914</v>
      </c>
      <c r="D8" s="458" t="s">
        <v>990</v>
      </c>
      <c r="E8" s="1091" t="s">
        <v>2520</v>
      </c>
      <c r="F8" s="53" t="s">
        <v>988</v>
      </c>
      <c r="G8" s="1090">
        <v>188.78</v>
      </c>
      <c r="H8" s="1089">
        <f>Z8</f>
        <v>15.85</v>
      </c>
      <c r="I8" s="2"/>
      <c r="K8" s="2360" t="s">
        <v>7603</v>
      </c>
      <c r="L8" s="2372">
        <v>83611</v>
      </c>
      <c r="M8" s="2373">
        <v>642406</v>
      </c>
      <c r="N8" s="2374">
        <v>1877.2041869999996</v>
      </c>
      <c r="O8" s="2357">
        <v>709</v>
      </c>
      <c r="P8" s="2357">
        <v>5269</v>
      </c>
      <c r="Q8" s="2368">
        <v>28.6</v>
      </c>
      <c r="R8" s="2357" t="s">
        <v>4191</v>
      </c>
      <c r="S8" s="2357" t="s">
        <v>4191</v>
      </c>
      <c r="T8" s="2358" t="s">
        <v>4191</v>
      </c>
      <c r="U8" s="2357">
        <v>811</v>
      </c>
      <c r="V8" s="2357">
        <v>5548</v>
      </c>
      <c r="W8" s="2368">
        <v>15.45</v>
      </c>
      <c r="X8" s="2357">
        <v>452</v>
      </c>
      <c r="Y8" s="2357">
        <v>3361</v>
      </c>
      <c r="Z8" s="2368">
        <v>15.85</v>
      </c>
      <c r="AA8" s="2357">
        <v>917</v>
      </c>
      <c r="AB8" s="2357">
        <v>11334</v>
      </c>
      <c r="AC8" s="2368">
        <v>31.88</v>
      </c>
    </row>
    <row r="9" spans="1:29" ht="15" customHeight="1" thickBot="1">
      <c r="A9" s="32">
        <v>4</v>
      </c>
      <c r="B9" s="410" t="s">
        <v>2308</v>
      </c>
      <c r="C9" s="1092" t="s">
        <v>2914</v>
      </c>
      <c r="D9" s="458" t="s">
        <v>403</v>
      </c>
      <c r="E9" s="1091" t="s">
        <v>4403</v>
      </c>
      <c r="F9" s="53" t="s">
        <v>9001</v>
      </c>
      <c r="G9" s="1090">
        <v>163.33000000000001</v>
      </c>
      <c r="H9" s="1089">
        <f>AC8</f>
        <v>31.88</v>
      </c>
      <c r="I9" s="2"/>
    </row>
    <row r="10" spans="1:29" ht="15" customHeight="1" thickTop="1">
      <c r="A10" s="32">
        <v>5</v>
      </c>
      <c r="B10" s="410" t="s">
        <v>2916</v>
      </c>
      <c r="C10" s="1092" t="s">
        <v>2914</v>
      </c>
      <c r="D10" s="458" t="s">
        <v>2915</v>
      </c>
      <c r="E10" s="1091" t="s">
        <v>9002</v>
      </c>
      <c r="F10" s="53" t="s">
        <v>2532</v>
      </c>
      <c r="G10" s="1090">
        <v>228.26</v>
      </c>
      <c r="H10" s="1089">
        <f>N12</f>
        <v>29.3</v>
      </c>
      <c r="I10" s="2"/>
      <c r="K10" s="4273" t="s">
        <v>507</v>
      </c>
      <c r="L10" s="4268" t="s">
        <v>1664</v>
      </c>
      <c r="M10" s="4278"/>
      <c r="N10" s="4278"/>
      <c r="O10" s="4268" t="s">
        <v>1660</v>
      </c>
      <c r="P10" s="4278"/>
      <c r="Q10" s="4278"/>
      <c r="R10" s="4269" t="s">
        <v>7605</v>
      </c>
      <c r="S10" s="4270"/>
      <c r="T10" s="4272"/>
      <c r="U10" s="4268" t="s">
        <v>7604</v>
      </c>
      <c r="V10" s="4278"/>
      <c r="W10" s="4278"/>
      <c r="X10" s="4269" t="s">
        <v>963</v>
      </c>
      <c r="Y10" s="4270"/>
      <c r="Z10" s="4272"/>
      <c r="AA10" s="4269" t="s">
        <v>2907</v>
      </c>
      <c r="AB10" s="4270"/>
      <c r="AC10" s="4272"/>
    </row>
    <row r="11" spans="1:29" ht="15" customHeight="1">
      <c r="A11" s="32">
        <v>6</v>
      </c>
      <c r="B11" s="410" t="s">
        <v>980</v>
      </c>
      <c r="C11" s="1092" t="s">
        <v>2914</v>
      </c>
      <c r="D11" s="458" t="s">
        <v>2913</v>
      </c>
      <c r="E11" s="1091" t="s">
        <v>9003</v>
      </c>
      <c r="F11" s="53" t="s">
        <v>9004</v>
      </c>
      <c r="G11" s="1090">
        <v>318.5</v>
      </c>
      <c r="H11" s="1089">
        <f>Q12</f>
        <v>16.25</v>
      </c>
      <c r="I11" s="2"/>
      <c r="K11" s="4274"/>
      <c r="L11" s="2355" t="s">
        <v>1288</v>
      </c>
      <c r="M11" s="2355" t="s">
        <v>436</v>
      </c>
      <c r="N11" s="2359" t="s">
        <v>7584</v>
      </c>
      <c r="O11" s="2355" t="s">
        <v>1288</v>
      </c>
      <c r="P11" s="2355" t="s">
        <v>436</v>
      </c>
      <c r="Q11" s="2356" t="s">
        <v>7584</v>
      </c>
      <c r="R11" s="2355" t="s">
        <v>1288</v>
      </c>
      <c r="S11" s="2355" t="s">
        <v>436</v>
      </c>
      <c r="T11" s="2359" t="s">
        <v>7584</v>
      </c>
      <c r="U11" s="2355" t="s">
        <v>1288</v>
      </c>
      <c r="V11" s="2355" t="s">
        <v>436</v>
      </c>
      <c r="W11" s="2359" t="s">
        <v>7584</v>
      </c>
      <c r="X11" s="2355" t="s">
        <v>1288</v>
      </c>
      <c r="Y11" s="2355" t="s">
        <v>436</v>
      </c>
      <c r="Z11" s="2359" t="s">
        <v>7584</v>
      </c>
      <c r="AA11" s="2355" t="s">
        <v>1288</v>
      </c>
      <c r="AB11" s="2355" t="s">
        <v>436</v>
      </c>
      <c r="AC11" s="2356" t="s">
        <v>7584</v>
      </c>
    </row>
    <row r="12" spans="1:29" ht="15" customHeight="1">
      <c r="A12" s="32">
        <v>7</v>
      </c>
      <c r="B12" s="2784" t="s">
        <v>2912</v>
      </c>
      <c r="C12" s="2784"/>
      <c r="D12" s="458" t="s">
        <v>2911</v>
      </c>
      <c r="E12" s="1091" t="s">
        <v>9005</v>
      </c>
      <c r="F12" s="53" t="s">
        <v>9006</v>
      </c>
      <c r="G12" s="1090">
        <v>587.37</v>
      </c>
      <c r="H12" s="1089">
        <f>T12</f>
        <v>28.317</v>
      </c>
      <c r="I12" s="2"/>
      <c r="K12" s="2360" t="s">
        <v>7603</v>
      </c>
      <c r="L12" s="2357">
        <v>962</v>
      </c>
      <c r="M12" s="2357">
        <v>9567</v>
      </c>
      <c r="N12" s="2368">
        <v>29.3</v>
      </c>
      <c r="O12" s="2357">
        <v>976</v>
      </c>
      <c r="P12" s="2357">
        <v>5788</v>
      </c>
      <c r="Q12" s="2368">
        <v>16.25</v>
      </c>
      <c r="R12" s="2357">
        <v>1097</v>
      </c>
      <c r="S12" s="2357">
        <v>10166</v>
      </c>
      <c r="T12" s="2368">
        <v>28.317</v>
      </c>
      <c r="U12" s="2357">
        <v>1467</v>
      </c>
      <c r="V12" s="2357">
        <v>12497</v>
      </c>
      <c r="W12" s="2368">
        <v>34.81</v>
      </c>
      <c r="X12" s="2357">
        <v>705</v>
      </c>
      <c r="Y12" s="2357">
        <v>7007</v>
      </c>
      <c r="Z12" s="2368">
        <v>20.25</v>
      </c>
      <c r="AA12" s="2357">
        <v>1130</v>
      </c>
      <c r="AB12" s="2357">
        <v>8006</v>
      </c>
      <c r="AC12" s="2368">
        <v>22.8</v>
      </c>
    </row>
    <row r="13" spans="1:29" ht="15" customHeight="1" thickBot="1">
      <c r="A13" s="32">
        <v>8</v>
      </c>
      <c r="B13" s="410" t="s">
        <v>2910</v>
      </c>
      <c r="C13" s="1092" t="s">
        <v>2884</v>
      </c>
      <c r="D13" s="458" t="s">
        <v>2909</v>
      </c>
      <c r="E13" s="1091" t="s">
        <v>9007</v>
      </c>
      <c r="F13" s="53" t="s">
        <v>7754</v>
      </c>
      <c r="G13" s="1090">
        <v>253.5</v>
      </c>
      <c r="H13" s="1089">
        <f>W12</f>
        <v>34.81</v>
      </c>
      <c r="I13" s="2"/>
      <c r="Z13" s="1595"/>
    </row>
    <row r="14" spans="1:29" ht="15" customHeight="1" thickTop="1">
      <c r="A14" s="32">
        <v>9</v>
      </c>
      <c r="B14" s="410" t="s">
        <v>963</v>
      </c>
      <c r="C14" s="1092" t="s">
        <v>2884</v>
      </c>
      <c r="D14" s="458" t="s">
        <v>2908</v>
      </c>
      <c r="E14" s="1091" t="s">
        <v>9008</v>
      </c>
      <c r="F14" s="53" t="s">
        <v>9009</v>
      </c>
      <c r="G14" s="1090">
        <v>266.86</v>
      </c>
      <c r="H14" s="1089">
        <f>Z12</f>
        <v>20.25</v>
      </c>
      <c r="I14" s="2"/>
      <c r="K14" s="4273" t="s">
        <v>507</v>
      </c>
      <c r="L14" s="4269" t="s">
        <v>2905</v>
      </c>
      <c r="M14" s="4270"/>
      <c r="N14" s="4272"/>
      <c r="O14" s="4269" t="s">
        <v>7606</v>
      </c>
      <c r="P14" s="4270"/>
      <c r="Q14" s="4272"/>
      <c r="R14" s="4269" t="s">
        <v>7607</v>
      </c>
      <c r="S14" s="4270"/>
      <c r="T14" s="4272"/>
      <c r="U14" s="4268" t="s">
        <v>1677</v>
      </c>
      <c r="V14" s="4278"/>
      <c r="W14" s="4278"/>
      <c r="X14" s="4268" t="s">
        <v>6975</v>
      </c>
      <c r="Y14" s="4268"/>
      <c r="Z14" s="4268"/>
      <c r="AA14" s="4268" t="s">
        <v>7608</v>
      </c>
      <c r="AB14" s="4278"/>
      <c r="AC14" s="4278"/>
    </row>
    <row r="15" spans="1:29" ht="15" customHeight="1">
      <c r="A15" s="32">
        <v>10</v>
      </c>
      <c r="B15" s="410" t="s">
        <v>2907</v>
      </c>
      <c r="C15" s="1092" t="s">
        <v>2884</v>
      </c>
      <c r="D15" s="458" t="s">
        <v>2906</v>
      </c>
      <c r="E15" s="519" t="s">
        <v>4500</v>
      </c>
      <c r="F15" s="53" t="s">
        <v>4501</v>
      </c>
      <c r="G15" s="1090">
        <v>265.52999999999997</v>
      </c>
      <c r="H15" s="1089">
        <f>AC12</f>
        <v>22.8</v>
      </c>
      <c r="I15" s="2"/>
      <c r="K15" s="4274"/>
      <c r="L15" s="2355" t="s">
        <v>1288</v>
      </c>
      <c r="M15" s="2355" t="s">
        <v>436</v>
      </c>
      <c r="N15" s="2359" t="s">
        <v>7584</v>
      </c>
      <c r="O15" s="2355" t="s">
        <v>1288</v>
      </c>
      <c r="P15" s="2355" t="s">
        <v>436</v>
      </c>
      <c r="Q15" s="2359" t="s">
        <v>7584</v>
      </c>
      <c r="R15" s="2355" t="s">
        <v>1288</v>
      </c>
      <c r="S15" s="2355" t="s">
        <v>436</v>
      </c>
      <c r="T15" s="2359" t="s">
        <v>7584</v>
      </c>
      <c r="U15" s="2355" t="s">
        <v>1288</v>
      </c>
      <c r="V15" s="2355" t="s">
        <v>436</v>
      </c>
      <c r="W15" s="2359" t="s">
        <v>7584</v>
      </c>
      <c r="X15" s="2355" t="s">
        <v>1288</v>
      </c>
      <c r="Y15" s="2355" t="s">
        <v>436</v>
      </c>
      <c r="Z15" s="2359" t="s">
        <v>7584</v>
      </c>
      <c r="AA15" s="2355" t="s">
        <v>1288</v>
      </c>
      <c r="AB15" s="2355" t="s">
        <v>436</v>
      </c>
      <c r="AC15" s="2359" t="s">
        <v>7584</v>
      </c>
    </row>
    <row r="16" spans="1:29" ht="15" customHeight="1">
      <c r="A16" s="32">
        <v>11</v>
      </c>
      <c r="B16" s="410" t="s">
        <v>2905</v>
      </c>
      <c r="C16" s="1092" t="s">
        <v>2884</v>
      </c>
      <c r="D16" s="458" t="s">
        <v>2904</v>
      </c>
      <c r="E16" s="1091" t="s">
        <v>9010</v>
      </c>
      <c r="F16" s="53" t="s">
        <v>9011</v>
      </c>
      <c r="G16" s="1090">
        <v>253.5</v>
      </c>
      <c r="H16" s="1089">
        <f>N16</f>
        <v>36.54</v>
      </c>
      <c r="I16" s="2"/>
      <c r="K16" s="2360" t="s">
        <v>7603</v>
      </c>
      <c r="L16" s="2357">
        <v>1418</v>
      </c>
      <c r="M16" s="2357">
        <v>12554</v>
      </c>
      <c r="N16" s="2368">
        <v>36.54</v>
      </c>
      <c r="O16" s="2357">
        <v>1060</v>
      </c>
      <c r="P16" s="2357">
        <v>10586</v>
      </c>
      <c r="Q16" s="2368">
        <v>29.4</v>
      </c>
      <c r="R16" s="2357">
        <v>720</v>
      </c>
      <c r="S16" s="2357">
        <v>5338</v>
      </c>
      <c r="T16" s="2368">
        <v>15.49</v>
      </c>
      <c r="U16" s="2357">
        <v>1198</v>
      </c>
      <c r="V16" s="2357">
        <v>10061</v>
      </c>
      <c r="W16" s="2368">
        <v>28.02</v>
      </c>
      <c r="X16" s="2357">
        <v>549</v>
      </c>
      <c r="Y16" s="2357">
        <v>9131</v>
      </c>
      <c r="Z16" s="2368">
        <v>27.42</v>
      </c>
      <c r="AA16" s="2357">
        <v>1057</v>
      </c>
      <c r="AB16" s="2357">
        <v>6309</v>
      </c>
      <c r="AC16" s="2368">
        <v>17.59</v>
      </c>
    </row>
    <row r="17" spans="1:29" ht="15" customHeight="1" thickBot="1">
      <c r="A17" s="32">
        <v>12</v>
      </c>
      <c r="B17" s="410" t="s">
        <v>2903</v>
      </c>
      <c r="C17" s="1092" t="s">
        <v>2884</v>
      </c>
      <c r="D17" s="458" t="s">
        <v>9012</v>
      </c>
      <c r="E17" s="1091" t="s">
        <v>9013</v>
      </c>
      <c r="F17" s="53" t="s">
        <v>9011</v>
      </c>
      <c r="G17" s="1090">
        <v>278.04000000000002</v>
      </c>
      <c r="H17" s="1089">
        <f>Q16</f>
        <v>29.4</v>
      </c>
      <c r="I17" s="2"/>
    </row>
    <row r="18" spans="1:29" ht="15" customHeight="1" thickTop="1">
      <c r="A18" s="32">
        <v>13</v>
      </c>
      <c r="B18" s="410" t="s">
        <v>2902</v>
      </c>
      <c r="C18" s="1092" t="s">
        <v>2884</v>
      </c>
      <c r="D18" s="458" t="s">
        <v>2901</v>
      </c>
      <c r="E18" s="1091" t="s">
        <v>9014</v>
      </c>
      <c r="F18" s="53" t="s">
        <v>9015</v>
      </c>
      <c r="G18" s="1090">
        <v>266.52</v>
      </c>
      <c r="H18" s="1089">
        <f>T16</f>
        <v>15.49</v>
      </c>
      <c r="I18" s="2"/>
      <c r="K18" s="4273" t="s">
        <v>507</v>
      </c>
      <c r="L18" s="4268" t="s">
        <v>4867</v>
      </c>
      <c r="M18" s="4268"/>
      <c r="N18" s="4268"/>
      <c r="O18" s="4268" t="s">
        <v>1767</v>
      </c>
      <c r="P18" s="4268"/>
      <c r="Q18" s="4278"/>
      <c r="R18" s="4268" t="s">
        <v>7609</v>
      </c>
      <c r="S18" s="4268"/>
      <c r="T18" s="4268"/>
      <c r="U18" s="4268" t="s">
        <v>7610</v>
      </c>
      <c r="V18" s="4268"/>
      <c r="W18" s="4268"/>
      <c r="X18" s="4268" t="s">
        <v>1684</v>
      </c>
      <c r="Y18" s="4278"/>
      <c r="Z18" s="4278"/>
      <c r="AA18" s="4268" t="s">
        <v>7611</v>
      </c>
      <c r="AB18" s="4268"/>
      <c r="AC18" s="4278"/>
    </row>
    <row r="19" spans="1:29" ht="15" customHeight="1">
      <c r="A19" s="32">
        <v>14</v>
      </c>
      <c r="B19" s="410" t="s">
        <v>2900</v>
      </c>
      <c r="C19" s="1092" t="s">
        <v>2884</v>
      </c>
      <c r="D19" s="458" t="s">
        <v>966</v>
      </c>
      <c r="E19" s="1091" t="s">
        <v>9016</v>
      </c>
      <c r="F19" s="53" t="s">
        <v>9017</v>
      </c>
      <c r="G19" s="1090">
        <v>216.79</v>
      </c>
      <c r="H19" s="1089">
        <f>W16</f>
        <v>28.02</v>
      </c>
      <c r="I19" s="2"/>
      <c r="K19" s="4274"/>
      <c r="L19" s="2355" t="s">
        <v>1288</v>
      </c>
      <c r="M19" s="2355" t="s">
        <v>436</v>
      </c>
      <c r="N19" s="2359" t="s">
        <v>7584</v>
      </c>
      <c r="O19" s="2355" t="s">
        <v>1288</v>
      </c>
      <c r="P19" s="2355" t="s">
        <v>436</v>
      </c>
      <c r="Q19" s="2356" t="s">
        <v>7584</v>
      </c>
      <c r="R19" s="2355" t="s">
        <v>1288</v>
      </c>
      <c r="S19" s="2355" t="s">
        <v>436</v>
      </c>
      <c r="T19" s="2359" t="s">
        <v>7584</v>
      </c>
      <c r="U19" s="2355" t="s">
        <v>1288</v>
      </c>
      <c r="V19" s="2355" t="s">
        <v>436</v>
      </c>
      <c r="W19" s="2359" t="s">
        <v>7584</v>
      </c>
      <c r="X19" s="2355" t="s">
        <v>1288</v>
      </c>
      <c r="Y19" s="2355" t="s">
        <v>436</v>
      </c>
      <c r="Z19" s="2359" t="s">
        <v>7584</v>
      </c>
      <c r="AA19" s="2355" t="s">
        <v>1288</v>
      </c>
      <c r="AB19" s="2355" t="s">
        <v>436</v>
      </c>
      <c r="AC19" s="2356" t="s">
        <v>7584</v>
      </c>
    </row>
    <row r="20" spans="1:29" ht="15" customHeight="1">
      <c r="A20" s="32">
        <v>15</v>
      </c>
      <c r="B20" s="410" t="s">
        <v>974</v>
      </c>
      <c r="C20" s="1092" t="s">
        <v>2884</v>
      </c>
      <c r="D20" s="458" t="s">
        <v>973</v>
      </c>
      <c r="E20" s="1091" t="s">
        <v>9018</v>
      </c>
      <c r="F20" s="53" t="s">
        <v>9019</v>
      </c>
      <c r="G20" s="1090">
        <v>256</v>
      </c>
      <c r="H20" s="1089">
        <f>Z16</f>
        <v>27.42</v>
      </c>
      <c r="I20" s="2"/>
      <c r="K20" s="2360" t="s">
        <v>7603</v>
      </c>
      <c r="L20" s="2357">
        <v>747</v>
      </c>
      <c r="M20" s="2357">
        <v>8748</v>
      </c>
      <c r="N20" s="2368">
        <v>26.11</v>
      </c>
      <c r="O20" s="2357">
        <v>846</v>
      </c>
      <c r="P20" s="2357">
        <v>9987</v>
      </c>
      <c r="Q20" s="2368">
        <v>27.818000000000001</v>
      </c>
      <c r="R20" s="2357">
        <v>1154</v>
      </c>
      <c r="S20" s="2357">
        <v>8536</v>
      </c>
      <c r="T20" s="2368">
        <v>25.4</v>
      </c>
      <c r="U20" s="2357">
        <v>709</v>
      </c>
      <c r="V20" s="2357">
        <v>3584</v>
      </c>
      <c r="W20" s="2368">
        <v>9.98</v>
      </c>
      <c r="X20" s="2357">
        <v>941</v>
      </c>
      <c r="Y20" s="2357">
        <v>11597</v>
      </c>
      <c r="Z20" s="2368">
        <v>32.299999999999997</v>
      </c>
      <c r="AA20" s="2357">
        <v>525</v>
      </c>
      <c r="AB20" s="2357">
        <v>5716</v>
      </c>
      <c r="AC20" s="2368">
        <v>16.8</v>
      </c>
    </row>
    <row r="21" spans="1:29" ht="15" customHeight="1" thickBot="1">
      <c r="A21" s="32">
        <v>16</v>
      </c>
      <c r="B21" s="410" t="s">
        <v>2899</v>
      </c>
      <c r="C21" s="1092" t="s">
        <v>2884</v>
      </c>
      <c r="D21" s="458" t="s">
        <v>2898</v>
      </c>
      <c r="E21" s="1091" t="s">
        <v>9020</v>
      </c>
      <c r="F21" s="53" t="s">
        <v>9021</v>
      </c>
      <c r="G21" s="1090">
        <v>180</v>
      </c>
      <c r="H21" s="1089">
        <f>AC16</f>
        <v>17.59</v>
      </c>
      <c r="I21" s="2"/>
    </row>
    <row r="22" spans="1:29" ht="15" customHeight="1" thickTop="1">
      <c r="A22" s="32">
        <v>17</v>
      </c>
      <c r="B22" s="410" t="s">
        <v>2897</v>
      </c>
      <c r="C22" s="1092" t="s">
        <v>2884</v>
      </c>
      <c r="D22" s="458" t="s">
        <v>2896</v>
      </c>
      <c r="E22" s="1091" t="s">
        <v>9022</v>
      </c>
      <c r="F22" s="53" t="s">
        <v>9023</v>
      </c>
      <c r="G22" s="1090">
        <v>290</v>
      </c>
      <c r="H22" s="1089">
        <f>N20</f>
        <v>26.11</v>
      </c>
      <c r="I22" s="2"/>
      <c r="K22" s="4273" t="s">
        <v>507</v>
      </c>
      <c r="L22" s="4268" t="s">
        <v>1034</v>
      </c>
      <c r="M22" s="4268"/>
      <c r="N22" s="4268"/>
      <c r="O22" s="4268" t="s">
        <v>7612</v>
      </c>
      <c r="P22" s="4278"/>
      <c r="Q22" s="4278"/>
      <c r="R22" s="4268" t="s">
        <v>1657</v>
      </c>
      <c r="S22" s="4268"/>
      <c r="T22" s="4268"/>
      <c r="U22" s="4268" t="s">
        <v>7613</v>
      </c>
      <c r="V22" s="4278"/>
      <c r="W22" s="4278"/>
      <c r="X22" s="4268" t="s">
        <v>2885</v>
      </c>
      <c r="Y22" s="4278"/>
      <c r="Z22" s="4278"/>
    </row>
    <row r="23" spans="1:29" ht="15" customHeight="1">
      <c r="A23" s="32">
        <v>18</v>
      </c>
      <c r="B23" s="51" t="s">
        <v>2895</v>
      </c>
      <c r="C23" s="1092" t="s">
        <v>2884</v>
      </c>
      <c r="D23" s="458" t="s">
        <v>2894</v>
      </c>
      <c r="E23" s="1091" t="s">
        <v>9024</v>
      </c>
      <c r="F23" s="53" t="s">
        <v>693</v>
      </c>
      <c r="G23" s="1090">
        <v>297.64999999999998</v>
      </c>
      <c r="H23" s="1089">
        <f>Q20</f>
        <v>27.818000000000001</v>
      </c>
      <c r="I23" s="2"/>
      <c r="K23" s="4274"/>
      <c r="L23" s="2355" t="s">
        <v>1288</v>
      </c>
      <c r="M23" s="2355" t="s">
        <v>436</v>
      </c>
      <c r="N23" s="2359" t="s">
        <v>7584</v>
      </c>
      <c r="O23" s="2355" t="s">
        <v>1288</v>
      </c>
      <c r="P23" s="2355" t="s">
        <v>436</v>
      </c>
      <c r="Q23" s="2359" t="s">
        <v>7584</v>
      </c>
      <c r="R23" s="2355" t="s">
        <v>1288</v>
      </c>
      <c r="S23" s="2355" t="s">
        <v>436</v>
      </c>
      <c r="T23" s="2359" t="s">
        <v>7584</v>
      </c>
      <c r="U23" s="2355" t="s">
        <v>1288</v>
      </c>
      <c r="V23" s="2355" t="s">
        <v>436</v>
      </c>
      <c r="W23" s="2359" t="s">
        <v>7584</v>
      </c>
      <c r="X23" s="2355" t="s">
        <v>1288</v>
      </c>
      <c r="Y23" s="2355" t="s">
        <v>436</v>
      </c>
      <c r="Z23" s="2356" t="s">
        <v>7584</v>
      </c>
    </row>
    <row r="24" spans="1:29" ht="15" customHeight="1">
      <c r="A24" s="32">
        <v>19</v>
      </c>
      <c r="B24" s="410" t="s">
        <v>2893</v>
      </c>
      <c r="C24" s="1092" t="s">
        <v>2884</v>
      </c>
      <c r="D24" s="458" t="s">
        <v>2892</v>
      </c>
      <c r="E24" s="1091" t="s">
        <v>9025</v>
      </c>
      <c r="F24" s="53" t="s">
        <v>9026</v>
      </c>
      <c r="G24" s="1090">
        <v>241.51</v>
      </c>
      <c r="H24" s="1089">
        <f>T20</f>
        <v>25.4</v>
      </c>
      <c r="I24" s="2"/>
      <c r="K24" s="2360" t="s">
        <v>7603</v>
      </c>
      <c r="L24" s="2357">
        <v>790</v>
      </c>
      <c r="M24" s="2357">
        <v>9910</v>
      </c>
      <c r="N24" s="2368">
        <v>27.6</v>
      </c>
      <c r="O24" s="2357">
        <v>839</v>
      </c>
      <c r="P24" s="2357">
        <v>8702</v>
      </c>
      <c r="Q24" s="2368">
        <v>26.4</v>
      </c>
      <c r="R24" s="2357">
        <v>372</v>
      </c>
      <c r="S24" s="2357">
        <v>3376</v>
      </c>
      <c r="T24" s="2368">
        <v>9.4</v>
      </c>
      <c r="U24" s="2357">
        <v>913</v>
      </c>
      <c r="V24" s="2357">
        <v>8554</v>
      </c>
      <c r="W24" s="2368">
        <v>23.910862999999999</v>
      </c>
      <c r="X24" s="2357">
        <v>1010</v>
      </c>
      <c r="Y24" s="2357">
        <v>8441</v>
      </c>
      <c r="Z24" s="2368">
        <v>23.5</v>
      </c>
    </row>
    <row r="25" spans="1:29" ht="15" customHeight="1">
      <c r="A25" s="32">
        <v>20</v>
      </c>
      <c r="B25" s="410" t="s">
        <v>2891</v>
      </c>
      <c r="C25" s="1092" t="s">
        <v>2884</v>
      </c>
      <c r="D25" s="458" t="s">
        <v>2890</v>
      </c>
      <c r="E25" s="1091" t="s">
        <v>9027</v>
      </c>
      <c r="F25" s="53" t="s">
        <v>9028</v>
      </c>
      <c r="G25" s="1090">
        <v>238.94</v>
      </c>
      <c r="H25" s="1089">
        <f>W20</f>
        <v>9.98</v>
      </c>
      <c r="I25" s="2"/>
    </row>
    <row r="26" spans="1:29" ht="15" customHeight="1">
      <c r="A26" s="32">
        <v>21</v>
      </c>
      <c r="B26" s="410" t="s">
        <v>1037</v>
      </c>
      <c r="C26" s="1092" t="s">
        <v>2884</v>
      </c>
      <c r="D26" s="458" t="s">
        <v>9029</v>
      </c>
      <c r="E26" s="1091" t="s">
        <v>9030</v>
      </c>
      <c r="F26" s="53" t="s">
        <v>8988</v>
      </c>
      <c r="G26" s="1090">
        <v>280</v>
      </c>
      <c r="H26" s="1089">
        <f>Z20</f>
        <v>32.299999999999997</v>
      </c>
      <c r="I26" s="2"/>
    </row>
    <row r="27" spans="1:29" ht="15" customHeight="1">
      <c r="A27" s="32">
        <v>22</v>
      </c>
      <c r="B27" s="410" t="s">
        <v>1013</v>
      </c>
      <c r="C27" s="1092" t="s">
        <v>2884</v>
      </c>
      <c r="D27" s="458" t="s">
        <v>846</v>
      </c>
      <c r="E27" s="1091" t="s">
        <v>9031</v>
      </c>
      <c r="F27" s="53" t="s">
        <v>9032</v>
      </c>
      <c r="G27" s="1090">
        <v>268.60000000000002</v>
      </c>
      <c r="H27" s="1089">
        <f>AC20</f>
        <v>16.8</v>
      </c>
      <c r="I27" s="2"/>
    </row>
    <row r="28" spans="1:29" ht="15" customHeight="1">
      <c r="A28" s="32">
        <v>23</v>
      </c>
      <c r="B28" s="410" t="s">
        <v>1034</v>
      </c>
      <c r="C28" s="1092" t="s">
        <v>2884</v>
      </c>
      <c r="D28" s="458" t="s">
        <v>2889</v>
      </c>
      <c r="E28" s="1091" t="s">
        <v>9033</v>
      </c>
      <c r="F28" s="53" t="s">
        <v>9034</v>
      </c>
      <c r="G28" s="1090">
        <v>329</v>
      </c>
      <c r="H28" s="1089">
        <f>N24</f>
        <v>27.6</v>
      </c>
      <c r="I28" s="2"/>
    </row>
    <row r="29" spans="1:29" ht="15" customHeight="1">
      <c r="A29" s="32">
        <v>24</v>
      </c>
      <c r="B29" s="410" t="s">
        <v>1574</v>
      </c>
      <c r="C29" s="1092" t="s">
        <v>2884</v>
      </c>
      <c r="D29" s="458" t="s">
        <v>2888</v>
      </c>
      <c r="E29" s="1091" t="s">
        <v>9035</v>
      </c>
      <c r="F29" s="53" t="s">
        <v>9036</v>
      </c>
      <c r="G29" s="1090">
        <v>210</v>
      </c>
      <c r="H29" s="1089">
        <f>Q24</f>
        <v>26.4</v>
      </c>
      <c r="I29" s="2"/>
    </row>
    <row r="30" spans="1:29" ht="15" customHeight="1">
      <c r="A30" s="32">
        <v>25</v>
      </c>
      <c r="B30" s="410" t="s">
        <v>1094</v>
      </c>
      <c r="C30" s="1092" t="s">
        <v>2884</v>
      </c>
      <c r="D30" s="458" t="s">
        <v>2887</v>
      </c>
      <c r="E30" s="1091" t="s">
        <v>9037</v>
      </c>
      <c r="F30" s="53" t="s">
        <v>666</v>
      </c>
      <c r="G30" s="1090">
        <v>269.94</v>
      </c>
      <c r="H30" s="1089">
        <f>T24</f>
        <v>9.4</v>
      </c>
      <c r="I30" s="2"/>
    </row>
    <row r="31" spans="1:29" ht="15" customHeight="1">
      <c r="A31" s="32">
        <v>26</v>
      </c>
      <c r="B31" s="410" t="s">
        <v>1043</v>
      </c>
      <c r="C31" s="1092" t="s">
        <v>2884</v>
      </c>
      <c r="D31" s="458" t="s">
        <v>2886</v>
      </c>
      <c r="E31" s="1091" t="s">
        <v>8995</v>
      </c>
      <c r="F31" s="53" t="s">
        <v>9038</v>
      </c>
      <c r="G31" s="1090">
        <v>278.86</v>
      </c>
      <c r="H31" s="1089">
        <f>W24</f>
        <v>23.910862999999999</v>
      </c>
      <c r="I31" s="2"/>
    </row>
    <row r="32" spans="1:29" ht="15" customHeight="1">
      <c r="A32" s="32">
        <v>27</v>
      </c>
      <c r="B32" s="410" t="s">
        <v>2885</v>
      </c>
      <c r="C32" s="1092" t="s">
        <v>2884</v>
      </c>
      <c r="D32" s="458" t="s">
        <v>9039</v>
      </c>
      <c r="E32" s="1091" t="s">
        <v>631</v>
      </c>
      <c r="F32" s="53" t="s">
        <v>9040</v>
      </c>
      <c r="G32" s="1090">
        <v>294.83999999999997</v>
      </c>
      <c r="H32" s="1089">
        <f>Z24</f>
        <v>23.5</v>
      </c>
      <c r="I32" s="2"/>
    </row>
    <row r="33" spans="1:16384" s="2375" customFormat="1" ht="15" customHeight="1">
      <c r="A33" s="2376" t="s">
        <v>9106</v>
      </c>
      <c r="H33" s="68" t="s">
        <v>517</v>
      </c>
      <c r="EB33" s="2375" t="s">
        <v>7614</v>
      </c>
      <c r="EC33" s="2375" t="s">
        <v>7614</v>
      </c>
      <c r="ED33" s="2375" t="s">
        <v>7614</v>
      </c>
      <c r="EE33" s="2375" t="s">
        <v>7614</v>
      </c>
      <c r="EF33" s="2375" t="s">
        <v>7614</v>
      </c>
      <c r="EG33" s="2375" t="s">
        <v>7614</v>
      </c>
      <c r="EH33" s="2375" t="s">
        <v>7614</v>
      </c>
      <c r="EI33" s="2375" t="s">
        <v>7614</v>
      </c>
      <c r="EJ33" s="2375" t="s">
        <v>7614</v>
      </c>
      <c r="EK33" s="2375" t="s">
        <v>7614</v>
      </c>
      <c r="EL33" s="2375" t="s">
        <v>7614</v>
      </c>
      <c r="EM33" s="2375" t="s">
        <v>7614</v>
      </c>
      <c r="EN33" s="2375" t="s">
        <v>7614</v>
      </c>
      <c r="EO33" s="2375" t="s">
        <v>7614</v>
      </c>
      <c r="EP33" s="2375" t="s">
        <v>7614</v>
      </c>
      <c r="EQ33" s="2375" t="s">
        <v>7614</v>
      </c>
      <c r="ER33" s="2375" t="s">
        <v>7614</v>
      </c>
      <c r="ES33" s="2375" t="s">
        <v>7614</v>
      </c>
      <c r="ET33" s="2375" t="s">
        <v>7614</v>
      </c>
      <c r="EU33" s="2375" t="s">
        <v>7614</v>
      </c>
      <c r="EV33" s="2375" t="s">
        <v>7614</v>
      </c>
      <c r="EW33" s="2375" t="s">
        <v>7614</v>
      </c>
      <c r="EX33" s="2375" t="s">
        <v>7614</v>
      </c>
      <c r="EY33" s="2375" t="s">
        <v>7614</v>
      </c>
      <c r="EZ33" s="2375" t="s">
        <v>7614</v>
      </c>
      <c r="FA33" s="2375" t="s">
        <v>7614</v>
      </c>
      <c r="FB33" s="2375" t="s">
        <v>7614</v>
      </c>
      <c r="FC33" s="2375" t="s">
        <v>7614</v>
      </c>
      <c r="FD33" s="2375" t="s">
        <v>7614</v>
      </c>
      <c r="FE33" s="2375" t="s">
        <v>7614</v>
      </c>
      <c r="FF33" s="2375" t="s">
        <v>7614</v>
      </c>
      <c r="FG33" s="2375" t="s">
        <v>7614</v>
      </c>
      <c r="FH33" s="2375" t="s">
        <v>7614</v>
      </c>
      <c r="FI33" s="2375" t="s">
        <v>7614</v>
      </c>
      <c r="FJ33" s="2375" t="s">
        <v>7614</v>
      </c>
      <c r="FK33" s="2375" t="s">
        <v>7614</v>
      </c>
      <c r="FL33" s="2375" t="s">
        <v>7614</v>
      </c>
      <c r="FM33" s="2375" t="s">
        <v>7614</v>
      </c>
      <c r="FN33" s="2375" t="s">
        <v>7614</v>
      </c>
      <c r="FO33" s="2375" t="s">
        <v>7614</v>
      </c>
      <c r="FP33" s="2375" t="s">
        <v>7614</v>
      </c>
      <c r="FQ33" s="2375" t="s">
        <v>7614</v>
      </c>
      <c r="FR33" s="2375" t="s">
        <v>7614</v>
      </c>
      <c r="FS33" s="2375" t="s">
        <v>7614</v>
      </c>
      <c r="FT33" s="2375" t="s">
        <v>7614</v>
      </c>
      <c r="FU33" s="2375" t="s">
        <v>7614</v>
      </c>
      <c r="FV33" s="2375" t="s">
        <v>7614</v>
      </c>
      <c r="FW33" s="2375" t="s">
        <v>7614</v>
      </c>
      <c r="FX33" s="2375" t="s">
        <v>7614</v>
      </c>
      <c r="FY33" s="2375" t="s">
        <v>7614</v>
      </c>
      <c r="FZ33" s="2375" t="s">
        <v>7614</v>
      </c>
      <c r="GA33" s="2375" t="s">
        <v>7614</v>
      </c>
      <c r="GB33" s="2375" t="s">
        <v>7614</v>
      </c>
      <c r="GC33" s="2375" t="s">
        <v>7614</v>
      </c>
      <c r="GD33" s="2375" t="s">
        <v>7614</v>
      </c>
      <c r="GE33" s="2375" t="s">
        <v>7614</v>
      </c>
      <c r="GF33" s="2375" t="s">
        <v>7614</v>
      </c>
      <c r="GG33" s="2375" t="s">
        <v>7614</v>
      </c>
      <c r="GH33" s="2375" t="s">
        <v>7614</v>
      </c>
      <c r="GI33" s="2375" t="s">
        <v>7614</v>
      </c>
      <c r="GJ33" s="2375" t="s">
        <v>7614</v>
      </c>
      <c r="GK33" s="2375" t="s">
        <v>7614</v>
      </c>
      <c r="GL33" s="2375" t="s">
        <v>7614</v>
      </c>
      <c r="GM33" s="2375" t="s">
        <v>7614</v>
      </c>
      <c r="GN33" s="2375" t="s">
        <v>7614</v>
      </c>
      <c r="GO33" s="2375" t="s">
        <v>7614</v>
      </c>
      <c r="GP33" s="2375" t="s">
        <v>7614</v>
      </c>
      <c r="GQ33" s="2375" t="s">
        <v>7614</v>
      </c>
      <c r="GR33" s="2375" t="s">
        <v>7614</v>
      </c>
      <c r="GS33" s="2375" t="s">
        <v>7614</v>
      </c>
      <c r="GT33" s="2375" t="s">
        <v>7614</v>
      </c>
      <c r="GU33" s="2375" t="s">
        <v>7614</v>
      </c>
      <c r="GV33" s="2375" t="s">
        <v>7614</v>
      </c>
      <c r="GW33" s="2375" t="s">
        <v>7614</v>
      </c>
      <c r="GX33" s="2375" t="s">
        <v>7614</v>
      </c>
      <c r="GY33" s="2375" t="s">
        <v>7614</v>
      </c>
      <c r="GZ33" s="2375" t="s">
        <v>7614</v>
      </c>
      <c r="HA33" s="2375" t="s">
        <v>7614</v>
      </c>
      <c r="HB33" s="2375" t="s">
        <v>7614</v>
      </c>
      <c r="HC33" s="2375" t="s">
        <v>7614</v>
      </c>
      <c r="HD33" s="2375" t="s">
        <v>7614</v>
      </c>
      <c r="HE33" s="2375" t="s">
        <v>7614</v>
      </c>
      <c r="HF33" s="2375" t="s">
        <v>7614</v>
      </c>
      <c r="HG33" s="2375" t="s">
        <v>7614</v>
      </c>
      <c r="HH33" s="2375" t="s">
        <v>7614</v>
      </c>
      <c r="HI33" s="2375" t="s">
        <v>7614</v>
      </c>
      <c r="HJ33" s="2375" t="s">
        <v>7614</v>
      </c>
      <c r="HK33" s="2375" t="s">
        <v>7614</v>
      </c>
      <c r="HL33" s="2375" t="s">
        <v>7614</v>
      </c>
      <c r="HM33" s="2375" t="s">
        <v>7614</v>
      </c>
      <c r="HN33" s="2375" t="s">
        <v>7614</v>
      </c>
      <c r="HO33" s="2375" t="s">
        <v>7614</v>
      </c>
      <c r="HP33" s="2375" t="s">
        <v>7614</v>
      </c>
      <c r="HQ33" s="2375" t="s">
        <v>7614</v>
      </c>
      <c r="HR33" s="2375" t="s">
        <v>7614</v>
      </c>
      <c r="HS33" s="2375" t="s">
        <v>7614</v>
      </c>
      <c r="HT33" s="2375" t="s">
        <v>7614</v>
      </c>
      <c r="HU33" s="2375" t="s">
        <v>7614</v>
      </c>
      <c r="HV33" s="2375" t="s">
        <v>7614</v>
      </c>
      <c r="HW33" s="2375" t="s">
        <v>7614</v>
      </c>
      <c r="HX33" s="2375" t="s">
        <v>7614</v>
      </c>
      <c r="HY33" s="2375" t="s">
        <v>7614</v>
      </c>
      <c r="HZ33" s="2375" t="s">
        <v>7614</v>
      </c>
      <c r="IA33" s="2375" t="s">
        <v>7614</v>
      </c>
      <c r="IB33" s="2375" t="s">
        <v>7614</v>
      </c>
      <c r="IC33" s="2375" t="s">
        <v>7614</v>
      </c>
      <c r="ID33" s="2375" t="s">
        <v>7614</v>
      </c>
      <c r="IE33" s="2375" t="s">
        <v>7614</v>
      </c>
      <c r="IF33" s="2375" t="s">
        <v>7614</v>
      </c>
      <c r="IG33" s="2375" t="s">
        <v>7614</v>
      </c>
      <c r="IH33" s="2375" t="s">
        <v>7614</v>
      </c>
      <c r="II33" s="2375" t="s">
        <v>7614</v>
      </c>
      <c r="IJ33" s="2375" t="s">
        <v>7614</v>
      </c>
      <c r="IK33" s="2375" t="s">
        <v>7614</v>
      </c>
      <c r="IL33" s="2375" t="s">
        <v>7614</v>
      </c>
      <c r="IM33" s="2375" t="s">
        <v>7614</v>
      </c>
      <c r="IN33" s="2375" t="s">
        <v>7614</v>
      </c>
      <c r="IO33" s="2375" t="s">
        <v>7614</v>
      </c>
      <c r="IP33" s="2375" t="s">
        <v>7614</v>
      </c>
      <c r="IQ33" s="2375" t="s">
        <v>7614</v>
      </c>
      <c r="IR33" s="2375" t="s">
        <v>7614</v>
      </c>
      <c r="IS33" s="2375" t="s">
        <v>7614</v>
      </c>
      <c r="IT33" s="2375" t="s">
        <v>7614</v>
      </c>
      <c r="IU33" s="2375" t="s">
        <v>7614</v>
      </c>
      <c r="IV33" s="2375" t="s">
        <v>7614</v>
      </c>
      <c r="IW33" s="2375" t="s">
        <v>7614</v>
      </c>
      <c r="IX33" s="2375" t="s">
        <v>7614</v>
      </c>
      <c r="IY33" s="2375" t="s">
        <v>7614</v>
      </c>
      <c r="IZ33" s="2375" t="s">
        <v>7614</v>
      </c>
      <c r="JA33" s="2375" t="s">
        <v>7614</v>
      </c>
      <c r="JB33" s="2375" t="s">
        <v>7614</v>
      </c>
      <c r="JC33" s="2375" t="s">
        <v>7614</v>
      </c>
      <c r="JD33" s="2375" t="s">
        <v>7614</v>
      </c>
      <c r="JE33" s="2375" t="s">
        <v>7614</v>
      </c>
      <c r="JF33" s="2375" t="s">
        <v>7614</v>
      </c>
      <c r="JG33" s="2375" t="s">
        <v>7614</v>
      </c>
      <c r="JH33" s="2375" t="s">
        <v>7614</v>
      </c>
      <c r="JI33" s="2375" t="s">
        <v>7614</v>
      </c>
      <c r="JJ33" s="2375" t="s">
        <v>7614</v>
      </c>
      <c r="JK33" s="2375" t="s">
        <v>7614</v>
      </c>
      <c r="JL33" s="2375" t="s">
        <v>7614</v>
      </c>
      <c r="JM33" s="2375" t="s">
        <v>7614</v>
      </c>
      <c r="JN33" s="2375" t="s">
        <v>7614</v>
      </c>
      <c r="JO33" s="2375" t="s">
        <v>7614</v>
      </c>
      <c r="JP33" s="2375" t="s">
        <v>7614</v>
      </c>
      <c r="JQ33" s="2375" t="s">
        <v>7614</v>
      </c>
      <c r="JR33" s="2375" t="s">
        <v>7614</v>
      </c>
      <c r="JS33" s="2375" t="s">
        <v>7614</v>
      </c>
      <c r="JT33" s="2375" t="s">
        <v>7614</v>
      </c>
      <c r="JU33" s="2375" t="s">
        <v>7614</v>
      </c>
      <c r="JV33" s="2375" t="s">
        <v>7614</v>
      </c>
      <c r="JW33" s="2375" t="s">
        <v>7614</v>
      </c>
      <c r="JX33" s="2375" t="s">
        <v>7614</v>
      </c>
      <c r="JY33" s="2375" t="s">
        <v>7614</v>
      </c>
      <c r="JZ33" s="2375" t="s">
        <v>7614</v>
      </c>
      <c r="KA33" s="2375" t="s">
        <v>7614</v>
      </c>
      <c r="KB33" s="2375" t="s">
        <v>7614</v>
      </c>
      <c r="KC33" s="2375" t="s">
        <v>7614</v>
      </c>
      <c r="KD33" s="2375" t="s">
        <v>7614</v>
      </c>
      <c r="KE33" s="2375" t="s">
        <v>7614</v>
      </c>
      <c r="KF33" s="2375" t="s">
        <v>7614</v>
      </c>
      <c r="KG33" s="2375" t="s">
        <v>7614</v>
      </c>
      <c r="KH33" s="2375" t="s">
        <v>7614</v>
      </c>
      <c r="KI33" s="2375" t="s">
        <v>7614</v>
      </c>
      <c r="KJ33" s="2375" t="s">
        <v>7614</v>
      </c>
      <c r="KK33" s="2375" t="s">
        <v>7614</v>
      </c>
      <c r="KL33" s="2375" t="s">
        <v>7614</v>
      </c>
      <c r="KM33" s="2375" t="s">
        <v>7614</v>
      </c>
      <c r="KN33" s="2375" t="s">
        <v>7614</v>
      </c>
      <c r="KO33" s="2375" t="s">
        <v>7614</v>
      </c>
      <c r="KP33" s="2375" t="s">
        <v>7614</v>
      </c>
      <c r="KQ33" s="2375" t="s">
        <v>7614</v>
      </c>
      <c r="KR33" s="2375" t="s">
        <v>7614</v>
      </c>
      <c r="KS33" s="2375" t="s">
        <v>7614</v>
      </c>
      <c r="KT33" s="2375" t="s">
        <v>7614</v>
      </c>
      <c r="KU33" s="2375" t="s">
        <v>7614</v>
      </c>
      <c r="KV33" s="2375" t="s">
        <v>7614</v>
      </c>
      <c r="KW33" s="2375" t="s">
        <v>7614</v>
      </c>
      <c r="KX33" s="2375" t="s">
        <v>7614</v>
      </c>
      <c r="KY33" s="2375" t="s">
        <v>7614</v>
      </c>
      <c r="KZ33" s="2375" t="s">
        <v>7614</v>
      </c>
      <c r="LA33" s="2375" t="s">
        <v>7614</v>
      </c>
      <c r="LB33" s="2375" t="s">
        <v>7614</v>
      </c>
      <c r="LC33" s="2375" t="s">
        <v>7614</v>
      </c>
      <c r="LD33" s="2375" t="s">
        <v>7614</v>
      </c>
      <c r="LE33" s="2375" t="s">
        <v>7614</v>
      </c>
      <c r="LF33" s="2375" t="s">
        <v>7614</v>
      </c>
      <c r="LG33" s="2375" t="s">
        <v>7614</v>
      </c>
      <c r="LH33" s="2375" t="s">
        <v>7614</v>
      </c>
      <c r="LI33" s="2375" t="s">
        <v>7614</v>
      </c>
      <c r="LJ33" s="2375" t="s">
        <v>7614</v>
      </c>
      <c r="LK33" s="2375" t="s">
        <v>7614</v>
      </c>
      <c r="LL33" s="2375" t="s">
        <v>7614</v>
      </c>
      <c r="LM33" s="2375" t="s">
        <v>7614</v>
      </c>
      <c r="LN33" s="2375" t="s">
        <v>7614</v>
      </c>
      <c r="LO33" s="2375" t="s">
        <v>7614</v>
      </c>
      <c r="LP33" s="2375" t="s">
        <v>7614</v>
      </c>
      <c r="LQ33" s="2375" t="s">
        <v>7614</v>
      </c>
      <c r="LR33" s="2375" t="s">
        <v>7614</v>
      </c>
      <c r="LS33" s="2375" t="s">
        <v>7614</v>
      </c>
      <c r="LT33" s="2375" t="s">
        <v>7614</v>
      </c>
      <c r="LU33" s="2375" t="s">
        <v>7614</v>
      </c>
      <c r="LV33" s="2375" t="s">
        <v>7614</v>
      </c>
      <c r="LW33" s="2375" t="s">
        <v>7614</v>
      </c>
      <c r="LX33" s="2375" t="s">
        <v>7614</v>
      </c>
      <c r="LY33" s="2375" t="s">
        <v>7614</v>
      </c>
      <c r="LZ33" s="2375" t="s">
        <v>7614</v>
      </c>
      <c r="MA33" s="2375" t="s">
        <v>7614</v>
      </c>
      <c r="MB33" s="2375" t="s">
        <v>7614</v>
      </c>
      <c r="MC33" s="2375" t="s">
        <v>7614</v>
      </c>
      <c r="MD33" s="2375" t="s">
        <v>7614</v>
      </c>
      <c r="ME33" s="2375" t="s">
        <v>7614</v>
      </c>
      <c r="MF33" s="2375" t="s">
        <v>7614</v>
      </c>
      <c r="MG33" s="2375" t="s">
        <v>7614</v>
      </c>
      <c r="MH33" s="2375" t="s">
        <v>7614</v>
      </c>
      <c r="MI33" s="2375" t="s">
        <v>7614</v>
      </c>
      <c r="MJ33" s="2375" t="s">
        <v>7614</v>
      </c>
      <c r="MK33" s="2375" t="s">
        <v>7614</v>
      </c>
      <c r="ML33" s="2375" t="s">
        <v>7614</v>
      </c>
      <c r="MM33" s="2375" t="s">
        <v>7614</v>
      </c>
      <c r="MN33" s="2375" t="s">
        <v>7614</v>
      </c>
      <c r="MO33" s="2375" t="s">
        <v>7614</v>
      </c>
      <c r="MP33" s="2375" t="s">
        <v>7614</v>
      </c>
      <c r="MQ33" s="2375" t="s">
        <v>7614</v>
      </c>
      <c r="MR33" s="2375" t="s">
        <v>7614</v>
      </c>
      <c r="MS33" s="2375" t="s">
        <v>7614</v>
      </c>
      <c r="MT33" s="2375" t="s">
        <v>7614</v>
      </c>
      <c r="MU33" s="2375" t="s">
        <v>7614</v>
      </c>
      <c r="MV33" s="2375" t="s">
        <v>7614</v>
      </c>
      <c r="MW33" s="2375" t="s">
        <v>7614</v>
      </c>
      <c r="MX33" s="2375" t="s">
        <v>7614</v>
      </c>
      <c r="MY33" s="2375" t="s">
        <v>7614</v>
      </c>
      <c r="MZ33" s="2375" t="s">
        <v>7614</v>
      </c>
      <c r="NA33" s="2375" t="s">
        <v>7614</v>
      </c>
      <c r="NB33" s="2375" t="s">
        <v>7614</v>
      </c>
      <c r="NC33" s="2375" t="s">
        <v>7614</v>
      </c>
      <c r="ND33" s="2375" t="s">
        <v>7614</v>
      </c>
      <c r="NE33" s="2375" t="s">
        <v>7614</v>
      </c>
      <c r="NF33" s="2375" t="s">
        <v>7614</v>
      </c>
      <c r="NG33" s="2375" t="s">
        <v>7614</v>
      </c>
      <c r="NH33" s="2375" t="s">
        <v>7614</v>
      </c>
      <c r="NI33" s="2375" t="s">
        <v>7614</v>
      </c>
      <c r="NJ33" s="2375" t="s">
        <v>7614</v>
      </c>
      <c r="NK33" s="2375" t="s">
        <v>7614</v>
      </c>
      <c r="NL33" s="2375" t="s">
        <v>7614</v>
      </c>
      <c r="NM33" s="2375" t="s">
        <v>7614</v>
      </c>
      <c r="NN33" s="2375" t="s">
        <v>7614</v>
      </c>
      <c r="NO33" s="2375" t="s">
        <v>7614</v>
      </c>
      <c r="NP33" s="2375" t="s">
        <v>7614</v>
      </c>
      <c r="NQ33" s="2375" t="s">
        <v>7614</v>
      </c>
      <c r="NR33" s="2375" t="s">
        <v>7614</v>
      </c>
      <c r="NS33" s="2375" t="s">
        <v>7614</v>
      </c>
      <c r="NT33" s="2375" t="s">
        <v>7614</v>
      </c>
      <c r="NU33" s="2375" t="s">
        <v>7614</v>
      </c>
      <c r="NV33" s="2375" t="s">
        <v>7614</v>
      </c>
      <c r="NW33" s="2375" t="s">
        <v>7614</v>
      </c>
      <c r="NX33" s="2375" t="s">
        <v>7614</v>
      </c>
      <c r="NY33" s="2375" t="s">
        <v>7614</v>
      </c>
      <c r="NZ33" s="2375" t="s">
        <v>7614</v>
      </c>
      <c r="OA33" s="2375" t="s">
        <v>7614</v>
      </c>
      <c r="OB33" s="2375" t="s">
        <v>7614</v>
      </c>
      <c r="OC33" s="2375" t="s">
        <v>7614</v>
      </c>
      <c r="OD33" s="2375" t="s">
        <v>7614</v>
      </c>
      <c r="OE33" s="2375" t="s">
        <v>7614</v>
      </c>
      <c r="OF33" s="2375" t="s">
        <v>7614</v>
      </c>
      <c r="OG33" s="2375" t="s">
        <v>7614</v>
      </c>
      <c r="OH33" s="2375" t="s">
        <v>7614</v>
      </c>
      <c r="OI33" s="2375" t="s">
        <v>7614</v>
      </c>
      <c r="OJ33" s="2375" t="s">
        <v>7614</v>
      </c>
      <c r="OK33" s="2375" t="s">
        <v>7614</v>
      </c>
      <c r="OL33" s="2375" t="s">
        <v>7614</v>
      </c>
      <c r="OM33" s="2375" t="s">
        <v>7614</v>
      </c>
      <c r="ON33" s="2375" t="s">
        <v>7614</v>
      </c>
      <c r="OO33" s="2375" t="s">
        <v>7614</v>
      </c>
      <c r="OP33" s="2375" t="s">
        <v>7614</v>
      </c>
      <c r="OQ33" s="2375" t="s">
        <v>7614</v>
      </c>
      <c r="OR33" s="2375" t="s">
        <v>7614</v>
      </c>
      <c r="OS33" s="2375" t="s">
        <v>7614</v>
      </c>
      <c r="OT33" s="2375" t="s">
        <v>7614</v>
      </c>
      <c r="OU33" s="2375" t="s">
        <v>7614</v>
      </c>
      <c r="OV33" s="2375" t="s">
        <v>7614</v>
      </c>
      <c r="OW33" s="2375" t="s">
        <v>7614</v>
      </c>
      <c r="OX33" s="2375" t="s">
        <v>7614</v>
      </c>
      <c r="OY33" s="2375" t="s">
        <v>7614</v>
      </c>
      <c r="OZ33" s="2375" t="s">
        <v>7614</v>
      </c>
      <c r="PA33" s="2375" t="s">
        <v>7614</v>
      </c>
      <c r="PB33" s="2375" t="s">
        <v>7614</v>
      </c>
      <c r="PC33" s="2375" t="s">
        <v>7614</v>
      </c>
      <c r="PD33" s="2375" t="s">
        <v>7614</v>
      </c>
      <c r="PE33" s="2375" t="s">
        <v>7614</v>
      </c>
      <c r="PF33" s="2375" t="s">
        <v>7614</v>
      </c>
      <c r="PG33" s="2375" t="s">
        <v>7614</v>
      </c>
      <c r="PH33" s="2375" t="s">
        <v>7614</v>
      </c>
      <c r="PI33" s="2375" t="s">
        <v>7614</v>
      </c>
      <c r="PJ33" s="2375" t="s">
        <v>7614</v>
      </c>
      <c r="PK33" s="2375" t="s">
        <v>7614</v>
      </c>
      <c r="PL33" s="2375" t="s">
        <v>7614</v>
      </c>
      <c r="PM33" s="2375" t="s">
        <v>7614</v>
      </c>
      <c r="PN33" s="2375" t="s">
        <v>7614</v>
      </c>
      <c r="PO33" s="2375" t="s">
        <v>7614</v>
      </c>
      <c r="PP33" s="2375" t="s">
        <v>7614</v>
      </c>
      <c r="PQ33" s="2375" t="s">
        <v>7614</v>
      </c>
      <c r="PR33" s="2375" t="s">
        <v>7614</v>
      </c>
      <c r="PS33" s="2375" t="s">
        <v>7614</v>
      </c>
      <c r="PT33" s="2375" t="s">
        <v>7614</v>
      </c>
      <c r="PU33" s="2375" t="s">
        <v>7614</v>
      </c>
      <c r="PV33" s="2375" t="s">
        <v>7614</v>
      </c>
      <c r="PW33" s="2375" t="s">
        <v>7614</v>
      </c>
      <c r="PX33" s="2375" t="s">
        <v>7614</v>
      </c>
      <c r="PY33" s="2375" t="s">
        <v>7614</v>
      </c>
      <c r="PZ33" s="2375" t="s">
        <v>7614</v>
      </c>
      <c r="QA33" s="2375" t="s">
        <v>7614</v>
      </c>
      <c r="QB33" s="2375" t="s">
        <v>7614</v>
      </c>
      <c r="QC33" s="2375" t="s">
        <v>7614</v>
      </c>
      <c r="QD33" s="2375" t="s">
        <v>7614</v>
      </c>
      <c r="QE33" s="2375" t="s">
        <v>7614</v>
      </c>
      <c r="QF33" s="2375" t="s">
        <v>7614</v>
      </c>
      <c r="QG33" s="2375" t="s">
        <v>7614</v>
      </c>
      <c r="QH33" s="2375" t="s">
        <v>7614</v>
      </c>
      <c r="QI33" s="2375" t="s">
        <v>7614</v>
      </c>
      <c r="QJ33" s="2375" t="s">
        <v>7614</v>
      </c>
      <c r="QK33" s="2375" t="s">
        <v>7614</v>
      </c>
      <c r="QL33" s="2375" t="s">
        <v>7614</v>
      </c>
      <c r="QM33" s="2375" t="s">
        <v>7614</v>
      </c>
      <c r="QN33" s="2375" t="s">
        <v>7614</v>
      </c>
      <c r="QO33" s="2375" t="s">
        <v>7614</v>
      </c>
      <c r="QP33" s="2375" t="s">
        <v>7614</v>
      </c>
      <c r="QQ33" s="2375" t="s">
        <v>7614</v>
      </c>
      <c r="QR33" s="2375" t="s">
        <v>7614</v>
      </c>
      <c r="QS33" s="2375" t="s">
        <v>7614</v>
      </c>
      <c r="QT33" s="2375" t="s">
        <v>7614</v>
      </c>
      <c r="QU33" s="2375" t="s">
        <v>7614</v>
      </c>
      <c r="QV33" s="2375" t="s">
        <v>7614</v>
      </c>
      <c r="QW33" s="2375" t="s">
        <v>7614</v>
      </c>
      <c r="QX33" s="2375" t="s">
        <v>7614</v>
      </c>
      <c r="QY33" s="2375" t="s">
        <v>7614</v>
      </c>
      <c r="QZ33" s="2375" t="s">
        <v>7614</v>
      </c>
      <c r="RA33" s="2375" t="s">
        <v>7614</v>
      </c>
      <c r="RB33" s="2375" t="s">
        <v>7614</v>
      </c>
      <c r="RC33" s="2375" t="s">
        <v>7614</v>
      </c>
      <c r="RD33" s="2375" t="s">
        <v>7614</v>
      </c>
      <c r="RE33" s="2375" t="s">
        <v>7614</v>
      </c>
      <c r="RF33" s="2375" t="s">
        <v>7614</v>
      </c>
      <c r="RG33" s="2375" t="s">
        <v>7614</v>
      </c>
      <c r="RH33" s="2375" t="s">
        <v>7614</v>
      </c>
      <c r="RI33" s="2375" t="s">
        <v>7614</v>
      </c>
      <c r="RJ33" s="2375" t="s">
        <v>7614</v>
      </c>
      <c r="RK33" s="2375" t="s">
        <v>7614</v>
      </c>
      <c r="RL33" s="2375" t="s">
        <v>7614</v>
      </c>
      <c r="RM33" s="2375" t="s">
        <v>7614</v>
      </c>
      <c r="RN33" s="2375" t="s">
        <v>7614</v>
      </c>
      <c r="RO33" s="2375" t="s">
        <v>7614</v>
      </c>
      <c r="RP33" s="2375" t="s">
        <v>7614</v>
      </c>
      <c r="RQ33" s="2375" t="s">
        <v>7614</v>
      </c>
      <c r="RR33" s="2375" t="s">
        <v>7614</v>
      </c>
      <c r="RS33" s="2375" t="s">
        <v>7614</v>
      </c>
      <c r="RT33" s="2375" t="s">
        <v>7614</v>
      </c>
      <c r="RU33" s="2375" t="s">
        <v>7614</v>
      </c>
      <c r="RV33" s="2375" t="s">
        <v>7614</v>
      </c>
      <c r="RW33" s="2375" t="s">
        <v>7614</v>
      </c>
      <c r="RX33" s="2375" t="s">
        <v>7614</v>
      </c>
      <c r="RY33" s="2375" t="s">
        <v>7614</v>
      </c>
      <c r="RZ33" s="2375" t="s">
        <v>7614</v>
      </c>
      <c r="SA33" s="2375" t="s">
        <v>7614</v>
      </c>
      <c r="SB33" s="2375" t="s">
        <v>7614</v>
      </c>
      <c r="SC33" s="2375" t="s">
        <v>7614</v>
      </c>
      <c r="SD33" s="2375" t="s">
        <v>7614</v>
      </c>
      <c r="SE33" s="2375" t="s">
        <v>7614</v>
      </c>
      <c r="SF33" s="2375" t="s">
        <v>7614</v>
      </c>
      <c r="SG33" s="2375" t="s">
        <v>7614</v>
      </c>
      <c r="SH33" s="2375" t="s">
        <v>7614</v>
      </c>
      <c r="SI33" s="2375" t="s">
        <v>7614</v>
      </c>
      <c r="SJ33" s="2375" t="s">
        <v>7614</v>
      </c>
      <c r="SK33" s="2375" t="s">
        <v>7614</v>
      </c>
      <c r="SL33" s="2375" t="s">
        <v>7614</v>
      </c>
      <c r="SM33" s="2375" t="s">
        <v>7614</v>
      </c>
      <c r="SN33" s="2375" t="s">
        <v>7614</v>
      </c>
      <c r="SO33" s="2375" t="s">
        <v>7614</v>
      </c>
      <c r="SP33" s="2375" t="s">
        <v>7614</v>
      </c>
      <c r="SQ33" s="2375" t="s">
        <v>7614</v>
      </c>
      <c r="SR33" s="2375" t="s">
        <v>7614</v>
      </c>
      <c r="SS33" s="2375" t="s">
        <v>7614</v>
      </c>
      <c r="ST33" s="2375" t="s">
        <v>7614</v>
      </c>
      <c r="SU33" s="2375" t="s">
        <v>7614</v>
      </c>
      <c r="SV33" s="2375" t="s">
        <v>7614</v>
      </c>
      <c r="SW33" s="2375" t="s">
        <v>7614</v>
      </c>
      <c r="SX33" s="2375" t="s">
        <v>7614</v>
      </c>
      <c r="SY33" s="2375" t="s">
        <v>7614</v>
      </c>
      <c r="SZ33" s="2375" t="s">
        <v>7614</v>
      </c>
      <c r="TA33" s="2375" t="s">
        <v>7614</v>
      </c>
      <c r="TB33" s="2375" t="s">
        <v>7614</v>
      </c>
      <c r="TC33" s="2375" t="s">
        <v>7614</v>
      </c>
      <c r="TD33" s="2375" t="s">
        <v>7614</v>
      </c>
      <c r="TE33" s="2375" t="s">
        <v>7614</v>
      </c>
      <c r="TF33" s="2375" t="s">
        <v>7614</v>
      </c>
      <c r="TG33" s="2375" t="s">
        <v>7614</v>
      </c>
      <c r="TH33" s="2375" t="s">
        <v>7614</v>
      </c>
      <c r="TI33" s="2375" t="s">
        <v>7614</v>
      </c>
      <c r="TJ33" s="2375" t="s">
        <v>7614</v>
      </c>
      <c r="TK33" s="2375" t="s">
        <v>7614</v>
      </c>
      <c r="TL33" s="2375" t="s">
        <v>7614</v>
      </c>
      <c r="TM33" s="2375" t="s">
        <v>7614</v>
      </c>
      <c r="TN33" s="2375" t="s">
        <v>7614</v>
      </c>
      <c r="TO33" s="2375" t="s">
        <v>7614</v>
      </c>
      <c r="TP33" s="2375" t="s">
        <v>7614</v>
      </c>
      <c r="TQ33" s="2375" t="s">
        <v>7614</v>
      </c>
      <c r="TR33" s="2375" t="s">
        <v>7614</v>
      </c>
      <c r="TS33" s="2375" t="s">
        <v>7614</v>
      </c>
      <c r="TT33" s="2375" t="s">
        <v>7614</v>
      </c>
      <c r="TU33" s="2375" t="s">
        <v>7614</v>
      </c>
      <c r="TV33" s="2375" t="s">
        <v>7614</v>
      </c>
      <c r="TW33" s="2375" t="s">
        <v>7614</v>
      </c>
      <c r="TX33" s="2375" t="s">
        <v>7614</v>
      </c>
      <c r="TY33" s="2375" t="s">
        <v>7614</v>
      </c>
      <c r="TZ33" s="2375" t="s">
        <v>7614</v>
      </c>
      <c r="UA33" s="2375" t="s">
        <v>7614</v>
      </c>
      <c r="UB33" s="2375" t="s">
        <v>7614</v>
      </c>
      <c r="UC33" s="2375" t="s">
        <v>7614</v>
      </c>
      <c r="UD33" s="2375" t="s">
        <v>7614</v>
      </c>
      <c r="UE33" s="2375" t="s">
        <v>7614</v>
      </c>
      <c r="UF33" s="2375" t="s">
        <v>7614</v>
      </c>
      <c r="UG33" s="2375" t="s">
        <v>7614</v>
      </c>
      <c r="UH33" s="2375" t="s">
        <v>7614</v>
      </c>
      <c r="UI33" s="2375" t="s">
        <v>7614</v>
      </c>
      <c r="UJ33" s="2375" t="s">
        <v>7614</v>
      </c>
      <c r="UK33" s="2375" t="s">
        <v>7614</v>
      </c>
      <c r="UL33" s="2375" t="s">
        <v>7614</v>
      </c>
      <c r="UM33" s="2375" t="s">
        <v>7614</v>
      </c>
      <c r="UN33" s="2375" t="s">
        <v>7614</v>
      </c>
      <c r="UO33" s="2375" t="s">
        <v>7614</v>
      </c>
      <c r="UP33" s="2375" t="s">
        <v>7614</v>
      </c>
      <c r="UQ33" s="2375" t="s">
        <v>7614</v>
      </c>
      <c r="UR33" s="2375" t="s">
        <v>7614</v>
      </c>
      <c r="US33" s="2375" t="s">
        <v>7614</v>
      </c>
      <c r="UT33" s="2375" t="s">
        <v>7614</v>
      </c>
      <c r="UU33" s="2375" t="s">
        <v>7614</v>
      </c>
      <c r="UV33" s="2375" t="s">
        <v>7614</v>
      </c>
      <c r="UW33" s="2375" t="s">
        <v>7614</v>
      </c>
      <c r="UX33" s="2375" t="s">
        <v>7614</v>
      </c>
      <c r="UY33" s="2375" t="s">
        <v>7614</v>
      </c>
      <c r="UZ33" s="2375" t="s">
        <v>7614</v>
      </c>
      <c r="VA33" s="2375" t="s">
        <v>7614</v>
      </c>
      <c r="VB33" s="2375" t="s">
        <v>7614</v>
      </c>
      <c r="VC33" s="2375" t="s">
        <v>7614</v>
      </c>
      <c r="VD33" s="2375" t="s">
        <v>7614</v>
      </c>
      <c r="VE33" s="2375" t="s">
        <v>7614</v>
      </c>
      <c r="VF33" s="2375" t="s">
        <v>7614</v>
      </c>
      <c r="VG33" s="2375" t="s">
        <v>7614</v>
      </c>
      <c r="VH33" s="2375" t="s">
        <v>7614</v>
      </c>
      <c r="VI33" s="2375" t="s">
        <v>7614</v>
      </c>
      <c r="VJ33" s="2375" t="s">
        <v>7614</v>
      </c>
      <c r="VK33" s="2375" t="s">
        <v>7614</v>
      </c>
      <c r="VL33" s="2375" t="s">
        <v>7614</v>
      </c>
      <c r="VM33" s="2375" t="s">
        <v>7614</v>
      </c>
      <c r="VN33" s="2375" t="s">
        <v>7614</v>
      </c>
      <c r="VO33" s="2375" t="s">
        <v>7614</v>
      </c>
      <c r="VP33" s="2375" t="s">
        <v>7614</v>
      </c>
      <c r="VQ33" s="2375" t="s">
        <v>7614</v>
      </c>
      <c r="VR33" s="2375" t="s">
        <v>7614</v>
      </c>
      <c r="VS33" s="2375" t="s">
        <v>7614</v>
      </c>
      <c r="VT33" s="2375" t="s">
        <v>7614</v>
      </c>
      <c r="VU33" s="2375" t="s">
        <v>7614</v>
      </c>
      <c r="VV33" s="2375" t="s">
        <v>7614</v>
      </c>
      <c r="VW33" s="2375" t="s">
        <v>7614</v>
      </c>
      <c r="VX33" s="2375" t="s">
        <v>7614</v>
      </c>
      <c r="VY33" s="2375" t="s">
        <v>7614</v>
      </c>
      <c r="VZ33" s="2375" t="s">
        <v>7614</v>
      </c>
      <c r="WA33" s="2375" t="s">
        <v>7614</v>
      </c>
      <c r="WB33" s="2375" t="s">
        <v>7614</v>
      </c>
      <c r="WC33" s="2375" t="s">
        <v>7614</v>
      </c>
      <c r="WD33" s="2375" t="s">
        <v>7614</v>
      </c>
      <c r="WE33" s="2375" t="s">
        <v>7614</v>
      </c>
      <c r="WF33" s="2375" t="s">
        <v>7614</v>
      </c>
      <c r="WG33" s="2375" t="s">
        <v>7614</v>
      </c>
      <c r="WH33" s="2375" t="s">
        <v>7614</v>
      </c>
      <c r="WI33" s="2375" t="s">
        <v>7614</v>
      </c>
      <c r="WJ33" s="2375" t="s">
        <v>7614</v>
      </c>
      <c r="WK33" s="2375" t="s">
        <v>7614</v>
      </c>
      <c r="WL33" s="2375" t="s">
        <v>7614</v>
      </c>
      <c r="WM33" s="2375" t="s">
        <v>7614</v>
      </c>
      <c r="WN33" s="2375" t="s">
        <v>7614</v>
      </c>
      <c r="WO33" s="2375" t="s">
        <v>7614</v>
      </c>
      <c r="WP33" s="2375" t="s">
        <v>7614</v>
      </c>
      <c r="WQ33" s="2375" t="s">
        <v>7614</v>
      </c>
      <c r="WR33" s="2375" t="s">
        <v>7614</v>
      </c>
      <c r="WS33" s="2375" t="s">
        <v>7614</v>
      </c>
      <c r="WT33" s="2375" t="s">
        <v>7614</v>
      </c>
      <c r="WU33" s="2375" t="s">
        <v>7614</v>
      </c>
      <c r="WV33" s="2375" t="s">
        <v>7614</v>
      </c>
      <c r="WW33" s="2375" t="s">
        <v>7614</v>
      </c>
      <c r="WX33" s="2375" t="s">
        <v>7614</v>
      </c>
      <c r="WY33" s="2375" t="s">
        <v>7614</v>
      </c>
      <c r="WZ33" s="2375" t="s">
        <v>7614</v>
      </c>
      <c r="XA33" s="2375" t="s">
        <v>7614</v>
      </c>
      <c r="XB33" s="2375" t="s">
        <v>7614</v>
      </c>
      <c r="XC33" s="2375" t="s">
        <v>7614</v>
      </c>
      <c r="XD33" s="2375" t="s">
        <v>7614</v>
      </c>
      <c r="XE33" s="2375" t="s">
        <v>7614</v>
      </c>
      <c r="XF33" s="2375" t="s">
        <v>7614</v>
      </c>
      <c r="XG33" s="2375" t="s">
        <v>7614</v>
      </c>
      <c r="XH33" s="2375" t="s">
        <v>7614</v>
      </c>
      <c r="XI33" s="2375" t="s">
        <v>7614</v>
      </c>
      <c r="XJ33" s="2375" t="s">
        <v>7614</v>
      </c>
      <c r="XK33" s="2375" t="s">
        <v>7614</v>
      </c>
      <c r="XL33" s="2375" t="s">
        <v>7614</v>
      </c>
      <c r="XM33" s="2375" t="s">
        <v>7614</v>
      </c>
      <c r="XN33" s="2375" t="s">
        <v>7614</v>
      </c>
      <c r="XO33" s="2375" t="s">
        <v>7614</v>
      </c>
      <c r="XP33" s="2375" t="s">
        <v>7614</v>
      </c>
      <c r="XQ33" s="2375" t="s">
        <v>7614</v>
      </c>
      <c r="XR33" s="2375" t="s">
        <v>7614</v>
      </c>
      <c r="XS33" s="2375" t="s">
        <v>7614</v>
      </c>
      <c r="XT33" s="2375" t="s">
        <v>7614</v>
      </c>
      <c r="XU33" s="2375" t="s">
        <v>7614</v>
      </c>
      <c r="XV33" s="2375" t="s">
        <v>7614</v>
      </c>
      <c r="XW33" s="2375" t="s">
        <v>7614</v>
      </c>
      <c r="XX33" s="2375" t="s">
        <v>7614</v>
      </c>
      <c r="XY33" s="2375" t="s">
        <v>7614</v>
      </c>
      <c r="XZ33" s="2375" t="s">
        <v>7614</v>
      </c>
      <c r="YA33" s="2375" t="s">
        <v>7614</v>
      </c>
      <c r="YB33" s="2375" t="s">
        <v>7614</v>
      </c>
      <c r="YC33" s="2375" t="s">
        <v>7614</v>
      </c>
      <c r="YD33" s="2375" t="s">
        <v>7614</v>
      </c>
      <c r="YE33" s="2375" t="s">
        <v>7614</v>
      </c>
      <c r="YF33" s="2375" t="s">
        <v>7614</v>
      </c>
      <c r="YG33" s="2375" t="s">
        <v>7614</v>
      </c>
      <c r="YH33" s="2375" t="s">
        <v>7614</v>
      </c>
      <c r="YI33" s="2375" t="s">
        <v>7614</v>
      </c>
      <c r="YJ33" s="2375" t="s">
        <v>7614</v>
      </c>
      <c r="YK33" s="2375" t="s">
        <v>7614</v>
      </c>
      <c r="YL33" s="2375" t="s">
        <v>7614</v>
      </c>
      <c r="YM33" s="2375" t="s">
        <v>7614</v>
      </c>
      <c r="YN33" s="2375" t="s">
        <v>7614</v>
      </c>
      <c r="YO33" s="2375" t="s">
        <v>7614</v>
      </c>
      <c r="YP33" s="2375" t="s">
        <v>7614</v>
      </c>
      <c r="YQ33" s="2375" t="s">
        <v>7614</v>
      </c>
      <c r="YR33" s="2375" t="s">
        <v>7614</v>
      </c>
      <c r="YS33" s="2375" t="s">
        <v>7614</v>
      </c>
      <c r="YT33" s="2375" t="s">
        <v>7614</v>
      </c>
      <c r="YU33" s="2375" t="s">
        <v>7614</v>
      </c>
      <c r="YV33" s="2375" t="s">
        <v>7614</v>
      </c>
      <c r="YW33" s="2375" t="s">
        <v>7614</v>
      </c>
      <c r="YX33" s="2375" t="s">
        <v>7614</v>
      </c>
      <c r="YY33" s="2375" t="s">
        <v>7614</v>
      </c>
      <c r="YZ33" s="2375" t="s">
        <v>7614</v>
      </c>
      <c r="ZA33" s="2375" t="s">
        <v>7614</v>
      </c>
      <c r="ZB33" s="2375" t="s">
        <v>7614</v>
      </c>
      <c r="ZC33" s="2375" t="s">
        <v>7614</v>
      </c>
      <c r="ZD33" s="2375" t="s">
        <v>7614</v>
      </c>
      <c r="ZE33" s="2375" t="s">
        <v>7614</v>
      </c>
      <c r="ZF33" s="2375" t="s">
        <v>7614</v>
      </c>
      <c r="ZG33" s="2375" t="s">
        <v>7614</v>
      </c>
      <c r="ZH33" s="2375" t="s">
        <v>7614</v>
      </c>
      <c r="ZI33" s="2375" t="s">
        <v>7614</v>
      </c>
      <c r="ZJ33" s="2375" t="s">
        <v>7614</v>
      </c>
      <c r="ZK33" s="2375" t="s">
        <v>7614</v>
      </c>
      <c r="ZL33" s="2375" t="s">
        <v>7614</v>
      </c>
      <c r="ZM33" s="2375" t="s">
        <v>7614</v>
      </c>
      <c r="ZN33" s="2375" t="s">
        <v>7614</v>
      </c>
      <c r="ZO33" s="2375" t="s">
        <v>7614</v>
      </c>
      <c r="ZP33" s="2375" t="s">
        <v>7614</v>
      </c>
      <c r="ZQ33" s="2375" t="s">
        <v>7614</v>
      </c>
      <c r="ZR33" s="2375" t="s">
        <v>7614</v>
      </c>
      <c r="ZS33" s="2375" t="s">
        <v>7614</v>
      </c>
      <c r="ZT33" s="2375" t="s">
        <v>7614</v>
      </c>
      <c r="ZU33" s="2375" t="s">
        <v>7614</v>
      </c>
      <c r="ZV33" s="2375" t="s">
        <v>7614</v>
      </c>
      <c r="ZW33" s="2375" t="s">
        <v>7614</v>
      </c>
      <c r="ZX33" s="2375" t="s">
        <v>7614</v>
      </c>
      <c r="ZY33" s="2375" t="s">
        <v>7614</v>
      </c>
      <c r="ZZ33" s="2375" t="s">
        <v>7614</v>
      </c>
      <c r="AAA33" s="2375" t="s">
        <v>7614</v>
      </c>
      <c r="AAB33" s="2375" t="s">
        <v>7614</v>
      </c>
      <c r="AAC33" s="2375" t="s">
        <v>7614</v>
      </c>
      <c r="AAD33" s="2375" t="s">
        <v>7614</v>
      </c>
      <c r="AAE33" s="2375" t="s">
        <v>7614</v>
      </c>
      <c r="AAF33" s="2375" t="s">
        <v>7614</v>
      </c>
      <c r="AAG33" s="2375" t="s">
        <v>7614</v>
      </c>
      <c r="AAH33" s="2375" t="s">
        <v>7614</v>
      </c>
      <c r="AAI33" s="2375" t="s">
        <v>7614</v>
      </c>
      <c r="AAJ33" s="2375" t="s">
        <v>7614</v>
      </c>
      <c r="AAK33" s="2375" t="s">
        <v>7614</v>
      </c>
      <c r="AAL33" s="2375" t="s">
        <v>7614</v>
      </c>
      <c r="AAM33" s="2375" t="s">
        <v>7614</v>
      </c>
      <c r="AAN33" s="2375" t="s">
        <v>7614</v>
      </c>
      <c r="AAO33" s="2375" t="s">
        <v>7614</v>
      </c>
      <c r="AAP33" s="2375" t="s">
        <v>7614</v>
      </c>
      <c r="AAQ33" s="2375" t="s">
        <v>7614</v>
      </c>
      <c r="AAR33" s="2375" t="s">
        <v>7614</v>
      </c>
      <c r="AAS33" s="2375" t="s">
        <v>7614</v>
      </c>
      <c r="AAT33" s="2375" t="s">
        <v>7614</v>
      </c>
      <c r="AAU33" s="2375" t="s">
        <v>7614</v>
      </c>
      <c r="AAV33" s="2375" t="s">
        <v>7614</v>
      </c>
      <c r="AAW33" s="2375" t="s">
        <v>7614</v>
      </c>
      <c r="AAX33" s="2375" t="s">
        <v>7614</v>
      </c>
      <c r="AAY33" s="2375" t="s">
        <v>7614</v>
      </c>
      <c r="AAZ33" s="2375" t="s">
        <v>7614</v>
      </c>
      <c r="ABA33" s="2375" t="s">
        <v>7614</v>
      </c>
      <c r="ABB33" s="2375" t="s">
        <v>7614</v>
      </c>
      <c r="ABC33" s="2375" t="s">
        <v>7614</v>
      </c>
      <c r="ABD33" s="2375" t="s">
        <v>7614</v>
      </c>
      <c r="ABE33" s="2375" t="s">
        <v>7614</v>
      </c>
      <c r="ABF33" s="2375" t="s">
        <v>7614</v>
      </c>
      <c r="ABG33" s="2375" t="s">
        <v>7614</v>
      </c>
      <c r="ABH33" s="2375" t="s">
        <v>7614</v>
      </c>
      <c r="ABI33" s="2375" t="s">
        <v>7614</v>
      </c>
      <c r="ABJ33" s="2375" t="s">
        <v>7614</v>
      </c>
      <c r="ABK33" s="2375" t="s">
        <v>7614</v>
      </c>
      <c r="ABL33" s="2375" t="s">
        <v>7614</v>
      </c>
      <c r="ABM33" s="2375" t="s">
        <v>7614</v>
      </c>
      <c r="ABN33" s="2375" t="s">
        <v>7614</v>
      </c>
      <c r="ABO33" s="2375" t="s">
        <v>7614</v>
      </c>
      <c r="ABP33" s="2375" t="s">
        <v>7614</v>
      </c>
      <c r="ABQ33" s="2375" t="s">
        <v>7614</v>
      </c>
      <c r="ABR33" s="2375" t="s">
        <v>7614</v>
      </c>
      <c r="ABS33" s="2375" t="s">
        <v>7614</v>
      </c>
      <c r="ABT33" s="2375" t="s">
        <v>7614</v>
      </c>
      <c r="ABU33" s="2375" t="s">
        <v>7614</v>
      </c>
      <c r="ABV33" s="2375" t="s">
        <v>7614</v>
      </c>
      <c r="ABW33" s="2375" t="s">
        <v>7614</v>
      </c>
      <c r="ABX33" s="2375" t="s">
        <v>7614</v>
      </c>
      <c r="ABY33" s="2375" t="s">
        <v>7614</v>
      </c>
      <c r="ABZ33" s="2375" t="s">
        <v>7614</v>
      </c>
      <c r="ACA33" s="2375" t="s">
        <v>7614</v>
      </c>
      <c r="ACB33" s="2375" t="s">
        <v>7614</v>
      </c>
      <c r="ACC33" s="2375" t="s">
        <v>7614</v>
      </c>
      <c r="ACD33" s="2375" t="s">
        <v>7614</v>
      </c>
      <c r="ACE33" s="2375" t="s">
        <v>7614</v>
      </c>
      <c r="ACF33" s="2375" t="s">
        <v>7614</v>
      </c>
      <c r="ACG33" s="2375" t="s">
        <v>7614</v>
      </c>
      <c r="ACH33" s="2375" t="s">
        <v>7614</v>
      </c>
      <c r="ACI33" s="2375" t="s">
        <v>7614</v>
      </c>
      <c r="ACJ33" s="2375" t="s">
        <v>7614</v>
      </c>
      <c r="ACK33" s="2375" t="s">
        <v>7614</v>
      </c>
      <c r="ACL33" s="2375" t="s">
        <v>7614</v>
      </c>
      <c r="ACM33" s="2375" t="s">
        <v>7614</v>
      </c>
      <c r="ACN33" s="2375" t="s">
        <v>7614</v>
      </c>
      <c r="ACO33" s="2375" t="s">
        <v>7614</v>
      </c>
      <c r="ACP33" s="2375" t="s">
        <v>7614</v>
      </c>
      <c r="ACQ33" s="2375" t="s">
        <v>7614</v>
      </c>
      <c r="ACR33" s="2375" t="s">
        <v>7614</v>
      </c>
      <c r="ACS33" s="2375" t="s">
        <v>7614</v>
      </c>
      <c r="ACT33" s="2375" t="s">
        <v>7614</v>
      </c>
      <c r="ACU33" s="2375" t="s">
        <v>7614</v>
      </c>
      <c r="ACV33" s="2375" t="s">
        <v>7614</v>
      </c>
      <c r="ACW33" s="2375" t="s">
        <v>7614</v>
      </c>
      <c r="ACX33" s="2375" t="s">
        <v>7614</v>
      </c>
      <c r="ACY33" s="2375" t="s">
        <v>7614</v>
      </c>
      <c r="ACZ33" s="2375" t="s">
        <v>7614</v>
      </c>
      <c r="ADA33" s="2375" t="s">
        <v>7614</v>
      </c>
      <c r="ADB33" s="2375" t="s">
        <v>7614</v>
      </c>
      <c r="ADC33" s="2375" t="s">
        <v>7614</v>
      </c>
      <c r="ADD33" s="2375" t="s">
        <v>7614</v>
      </c>
      <c r="ADE33" s="2375" t="s">
        <v>7614</v>
      </c>
      <c r="ADF33" s="2375" t="s">
        <v>7614</v>
      </c>
      <c r="ADG33" s="2375" t="s">
        <v>7614</v>
      </c>
      <c r="ADH33" s="2375" t="s">
        <v>7614</v>
      </c>
      <c r="ADI33" s="2375" t="s">
        <v>7614</v>
      </c>
      <c r="ADJ33" s="2375" t="s">
        <v>7614</v>
      </c>
      <c r="ADK33" s="2375" t="s">
        <v>7614</v>
      </c>
      <c r="ADL33" s="2375" t="s">
        <v>7614</v>
      </c>
      <c r="ADM33" s="2375" t="s">
        <v>7614</v>
      </c>
      <c r="ADN33" s="2375" t="s">
        <v>7614</v>
      </c>
      <c r="ADO33" s="2375" t="s">
        <v>7614</v>
      </c>
      <c r="ADP33" s="2375" t="s">
        <v>7614</v>
      </c>
      <c r="ADQ33" s="2375" t="s">
        <v>7614</v>
      </c>
      <c r="ADR33" s="2375" t="s">
        <v>7614</v>
      </c>
      <c r="ADS33" s="2375" t="s">
        <v>7614</v>
      </c>
      <c r="ADT33" s="2375" t="s">
        <v>7614</v>
      </c>
      <c r="ADU33" s="2375" t="s">
        <v>7614</v>
      </c>
      <c r="ADV33" s="2375" t="s">
        <v>7614</v>
      </c>
      <c r="ADW33" s="2375" t="s">
        <v>7614</v>
      </c>
      <c r="ADX33" s="2375" t="s">
        <v>7614</v>
      </c>
      <c r="ADY33" s="2375" t="s">
        <v>7614</v>
      </c>
      <c r="ADZ33" s="2375" t="s">
        <v>7614</v>
      </c>
      <c r="AEA33" s="2375" t="s">
        <v>7614</v>
      </c>
      <c r="AEB33" s="2375" t="s">
        <v>7614</v>
      </c>
      <c r="AEC33" s="2375" t="s">
        <v>7614</v>
      </c>
      <c r="AED33" s="2375" t="s">
        <v>7614</v>
      </c>
      <c r="AEE33" s="2375" t="s">
        <v>7614</v>
      </c>
      <c r="AEF33" s="2375" t="s">
        <v>7614</v>
      </c>
      <c r="AEG33" s="2375" t="s">
        <v>7614</v>
      </c>
      <c r="AEH33" s="2375" t="s">
        <v>7614</v>
      </c>
      <c r="AEI33" s="2375" t="s">
        <v>7614</v>
      </c>
      <c r="AEJ33" s="2375" t="s">
        <v>7614</v>
      </c>
      <c r="AEK33" s="2375" t="s">
        <v>7614</v>
      </c>
      <c r="AEL33" s="2375" t="s">
        <v>7614</v>
      </c>
      <c r="AEM33" s="2375" t="s">
        <v>7614</v>
      </c>
      <c r="AEN33" s="2375" t="s">
        <v>7614</v>
      </c>
      <c r="AEO33" s="2375" t="s">
        <v>7614</v>
      </c>
      <c r="AEP33" s="2375" t="s">
        <v>7614</v>
      </c>
      <c r="AEQ33" s="2375" t="s">
        <v>7614</v>
      </c>
      <c r="AER33" s="2375" t="s">
        <v>7614</v>
      </c>
      <c r="AES33" s="2375" t="s">
        <v>7614</v>
      </c>
      <c r="AET33" s="2375" t="s">
        <v>7614</v>
      </c>
      <c r="AEU33" s="2375" t="s">
        <v>7614</v>
      </c>
      <c r="AEV33" s="2375" t="s">
        <v>7614</v>
      </c>
      <c r="AEW33" s="2375" t="s">
        <v>7614</v>
      </c>
      <c r="AEX33" s="2375" t="s">
        <v>7614</v>
      </c>
      <c r="AEY33" s="2375" t="s">
        <v>7614</v>
      </c>
      <c r="AEZ33" s="2375" t="s">
        <v>7614</v>
      </c>
      <c r="AFA33" s="2375" t="s">
        <v>7614</v>
      </c>
      <c r="AFB33" s="2375" t="s">
        <v>7614</v>
      </c>
      <c r="AFC33" s="2375" t="s">
        <v>7614</v>
      </c>
      <c r="AFD33" s="2375" t="s">
        <v>7614</v>
      </c>
      <c r="AFE33" s="2375" t="s">
        <v>7614</v>
      </c>
      <c r="AFF33" s="2375" t="s">
        <v>7614</v>
      </c>
      <c r="AFG33" s="2375" t="s">
        <v>7614</v>
      </c>
      <c r="AFH33" s="2375" t="s">
        <v>7614</v>
      </c>
      <c r="AFI33" s="2375" t="s">
        <v>7614</v>
      </c>
      <c r="AFJ33" s="2375" t="s">
        <v>7614</v>
      </c>
      <c r="AFK33" s="2375" t="s">
        <v>7614</v>
      </c>
      <c r="AFL33" s="2375" t="s">
        <v>7614</v>
      </c>
      <c r="AFM33" s="2375" t="s">
        <v>7614</v>
      </c>
      <c r="AFN33" s="2375" t="s">
        <v>7614</v>
      </c>
      <c r="AFO33" s="2375" t="s">
        <v>7614</v>
      </c>
      <c r="AFP33" s="2375" t="s">
        <v>7614</v>
      </c>
      <c r="AFQ33" s="2375" t="s">
        <v>7614</v>
      </c>
      <c r="AFR33" s="2375" t="s">
        <v>7614</v>
      </c>
      <c r="AFS33" s="2375" t="s">
        <v>7614</v>
      </c>
      <c r="AFT33" s="2375" t="s">
        <v>7614</v>
      </c>
      <c r="AFU33" s="2375" t="s">
        <v>7614</v>
      </c>
      <c r="AFV33" s="2375" t="s">
        <v>7614</v>
      </c>
      <c r="AFW33" s="2375" t="s">
        <v>7614</v>
      </c>
      <c r="AFX33" s="2375" t="s">
        <v>7614</v>
      </c>
      <c r="AFY33" s="2375" t="s">
        <v>7614</v>
      </c>
      <c r="AFZ33" s="2375" t="s">
        <v>7614</v>
      </c>
      <c r="AGA33" s="2375" t="s">
        <v>7614</v>
      </c>
      <c r="AGB33" s="2375" t="s">
        <v>7614</v>
      </c>
      <c r="AGC33" s="2375" t="s">
        <v>7614</v>
      </c>
      <c r="AGD33" s="2375" t="s">
        <v>7614</v>
      </c>
      <c r="AGE33" s="2375" t="s">
        <v>7614</v>
      </c>
      <c r="AGF33" s="2375" t="s">
        <v>7614</v>
      </c>
      <c r="AGG33" s="2375" t="s">
        <v>7614</v>
      </c>
      <c r="AGH33" s="2375" t="s">
        <v>7614</v>
      </c>
      <c r="AGI33" s="2375" t="s">
        <v>7614</v>
      </c>
      <c r="AGJ33" s="2375" t="s">
        <v>7614</v>
      </c>
      <c r="AGK33" s="2375" t="s">
        <v>7614</v>
      </c>
      <c r="AGL33" s="2375" t="s">
        <v>7614</v>
      </c>
      <c r="AGM33" s="2375" t="s">
        <v>7614</v>
      </c>
      <c r="AGN33" s="2375" t="s">
        <v>7614</v>
      </c>
      <c r="AGO33" s="2375" t="s">
        <v>7614</v>
      </c>
      <c r="AGP33" s="2375" t="s">
        <v>7614</v>
      </c>
      <c r="AGQ33" s="2375" t="s">
        <v>7614</v>
      </c>
      <c r="AGR33" s="2375" t="s">
        <v>7614</v>
      </c>
      <c r="AGS33" s="2375" t="s">
        <v>7614</v>
      </c>
      <c r="AGT33" s="2375" t="s">
        <v>7614</v>
      </c>
      <c r="AGU33" s="2375" t="s">
        <v>7614</v>
      </c>
      <c r="AGV33" s="2375" t="s">
        <v>7614</v>
      </c>
      <c r="AGW33" s="2375" t="s">
        <v>7614</v>
      </c>
      <c r="AGX33" s="2375" t="s">
        <v>7614</v>
      </c>
      <c r="AGY33" s="2375" t="s">
        <v>7614</v>
      </c>
      <c r="AGZ33" s="2375" t="s">
        <v>7614</v>
      </c>
      <c r="AHA33" s="2375" t="s">
        <v>7614</v>
      </c>
      <c r="AHB33" s="2375" t="s">
        <v>7614</v>
      </c>
      <c r="AHC33" s="2375" t="s">
        <v>7614</v>
      </c>
      <c r="AHD33" s="2375" t="s">
        <v>7614</v>
      </c>
      <c r="AHE33" s="2375" t="s">
        <v>7614</v>
      </c>
      <c r="AHF33" s="2375" t="s">
        <v>7614</v>
      </c>
      <c r="AHG33" s="2375" t="s">
        <v>7614</v>
      </c>
      <c r="AHH33" s="2375" t="s">
        <v>7614</v>
      </c>
      <c r="AHI33" s="2375" t="s">
        <v>7614</v>
      </c>
      <c r="AHJ33" s="2375" t="s">
        <v>7614</v>
      </c>
      <c r="AHK33" s="2375" t="s">
        <v>7614</v>
      </c>
      <c r="AHL33" s="2375" t="s">
        <v>7614</v>
      </c>
      <c r="AHM33" s="2375" t="s">
        <v>7614</v>
      </c>
      <c r="AHN33" s="2375" t="s">
        <v>7614</v>
      </c>
      <c r="AHO33" s="2375" t="s">
        <v>7614</v>
      </c>
      <c r="AHP33" s="2375" t="s">
        <v>7614</v>
      </c>
      <c r="AHQ33" s="2375" t="s">
        <v>7614</v>
      </c>
      <c r="AHR33" s="2375" t="s">
        <v>7614</v>
      </c>
      <c r="AHS33" s="2375" t="s">
        <v>7614</v>
      </c>
      <c r="AHT33" s="2375" t="s">
        <v>7614</v>
      </c>
      <c r="AHU33" s="2375" t="s">
        <v>7614</v>
      </c>
      <c r="AHV33" s="2375" t="s">
        <v>7614</v>
      </c>
      <c r="AHW33" s="2375" t="s">
        <v>7614</v>
      </c>
      <c r="AHX33" s="2375" t="s">
        <v>7614</v>
      </c>
      <c r="AHY33" s="2375" t="s">
        <v>7614</v>
      </c>
      <c r="AHZ33" s="2375" t="s">
        <v>7614</v>
      </c>
      <c r="AIA33" s="2375" t="s">
        <v>7614</v>
      </c>
      <c r="AIB33" s="2375" t="s">
        <v>7614</v>
      </c>
      <c r="AIC33" s="2375" t="s">
        <v>7614</v>
      </c>
      <c r="AID33" s="2375" t="s">
        <v>7614</v>
      </c>
      <c r="AIE33" s="2375" t="s">
        <v>7614</v>
      </c>
      <c r="AIF33" s="2375" t="s">
        <v>7614</v>
      </c>
      <c r="AIG33" s="2375" t="s">
        <v>7614</v>
      </c>
      <c r="AIH33" s="2375" t="s">
        <v>7614</v>
      </c>
      <c r="AII33" s="2375" t="s">
        <v>7614</v>
      </c>
      <c r="AIJ33" s="2375" t="s">
        <v>7614</v>
      </c>
      <c r="AIK33" s="2375" t="s">
        <v>7614</v>
      </c>
      <c r="AIL33" s="2375" t="s">
        <v>7614</v>
      </c>
      <c r="AIM33" s="2375" t="s">
        <v>7614</v>
      </c>
      <c r="AIN33" s="2375" t="s">
        <v>7614</v>
      </c>
      <c r="AIO33" s="2375" t="s">
        <v>7614</v>
      </c>
      <c r="AIP33" s="2375" t="s">
        <v>7614</v>
      </c>
      <c r="AIQ33" s="2375" t="s">
        <v>7614</v>
      </c>
      <c r="AIR33" s="2375" t="s">
        <v>7614</v>
      </c>
      <c r="AIS33" s="2375" t="s">
        <v>7614</v>
      </c>
      <c r="AIT33" s="2375" t="s">
        <v>7614</v>
      </c>
      <c r="AIU33" s="2375" t="s">
        <v>7614</v>
      </c>
      <c r="AIV33" s="2375" t="s">
        <v>7614</v>
      </c>
      <c r="AIW33" s="2375" t="s">
        <v>7614</v>
      </c>
      <c r="AIX33" s="2375" t="s">
        <v>7614</v>
      </c>
      <c r="AIY33" s="2375" t="s">
        <v>7614</v>
      </c>
      <c r="AIZ33" s="2375" t="s">
        <v>7614</v>
      </c>
      <c r="AJA33" s="2375" t="s">
        <v>7614</v>
      </c>
      <c r="AJB33" s="2375" t="s">
        <v>7614</v>
      </c>
      <c r="AJC33" s="2375" t="s">
        <v>7614</v>
      </c>
      <c r="AJD33" s="2375" t="s">
        <v>7614</v>
      </c>
      <c r="AJE33" s="2375" t="s">
        <v>7614</v>
      </c>
      <c r="AJF33" s="2375" t="s">
        <v>7614</v>
      </c>
      <c r="AJG33" s="2375" t="s">
        <v>7614</v>
      </c>
      <c r="AJH33" s="2375" t="s">
        <v>7614</v>
      </c>
      <c r="AJI33" s="2375" t="s">
        <v>7614</v>
      </c>
      <c r="AJJ33" s="2375" t="s">
        <v>7614</v>
      </c>
      <c r="AJK33" s="2375" t="s">
        <v>7614</v>
      </c>
      <c r="AJL33" s="2375" t="s">
        <v>7614</v>
      </c>
      <c r="AJM33" s="2375" t="s">
        <v>7614</v>
      </c>
      <c r="AJN33" s="2375" t="s">
        <v>7614</v>
      </c>
      <c r="AJO33" s="2375" t="s">
        <v>7614</v>
      </c>
      <c r="AJP33" s="2375" t="s">
        <v>7614</v>
      </c>
      <c r="AJQ33" s="2375" t="s">
        <v>7614</v>
      </c>
      <c r="AJR33" s="2375" t="s">
        <v>7614</v>
      </c>
      <c r="AJS33" s="2375" t="s">
        <v>7614</v>
      </c>
      <c r="AJT33" s="2375" t="s">
        <v>7614</v>
      </c>
      <c r="AJU33" s="2375" t="s">
        <v>7614</v>
      </c>
      <c r="AJV33" s="2375" t="s">
        <v>7614</v>
      </c>
      <c r="AJW33" s="2375" t="s">
        <v>7614</v>
      </c>
      <c r="AJX33" s="2375" t="s">
        <v>7614</v>
      </c>
      <c r="AJY33" s="2375" t="s">
        <v>7614</v>
      </c>
      <c r="AJZ33" s="2375" t="s">
        <v>7614</v>
      </c>
      <c r="AKA33" s="2375" t="s">
        <v>7614</v>
      </c>
      <c r="AKB33" s="2375" t="s">
        <v>7614</v>
      </c>
      <c r="AKC33" s="2375" t="s">
        <v>7614</v>
      </c>
      <c r="AKD33" s="2375" t="s">
        <v>7614</v>
      </c>
      <c r="AKE33" s="2375" t="s">
        <v>7614</v>
      </c>
      <c r="AKF33" s="2375" t="s">
        <v>7614</v>
      </c>
      <c r="AKG33" s="2375" t="s">
        <v>7614</v>
      </c>
      <c r="AKH33" s="2375" t="s">
        <v>7614</v>
      </c>
      <c r="AKI33" s="2375" t="s">
        <v>7614</v>
      </c>
      <c r="AKJ33" s="2375" t="s">
        <v>7614</v>
      </c>
      <c r="AKK33" s="2375" t="s">
        <v>7614</v>
      </c>
      <c r="AKL33" s="2375" t="s">
        <v>7614</v>
      </c>
      <c r="AKM33" s="2375" t="s">
        <v>7614</v>
      </c>
      <c r="AKN33" s="2375" t="s">
        <v>7614</v>
      </c>
      <c r="AKO33" s="2375" t="s">
        <v>7614</v>
      </c>
      <c r="AKP33" s="2375" t="s">
        <v>7614</v>
      </c>
      <c r="AKQ33" s="2375" t="s">
        <v>7614</v>
      </c>
      <c r="AKR33" s="2375" t="s">
        <v>7614</v>
      </c>
      <c r="AKS33" s="2375" t="s">
        <v>7614</v>
      </c>
      <c r="AKT33" s="2375" t="s">
        <v>7614</v>
      </c>
      <c r="AKU33" s="2375" t="s">
        <v>7614</v>
      </c>
      <c r="AKV33" s="2375" t="s">
        <v>7614</v>
      </c>
      <c r="AKW33" s="2375" t="s">
        <v>7614</v>
      </c>
      <c r="AKX33" s="2375" t="s">
        <v>7614</v>
      </c>
      <c r="AKY33" s="2375" t="s">
        <v>7614</v>
      </c>
      <c r="AKZ33" s="2375" t="s">
        <v>7614</v>
      </c>
      <c r="ALA33" s="2375" t="s">
        <v>7614</v>
      </c>
      <c r="ALB33" s="2375" t="s">
        <v>7614</v>
      </c>
      <c r="ALC33" s="2375" t="s">
        <v>7614</v>
      </c>
      <c r="ALD33" s="2375" t="s">
        <v>7614</v>
      </c>
      <c r="ALE33" s="2375" t="s">
        <v>7614</v>
      </c>
      <c r="ALF33" s="2375" t="s">
        <v>7614</v>
      </c>
      <c r="ALG33" s="2375" t="s">
        <v>7614</v>
      </c>
      <c r="ALH33" s="2375" t="s">
        <v>7614</v>
      </c>
      <c r="ALI33" s="2375" t="s">
        <v>7614</v>
      </c>
      <c r="ALJ33" s="2375" t="s">
        <v>7614</v>
      </c>
      <c r="ALK33" s="2375" t="s">
        <v>7614</v>
      </c>
      <c r="ALL33" s="2375" t="s">
        <v>7614</v>
      </c>
      <c r="ALM33" s="2375" t="s">
        <v>7614</v>
      </c>
      <c r="ALN33" s="2375" t="s">
        <v>7614</v>
      </c>
      <c r="ALO33" s="2375" t="s">
        <v>7614</v>
      </c>
      <c r="ALP33" s="2375" t="s">
        <v>7614</v>
      </c>
      <c r="ALQ33" s="2375" t="s">
        <v>7614</v>
      </c>
      <c r="ALR33" s="2375" t="s">
        <v>7614</v>
      </c>
      <c r="ALS33" s="2375" t="s">
        <v>7614</v>
      </c>
      <c r="ALT33" s="2375" t="s">
        <v>7614</v>
      </c>
      <c r="ALU33" s="2375" t="s">
        <v>7614</v>
      </c>
      <c r="ALV33" s="2375" t="s">
        <v>7614</v>
      </c>
      <c r="ALW33" s="2375" t="s">
        <v>7614</v>
      </c>
      <c r="ALX33" s="2375" t="s">
        <v>7614</v>
      </c>
      <c r="ALY33" s="2375" t="s">
        <v>7614</v>
      </c>
      <c r="ALZ33" s="2375" t="s">
        <v>7614</v>
      </c>
      <c r="AMA33" s="2375" t="s">
        <v>7614</v>
      </c>
      <c r="AMB33" s="2375" t="s">
        <v>7614</v>
      </c>
      <c r="AMC33" s="2375" t="s">
        <v>7614</v>
      </c>
      <c r="AMD33" s="2375" t="s">
        <v>7614</v>
      </c>
      <c r="AME33" s="2375" t="s">
        <v>7614</v>
      </c>
      <c r="AMF33" s="2375" t="s">
        <v>7614</v>
      </c>
      <c r="AMG33" s="2375" t="s">
        <v>7614</v>
      </c>
      <c r="AMH33" s="2375" t="s">
        <v>7614</v>
      </c>
      <c r="AMI33" s="2375" t="s">
        <v>7614</v>
      </c>
      <c r="AMJ33" s="2375" t="s">
        <v>7614</v>
      </c>
      <c r="AMK33" s="2375" t="s">
        <v>7614</v>
      </c>
      <c r="AML33" s="2375" t="s">
        <v>7614</v>
      </c>
      <c r="AMM33" s="2375" t="s">
        <v>7614</v>
      </c>
      <c r="AMN33" s="2375" t="s">
        <v>7614</v>
      </c>
      <c r="AMO33" s="2375" t="s">
        <v>7614</v>
      </c>
      <c r="AMP33" s="2375" t="s">
        <v>7614</v>
      </c>
      <c r="AMQ33" s="2375" t="s">
        <v>7614</v>
      </c>
      <c r="AMR33" s="2375" t="s">
        <v>7614</v>
      </c>
      <c r="AMS33" s="2375" t="s">
        <v>7614</v>
      </c>
      <c r="AMT33" s="2375" t="s">
        <v>7614</v>
      </c>
      <c r="AMU33" s="2375" t="s">
        <v>7614</v>
      </c>
      <c r="AMV33" s="2375" t="s">
        <v>7614</v>
      </c>
      <c r="AMW33" s="2375" t="s">
        <v>7614</v>
      </c>
      <c r="AMX33" s="2375" t="s">
        <v>7614</v>
      </c>
      <c r="AMY33" s="2375" t="s">
        <v>7614</v>
      </c>
      <c r="AMZ33" s="2375" t="s">
        <v>7614</v>
      </c>
      <c r="ANA33" s="2375" t="s">
        <v>7614</v>
      </c>
      <c r="ANB33" s="2375" t="s">
        <v>7614</v>
      </c>
      <c r="ANC33" s="2375" t="s">
        <v>7614</v>
      </c>
      <c r="AND33" s="2375" t="s">
        <v>7614</v>
      </c>
      <c r="ANE33" s="2375" t="s">
        <v>7614</v>
      </c>
      <c r="ANF33" s="2375" t="s">
        <v>7614</v>
      </c>
      <c r="ANG33" s="2375" t="s">
        <v>7614</v>
      </c>
      <c r="ANH33" s="2375" t="s">
        <v>7614</v>
      </c>
      <c r="ANI33" s="2375" t="s">
        <v>7614</v>
      </c>
      <c r="ANJ33" s="2375" t="s">
        <v>7614</v>
      </c>
      <c r="ANK33" s="2375" t="s">
        <v>7614</v>
      </c>
      <c r="ANL33" s="2375" t="s">
        <v>7614</v>
      </c>
      <c r="ANM33" s="2375" t="s">
        <v>7614</v>
      </c>
      <c r="ANN33" s="2375" t="s">
        <v>7614</v>
      </c>
      <c r="ANO33" s="2375" t="s">
        <v>7614</v>
      </c>
      <c r="ANP33" s="2375" t="s">
        <v>7614</v>
      </c>
      <c r="ANQ33" s="2375" t="s">
        <v>7614</v>
      </c>
      <c r="ANR33" s="2375" t="s">
        <v>7614</v>
      </c>
      <c r="ANS33" s="2375" t="s">
        <v>7614</v>
      </c>
      <c r="ANT33" s="2375" t="s">
        <v>7614</v>
      </c>
      <c r="ANU33" s="2375" t="s">
        <v>7614</v>
      </c>
      <c r="ANV33" s="2375" t="s">
        <v>7614</v>
      </c>
      <c r="ANW33" s="2375" t="s">
        <v>7614</v>
      </c>
      <c r="ANX33" s="2375" t="s">
        <v>7614</v>
      </c>
      <c r="ANY33" s="2375" t="s">
        <v>7614</v>
      </c>
      <c r="ANZ33" s="2375" t="s">
        <v>7614</v>
      </c>
      <c r="AOA33" s="2375" t="s">
        <v>7614</v>
      </c>
      <c r="AOB33" s="2375" t="s">
        <v>7614</v>
      </c>
      <c r="AOC33" s="2375" t="s">
        <v>7614</v>
      </c>
      <c r="AOD33" s="2375" t="s">
        <v>7614</v>
      </c>
      <c r="AOE33" s="2375" t="s">
        <v>7614</v>
      </c>
      <c r="AOF33" s="2375" t="s">
        <v>7614</v>
      </c>
      <c r="AOG33" s="2375" t="s">
        <v>7614</v>
      </c>
      <c r="AOH33" s="2375" t="s">
        <v>7614</v>
      </c>
      <c r="AOI33" s="2375" t="s">
        <v>7614</v>
      </c>
      <c r="AOJ33" s="2375" t="s">
        <v>7614</v>
      </c>
      <c r="AOK33" s="2375" t="s">
        <v>7614</v>
      </c>
      <c r="AOL33" s="2375" t="s">
        <v>7614</v>
      </c>
      <c r="AOM33" s="2375" t="s">
        <v>7614</v>
      </c>
      <c r="AON33" s="2375" t="s">
        <v>7614</v>
      </c>
      <c r="AOO33" s="2375" t="s">
        <v>7614</v>
      </c>
      <c r="AOP33" s="2375" t="s">
        <v>7614</v>
      </c>
      <c r="AOQ33" s="2375" t="s">
        <v>7614</v>
      </c>
      <c r="AOR33" s="2375" t="s">
        <v>7614</v>
      </c>
      <c r="AOS33" s="2375" t="s">
        <v>7614</v>
      </c>
      <c r="AOT33" s="2375" t="s">
        <v>7614</v>
      </c>
      <c r="AOU33" s="2375" t="s">
        <v>7614</v>
      </c>
      <c r="AOV33" s="2375" t="s">
        <v>7614</v>
      </c>
      <c r="AOW33" s="2375" t="s">
        <v>7614</v>
      </c>
      <c r="AOX33" s="2375" t="s">
        <v>7614</v>
      </c>
      <c r="AOY33" s="2375" t="s">
        <v>7614</v>
      </c>
      <c r="AOZ33" s="2375" t="s">
        <v>7614</v>
      </c>
      <c r="APA33" s="2375" t="s">
        <v>7614</v>
      </c>
      <c r="APB33" s="2375" t="s">
        <v>7614</v>
      </c>
      <c r="APC33" s="2375" t="s">
        <v>7614</v>
      </c>
      <c r="APD33" s="2375" t="s">
        <v>7614</v>
      </c>
      <c r="APE33" s="2375" t="s">
        <v>7614</v>
      </c>
      <c r="APF33" s="2375" t="s">
        <v>7614</v>
      </c>
      <c r="APG33" s="2375" t="s">
        <v>7614</v>
      </c>
      <c r="APH33" s="2375" t="s">
        <v>7614</v>
      </c>
      <c r="API33" s="2375" t="s">
        <v>7614</v>
      </c>
      <c r="APJ33" s="2375" t="s">
        <v>7614</v>
      </c>
      <c r="APK33" s="2375" t="s">
        <v>7614</v>
      </c>
      <c r="APL33" s="2375" t="s">
        <v>7614</v>
      </c>
      <c r="APM33" s="2375" t="s">
        <v>7614</v>
      </c>
      <c r="APN33" s="2375" t="s">
        <v>7614</v>
      </c>
      <c r="APO33" s="2375" t="s">
        <v>7614</v>
      </c>
      <c r="APP33" s="2375" t="s">
        <v>7614</v>
      </c>
      <c r="APQ33" s="2375" t="s">
        <v>7614</v>
      </c>
      <c r="APR33" s="2375" t="s">
        <v>7614</v>
      </c>
      <c r="APS33" s="2375" t="s">
        <v>7614</v>
      </c>
      <c r="APT33" s="2375" t="s">
        <v>7614</v>
      </c>
      <c r="APU33" s="2375" t="s">
        <v>7614</v>
      </c>
      <c r="APV33" s="2375" t="s">
        <v>7614</v>
      </c>
      <c r="APW33" s="2375" t="s">
        <v>7614</v>
      </c>
      <c r="APX33" s="2375" t="s">
        <v>7614</v>
      </c>
      <c r="APY33" s="2375" t="s">
        <v>7614</v>
      </c>
      <c r="APZ33" s="2375" t="s">
        <v>7614</v>
      </c>
      <c r="AQA33" s="2375" t="s">
        <v>7614</v>
      </c>
      <c r="AQB33" s="2375" t="s">
        <v>7614</v>
      </c>
      <c r="AQC33" s="2375" t="s">
        <v>7614</v>
      </c>
      <c r="AQD33" s="2375" t="s">
        <v>7614</v>
      </c>
      <c r="AQE33" s="2375" t="s">
        <v>7614</v>
      </c>
      <c r="AQF33" s="2375" t="s">
        <v>7614</v>
      </c>
      <c r="AQG33" s="2375" t="s">
        <v>7614</v>
      </c>
      <c r="AQH33" s="2375" t="s">
        <v>7614</v>
      </c>
      <c r="AQI33" s="2375" t="s">
        <v>7614</v>
      </c>
      <c r="AQJ33" s="2375" t="s">
        <v>7614</v>
      </c>
      <c r="AQK33" s="2375" t="s">
        <v>7614</v>
      </c>
      <c r="AQL33" s="2375" t="s">
        <v>7614</v>
      </c>
      <c r="AQM33" s="2375" t="s">
        <v>7614</v>
      </c>
      <c r="AQN33" s="2375" t="s">
        <v>7614</v>
      </c>
      <c r="AQO33" s="2375" t="s">
        <v>7614</v>
      </c>
      <c r="AQP33" s="2375" t="s">
        <v>7614</v>
      </c>
      <c r="AQQ33" s="2375" t="s">
        <v>7614</v>
      </c>
      <c r="AQR33" s="2375" t="s">
        <v>7614</v>
      </c>
      <c r="AQS33" s="2375" t="s">
        <v>7614</v>
      </c>
      <c r="AQT33" s="2375" t="s">
        <v>7614</v>
      </c>
      <c r="AQU33" s="2375" t="s">
        <v>7614</v>
      </c>
      <c r="AQV33" s="2375" t="s">
        <v>7614</v>
      </c>
      <c r="AQW33" s="2375" t="s">
        <v>7614</v>
      </c>
      <c r="AQX33" s="2375" t="s">
        <v>7614</v>
      </c>
      <c r="AQY33" s="2375" t="s">
        <v>7614</v>
      </c>
      <c r="AQZ33" s="2375" t="s">
        <v>7614</v>
      </c>
      <c r="ARA33" s="2375" t="s">
        <v>7614</v>
      </c>
      <c r="ARB33" s="2375" t="s">
        <v>7614</v>
      </c>
      <c r="ARC33" s="2375" t="s">
        <v>7614</v>
      </c>
      <c r="ARD33" s="2375" t="s">
        <v>7614</v>
      </c>
      <c r="ARE33" s="2375" t="s">
        <v>7614</v>
      </c>
      <c r="ARF33" s="2375" t="s">
        <v>7614</v>
      </c>
      <c r="ARG33" s="2375" t="s">
        <v>7614</v>
      </c>
      <c r="ARH33" s="2375" t="s">
        <v>7614</v>
      </c>
      <c r="ARI33" s="2375" t="s">
        <v>7614</v>
      </c>
      <c r="ARJ33" s="2375" t="s">
        <v>7614</v>
      </c>
      <c r="ARK33" s="2375" t="s">
        <v>7614</v>
      </c>
      <c r="ARL33" s="2375" t="s">
        <v>7614</v>
      </c>
      <c r="ARM33" s="2375" t="s">
        <v>7614</v>
      </c>
      <c r="ARN33" s="2375" t="s">
        <v>7614</v>
      </c>
      <c r="ARO33" s="2375" t="s">
        <v>7614</v>
      </c>
      <c r="ARP33" s="2375" t="s">
        <v>7614</v>
      </c>
      <c r="ARQ33" s="2375" t="s">
        <v>7614</v>
      </c>
      <c r="ARR33" s="2375" t="s">
        <v>7614</v>
      </c>
      <c r="ARS33" s="2375" t="s">
        <v>7614</v>
      </c>
      <c r="ART33" s="2375" t="s">
        <v>7614</v>
      </c>
      <c r="ARU33" s="2375" t="s">
        <v>7614</v>
      </c>
      <c r="ARV33" s="2375" t="s">
        <v>7614</v>
      </c>
      <c r="ARW33" s="2375" t="s">
        <v>7614</v>
      </c>
      <c r="ARX33" s="2375" t="s">
        <v>7614</v>
      </c>
      <c r="ARY33" s="2375" t="s">
        <v>7614</v>
      </c>
      <c r="ARZ33" s="2375" t="s">
        <v>7614</v>
      </c>
      <c r="ASA33" s="2375" t="s">
        <v>7614</v>
      </c>
      <c r="ASB33" s="2375" t="s">
        <v>7614</v>
      </c>
      <c r="ASC33" s="2375" t="s">
        <v>7614</v>
      </c>
      <c r="ASD33" s="2375" t="s">
        <v>7614</v>
      </c>
      <c r="ASE33" s="2375" t="s">
        <v>7614</v>
      </c>
      <c r="ASF33" s="2375" t="s">
        <v>7614</v>
      </c>
      <c r="ASG33" s="2375" t="s">
        <v>7614</v>
      </c>
      <c r="ASH33" s="2375" t="s">
        <v>7614</v>
      </c>
      <c r="ASI33" s="2375" t="s">
        <v>7614</v>
      </c>
      <c r="ASJ33" s="2375" t="s">
        <v>7614</v>
      </c>
      <c r="ASK33" s="2375" t="s">
        <v>7614</v>
      </c>
      <c r="ASL33" s="2375" t="s">
        <v>7614</v>
      </c>
      <c r="ASM33" s="2375" t="s">
        <v>7614</v>
      </c>
      <c r="ASN33" s="2375" t="s">
        <v>7614</v>
      </c>
      <c r="ASO33" s="2375" t="s">
        <v>7614</v>
      </c>
      <c r="ASP33" s="2375" t="s">
        <v>7614</v>
      </c>
      <c r="ASQ33" s="2375" t="s">
        <v>7614</v>
      </c>
      <c r="ASR33" s="2375" t="s">
        <v>7614</v>
      </c>
      <c r="ASS33" s="2375" t="s">
        <v>7614</v>
      </c>
      <c r="AST33" s="2375" t="s">
        <v>7614</v>
      </c>
      <c r="ASU33" s="2375" t="s">
        <v>7614</v>
      </c>
      <c r="ASV33" s="2375" t="s">
        <v>7614</v>
      </c>
      <c r="ASW33" s="2375" t="s">
        <v>7614</v>
      </c>
      <c r="ASX33" s="2375" t="s">
        <v>7614</v>
      </c>
      <c r="ASY33" s="2375" t="s">
        <v>7614</v>
      </c>
      <c r="ASZ33" s="2375" t="s">
        <v>7614</v>
      </c>
      <c r="ATA33" s="2375" t="s">
        <v>7614</v>
      </c>
      <c r="ATB33" s="2375" t="s">
        <v>7614</v>
      </c>
      <c r="ATC33" s="2375" t="s">
        <v>7614</v>
      </c>
      <c r="ATD33" s="2375" t="s">
        <v>7614</v>
      </c>
      <c r="ATE33" s="2375" t="s">
        <v>7614</v>
      </c>
      <c r="ATF33" s="2375" t="s">
        <v>7614</v>
      </c>
      <c r="ATG33" s="2375" t="s">
        <v>7614</v>
      </c>
      <c r="ATH33" s="2375" t="s">
        <v>7614</v>
      </c>
      <c r="ATI33" s="2375" t="s">
        <v>7614</v>
      </c>
      <c r="ATJ33" s="2375" t="s">
        <v>7614</v>
      </c>
      <c r="ATK33" s="2375" t="s">
        <v>7614</v>
      </c>
      <c r="ATL33" s="2375" t="s">
        <v>7614</v>
      </c>
      <c r="ATM33" s="2375" t="s">
        <v>7614</v>
      </c>
      <c r="ATN33" s="2375" t="s">
        <v>7614</v>
      </c>
      <c r="ATO33" s="2375" t="s">
        <v>7614</v>
      </c>
      <c r="ATP33" s="2375" t="s">
        <v>7614</v>
      </c>
      <c r="ATQ33" s="2375" t="s">
        <v>7614</v>
      </c>
      <c r="ATR33" s="2375" t="s">
        <v>7614</v>
      </c>
      <c r="ATS33" s="2375" t="s">
        <v>7614</v>
      </c>
      <c r="ATT33" s="2375" t="s">
        <v>7614</v>
      </c>
      <c r="ATU33" s="2375" t="s">
        <v>7614</v>
      </c>
      <c r="ATV33" s="2375" t="s">
        <v>7614</v>
      </c>
      <c r="ATW33" s="2375" t="s">
        <v>7614</v>
      </c>
      <c r="ATX33" s="2375" t="s">
        <v>7614</v>
      </c>
      <c r="ATY33" s="2375" t="s">
        <v>7614</v>
      </c>
      <c r="ATZ33" s="2375" t="s">
        <v>7614</v>
      </c>
      <c r="AUA33" s="2375" t="s">
        <v>7614</v>
      </c>
      <c r="AUB33" s="2375" t="s">
        <v>7614</v>
      </c>
      <c r="AUC33" s="2375" t="s">
        <v>7614</v>
      </c>
      <c r="AUD33" s="2375" t="s">
        <v>7614</v>
      </c>
      <c r="AUE33" s="2375" t="s">
        <v>7614</v>
      </c>
      <c r="AUF33" s="2375" t="s">
        <v>7614</v>
      </c>
      <c r="AUG33" s="2375" t="s">
        <v>7614</v>
      </c>
      <c r="AUH33" s="2375" t="s">
        <v>7614</v>
      </c>
      <c r="AUI33" s="2375" t="s">
        <v>7614</v>
      </c>
      <c r="AUJ33" s="2375" t="s">
        <v>7614</v>
      </c>
      <c r="AUK33" s="2375" t="s">
        <v>7614</v>
      </c>
      <c r="AUL33" s="2375" t="s">
        <v>7614</v>
      </c>
      <c r="AUM33" s="2375" t="s">
        <v>7614</v>
      </c>
      <c r="AUN33" s="2375" t="s">
        <v>7614</v>
      </c>
      <c r="AUO33" s="2375" t="s">
        <v>7614</v>
      </c>
      <c r="AUP33" s="2375" t="s">
        <v>7614</v>
      </c>
      <c r="AUQ33" s="2375" t="s">
        <v>7614</v>
      </c>
      <c r="AUR33" s="2375" t="s">
        <v>7614</v>
      </c>
      <c r="AUS33" s="2375" t="s">
        <v>7614</v>
      </c>
      <c r="AUT33" s="2375" t="s">
        <v>7614</v>
      </c>
      <c r="AUU33" s="2375" t="s">
        <v>7614</v>
      </c>
      <c r="AUV33" s="2375" t="s">
        <v>7614</v>
      </c>
      <c r="AUW33" s="2375" t="s">
        <v>7614</v>
      </c>
      <c r="AUX33" s="2375" t="s">
        <v>7614</v>
      </c>
      <c r="AUY33" s="2375" t="s">
        <v>7614</v>
      </c>
      <c r="AUZ33" s="2375" t="s">
        <v>7614</v>
      </c>
      <c r="AVA33" s="2375" t="s">
        <v>7614</v>
      </c>
      <c r="AVB33" s="2375" t="s">
        <v>7614</v>
      </c>
      <c r="AVC33" s="2375" t="s">
        <v>7614</v>
      </c>
      <c r="AVD33" s="2375" t="s">
        <v>7614</v>
      </c>
      <c r="AVE33" s="2375" t="s">
        <v>7614</v>
      </c>
      <c r="AVF33" s="2375" t="s">
        <v>7614</v>
      </c>
      <c r="AVG33" s="2375" t="s">
        <v>7614</v>
      </c>
      <c r="AVH33" s="2375" t="s">
        <v>7614</v>
      </c>
      <c r="AVI33" s="2375" t="s">
        <v>7614</v>
      </c>
      <c r="AVJ33" s="2375" t="s">
        <v>7614</v>
      </c>
      <c r="AVK33" s="2375" t="s">
        <v>7614</v>
      </c>
      <c r="AVL33" s="2375" t="s">
        <v>7614</v>
      </c>
      <c r="AVM33" s="2375" t="s">
        <v>7614</v>
      </c>
      <c r="AVN33" s="2375" t="s">
        <v>7614</v>
      </c>
      <c r="AVO33" s="2375" t="s">
        <v>7614</v>
      </c>
      <c r="AVP33" s="2375" t="s">
        <v>7614</v>
      </c>
      <c r="AVQ33" s="2375" t="s">
        <v>7614</v>
      </c>
      <c r="AVR33" s="2375" t="s">
        <v>7614</v>
      </c>
      <c r="AVS33" s="2375" t="s">
        <v>7614</v>
      </c>
      <c r="AVT33" s="2375" t="s">
        <v>7614</v>
      </c>
      <c r="AVU33" s="2375" t="s">
        <v>7614</v>
      </c>
      <c r="AVV33" s="2375" t="s">
        <v>7614</v>
      </c>
      <c r="AVW33" s="2375" t="s">
        <v>7614</v>
      </c>
      <c r="AVX33" s="2375" t="s">
        <v>7614</v>
      </c>
      <c r="AVY33" s="2375" t="s">
        <v>7614</v>
      </c>
      <c r="AVZ33" s="2375" t="s">
        <v>7614</v>
      </c>
      <c r="AWA33" s="2375" t="s">
        <v>7614</v>
      </c>
      <c r="AWB33" s="2375" t="s">
        <v>7614</v>
      </c>
      <c r="AWC33" s="2375" t="s">
        <v>7614</v>
      </c>
      <c r="AWD33" s="2375" t="s">
        <v>7614</v>
      </c>
      <c r="AWE33" s="2375" t="s">
        <v>7614</v>
      </c>
      <c r="AWF33" s="2375" t="s">
        <v>7614</v>
      </c>
      <c r="AWG33" s="2375" t="s">
        <v>7614</v>
      </c>
      <c r="AWH33" s="2375" t="s">
        <v>7614</v>
      </c>
      <c r="AWI33" s="2375" t="s">
        <v>7614</v>
      </c>
      <c r="AWJ33" s="2375" t="s">
        <v>7614</v>
      </c>
      <c r="AWK33" s="2375" t="s">
        <v>7614</v>
      </c>
      <c r="AWL33" s="2375" t="s">
        <v>7614</v>
      </c>
      <c r="AWM33" s="2375" t="s">
        <v>7614</v>
      </c>
      <c r="AWN33" s="2375" t="s">
        <v>7614</v>
      </c>
      <c r="AWO33" s="2375" t="s">
        <v>7614</v>
      </c>
      <c r="AWP33" s="2375" t="s">
        <v>7614</v>
      </c>
      <c r="AWQ33" s="2375" t="s">
        <v>7614</v>
      </c>
      <c r="AWR33" s="2375" t="s">
        <v>7614</v>
      </c>
      <c r="AWS33" s="2375" t="s">
        <v>7614</v>
      </c>
      <c r="AWT33" s="2375" t="s">
        <v>7614</v>
      </c>
      <c r="AWU33" s="2375" t="s">
        <v>7614</v>
      </c>
      <c r="AWV33" s="2375" t="s">
        <v>7614</v>
      </c>
      <c r="AWW33" s="2375" t="s">
        <v>7614</v>
      </c>
      <c r="AWX33" s="2375" t="s">
        <v>7614</v>
      </c>
      <c r="AWY33" s="2375" t="s">
        <v>7614</v>
      </c>
      <c r="AWZ33" s="2375" t="s">
        <v>7614</v>
      </c>
      <c r="AXA33" s="2375" t="s">
        <v>7614</v>
      </c>
      <c r="AXB33" s="2375" t="s">
        <v>7614</v>
      </c>
      <c r="AXC33" s="2375" t="s">
        <v>7614</v>
      </c>
      <c r="AXD33" s="2375" t="s">
        <v>7614</v>
      </c>
      <c r="AXE33" s="2375" t="s">
        <v>7614</v>
      </c>
      <c r="AXF33" s="2375" t="s">
        <v>7614</v>
      </c>
      <c r="AXG33" s="2375" t="s">
        <v>7614</v>
      </c>
      <c r="AXH33" s="2375" t="s">
        <v>7614</v>
      </c>
      <c r="AXI33" s="2375" t="s">
        <v>7614</v>
      </c>
      <c r="AXJ33" s="2375" t="s">
        <v>7614</v>
      </c>
      <c r="AXK33" s="2375" t="s">
        <v>7614</v>
      </c>
      <c r="AXL33" s="2375" t="s">
        <v>7614</v>
      </c>
      <c r="AXM33" s="2375" t="s">
        <v>7614</v>
      </c>
      <c r="AXN33" s="2375" t="s">
        <v>7614</v>
      </c>
      <c r="AXO33" s="2375" t="s">
        <v>7614</v>
      </c>
      <c r="AXP33" s="2375" t="s">
        <v>7614</v>
      </c>
      <c r="AXQ33" s="2375" t="s">
        <v>7614</v>
      </c>
      <c r="AXR33" s="2375" t="s">
        <v>7614</v>
      </c>
      <c r="AXS33" s="2375" t="s">
        <v>7614</v>
      </c>
      <c r="AXT33" s="2375" t="s">
        <v>7614</v>
      </c>
      <c r="AXU33" s="2375" t="s">
        <v>7614</v>
      </c>
      <c r="AXV33" s="2375" t="s">
        <v>7614</v>
      </c>
      <c r="AXW33" s="2375" t="s">
        <v>7614</v>
      </c>
      <c r="AXX33" s="2375" t="s">
        <v>7614</v>
      </c>
      <c r="AXY33" s="2375" t="s">
        <v>7614</v>
      </c>
      <c r="AXZ33" s="2375" t="s">
        <v>7614</v>
      </c>
      <c r="AYA33" s="2375" t="s">
        <v>7614</v>
      </c>
      <c r="AYB33" s="2375" t="s">
        <v>7614</v>
      </c>
      <c r="AYC33" s="2375" t="s">
        <v>7614</v>
      </c>
      <c r="AYD33" s="2375" t="s">
        <v>7614</v>
      </c>
      <c r="AYE33" s="2375" t="s">
        <v>7614</v>
      </c>
      <c r="AYF33" s="2375" t="s">
        <v>7614</v>
      </c>
      <c r="AYG33" s="2375" t="s">
        <v>7614</v>
      </c>
      <c r="AYH33" s="2375" t="s">
        <v>7614</v>
      </c>
      <c r="AYI33" s="2375" t="s">
        <v>7614</v>
      </c>
      <c r="AYJ33" s="2375" t="s">
        <v>7614</v>
      </c>
      <c r="AYK33" s="2375" t="s">
        <v>7614</v>
      </c>
      <c r="AYL33" s="2375" t="s">
        <v>7614</v>
      </c>
      <c r="AYM33" s="2375" t="s">
        <v>7614</v>
      </c>
      <c r="AYN33" s="2375" t="s">
        <v>7614</v>
      </c>
      <c r="AYO33" s="2375" t="s">
        <v>7614</v>
      </c>
      <c r="AYP33" s="2375" t="s">
        <v>7614</v>
      </c>
      <c r="AYQ33" s="2375" t="s">
        <v>7614</v>
      </c>
      <c r="AYR33" s="2375" t="s">
        <v>7614</v>
      </c>
      <c r="AYS33" s="2375" t="s">
        <v>7614</v>
      </c>
      <c r="AYT33" s="2375" t="s">
        <v>7614</v>
      </c>
      <c r="AYU33" s="2375" t="s">
        <v>7614</v>
      </c>
      <c r="AYV33" s="2375" t="s">
        <v>7614</v>
      </c>
      <c r="AYW33" s="2375" t="s">
        <v>7614</v>
      </c>
      <c r="AYX33" s="2375" t="s">
        <v>7614</v>
      </c>
      <c r="AYY33" s="2375" t="s">
        <v>7614</v>
      </c>
      <c r="AYZ33" s="2375" t="s">
        <v>7614</v>
      </c>
      <c r="AZA33" s="2375" t="s">
        <v>7614</v>
      </c>
      <c r="AZB33" s="2375" t="s">
        <v>7614</v>
      </c>
      <c r="AZC33" s="2375" t="s">
        <v>7614</v>
      </c>
      <c r="AZD33" s="2375" t="s">
        <v>7614</v>
      </c>
      <c r="AZE33" s="2375" t="s">
        <v>7614</v>
      </c>
      <c r="AZF33" s="2375" t="s">
        <v>7614</v>
      </c>
      <c r="AZG33" s="2375" t="s">
        <v>7614</v>
      </c>
      <c r="AZH33" s="2375" t="s">
        <v>7614</v>
      </c>
      <c r="AZI33" s="2375" t="s">
        <v>7614</v>
      </c>
      <c r="AZJ33" s="2375" t="s">
        <v>7614</v>
      </c>
      <c r="AZK33" s="2375" t="s">
        <v>7614</v>
      </c>
      <c r="AZL33" s="2375" t="s">
        <v>7614</v>
      </c>
      <c r="AZM33" s="2375" t="s">
        <v>7614</v>
      </c>
      <c r="AZN33" s="2375" t="s">
        <v>7614</v>
      </c>
      <c r="AZO33" s="2375" t="s">
        <v>7614</v>
      </c>
      <c r="AZP33" s="2375" t="s">
        <v>7614</v>
      </c>
      <c r="AZQ33" s="2375" t="s">
        <v>7614</v>
      </c>
      <c r="AZR33" s="2375" t="s">
        <v>7614</v>
      </c>
      <c r="AZS33" s="2375" t="s">
        <v>7614</v>
      </c>
      <c r="AZT33" s="2375" t="s">
        <v>7614</v>
      </c>
      <c r="AZU33" s="2375" t="s">
        <v>7614</v>
      </c>
      <c r="AZV33" s="2375" t="s">
        <v>7614</v>
      </c>
      <c r="AZW33" s="2375" t="s">
        <v>7614</v>
      </c>
      <c r="AZX33" s="2375" t="s">
        <v>7614</v>
      </c>
      <c r="AZY33" s="2375" t="s">
        <v>7614</v>
      </c>
      <c r="AZZ33" s="2375" t="s">
        <v>7614</v>
      </c>
      <c r="BAA33" s="2375" t="s">
        <v>7614</v>
      </c>
      <c r="BAB33" s="2375" t="s">
        <v>7614</v>
      </c>
      <c r="BAC33" s="2375" t="s">
        <v>7614</v>
      </c>
      <c r="BAD33" s="2375" t="s">
        <v>7614</v>
      </c>
      <c r="BAE33" s="2375" t="s">
        <v>7614</v>
      </c>
      <c r="BAF33" s="2375" t="s">
        <v>7614</v>
      </c>
      <c r="BAG33" s="2375" t="s">
        <v>7614</v>
      </c>
      <c r="BAH33" s="2375" t="s">
        <v>7614</v>
      </c>
      <c r="BAI33" s="2375" t="s">
        <v>7614</v>
      </c>
      <c r="BAJ33" s="2375" t="s">
        <v>7614</v>
      </c>
      <c r="BAK33" s="2375" t="s">
        <v>7614</v>
      </c>
      <c r="BAL33" s="2375" t="s">
        <v>7614</v>
      </c>
      <c r="BAM33" s="2375" t="s">
        <v>7614</v>
      </c>
      <c r="BAN33" s="2375" t="s">
        <v>7614</v>
      </c>
      <c r="BAO33" s="2375" t="s">
        <v>7614</v>
      </c>
      <c r="BAP33" s="2375" t="s">
        <v>7614</v>
      </c>
      <c r="BAQ33" s="2375" t="s">
        <v>7614</v>
      </c>
      <c r="BAR33" s="2375" t="s">
        <v>7614</v>
      </c>
      <c r="BAS33" s="2375" t="s">
        <v>7614</v>
      </c>
      <c r="BAT33" s="2375" t="s">
        <v>7614</v>
      </c>
      <c r="BAU33" s="2375" t="s">
        <v>7614</v>
      </c>
      <c r="BAV33" s="2375" t="s">
        <v>7614</v>
      </c>
      <c r="BAW33" s="2375" t="s">
        <v>7614</v>
      </c>
      <c r="BAX33" s="2375" t="s">
        <v>7614</v>
      </c>
      <c r="BAY33" s="2375" t="s">
        <v>7614</v>
      </c>
      <c r="BAZ33" s="2375" t="s">
        <v>7614</v>
      </c>
      <c r="BBA33" s="2375" t="s">
        <v>7614</v>
      </c>
      <c r="BBB33" s="2375" t="s">
        <v>7614</v>
      </c>
      <c r="BBC33" s="2375" t="s">
        <v>7614</v>
      </c>
      <c r="BBD33" s="2375" t="s">
        <v>7614</v>
      </c>
      <c r="BBE33" s="2375" t="s">
        <v>7614</v>
      </c>
      <c r="BBF33" s="2375" t="s">
        <v>7614</v>
      </c>
      <c r="BBG33" s="2375" t="s">
        <v>7614</v>
      </c>
      <c r="BBH33" s="2375" t="s">
        <v>7614</v>
      </c>
      <c r="BBI33" s="2375" t="s">
        <v>7614</v>
      </c>
      <c r="BBJ33" s="2375" t="s">
        <v>7614</v>
      </c>
      <c r="BBK33" s="2375" t="s">
        <v>7614</v>
      </c>
      <c r="BBL33" s="2375" t="s">
        <v>7614</v>
      </c>
      <c r="BBM33" s="2375" t="s">
        <v>7614</v>
      </c>
      <c r="BBN33" s="2375" t="s">
        <v>7614</v>
      </c>
      <c r="BBO33" s="2375" t="s">
        <v>7614</v>
      </c>
      <c r="BBP33" s="2375" t="s">
        <v>7614</v>
      </c>
      <c r="BBQ33" s="2375" t="s">
        <v>7614</v>
      </c>
      <c r="BBR33" s="2375" t="s">
        <v>7614</v>
      </c>
      <c r="BBS33" s="2375" t="s">
        <v>7614</v>
      </c>
      <c r="BBT33" s="2375" t="s">
        <v>7614</v>
      </c>
      <c r="BBU33" s="2375" t="s">
        <v>7614</v>
      </c>
      <c r="BBV33" s="2375" t="s">
        <v>7614</v>
      </c>
      <c r="BBW33" s="2375" t="s">
        <v>7614</v>
      </c>
      <c r="BBX33" s="2375" t="s">
        <v>7614</v>
      </c>
      <c r="BBY33" s="2375" t="s">
        <v>7614</v>
      </c>
      <c r="BBZ33" s="2375" t="s">
        <v>7614</v>
      </c>
      <c r="BCA33" s="2375" t="s">
        <v>7614</v>
      </c>
      <c r="BCB33" s="2375" t="s">
        <v>7614</v>
      </c>
      <c r="BCC33" s="2375" t="s">
        <v>7614</v>
      </c>
      <c r="BCD33" s="2375" t="s">
        <v>7614</v>
      </c>
      <c r="BCE33" s="2375" t="s">
        <v>7614</v>
      </c>
      <c r="BCF33" s="2375" t="s">
        <v>7614</v>
      </c>
      <c r="BCG33" s="2375" t="s">
        <v>7614</v>
      </c>
      <c r="BCH33" s="2375" t="s">
        <v>7614</v>
      </c>
      <c r="BCI33" s="2375" t="s">
        <v>7614</v>
      </c>
      <c r="BCJ33" s="2375" t="s">
        <v>7614</v>
      </c>
      <c r="BCK33" s="2375" t="s">
        <v>7614</v>
      </c>
      <c r="BCL33" s="2375" t="s">
        <v>7614</v>
      </c>
      <c r="BCM33" s="2375" t="s">
        <v>7614</v>
      </c>
      <c r="BCN33" s="2375" t="s">
        <v>7614</v>
      </c>
      <c r="BCO33" s="2375" t="s">
        <v>7614</v>
      </c>
      <c r="BCP33" s="2375" t="s">
        <v>7614</v>
      </c>
      <c r="BCQ33" s="2375" t="s">
        <v>7614</v>
      </c>
      <c r="BCR33" s="2375" t="s">
        <v>7614</v>
      </c>
      <c r="BCS33" s="2375" t="s">
        <v>7614</v>
      </c>
      <c r="BCT33" s="2375" t="s">
        <v>7614</v>
      </c>
      <c r="BCU33" s="2375" t="s">
        <v>7614</v>
      </c>
      <c r="BCV33" s="2375" t="s">
        <v>7614</v>
      </c>
      <c r="BCW33" s="2375" t="s">
        <v>7614</v>
      </c>
      <c r="BCX33" s="2375" t="s">
        <v>7614</v>
      </c>
      <c r="BCY33" s="2375" t="s">
        <v>7614</v>
      </c>
      <c r="BCZ33" s="2375" t="s">
        <v>7614</v>
      </c>
      <c r="BDA33" s="2375" t="s">
        <v>7614</v>
      </c>
      <c r="BDB33" s="2375" t="s">
        <v>7614</v>
      </c>
      <c r="BDC33" s="2375" t="s">
        <v>7614</v>
      </c>
      <c r="BDD33" s="2375" t="s">
        <v>7614</v>
      </c>
      <c r="BDE33" s="2375" t="s">
        <v>7614</v>
      </c>
      <c r="BDF33" s="2375" t="s">
        <v>7614</v>
      </c>
      <c r="BDG33" s="2375" t="s">
        <v>7614</v>
      </c>
      <c r="BDH33" s="2375" t="s">
        <v>7614</v>
      </c>
      <c r="BDI33" s="2375" t="s">
        <v>7614</v>
      </c>
      <c r="BDJ33" s="2375" t="s">
        <v>7614</v>
      </c>
      <c r="BDK33" s="2375" t="s">
        <v>7614</v>
      </c>
      <c r="BDL33" s="2375" t="s">
        <v>7614</v>
      </c>
      <c r="BDM33" s="2375" t="s">
        <v>7614</v>
      </c>
      <c r="BDN33" s="2375" t="s">
        <v>7614</v>
      </c>
      <c r="BDO33" s="2375" t="s">
        <v>7614</v>
      </c>
      <c r="BDP33" s="2375" t="s">
        <v>7614</v>
      </c>
      <c r="BDQ33" s="2375" t="s">
        <v>7614</v>
      </c>
      <c r="BDR33" s="2375" t="s">
        <v>7614</v>
      </c>
      <c r="BDS33" s="2375" t="s">
        <v>7614</v>
      </c>
      <c r="BDT33" s="2375" t="s">
        <v>7614</v>
      </c>
      <c r="BDU33" s="2375" t="s">
        <v>7614</v>
      </c>
      <c r="BDV33" s="2375" t="s">
        <v>7614</v>
      </c>
      <c r="BDW33" s="2375" t="s">
        <v>7614</v>
      </c>
      <c r="BDX33" s="2375" t="s">
        <v>7614</v>
      </c>
      <c r="BDY33" s="2375" t="s">
        <v>7614</v>
      </c>
      <c r="BDZ33" s="2375" t="s">
        <v>7614</v>
      </c>
      <c r="BEA33" s="2375" t="s">
        <v>7614</v>
      </c>
      <c r="BEB33" s="2375" t="s">
        <v>7614</v>
      </c>
      <c r="BEC33" s="2375" t="s">
        <v>7614</v>
      </c>
      <c r="BED33" s="2375" t="s">
        <v>7614</v>
      </c>
      <c r="BEE33" s="2375" t="s">
        <v>7614</v>
      </c>
      <c r="BEF33" s="2375" t="s">
        <v>7614</v>
      </c>
      <c r="BEG33" s="2375" t="s">
        <v>7614</v>
      </c>
      <c r="BEH33" s="2375" t="s">
        <v>7614</v>
      </c>
      <c r="BEI33" s="2375" t="s">
        <v>7614</v>
      </c>
      <c r="BEJ33" s="2375" t="s">
        <v>7614</v>
      </c>
      <c r="BEK33" s="2375" t="s">
        <v>7614</v>
      </c>
      <c r="BEL33" s="2375" t="s">
        <v>7614</v>
      </c>
      <c r="BEM33" s="2375" t="s">
        <v>7614</v>
      </c>
      <c r="BEN33" s="2375" t="s">
        <v>7614</v>
      </c>
      <c r="BEO33" s="2375" t="s">
        <v>7614</v>
      </c>
      <c r="BEP33" s="2375" t="s">
        <v>7614</v>
      </c>
      <c r="BEQ33" s="2375" t="s">
        <v>7614</v>
      </c>
      <c r="BER33" s="2375" t="s">
        <v>7614</v>
      </c>
      <c r="BES33" s="2375" t="s">
        <v>7614</v>
      </c>
      <c r="BET33" s="2375" t="s">
        <v>7614</v>
      </c>
      <c r="BEU33" s="2375" t="s">
        <v>7614</v>
      </c>
      <c r="BEV33" s="2375" t="s">
        <v>7614</v>
      </c>
      <c r="BEW33" s="2375" t="s">
        <v>7614</v>
      </c>
      <c r="BEX33" s="2375" t="s">
        <v>7614</v>
      </c>
      <c r="BEY33" s="2375" t="s">
        <v>7614</v>
      </c>
      <c r="BEZ33" s="2375" t="s">
        <v>7614</v>
      </c>
      <c r="BFA33" s="2375" t="s">
        <v>7614</v>
      </c>
      <c r="BFB33" s="2375" t="s">
        <v>7614</v>
      </c>
      <c r="BFC33" s="2375" t="s">
        <v>7614</v>
      </c>
      <c r="BFD33" s="2375" t="s">
        <v>7614</v>
      </c>
      <c r="BFE33" s="2375" t="s">
        <v>7614</v>
      </c>
      <c r="BFF33" s="2375" t="s">
        <v>7614</v>
      </c>
      <c r="BFG33" s="2375" t="s">
        <v>7614</v>
      </c>
      <c r="BFH33" s="2375" t="s">
        <v>7614</v>
      </c>
      <c r="BFI33" s="2375" t="s">
        <v>7614</v>
      </c>
      <c r="BFJ33" s="2375" t="s">
        <v>7614</v>
      </c>
      <c r="BFK33" s="2375" t="s">
        <v>7614</v>
      </c>
      <c r="BFL33" s="2375" t="s">
        <v>7614</v>
      </c>
      <c r="BFM33" s="2375" t="s">
        <v>7614</v>
      </c>
      <c r="BFN33" s="2375" t="s">
        <v>7614</v>
      </c>
      <c r="BFO33" s="2375" t="s">
        <v>7614</v>
      </c>
      <c r="BFP33" s="2375" t="s">
        <v>7614</v>
      </c>
      <c r="BFQ33" s="2375" t="s">
        <v>7614</v>
      </c>
      <c r="BFR33" s="2375" t="s">
        <v>7614</v>
      </c>
      <c r="BFS33" s="2375" t="s">
        <v>7614</v>
      </c>
      <c r="BFT33" s="2375" t="s">
        <v>7614</v>
      </c>
      <c r="BFU33" s="2375" t="s">
        <v>7614</v>
      </c>
      <c r="BFV33" s="2375" t="s">
        <v>7614</v>
      </c>
      <c r="BFW33" s="2375" t="s">
        <v>7614</v>
      </c>
      <c r="BFX33" s="2375" t="s">
        <v>7614</v>
      </c>
      <c r="BFY33" s="2375" t="s">
        <v>7614</v>
      </c>
      <c r="BFZ33" s="2375" t="s">
        <v>7614</v>
      </c>
      <c r="BGA33" s="2375" t="s">
        <v>7614</v>
      </c>
      <c r="BGB33" s="2375" t="s">
        <v>7614</v>
      </c>
      <c r="BGC33" s="2375" t="s">
        <v>7614</v>
      </c>
      <c r="BGD33" s="2375" t="s">
        <v>7614</v>
      </c>
      <c r="BGE33" s="2375" t="s">
        <v>7614</v>
      </c>
      <c r="BGF33" s="2375" t="s">
        <v>7614</v>
      </c>
      <c r="BGG33" s="2375" t="s">
        <v>7614</v>
      </c>
      <c r="BGH33" s="2375" t="s">
        <v>7614</v>
      </c>
      <c r="BGI33" s="2375" t="s">
        <v>7614</v>
      </c>
      <c r="BGJ33" s="2375" t="s">
        <v>7614</v>
      </c>
      <c r="BGK33" s="2375" t="s">
        <v>7614</v>
      </c>
      <c r="BGL33" s="2375" t="s">
        <v>7614</v>
      </c>
      <c r="BGM33" s="2375" t="s">
        <v>7614</v>
      </c>
      <c r="BGN33" s="2375" t="s">
        <v>7614</v>
      </c>
      <c r="BGO33" s="2375" t="s">
        <v>7614</v>
      </c>
      <c r="BGP33" s="2375" t="s">
        <v>7614</v>
      </c>
      <c r="BGQ33" s="2375" t="s">
        <v>7614</v>
      </c>
      <c r="BGR33" s="2375" t="s">
        <v>7614</v>
      </c>
      <c r="BGS33" s="2375" t="s">
        <v>7614</v>
      </c>
      <c r="BGT33" s="2375" t="s">
        <v>7614</v>
      </c>
      <c r="BGU33" s="2375" t="s">
        <v>7614</v>
      </c>
      <c r="BGV33" s="2375" t="s">
        <v>7614</v>
      </c>
      <c r="BGW33" s="2375" t="s">
        <v>7614</v>
      </c>
      <c r="BGX33" s="2375" t="s">
        <v>7614</v>
      </c>
      <c r="BGY33" s="2375" t="s">
        <v>7614</v>
      </c>
      <c r="BGZ33" s="2375" t="s">
        <v>7614</v>
      </c>
      <c r="BHA33" s="2375" t="s">
        <v>7614</v>
      </c>
      <c r="BHB33" s="2375" t="s">
        <v>7614</v>
      </c>
      <c r="BHC33" s="2375" t="s">
        <v>7614</v>
      </c>
      <c r="BHD33" s="2375" t="s">
        <v>7614</v>
      </c>
      <c r="BHE33" s="2375" t="s">
        <v>7614</v>
      </c>
      <c r="BHF33" s="2375" t="s">
        <v>7614</v>
      </c>
      <c r="BHG33" s="2375" t="s">
        <v>7614</v>
      </c>
      <c r="BHH33" s="2375" t="s">
        <v>7614</v>
      </c>
      <c r="BHI33" s="2375" t="s">
        <v>7614</v>
      </c>
      <c r="BHJ33" s="2375" t="s">
        <v>7614</v>
      </c>
      <c r="BHK33" s="2375" t="s">
        <v>7614</v>
      </c>
      <c r="BHL33" s="2375" t="s">
        <v>7614</v>
      </c>
      <c r="BHM33" s="2375" t="s">
        <v>7614</v>
      </c>
      <c r="BHN33" s="2375" t="s">
        <v>7614</v>
      </c>
      <c r="BHO33" s="2375" t="s">
        <v>7614</v>
      </c>
      <c r="BHP33" s="2375" t="s">
        <v>7614</v>
      </c>
      <c r="BHQ33" s="2375" t="s">
        <v>7614</v>
      </c>
      <c r="BHR33" s="2375" t="s">
        <v>7614</v>
      </c>
      <c r="BHS33" s="2375" t="s">
        <v>7614</v>
      </c>
      <c r="BHT33" s="2375" t="s">
        <v>7614</v>
      </c>
      <c r="BHU33" s="2375" t="s">
        <v>7614</v>
      </c>
      <c r="BHV33" s="2375" t="s">
        <v>7614</v>
      </c>
      <c r="BHW33" s="2375" t="s">
        <v>7614</v>
      </c>
      <c r="BHX33" s="2375" t="s">
        <v>7614</v>
      </c>
      <c r="BHY33" s="2375" t="s">
        <v>7614</v>
      </c>
      <c r="BHZ33" s="2375" t="s">
        <v>7614</v>
      </c>
      <c r="BIA33" s="2375" t="s">
        <v>7614</v>
      </c>
      <c r="BIB33" s="2375" t="s">
        <v>7614</v>
      </c>
      <c r="BIC33" s="2375" t="s">
        <v>7614</v>
      </c>
      <c r="BID33" s="2375" t="s">
        <v>7614</v>
      </c>
      <c r="BIE33" s="2375" t="s">
        <v>7614</v>
      </c>
      <c r="BIF33" s="2375" t="s">
        <v>7614</v>
      </c>
      <c r="BIG33" s="2375" t="s">
        <v>7614</v>
      </c>
      <c r="BIH33" s="2375" t="s">
        <v>7614</v>
      </c>
      <c r="BII33" s="2375" t="s">
        <v>7614</v>
      </c>
      <c r="BIJ33" s="2375" t="s">
        <v>7614</v>
      </c>
      <c r="BIK33" s="2375" t="s">
        <v>7614</v>
      </c>
      <c r="BIL33" s="2375" t="s">
        <v>7614</v>
      </c>
      <c r="BIM33" s="2375" t="s">
        <v>7614</v>
      </c>
      <c r="BIN33" s="2375" t="s">
        <v>7614</v>
      </c>
      <c r="BIO33" s="2375" t="s">
        <v>7614</v>
      </c>
      <c r="BIP33" s="2375" t="s">
        <v>7614</v>
      </c>
      <c r="BIQ33" s="2375" t="s">
        <v>7614</v>
      </c>
      <c r="BIR33" s="2375" t="s">
        <v>7614</v>
      </c>
      <c r="BIS33" s="2375" t="s">
        <v>7614</v>
      </c>
      <c r="BIT33" s="2375" t="s">
        <v>7614</v>
      </c>
      <c r="BIU33" s="2375" t="s">
        <v>7614</v>
      </c>
      <c r="BIV33" s="2375" t="s">
        <v>7614</v>
      </c>
      <c r="BIW33" s="2375" t="s">
        <v>7614</v>
      </c>
      <c r="BIX33" s="2375" t="s">
        <v>7614</v>
      </c>
      <c r="BIY33" s="2375" t="s">
        <v>7614</v>
      </c>
      <c r="BIZ33" s="2375" t="s">
        <v>7614</v>
      </c>
      <c r="BJA33" s="2375" t="s">
        <v>7614</v>
      </c>
      <c r="BJB33" s="2375" t="s">
        <v>7614</v>
      </c>
      <c r="BJC33" s="2375" t="s">
        <v>7614</v>
      </c>
      <c r="BJD33" s="2375" t="s">
        <v>7614</v>
      </c>
      <c r="BJE33" s="2375" t="s">
        <v>7614</v>
      </c>
      <c r="BJF33" s="2375" t="s">
        <v>7614</v>
      </c>
      <c r="BJG33" s="2375" t="s">
        <v>7614</v>
      </c>
      <c r="BJH33" s="2375" t="s">
        <v>7614</v>
      </c>
      <c r="BJI33" s="2375" t="s">
        <v>7614</v>
      </c>
      <c r="BJJ33" s="2375" t="s">
        <v>7614</v>
      </c>
      <c r="BJK33" s="2375" t="s">
        <v>7614</v>
      </c>
      <c r="BJL33" s="2375" t="s">
        <v>7614</v>
      </c>
      <c r="BJM33" s="2375" t="s">
        <v>7614</v>
      </c>
      <c r="BJN33" s="2375" t="s">
        <v>7614</v>
      </c>
      <c r="BJO33" s="2375" t="s">
        <v>7614</v>
      </c>
      <c r="BJP33" s="2375" t="s">
        <v>7614</v>
      </c>
      <c r="BJQ33" s="2375" t="s">
        <v>7614</v>
      </c>
      <c r="BJR33" s="2375" t="s">
        <v>7614</v>
      </c>
      <c r="BJS33" s="2375" t="s">
        <v>7614</v>
      </c>
      <c r="BJT33" s="2375" t="s">
        <v>7614</v>
      </c>
      <c r="BJU33" s="2375" t="s">
        <v>7614</v>
      </c>
      <c r="BJV33" s="2375" t="s">
        <v>7614</v>
      </c>
      <c r="BJW33" s="2375" t="s">
        <v>7614</v>
      </c>
      <c r="BJX33" s="2375" t="s">
        <v>7614</v>
      </c>
      <c r="BJY33" s="2375" t="s">
        <v>7614</v>
      </c>
      <c r="BJZ33" s="2375" t="s">
        <v>7614</v>
      </c>
      <c r="BKA33" s="2375" t="s">
        <v>7614</v>
      </c>
      <c r="BKB33" s="2375" t="s">
        <v>7614</v>
      </c>
      <c r="BKC33" s="2375" t="s">
        <v>7614</v>
      </c>
      <c r="BKD33" s="2375" t="s">
        <v>7614</v>
      </c>
      <c r="BKE33" s="2375" t="s">
        <v>7614</v>
      </c>
      <c r="BKF33" s="2375" t="s">
        <v>7614</v>
      </c>
      <c r="BKG33" s="2375" t="s">
        <v>7614</v>
      </c>
      <c r="BKH33" s="2375" t="s">
        <v>7614</v>
      </c>
      <c r="BKI33" s="2375" t="s">
        <v>7614</v>
      </c>
      <c r="BKJ33" s="2375" t="s">
        <v>7614</v>
      </c>
      <c r="BKK33" s="2375" t="s">
        <v>7614</v>
      </c>
      <c r="BKL33" s="2375" t="s">
        <v>7614</v>
      </c>
      <c r="BKM33" s="2375" t="s">
        <v>7614</v>
      </c>
      <c r="BKN33" s="2375" t="s">
        <v>7614</v>
      </c>
      <c r="BKO33" s="2375" t="s">
        <v>7614</v>
      </c>
      <c r="BKP33" s="2375" t="s">
        <v>7614</v>
      </c>
      <c r="BKQ33" s="2375" t="s">
        <v>7614</v>
      </c>
      <c r="BKR33" s="2375" t="s">
        <v>7614</v>
      </c>
      <c r="BKS33" s="2375" t="s">
        <v>7614</v>
      </c>
      <c r="BKT33" s="2375" t="s">
        <v>7614</v>
      </c>
      <c r="BKU33" s="2375" t="s">
        <v>7614</v>
      </c>
      <c r="BKV33" s="2375" t="s">
        <v>7614</v>
      </c>
      <c r="BKW33" s="2375" t="s">
        <v>7614</v>
      </c>
      <c r="BKX33" s="2375" t="s">
        <v>7614</v>
      </c>
      <c r="BKY33" s="2375" t="s">
        <v>7614</v>
      </c>
      <c r="BKZ33" s="2375" t="s">
        <v>7614</v>
      </c>
      <c r="BLA33" s="2375" t="s">
        <v>7614</v>
      </c>
      <c r="BLB33" s="2375" t="s">
        <v>7614</v>
      </c>
      <c r="BLC33" s="2375" t="s">
        <v>7614</v>
      </c>
      <c r="BLD33" s="2375" t="s">
        <v>7614</v>
      </c>
      <c r="BLE33" s="2375" t="s">
        <v>7614</v>
      </c>
      <c r="BLF33" s="2375" t="s">
        <v>7614</v>
      </c>
      <c r="BLG33" s="2375" t="s">
        <v>7614</v>
      </c>
      <c r="BLH33" s="2375" t="s">
        <v>7614</v>
      </c>
      <c r="BLI33" s="2375" t="s">
        <v>7614</v>
      </c>
      <c r="BLJ33" s="2375" t="s">
        <v>7614</v>
      </c>
      <c r="BLK33" s="2375" t="s">
        <v>7614</v>
      </c>
      <c r="BLL33" s="2375" t="s">
        <v>7614</v>
      </c>
      <c r="BLM33" s="2375" t="s">
        <v>7614</v>
      </c>
      <c r="BLN33" s="2375" t="s">
        <v>7614</v>
      </c>
      <c r="BLO33" s="2375" t="s">
        <v>7614</v>
      </c>
      <c r="BLP33" s="2375" t="s">
        <v>7614</v>
      </c>
      <c r="BLQ33" s="2375" t="s">
        <v>7614</v>
      </c>
      <c r="BLR33" s="2375" t="s">
        <v>7614</v>
      </c>
      <c r="BLS33" s="2375" t="s">
        <v>7614</v>
      </c>
      <c r="BLT33" s="2375" t="s">
        <v>7614</v>
      </c>
      <c r="BLU33" s="2375" t="s">
        <v>7614</v>
      </c>
      <c r="BLV33" s="2375" t="s">
        <v>7614</v>
      </c>
      <c r="BLW33" s="2375" t="s">
        <v>7614</v>
      </c>
      <c r="BLX33" s="2375" t="s">
        <v>7614</v>
      </c>
      <c r="BLY33" s="2375" t="s">
        <v>7614</v>
      </c>
      <c r="BLZ33" s="2375" t="s">
        <v>7614</v>
      </c>
      <c r="BMA33" s="2375" t="s">
        <v>7614</v>
      </c>
      <c r="BMB33" s="2375" t="s">
        <v>7614</v>
      </c>
      <c r="BMC33" s="2375" t="s">
        <v>7614</v>
      </c>
      <c r="BMD33" s="2375" t="s">
        <v>7614</v>
      </c>
      <c r="BME33" s="2375" t="s">
        <v>7614</v>
      </c>
      <c r="BMF33" s="2375" t="s">
        <v>7614</v>
      </c>
      <c r="BMG33" s="2375" t="s">
        <v>7614</v>
      </c>
      <c r="BMH33" s="2375" t="s">
        <v>7614</v>
      </c>
      <c r="BMI33" s="2375" t="s">
        <v>7614</v>
      </c>
      <c r="BMJ33" s="2375" t="s">
        <v>7614</v>
      </c>
      <c r="BMK33" s="2375" t="s">
        <v>7614</v>
      </c>
      <c r="BML33" s="2375" t="s">
        <v>7614</v>
      </c>
      <c r="BMM33" s="2375" t="s">
        <v>7614</v>
      </c>
      <c r="BMN33" s="2375" t="s">
        <v>7614</v>
      </c>
      <c r="BMO33" s="2375" t="s">
        <v>7614</v>
      </c>
      <c r="BMP33" s="2375" t="s">
        <v>7614</v>
      </c>
      <c r="BMQ33" s="2375" t="s">
        <v>7614</v>
      </c>
      <c r="BMR33" s="2375" t="s">
        <v>7614</v>
      </c>
      <c r="BMS33" s="2375" t="s">
        <v>7614</v>
      </c>
      <c r="BMT33" s="2375" t="s">
        <v>7614</v>
      </c>
      <c r="BMU33" s="2375" t="s">
        <v>7614</v>
      </c>
      <c r="BMV33" s="2375" t="s">
        <v>7614</v>
      </c>
      <c r="BMW33" s="2375" t="s">
        <v>7614</v>
      </c>
      <c r="BMX33" s="2375" t="s">
        <v>7614</v>
      </c>
      <c r="BMY33" s="2375" t="s">
        <v>7614</v>
      </c>
      <c r="BMZ33" s="2375" t="s">
        <v>7614</v>
      </c>
      <c r="BNA33" s="2375" t="s">
        <v>7614</v>
      </c>
      <c r="BNB33" s="2375" t="s">
        <v>7614</v>
      </c>
      <c r="BNC33" s="2375" t="s">
        <v>7614</v>
      </c>
      <c r="BND33" s="2375" t="s">
        <v>7614</v>
      </c>
      <c r="BNE33" s="2375" t="s">
        <v>7614</v>
      </c>
      <c r="BNF33" s="2375" t="s">
        <v>7614</v>
      </c>
      <c r="BNG33" s="2375" t="s">
        <v>7614</v>
      </c>
      <c r="BNH33" s="2375" t="s">
        <v>7614</v>
      </c>
      <c r="BNI33" s="2375" t="s">
        <v>7614</v>
      </c>
      <c r="BNJ33" s="2375" t="s">
        <v>7614</v>
      </c>
      <c r="BNK33" s="2375" t="s">
        <v>7614</v>
      </c>
      <c r="BNL33" s="2375" t="s">
        <v>7614</v>
      </c>
      <c r="BNM33" s="2375" t="s">
        <v>7614</v>
      </c>
      <c r="BNN33" s="2375" t="s">
        <v>7614</v>
      </c>
      <c r="BNO33" s="2375" t="s">
        <v>7614</v>
      </c>
      <c r="BNP33" s="2375" t="s">
        <v>7614</v>
      </c>
      <c r="BNQ33" s="2375" t="s">
        <v>7614</v>
      </c>
      <c r="BNR33" s="2375" t="s">
        <v>7614</v>
      </c>
      <c r="BNS33" s="2375" t="s">
        <v>7614</v>
      </c>
      <c r="BNT33" s="2375" t="s">
        <v>7614</v>
      </c>
      <c r="BNU33" s="2375" t="s">
        <v>7614</v>
      </c>
      <c r="BNV33" s="2375" t="s">
        <v>7614</v>
      </c>
      <c r="BNW33" s="2375" t="s">
        <v>7614</v>
      </c>
      <c r="BNX33" s="2375" t="s">
        <v>7614</v>
      </c>
      <c r="BNY33" s="2375" t="s">
        <v>7614</v>
      </c>
      <c r="BNZ33" s="2375" t="s">
        <v>7614</v>
      </c>
      <c r="BOA33" s="2375" t="s">
        <v>7614</v>
      </c>
      <c r="BOB33" s="2375" t="s">
        <v>7614</v>
      </c>
      <c r="BOC33" s="2375" t="s">
        <v>7614</v>
      </c>
      <c r="BOD33" s="2375" t="s">
        <v>7614</v>
      </c>
      <c r="BOE33" s="2375" t="s">
        <v>7614</v>
      </c>
      <c r="BOF33" s="2375" t="s">
        <v>7614</v>
      </c>
      <c r="BOG33" s="2375" t="s">
        <v>7614</v>
      </c>
      <c r="BOH33" s="2375" t="s">
        <v>7614</v>
      </c>
      <c r="BOI33" s="2375" t="s">
        <v>7614</v>
      </c>
      <c r="BOJ33" s="2375" t="s">
        <v>7614</v>
      </c>
      <c r="BOK33" s="2375" t="s">
        <v>7614</v>
      </c>
      <c r="BOL33" s="2375" t="s">
        <v>7614</v>
      </c>
      <c r="BOM33" s="2375" t="s">
        <v>7614</v>
      </c>
      <c r="BON33" s="2375" t="s">
        <v>7614</v>
      </c>
      <c r="BOO33" s="2375" t="s">
        <v>7614</v>
      </c>
      <c r="BOP33" s="2375" t="s">
        <v>7614</v>
      </c>
      <c r="BOQ33" s="2375" t="s">
        <v>7614</v>
      </c>
      <c r="BOR33" s="2375" t="s">
        <v>7614</v>
      </c>
      <c r="BOS33" s="2375" t="s">
        <v>7614</v>
      </c>
      <c r="BOT33" s="2375" t="s">
        <v>7614</v>
      </c>
      <c r="BOU33" s="2375" t="s">
        <v>7614</v>
      </c>
      <c r="BOV33" s="2375" t="s">
        <v>7614</v>
      </c>
      <c r="BOW33" s="2375" t="s">
        <v>7614</v>
      </c>
      <c r="BOX33" s="2375" t="s">
        <v>7614</v>
      </c>
      <c r="BOY33" s="2375" t="s">
        <v>7614</v>
      </c>
      <c r="BOZ33" s="2375" t="s">
        <v>7614</v>
      </c>
      <c r="BPA33" s="2375" t="s">
        <v>7614</v>
      </c>
      <c r="BPB33" s="2375" t="s">
        <v>7614</v>
      </c>
      <c r="BPC33" s="2375" t="s">
        <v>7614</v>
      </c>
      <c r="BPD33" s="2375" t="s">
        <v>7614</v>
      </c>
      <c r="BPE33" s="2375" t="s">
        <v>7614</v>
      </c>
      <c r="BPF33" s="2375" t="s">
        <v>7614</v>
      </c>
      <c r="BPG33" s="2375" t="s">
        <v>7614</v>
      </c>
      <c r="BPH33" s="2375" t="s">
        <v>7614</v>
      </c>
      <c r="BPI33" s="2375" t="s">
        <v>7614</v>
      </c>
      <c r="BPJ33" s="2375" t="s">
        <v>7614</v>
      </c>
      <c r="BPK33" s="2375" t="s">
        <v>7614</v>
      </c>
      <c r="BPL33" s="2375" t="s">
        <v>7614</v>
      </c>
      <c r="BPM33" s="2375" t="s">
        <v>7614</v>
      </c>
      <c r="BPN33" s="2375" t="s">
        <v>7614</v>
      </c>
      <c r="BPO33" s="2375" t="s">
        <v>7614</v>
      </c>
      <c r="BPP33" s="2375" t="s">
        <v>7614</v>
      </c>
      <c r="BPQ33" s="2375" t="s">
        <v>7614</v>
      </c>
      <c r="BPR33" s="2375" t="s">
        <v>7614</v>
      </c>
      <c r="BPS33" s="2375" t="s">
        <v>7614</v>
      </c>
      <c r="BPT33" s="2375" t="s">
        <v>7614</v>
      </c>
      <c r="BPU33" s="2375" t="s">
        <v>7614</v>
      </c>
      <c r="BPV33" s="2375" t="s">
        <v>7614</v>
      </c>
      <c r="BPW33" s="2375" t="s">
        <v>7614</v>
      </c>
      <c r="BPX33" s="2375" t="s">
        <v>7614</v>
      </c>
      <c r="BPY33" s="2375" t="s">
        <v>7614</v>
      </c>
      <c r="BPZ33" s="2375" t="s">
        <v>7614</v>
      </c>
      <c r="BQA33" s="2375" t="s">
        <v>7614</v>
      </c>
      <c r="BQB33" s="2375" t="s">
        <v>7614</v>
      </c>
      <c r="BQC33" s="2375" t="s">
        <v>7614</v>
      </c>
      <c r="BQD33" s="2375" t="s">
        <v>7614</v>
      </c>
      <c r="BQE33" s="2375" t="s">
        <v>7614</v>
      </c>
      <c r="BQF33" s="2375" t="s">
        <v>7614</v>
      </c>
      <c r="BQG33" s="2375" t="s">
        <v>7614</v>
      </c>
      <c r="BQH33" s="2375" t="s">
        <v>7614</v>
      </c>
      <c r="BQI33" s="2375" t="s">
        <v>7614</v>
      </c>
      <c r="BQJ33" s="2375" t="s">
        <v>7614</v>
      </c>
      <c r="BQK33" s="2375" t="s">
        <v>7614</v>
      </c>
      <c r="BQL33" s="2375" t="s">
        <v>7614</v>
      </c>
      <c r="BQM33" s="2375" t="s">
        <v>7614</v>
      </c>
      <c r="BQN33" s="2375" t="s">
        <v>7614</v>
      </c>
      <c r="BQO33" s="2375" t="s">
        <v>7614</v>
      </c>
      <c r="BQP33" s="2375" t="s">
        <v>7614</v>
      </c>
      <c r="BQQ33" s="2375" t="s">
        <v>7614</v>
      </c>
      <c r="BQR33" s="2375" t="s">
        <v>7614</v>
      </c>
      <c r="BQS33" s="2375" t="s">
        <v>7614</v>
      </c>
      <c r="BQT33" s="2375" t="s">
        <v>7614</v>
      </c>
      <c r="BQU33" s="2375" t="s">
        <v>7614</v>
      </c>
      <c r="BQV33" s="2375" t="s">
        <v>7614</v>
      </c>
      <c r="BQW33" s="2375" t="s">
        <v>7614</v>
      </c>
      <c r="BQX33" s="2375" t="s">
        <v>7614</v>
      </c>
      <c r="BQY33" s="2375" t="s">
        <v>7614</v>
      </c>
      <c r="BQZ33" s="2375" t="s">
        <v>7614</v>
      </c>
      <c r="BRA33" s="2375" t="s">
        <v>7614</v>
      </c>
      <c r="BRB33" s="2375" t="s">
        <v>7614</v>
      </c>
      <c r="BRC33" s="2375" t="s">
        <v>7614</v>
      </c>
      <c r="BRD33" s="2375" t="s">
        <v>7614</v>
      </c>
      <c r="BRE33" s="2375" t="s">
        <v>7614</v>
      </c>
      <c r="BRF33" s="2375" t="s">
        <v>7614</v>
      </c>
      <c r="BRG33" s="2375" t="s">
        <v>7614</v>
      </c>
      <c r="BRH33" s="2375" t="s">
        <v>7614</v>
      </c>
      <c r="BRI33" s="2375" t="s">
        <v>7614</v>
      </c>
      <c r="BRJ33" s="2375" t="s">
        <v>7614</v>
      </c>
      <c r="BRK33" s="2375" t="s">
        <v>7614</v>
      </c>
      <c r="BRL33" s="2375" t="s">
        <v>7614</v>
      </c>
      <c r="BRM33" s="2375" t="s">
        <v>7614</v>
      </c>
      <c r="BRN33" s="2375" t="s">
        <v>7614</v>
      </c>
      <c r="BRO33" s="2375" t="s">
        <v>7614</v>
      </c>
      <c r="BRP33" s="2375" t="s">
        <v>7614</v>
      </c>
      <c r="BRQ33" s="2375" t="s">
        <v>7614</v>
      </c>
      <c r="BRR33" s="2375" t="s">
        <v>7614</v>
      </c>
      <c r="BRS33" s="2375" t="s">
        <v>7614</v>
      </c>
      <c r="BRT33" s="2375" t="s">
        <v>7614</v>
      </c>
      <c r="BRU33" s="2375" t="s">
        <v>7614</v>
      </c>
      <c r="BRV33" s="2375" t="s">
        <v>7614</v>
      </c>
      <c r="BRW33" s="2375" t="s">
        <v>7614</v>
      </c>
      <c r="BRX33" s="2375" t="s">
        <v>7614</v>
      </c>
      <c r="BRY33" s="2375" t="s">
        <v>7614</v>
      </c>
      <c r="BRZ33" s="2375" t="s">
        <v>7614</v>
      </c>
      <c r="BSA33" s="2375" t="s">
        <v>7614</v>
      </c>
      <c r="BSB33" s="2375" t="s">
        <v>7614</v>
      </c>
      <c r="BSC33" s="2375" t="s">
        <v>7614</v>
      </c>
      <c r="BSD33" s="2375" t="s">
        <v>7614</v>
      </c>
      <c r="BSE33" s="2375" t="s">
        <v>7614</v>
      </c>
      <c r="BSF33" s="2375" t="s">
        <v>7614</v>
      </c>
      <c r="BSG33" s="2375" t="s">
        <v>7614</v>
      </c>
      <c r="BSH33" s="2375" t="s">
        <v>7614</v>
      </c>
      <c r="BSI33" s="2375" t="s">
        <v>7614</v>
      </c>
      <c r="BSJ33" s="2375" t="s">
        <v>7614</v>
      </c>
      <c r="BSK33" s="2375" t="s">
        <v>7614</v>
      </c>
      <c r="BSL33" s="2375" t="s">
        <v>7614</v>
      </c>
      <c r="BSM33" s="2375" t="s">
        <v>7614</v>
      </c>
      <c r="BSN33" s="2375" t="s">
        <v>7614</v>
      </c>
      <c r="BSO33" s="2375" t="s">
        <v>7614</v>
      </c>
      <c r="BSP33" s="2375" t="s">
        <v>7614</v>
      </c>
      <c r="BSQ33" s="2375" t="s">
        <v>7614</v>
      </c>
      <c r="BSR33" s="2375" t="s">
        <v>7614</v>
      </c>
      <c r="BSS33" s="2375" t="s">
        <v>7614</v>
      </c>
      <c r="BST33" s="2375" t="s">
        <v>7614</v>
      </c>
      <c r="BSU33" s="2375" t="s">
        <v>7614</v>
      </c>
      <c r="BSV33" s="2375" t="s">
        <v>7614</v>
      </c>
      <c r="BSW33" s="2375" t="s">
        <v>7614</v>
      </c>
      <c r="BSX33" s="2375" t="s">
        <v>7614</v>
      </c>
      <c r="BSY33" s="2375" t="s">
        <v>7614</v>
      </c>
      <c r="BSZ33" s="2375" t="s">
        <v>7614</v>
      </c>
      <c r="BTA33" s="2375" t="s">
        <v>7614</v>
      </c>
      <c r="BTB33" s="2375" t="s">
        <v>7614</v>
      </c>
      <c r="BTC33" s="2375" t="s">
        <v>7614</v>
      </c>
      <c r="BTD33" s="2375" t="s">
        <v>7614</v>
      </c>
      <c r="BTE33" s="2375" t="s">
        <v>7614</v>
      </c>
      <c r="BTF33" s="2375" t="s">
        <v>7614</v>
      </c>
      <c r="BTG33" s="2375" t="s">
        <v>7614</v>
      </c>
      <c r="BTH33" s="2375" t="s">
        <v>7614</v>
      </c>
      <c r="BTI33" s="2375" t="s">
        <v>7614</v>
      </c>
      <c r="BTJ33" s="2375" t="s">
        <v>7614</v>
      </c>
      <c r="BTK33" s="2375" t="s">
        <v>7614</v>
      </c>
      <c r="BTL33" s="2375" t="s">
        <v>7614</v>
      </c>
      <c r="BTM33" s="2375" t="s">
        <v>7614</v>
      </c>
      <c r="BTN33" s="2375" t="s">
        <v>7614</v>
      </c>
      <c r="BTO33" s="2375" t="s">
        <v>7614</v>
      </c>
      <c r="BTP33" s="2375" t="s">
        <v>7614</v>
      </c>
      <c r="BTQ33" s="2375" t="s">
        <v>7614</v>
      </c>
      <c r="BTR33" s="2375" t="s">
        <v>7614</v>
      </c>
      <c r="BTS33" s="2375" t="s">
        <v>7614</v>
      </c>
      <c r="BTT33" s="2375" t="s">
        <v>7614</v>
      </c>
      <c r="BTU33" s="2375" t="s">
        <v>7614</v>
      </c>
      <c r="BTV33" s="2375" t="s">
        <v>7614</v>
      </c>
      <c r="BTW33" s="2375" t="s">
        <v>7614</v>
      </c>
      <c r="BTX33" s="2375" t="s">
        <v>7614</v>
      </c>
      <c r="BTY33" s="2375" t="s">
        <v>7614</v>
      </c>
      <c r="BTZ33" s="2375" t="s">
        <v>7614</v>
      </c>
      <c r="BUA33" s="2375" t="s">
        <v>7614</v>
      </c>
      <c r="BUB33" s="2375" t="s">
        <v>7614</v>
      </c>
      <c r="BUC33" s="2375" t="s">
        <v>7614</v>
      </c>
      <c r="BUD33" s="2375" t="s">
        <v>7614</v>
      </c>
      <c r="BUE33" s="2375" t="s">
        <v>7614</v>
      </c>
      <c r="BUF33" s="2375" t="s">
        <v>7614</v>
      </c>
      <c r="BUG33" s="2375" t="s">
        <v>7614</v>
      </c>
      <c r="BUH33" s="2375" t="s">
        <v>7614</v>
      </c>
      <c r="BUI33" s="2375" t="s">
        <v>7614</v>
      </c>
      <c r="BUJ33" s="2375" t="s">
        <v>7614</v>
      </c>
      <c r="BUK33" s="2375" t="s">
        <v>7614</v>
      </c>
      <c r="BUL33" s="2375" t="s">
        <v>7614</v>
      </c>
      <c r="BUM33" s="2375" t="s">
        <v>7614</v>
      </c>
      <c r="BUN33" s="2375" t="s">
        <v>7614</v>
      </c>
      <c r="BUO33" s="2375" t="s">
        <v>7614</v>
      </c>
      <c r="BUP33" s="2375" t="s">
        <v>7614</v>
      </c>
      <c r="BUQ33" s="2375" t="s">
        <v>7614</v>
      </c>
      <c r="BUR33" s="2375" t="s">
        <v>7614</v>
      </c>
      <c r="BUS33" s="2375" t="s">
        <v>7614</v>
      </c>
      <c r="BUT33" s="2375" t="s">
        <v>7614</v>
      </c>
      <c r="BUU33" s="2375" t="s">
        <v>7614</v>
      </c>
      <c r="BUV33" s="2375" t="s">
        <v>7614</v>
      </c>
      <c r="BUW33" s="2375" t="s">
        <v>7614</v>
      </c>
      <c r="BUX33" s="2375" t="s">
        <v>7614</v>
      </c>
      <c r="BUY33" s="2375" t="s">
        <v>7614</v>
      </c>
      <c r="BUZ33" s="2375" t="s">
        <v>7614</v>
      </c>
      <c r="BVA33" s="2375" t="s">
        <v>7614</v>
      </c>
      <c r="BVB33" s="2375" t="s">
        <v>7614</v>
      </c>
      <c r="BVC33" s="2375" t="s">
        <v>7614</v>
      </c>
      <c r="BVD33" s="2375" t="s">
        <v>7614</v>
      </c>
      <c r="BVE33" s="2375" t="s">
        <v>7614</v>
      </c>
      <c r="BVF33" s="2375" t="s">
        <v>7614</v>
      </c>
      <c r="BVG33" s="2375" t="s">
        <v>7614</v>
      </c>
      <c r="BVH33" s="2375" t="s">
        <v>7614</v>
      </c>
      <c r="BVI33" s="2375" t="s">
        <v>7614</v>
      </c>
      <c r="BVJ33" s="2375" t="s">
        <v>7614</v>
      </c>
      <c r="BVK33" s="2375" t="s">
        <v>7614</v>
      </c>
      <c r="BVL33" s="2375" t="s">
        <v>7614</v>
      </c>
      <c r="BVM33" s="2375" t="s">
        <v>7614</v>
      </c>
      <c r="BVN33" s="2375" t="s">
        <v>7614</v>
      </c>
      <c r="BVO33" s="2375" t="s">
        <v>7614</v>
      </c>
      <c r="BVP33" s="2375" t="s">
        <v>7614</v>
      </c>
      <c r="BVQ33" s="2375" t="s">
        <v>7614</v>
      </c>
      <c r="BVR33" s="2375" t="s">
        <v>7614</v>
      </c>
      <c r="BVS33" s="2375" t="s">
        <v>7614</v>
      </c>
      <c r="BVT33" s="2375" t="s">
        <v>7614</v>
      </c>
      <c r="BVU33" s="2375" t="s">
        <v>7614</v>
      </c>
      <c r="BVV33" s="2375" t="s">
        <v>7614</v>
      </c>
      <c r="BVW33" s="2375" t="s">
        <v>7614</v>
      </c>
      <c r="BVX33" s="2375" t="s">
        <v>7614</v>
      </c>
      <c r="BVY33" s="2375" t="s">
        <v>7614</v>
      </c>
      <c r="BVZ33" s="2375" t="s">
        <v>7614</v>
      </c>
      <c r="BWA33" s="2375" t="s">
        <v>7614</v>
      </c>
      <c r="BWB33" s="2375" t="s">
        <v>7614</v>
      </c>
      <c r="BWC33" s="2375" t="s">
        <v>7614</v>
      </c>
      <c r="BWD33" s="2375" t="s">
        <v>7614</v>
      </c>
      <c r="BWE33" s="2375" t="s">
        <v>7614</v>
      </c>
      <c r="BWF33" s="2375" t="s">
        <v>7614</v>
      </c>
      <c r="BWG33" s="2375" t="s">
        <v>7614</v>
      </c>
      <c r="BWH33" s="2375" t="s">
        <v>7614</v>
      </c>
      <c r="BWI33" s="2375" t="s">
        <v>7614</v>
      </c>
      <c r="BWJ33" s="2375" t="s">
        <v>7614</v>
      </c>
      <c r="BWK33" s="2375" t="s">
        <v>7614</v>
      </c>
      <c r="BWL33" s="2375" t="s">
        <v>7614</v>
      </c>
      <c r="BWM33" s="2375" t="s">
        <v>7614</v>
      </c>
      <c r="BWN33" s="2375" t="s">
        <v>7614</v>
      </c>
      <c r="BWO33" s="2375" t="s">
        <v>7614</v>
      </c>
      <c r="BWP33" s="2375" t="s">
        <v>7614</v>
      </c>
      <c r="BWQ33" s="2375" t="s">
        <v>7614</v>
      </c>
      <c r="BWR33" s="2375" t="s">
        <v>7614</v>
      </c>
      <c r="BWS33" s="2375" t="s">
        <v>7614</v>
      </c>
      <c r="BWT33" s="2375" t="s">
        <v>7614</v>
      </c>
      <c r="BWU33" s="2375" t="s">
        <v>7614</v>
      </c>
      <c r="BWV33" s="2375" t="s">
        <v>7614</v>
      </c>
      <c r="BWW33" s="2375" t="s">
        <v>7614</v>
      </c>
      <c r="BWX33" s="2375" t="s">
        <v>7614</v>
      </c>
      <c r="BWY33" s="2375" t="s">
        <v>7614</v>
      </c>
      <c r="BWZ33" s="2375" t="s">
        <v>7614</v>
      </c>
      <c r="BXA33" s="2375" t="s">
        <v>7614</v>
      </c>
      <c r="BXB33" s="2375" t="s">
        <v>7614</v>
      </c>
      <c r="BXC33" s="2375" t="s">
        <v>7614</v>
      </c>
      <c r="BXD33" s="2375" t="s">
        <v>7614</v>
      </c>
      <c r="BXE33" s="2375" t="s">
        <v>7614</v>
      </c>
      <c r="BXF33" s="2375" t="s">
        <v>7614</v>
      </c>
      <c r="BXG33" s="2375" t="s">
        <v>7614</v>
      </c>
      <c r="BXH33" s="2375" t="s">
        <v>7614</v>
      </c>
      <c r="BXI33" s="2375" t="s">
        <v>7614</v>
      </c>
      <c r="BXJ33" s="2375" t="s">
        <v>7614</v>
      </c>
      <c r="BXK33" s="2375" t="s">
        <v>7614</v>
      </c>
      <c r="BXL33" s="2375" t="s">
        <v>7614</v>
      </c>
      <c r="BXM33" s="2375" t="s">
        <v>7614</v>
      </c>
      <c r="BXN33" s="2375" t="s">
        <v>7614</v>
      </c>
      <c r="BXO33" s="2375" t="s">
        <v>7614</v>
      </c>
      <c r="BXP33" s="2375" t="s">
        <v>7614</v>
      </c>
      <c r="BXQ33" s="2375" t="s">
        <v>7614</v>
      </c>
      <c r="BXR33" s="2375" t="s">
        <v>7614</v>
      </c>
      <c r="BXS33" s="2375" t="s">
        <v>7614</v>
      </c>
      <c r="BXT33" s="2375" t="s">
        <v>7614</v>
      </c>
      <c r="BXU33" s="2375" t="s">
        <v>7614</v>
      </c>
      <c r="BXV33" s="2375" t="s">
        <v>7614</v>
      </c>
      <c r="BXW33" s="2375" t="s">
        <v>7614</v>
      </c>
      <c r="BXX33" s="2375" t="s">
        <v>7614</v>
      </c>
      <c r="BXY33" s="2375" t="s">
        <v>7614</v>
      </c>
      <c r="BXZ33" s="2375" t="s">
        <v>7614</v>
      </c>
      <c r="BYA33" s="2375" t="s">
        <v>7614</v>
      </c>
      <c r="BYB33" s="2375" t="s">
        <v>7614</v>
      </c>
      <c r="BYC33" s="2375" t="s">
        <v>7614</v>
      </c>
      <c r="BYD33" s="2375" t="s">
        <v>7614</v>
      </c>
      <c r="BYE33" s="2375" t="s">
        <v>7614</v>
      </c>
      <c r="BYF33" s="2375" t="s">
        <v>7614</v>
      </c>
      <c r="BYG33" s="2375" t="s">
        <v>7614</v>
      </c>
      <c r="BYH33" s="2375" t="s">
        <v>7614</v>
      </c>
      <c r="BYI33" s="2375" t="s">
        <v>7614</v>
      </c>
      <c r="BYJ33" s="2375" t="s">
        <v>7614</v>
      </c>
      <c r="BYK33" s="2375" t="s">
        <v>7614</v>
      </c>
      <c r="BYL33" s="2375" t="s">
        <v>7614</v>
      </c>
      <c r="BYM33" s="2375" t="s">
        <v>7614</v>
      </c>
      <c r="BYN33" s="2375" t="s">
        <v>7614</v>
      </c>
      <c r="BYO33" s="2375" t="s">
        <v>7614</v>
      </c>
      <c r="BYP33" s="2375" t="s">
        <v>7614</v>
      </c>
      <c r="BYQ33" s="2375" t="s">
        <v>7614</v>
      </c>
      <c r="BYR33" s="2375" t="s">
        <v>7614</v>
      </c>
      <c r="BYS33" s="2375" t="s">
        <v>7614</v>
      </c>
      <c r="BYT33" s="2375" t="s">
        <v>7614</v>
      </c>
      <c r="BYU33" s="2375" t="s">
        <v>7614</v>
      </c>
      <c r="BYV33" s="2375" t="s">
        <v>7614</v>
      </c>
      <c r="BYW33" s="2375" t="s">
        <v>7614</v>
      </c>
      <c r="BYX33" s="2375" t="s">
        <v>7614</v>
      </c>
      <c r="BYY33" s="2375" t="s">
        <v>7614</v>
      </c>
      <c r="BYZ33" s="2375" t="s">
        <v>7614</v>
      </c>
      <c r="BZA33" s="2375" t="s">
        <v>7614</v>
      </c>
      <c r="BZB33" s="2375" t="s">
        <v>7614</v>
      </c>
      <c r="BZC33" s="2375" t="s">
        <v>7614</v>
      </c>
      <c r="BZD33" s="2375" t="s">
        <v>7614</v>
      </c>
      <c r="BZE33" s="2375" t="s">
        <v>7614</v>
      </c>
      <c r="BZF33" s="2375" t="s">
        <v>7614</v>
      </c>
      <c r="BZG33" s="2375" t="s">
        <v>7614</v>
      </c>
      <c r="BZH33" s="2375" t="s">
        <v>7614</v>
      </c>
      <c r="BZI33" s="2375" t="s">
        <v>7614</v>
      </c>
      <c r="BZJ33" s="2375" t="s">
        <v>7614</v>
      </c>
      <c r="BZK33" s="2375" t="s">
        <v>7614</v>
      </c>
      <c r="BZL33" s="2375" t="s">
        <v>7614</v>
      </c>
      <c r="BZM33" s="2375" t="s">
        <v>7614</v>
      </c>
      <c r="BZN33" s="2375" t="s">
        <v>7614</v>
      </c>
      <c r="BZO33" s="2375" t="s">
        <v>7614</v>
      </c>
      <c r="BZP33" s="2375" t="s">
        <v>7614</v>
      </c>
      <c r="BZQ33" s="2375" t="s">
        <v>7614</v>
      </c>
      <c r="BZR33" s="2375" t="s">
        <v>7614</v>
      </c>
      <c r="BZS33" s="2375" t="s">
        <v>7614</v>
      </c>
      <c r="BZT33" s="2375" t="s">
        <v>7614</v>
      </c>
      <c r="BZU33" s="2375" t="s">
        <v>7614</v>
      </c>
      <c r="BZV33" s="2375" t="s">
        <v>7614</v>
      </c>
      <c r="BZW33" s="2375" t="s">
        <v>7614</v>
      </c>
      <c r="BZX33" s="2375" t="s">
        <v>7614</v>
      </c>
      <c r="BZY33" s="2375" t="s">
        <v>7614</v>
      </c>
      <c r="BZZ33" s="2375" t="s">
        <v>7614</v>
      </c>
      <c r="CAA33" s="2375" t="s">
        <v>7614</v>
      </c>
      <c r="CAB33" s="2375" t="s">
        <v>7614</v>
      </c>
      <c r="CAC33" s="2375" t="s">
        <v>7614</v>
      </c>
      <c r="CAD33" s="2375" t="s">
        <v>7614</v>
      </c>
      <c r="CAE33" s="2375" t="s">
        <v>7614</v>
      </c>
      <c r="CAF33" s="2375" t="s">
        <v>7614</v>
      </c>
      <c r="CAG33" s="2375" t="s">
        <v>7614</v>
      </c>
      <c r="CAH33" s="2375" t="s">
        <v>7614</v>
      </c>
      <c r="CAI33" s="2375" t="s">
        <v>7614</v>
      </c>
      <c r="CAJ33" s="2375" t="s">
        <v>7614</v>
      </c>
      <c r="CAK33" s="2375" t="s">
        <v>7614</v>
      </c>
      <c r="CAL33" s="2375" t="s">
        <v>7614</v>
      </c>
      <c r="CAM33" s="2375" t="s">
        <v>7614</v>
      </c>
      <c r="CAN33" s="2375" t="s">
        <v>7614</v>
      </c>
      <c r="CAO33" s="2375" t="s">
        <v>7614</v>
      </c>
      <c r="CAP33" s="2375" t="s">
        <v>7614</v>
      </c>
      <c r="CAQ33" s="2375" t="s">
        <v>7614</v>
      </c>
      <c r="CAR33" s="2375" t="s">
        <v>7614</v>
      </c>
      <c r="CAS33" s="2375" t="s">
        <v>7614</v>
      </c>
      <c r="CAT33" s="2375" t="s">
        <v>7614</v>
      </c>
      <c r="CAU33" s="2375" t="s">
        <v>7614</v>
      </c>
      <c r="CAV33" s="2375" t="s">
        <v>7614</v>
      </c>
      <c r="CAW33" s="2375" t="s">
        <v>7614</v>
      </c>
      <c r="CAX33" s="2375" t="s">
        <v>7614</v>
      </c>
      <c r="CAY33" s="2375" t="s">
        <v>7614</v>
      </c>
      <c r="CAZ33" s="2375" t="s">
        <v>7614</v>
      </c>
      <c r="CBA33" s="2375" t="s">
        <v>7614</v>
      </c>
      <c r="CBB33" s="2375" t="s">
        <v>7614</v>
      </c>
      <c r="CBC33" s="2375" t="s">
        <v>7614</v>
      </c>
      <c r="CBD33" s="2375" t="s">
        <v>7614</v>
      </c>
      <c r="CBE33" s="2375" t="s">
        <v>7614</v>
      </c>
      <c r="CBF33" s="2375" t="s">
        <v>7614</v>
      </c>
      <c r="CBG33" s="2375" t="s">
        <v>7614</v>
      </c>
      <c r="CBH33" s="2375" t="s">
        <v>7614</v>
      </c>
      <c r="CBI33" s="2375" t="s">
        <v>7614</v>
      </c>
      <c r="CBJ33" s="2375" t="s">
        <v>7614</v>
      </c>
      <c r="CBK33" s="2375" t="s">
        <v>7614</v>
      </c>
      <c r="CBL33" s="2375" t="s">
        <v>7614</v>
      </c>
      <c r="CBM33" s="2375" t="s">
        <v>7614</v>
      </c>
      <c r="CBN33" s="2375" t="s">
        <v>7614</v>
      </c>
      <c r="CBO33" s="2375" t="s">
        <v>7614</v>
      </c>
      <c r="CBP33" s="2375" t="s">
        <v>7614</v>
      </c>
      <c r="CBQ33" s="2375" t="s">
        <v>7614</v>
      </c>
      <c r="CBR33" s="2375" t="s">
        <v>7614</v>
      </c>
      <c r="CBS33" s="2375" t="s">
        <v>7614</v>
      </c>
      <c r="CBT33" s="2375" t="s">
        <v>7614</v>
      </c>
      <c r="CBU33" s="2375" t="s">
        <v>7614</v>
      </c>
      <c r="CBV33" s="2375" t="s">
        <v>7614</v>
      </c>
      <c r="CBW33" s="2375" t="s">
        <v>7614</v>
      </c>
      <c r="CBX33" s="2375" t="s">
        <v>7614</v>
      </c>
      <c r="CBY33" s="2375" t="s">
        <v>7614</v>
      </c>
      <c r="CBZ33" s="2375" t="s">
        <v>7614</v>
      </c>
      <c r="CCA33" s="2375" t="s">
        <v>7614</v>
      </c>
      <c r="CCB33" s="2375" t="s">
        <v>7614</v>
      </c>
      <c r="CCC33" s="2375" t="s">
        <v>7614</v>
      </c>
      <c r="CCD33" s="2375" t="s">
        <v>7614</v>
      </c>
      <c r="CCE33" s="2375" t="s">
        <v>7614</v>
      </c>
      <c r="CCF33" s="2375" t="s">
        <v>7614</v>
      </c>
      <c r="CCG33" s="2375" t="s">
        <v>7614</v>
      </c>
      <c r="CCH33" s="2375" t="s">
        <v>7614</v>
      </c>
      <c r="CCI33" s="2375" t="s">
        <v>7614</v>
      </c>
      <c r="CCJ33" s="2375" t="s">
        <v>7614</v>
      </c>
      <c r="CCK33" s="2375" t="s">
        <v>7614</v>
      </c>
      <c r="CCL33" s="2375" t="s">
        <v>7614</v>
      </c>
      <c r="CCM33" s="2375" t="s">
        <v>7614</v>
      </c>
      <c r="CCN33" s="2375" t="s">
        <v>7614</v>
      </c>
      <c r="CCO33" s="2375" t="s">
        <v>7614</v>
      </c>
      <c r="CCP33" s="2375" t="s">
        <v>7614</v>
      </c>
      <c r="CCQ33" s="2375" t="s">
        <v>7614</v>
      </c>
      <c r="CCR33" s="2375" t="s">
        <v>7614</v>
      </c>
      <c r="CCS33" s="2375" t="s">
        <v>7614</v>
      </c>
      <c r="CCT33" s="2375" t="s">
        <v>7614</v>
      </c>
      <c r="CCU33" s="2375" t="s">
        <v>7614</v>
      </c>
      <c r="CCV33" s="2375" t="s">
        <v>7614</v>
      </c>
      <c r="CCW33" s="2375" t="s">
        <v>7614</v>
      </c>
      <c r="CCX33" s="2375" t="s">
        <v>7614</v>
      </c>
      <c r="CCY33" s="2375" t="s">
        <v>7614</v>
      </c>
      <c r="CCZ33" s="2375" t="s">
        <v>7614</v>
      </c>
      <c r="CDA33" s="2375" t="s">
        <v>7614</v>
      </c>
      <c r="CDB33" s="2375" t="s">
        <v>7614</v>
      </c>
      <c r="CDC33" s="2375" t="s">
        <v>7614</v>
      </c>
      <c r="CDD33" s="2375" t="s">
        <v>7614</v>
      </c>
      <c r="CDE33" s="2375" t="s">
        <v>7614</v>
      </c>
      <c r="CDF33" s="2375" t="s">
        <v>7614</v>
      </c>
      <c r="CDG33" s="2375" t="s">
        <v>7614</v>
      </c>
      <c r="CDH33" s="2375" t="s">
        <v>7614</v>
      </c>
      <c r="CDI33" s="2375" t="s">
        <v>7614</v>
      </c>
      <c r="CDJ33" s="2375" t="s">
        <v>7614</v>
      </c>
      <c r="CDK33" s="2375" t="s">
        <v>7614</v>
      </c>
      <c r="CDL33" s="2375" t="s">
        <v>7614</v>
      </c>
      <c r="CDM33" s="2375" t="s">
        <v>7614</v>
      </c>
      <c r="CDN33" s="2375" t="s">
        <v>7614</v>
      </c>
      <c r="CDO33" s="2375" t="s">
        <v>7614</v>
      </c>
      <c r="CDP33" s="2375" t="s">
        <v>7614</v>
      </c>
      <c r="CDQ33" s="2375" t="s">
        <v>7614</v>
      </c>
      <c r="CDR33" s="2375" t="s">
        <v>7614</v>
      </c>
      <c r="CDS33" s="2375" t="s">
        <v>7614</v>
      </c>
      <c r="CDT33" s="2375" t="s">
        <v>7614</v>
      </c>
      <c r="CDU33" s="2375" t="s">
        <v>7614</v>
      </c>
      <c r="CDV33" s="2375" t="s">
        <v>7614</v>
      </c>
      <c r="CDW33" s="2375" t="s">
        <v>7614</v>
      </c>
      <c r="CDX33" s="2375" t="s">
        <v>7614</v>
      </c>
      <c r="CDY33" s="2375" t="s">
        <v>7614</v>
      </c>
      <c r="CDZ33" s="2375" t="s">
        <v>7614</v>
      </c>
      <c r="CEA33" s="2375" t="s">
        <v>7614</v>
      </c>
      <c r="CEB33" s="2375" t="s">
        <v>7614</v>
      </c>
      <c r="CEC33" s="2375" t="s">
        <v>7614</v>
      </c>
      <c r="CED33" s="2375" t="s">
        <v>7614</v>
      </c>
      <c r="CEE33" s="2375" t="s">
        <v>7614</v>
      </c>
      <c r="CEF33" s="2375" t="s">
        <v>7614</v>
      </c>
      <c r="CEG33" s="2375" t="s">
        <v>7614</v>
      </c>
      <c r="CEH33" s="2375" t="s">
        <v>7614</v>
      </c>
      <c r="CEI33" s="2375" t="s">
        <v>7614</v>
      </c>
      <c r="CEJ33" s="2375" t="s">
        <v>7614</v>
      </c>
      <c r="CEK33" s="2375" t="s">
        <v>7614</v>
      </c>
      <c r="CEL33" s="2375" t="s">
        <v>7614</v>
      </c>
      <c r="CEM33" s="2375" t="s">
        <v>7614</v>
      </c>
      <c r="CEN33" s="2375" t="s">
        <v>7614</v>
      </c>
      <c r="CEO33" s="2375" t="s">
        <v>7614</v>
      </c>
      <c r="CEP33" s="2375" t="s">
        <v>7614</v>
      </c>
      <c r="CEQ33" s="2375" t="s">
        <v>7614</v>
      </c>
      <c r="CER33" s="2375" t="s">
        <v>7614</v>
      </c>
      <c r="CES33" s="2375" t="s">
        <v>7614</v>
      </c>
      <c r="CET33" s="2375" t="s">
        <v>7614</v>
      </c>
      <c r="CEU33" s="2375" t="s">
        <v>7614</v>
      </c>
      <c r="CEV33" s="2375" t="s">
        <v>7614</v>
      </c>
      <c r="CEW33" s="2375" t="s">
        <v>7614</v>
      </c>
      <c r="CEX33" s="2375" t="s">
        <v>7614</v>
      </c>
      <c r="CEY33" s="2375" t="s">
        <v>7614</v>
      </c>
      <c r="CEZ33" s="2375" t="s">
        <v>7614</v>
      </c>
      <c r="CFA33" s="2375" t="s">
        <v>7614</v>
      </c>
      <c r="CFB33" s="2375" t="s">
        <v>7614</v>
      </c>
      <c r="CFC33" s="2375" t="s">
        <v>7614</v>
      </c>
      <c r="CFD33" s="2375" t="s">
        <v>7614</v>
      </c>
      <c r="CFE33" s="2375" t="s">
        <v>7614</v>
      </c>
      <c r="CFF33" s="2375" t="s">
        <v>7614</v>
      </c>
      <c r="CFG33" s="2375" t="s">
        <v>7614</v>
      </c>
      <c r="CFH33" s="2375" t="s">
        <v>7614</v>
      </c>
      <c r="CFI33" s="2375" t="s">
        <v>7614</v>
      </c>
      <c r="CFJ33" s="2375" t="s">
        <v>7614</v>
      </c>
      <c r="CFK33" s="2375" t="s">
        <v>7614</v>
      </c>
      <c r="CFL33" s="2375" t="s">
        <v>7614</v>
      </c>
      <c r="CFM33" s="2375" t="s">
        <v>7614</v>
      </c>
      <c r="CFN33" s="2375" t="s">
        <v>7614</v>
      </c>
      <c r="CFO33" s="2375" t="s">
        <v>7614</v>
      </c>
      <c r="CFP33" s="2375" t="s">
        <v>7614</v>
      </c>
      <c r="CFQ33" s="2375" t="s">
        <v>7614</v>
      </c>
      <c r="CFR33" s="2375" t="s">
        <v>7614</v>
      </c>
      <c r="CFS33" s="2375" t="s">
        <v>7614</v>
      </c>
      <c r="CFT33" s="2375" t="s">
        <v>7614</v>
      </c>
      <c r="CFU33" s="2375" t="s">
        <v>7614</v>
      </c>
      <c r="CFV33" s="2375" t="s">
        <v>7614</v>
      </c>
      <c r="CFW33" s="2375" t="s">
        <v>7614</v>
      </c>
      <c r="CFX33" s="2375" t="s">
        <v>7614</v>
      </c>
      <c r="CFY33" s="2375" t="s">
        <v>7614</v>
      </c>
      <c r="CFZ33" s="2375" t="s">
        <v>7614</v>
      </c>
      <c r="CGA33" s="2375" t="s">
        <v>7614</v>
      </c>
      <c r="CGB33" s="2375" t="s">
        <v>7614</v>
      </c>
      <c r="CGC33" s="2375" t="s">
        <v>7614</v>
      </c>
      <c r="CGD33" s="2375" t="s">
        <v>7614</v>
      </c>
      <c r="CGE33" s="2375" t="s">
        <v>7614</v>
      </c>
      <c r="CGF33" s="2375" t="s">
        <v>7614</v>
      </c>
      <c r="CGG33" s="2375" t="s">
        <v>7614</v>
      </c>
      <c r="CGH33" s="2375" t="s">
        <v>7614</v>
      </c>
      <c r="CGI33" s="2375" t="s">
        <v>7614</v>
      </c>
      <c r="CGJ33" s="2375" t="s">
        <v>7614</v>
      </c>
      <c r="CGK33" s="2375" t="s">
        <v>7614</v>
      </c>
      <c r="CGL33" s="2375" t="s">
        <v>7614</v>
      </c>
      <c r="CGM33" s="2375" t="s">
        <v>7614</v>
      </c>
      <c r="CGN33" s="2375" t="s">
        <v>7614</v>
      </c>
      <c r="CGO33" s="2375" t="s">
        <v>7614</v>
      </c>
      <c r="CGP33" s="2375" t="s">
        <v>7614</v>
      </c>
      <c r="CGQ33" s="2375" t="s">
        <v>7614</v>
      </c>
      <c r="CGR33" s="2375" t="s">
        <v>7614</v>
      </c>
      <c r="CGS33" s="2375" t="s">
        <v>7614</v>
      </c>
      <c r="CGT33" s="2375" t="s">
        <v>7614</v>
      </c>
      <c r="CGU33" s="2375" t="s">
        <v>7614</v>
      </c>
      <c r="CGV33" s="2375" t="s">
        <v>7614</v>
      </c>
      <c r="CGW33" s="2375" t="s">
        <v>7614</v>
      </c>
      <c r="CGX33" s="2375" t="s">
        <v>7614</v>
      </c>
      <c r="CGY33" s="2375" t="s">
        <v>7614</v>
      </c>
      <c r="CGZ33" s="2375" t="s">
        <v>7614</v>
      </c>
      <c r="CHA33" s="2375" t="s">
        <v>7614</v>
      </c>
      <c r="CHB33" s="2375" t="s">
        <v>7614</v>
      </c>
      <c r="CHC33" s="2375" t="s">
        <v>7614</v>
      </c>
      <c r="CHD33" s="2375" t="s">
        <v>7614</v>
      </c>
      <c r="CHE33" s="2375" t="s">
        <v>7614</v>
      </c>
      <c r="CHF33" s="2375" t="s">
        <v>7614</v>
      </c>
      <c r="CHG33" s="2375" t="s">
        <v>7614</v>
      </c>
      <c r="CHH33" s="2375" t="s">
        <v>7614</v>
      </c>
      <c r="CHI33" s="2375" t="s">
        <v>7614</v>
      </c>
      <c r="CHJ33" s="2375" t="s">
        <v>7614</v>
      </c>
      <c r="CHK33" s="2375" t="s">
        <v>7614</v>
      </c>
      <c r="CHL33" s="2375" t="s">
        <v>7614</v>
      </c>
      <c r="CHM33" s="2375" t="s">
        <v>7614</v>
      </c>
      <c r="CHN33" s="2375" t="s">
        <v>7614</v>
      </c>
      <c r="CHO33" s="2375" t="s">
        <v>7614</v>
      </c>
      <c r="CHP33" s="2375" t="s">
        <v>7614</v>
      </c>
      <c r="CHQ33" s="2375" t="s">
        <v>7614</v>
      </c>
      <c r="CHR33" s="2375" t="s">
        <v>7614</v>
      </c>
      <c r="CHS33" s="2375" t="s">
        <v>7614</v>
      </c>
      <c r="CHT33" s="2375" t="s">
        <v>7614</v>
      </c>
      <c r="CHU33" s="2375" t="s">
        <v>7614</v>
      </c>
      <c r="CHV33" s="2375" t="s">
        <v>7614</v>
      </c>
      <c r="CHW33" s="2375" t="s">
        <v>7614</v>
      </c>
      <c r="CHX33" s="2375" t="s">
        <v>7614</v>
      </c>
      <c r="CHY33" s="2375" t="s">
        <v>7614</v>
      </c>
      <c r="CHZ33" s="2375" t="s">
        <v>7614</v>
      </c>
      <c r="CIA33" s="2375" t="s">
        <v>7614</v>
      </c>
      <c r="CIB33" s="2375" t="s">
        <v>7614</v>
      </c>
      <c r="CIC33" s="2375" t="s">
        <v>7614</v>
      </c>
      <c r="CID33" s="2375" t="s">
        <v>7614</v>
      </c>
      <c r="CIE33" s="2375" t="s">
        <v>7614</v>
      </c>
      <c r="CIF33" s="2375" t="s">
        <v>7614</v>
      </c>
      <c r="CIG33" s="2375" t="s">
        <v>7614</v>
      </c>
      <c r="CIH33" s="2375" t="s">
        <v>7614</v>
      </c>
      <c r="CII33" s="2375" t="s">
        <v>7614</v>
      </c>
      <c r="CIJ33" s="2375" t="s">
        <v>7614</v>
      </c>
      <c r="CIK33" s="2375" t="s">
        <v>7614</v>
      </c>
      <c r="CIL33" s="2375" t="s">
        <v>7614</v>
      </c>
      <c r="CIM33" s="2375" t="s">
        <v>7614</v>
      </c>
      <c r="CIN33" s="2375" t="s">
        <v>7614</v>
      </c>
      <c r="CIO33" s="2375" t="s">
        <v>7614</v>
      </c>
      <c r="CIP33" s="2375" t="s">
        <v>7614</v>
      </c>
      <c r="CIQ33" s="2375" t="s">
        <v>7614</v>
      </c>
      <c r="CIR33" s="2375" t="s">
        <v>7614</v>
      </c>
      <c r="CIS33" s="2375" t="s">
        <v>7614</v>
      </c>
      <c r="CIT33" s="2375" t="s">
        <v>7614</v>
      </c>
      <c r="CIU33" s="2375" t="s">
        <v>7614</v>
      </c>
      <c r="CIV33" s="2375" t="s">
        <v>7614</v>
      </c>
      <c r="CIW33" s="2375" t="s">
        <v>7614</v>
      </c>
      <c r="CIX33" s="2375" t="s">
        <v>7614</v>
      </c>
      <c r="CIY33" s="2375" t="s">
        <v>7614</v>
      </c>
      <c r="CIZ33" s="2375" t="s">
        <v>7614</v>
      </c>
      <c r="CJA33" s="2375" t="s">
        <v>7614</v>
      </c>
      <c r="CJB33" s="2375" t="s">
        <v>7614</v>
      </c>
      <c r="CJC33" s="2375" t="s">
        <v>7614</v>
      </c>
      <c r="CJD33" s="2375" t="s">
        <v>7614</v>
      </c>
      <c r="CJE33" s="2375" t="s">
        <v>7614</v>
      </c>
      <c r="CJF33" s="2375" t="s">
        <v>7614</v>
      </c>
      <c r="CJG33" s="2375" t="s">
        <v>7614</v>
      </c>
      <c r="CJH33" s="2375" t="s">
        <v>7614</v>
      </c>
      <c r="CJI33" s="2375" t="s">
        <v>7614</v>
      </c>
      <c r="CJJ33" s="2375" t="s">
        <v>7614</v>
      </c>
      <c r="CJK33" s="2375" t="s">
        <v>7614</v>
      </c>
      <c r="CJL33" s="2375" t="s">
        <v>7614</v>
      </c>
      <c r="CJM33" s="2375" t="s">
        <v>7614</v>
      </c>
      <c r="CJN33" s="2375" t="s">
        <v>7614</v>
      </c>
      <c r="CJO33" s="2375" t="s">
        <v>7614</v>
      </c>
      <c r="CJP33" s="2375" t="s">
        <v>7614</v>
      </c>
      <c r="CJQ33" s="2375" t="s">
        <v>7614</v>
      </c>
      <c r="CJR33" s="2375" t="s">
        <v>7614</v>
      </c>
      <c r="CJS33" s="2375" t="s">
        <v>7614</v>
      </c>
      <c r="CJT33" s="2375" t="s">
        <v>7614</v>
      </c>
      <c r="CJU33" s="2375" t="s">
        <v>7614</v>
      </c>
      <c r="CJV33" s="2375" t="s">
        <v>7614</v>
      </c>
      <c r="CJW33" s="2375" t="s">
        <v>7614</v>
      </c>
      <c r="CJX33" s="2375" t="s">
        <v>7614</v>
      </c>
      <c r="CJY33" s="2375" t="s">
        <v>7614</v>
      </c>
      <c r="CJZ33" s="2375" t="s">
        <v>7614</v>
      </c>
      <c r="CKA33" s="2375" t="s">
        <v>7614</v>
      </c>
      <c r="CKB33" s="2375" t="s">
        <v>7614</v>
      </c>
      <c r="CKC33" s="2375" t="s">
        <v>7614</v>
      </c>
      <c r="CKD33" s="2375" t="s">
        <v>7614</v>
      </c>
      <c r="CKE33" s="2375" t="s">
        <v>7614</v>
      </c>
      <c r="CKF33" s="2375" t="s">
        <v>7614</v>
      </c>
      <c r="CKG33" s="2375" t="s">
        <v>7614</v>
      </c>
      <c r="CKH33" s="2375" t="s">
        <v>7614</v>
      </c>
      <c r="CKI33" s="2375" t="s">
        <v>7614</v>
      </c>
      <c r="CKJ33" s="2375" t="s">
        <v>7614</v>
      </c>
      <c r="CKK33" s="2375" t="s">
        <v>7614</v>
      </c>
      <c r="CKL33" s="2375" t="s">
        <v>7614</v>
      </c>
      <c r="CKM33" s="2375" t="s">
        <v>7614</v>
      </c>
      <c r="CKN33" s="2375" t="s">
        <v>7614</v>
      </c>
      <c r="CKO33" s="2375" t="s">
        <v>7614</v>
      </c>
      <c r="CKP33" s="2375" t="s">
        <v>7614</v>
      </c>
      <c r="CKQ33" s="2375" t="s">
        <v>7614</v>
      </c>
      <c r="CKR33" s="2375" t="s">
        <v>7614</v>
      </c>
      <c r="CKS33" s="2375" t="s">
        <v>7614</v>
      </c>
      <c r="CKT33" s="2375" t="s">
        <v>7614</v>
      </c>
      <c r="CKU33" s="2375" t="s">
        <v>7614</v>
      </c>
      <c r="CKV33" s="2375" t="s">
        <v>7614</v>
      </c>
      <c r="CKW33" s="2375" t="s">
        <v>7614</v>
      </c>
      <c r="CKX33" s="2375" t="s">
        <v>7614</v>
      </c>
      <c r="CKY33" s="2375" t="s">
        <v>7614</v>
      </c>
      <c r="CKZ33" s="2375" t="s">
        <v>7614</v>
      </c>
      <c r="CLA33" s="2375" t="s">
        <v>7614</v>
      </c>
      <c r="CLB33" s="2375" t="s">
        <v>7614</v>
      </c>
      <c r="CLC33" s="2375" t="s">
        <v>7614</v>
      </c>
      <c r="CLD33" s="2375" t="s">
        <v>7614</v>
      </c>
      <c r="CLE33" s="2375" t="s">
        <v>7614</v>
      </c>
      <c r="CLF33" s="2375" t="s">
        <v>7614</v>
      </c>
      <c r="CLG33" s="2375" t="s">
        <v>7614</v>
      </c>
      <c r="CLH33" s="2375" t="s">
        <v>7614</v>
      </c>
      <c r="CLI33" s="2375" t="s">
        <v>7614</v>
      </c>
      <c r="CLJ33" s="2375" t="s">
        <v>7614</v>
      </c>
      <c r="CLK33" s="2375" t="s">
        <v>7614</v>
      </c>
      <c r="CLL33" s="2375" t="s">
        <v>7614</v>
      </c>
      <c r="CLM33" s="2375" t="s">
        <v>7614</v>
      </c>
      <c r="CLN33" s="2375" t="s">
        <v>7614</v>
      </c>
      <c r="CLO33" s="2375" t="s">
        <v>7614</v>
      </c>
      <c r="CLP33" s="2375" t="s">
        <v>7614</v>
      </c>
      <c r="CLQ33" s="2375" t="s">
        <v>7614</v>
      </c>
      <c r="CLR33" s="2375" t="s">
        <v>7614</v>
      </c>
      <c r="CLS33" s="2375" t="s">
        <v>7614</v>
      </c>
      <c r="CLT33" s="2375" t="s">
        <v>7614</v>
      </c>
      <c r="CLU33" s="2375" t="s">
        <v>7614</v>
      </c>
      <c r="CLV33" s="2375" t="s">
        <v>7614</v>
      </c>
      <c r="CLW33" s="2375" t="s">
        <v>7614</v>
      </c>
      <c r="CLX33" s="2375" t="s">
        <v>7614</v>
      </c>
      <c r="CLY33" s="2375" t="s">
        <v>7614</v>
      </c>
      <c r="CLZ33" s="2375" t="s">
        <v>7614</v>
      </c>
      <c r="CMA33" s="2375" t="s">
        <v>7614</v>
      </c>
      <c r="CMB33" s="2375" t="s">
        <v>7614</v>
      </c>
      <c r="CMC33" s="2375" t="s">
        <v>7614</v>
      </c>
      <c r="CMD33" s="2375" t="s">
        <v>7614</v>
      </c>
      <c r="CME33" s="2375" t="s">
        <v>7614</v>
      </c>
      <c r="CMF33" s="2375" t="s">
        <v>7614</v>
      </c>
      <c r="CMG33" s="2375" t="s">
        <v>7614</v>
      </c>
      <c r="CMH33" s="2375" t="s">
        <v>7614</v>
      </c>
      <c r="CMI33" s="2375" t="s">
        <v>7614</v>
      </c>
      <c r="CMJ33" s="2375" t="s">
        <v>7614</v>
      </c>
      <c r="CMK33" s="2375" t="s">
        <v>7614</v>
      </c>
      <c r="CML33" s="2375" t="s">
        <v>7614</v>
      </c>
      <c r="CMM33" s="2375" t="s">
        <v>7614</v>
      </c>
      <c r="CMN33" s="2375" t="s">
        <v>7614</v>
      </c>
      <c r="CMO33" s="2375" t="s">
        <v>7614</v>
      </c>
      <c r="CMP33" s="2375" t="s">
        <v>7614</v>
      </c>
      <c r="CMQ33" s="2375" t="s">
        <v>7614</v>
      </c>
      <c r="CMR33" s="2375" t="s">
        <v>7614</v>
      </c>
      <c r="CMS33" s="2375" t="s">
        <v>7614</v>
      </c>
      <c r="CMT33" s="2375" t="s">
        <v>7614</v>
      </c>
      <c r="CMU33" s="2375" t="s">
        <v>7614</v>
      </c>
      <c r="CMV33" s="2375" t="s">
        <v>7614</v>
      </c>
      <c r="CMW33" s="2375" t="s">
        <v>7614</v>
      </c>
      <c r="CMX33" s="2375" t="s">
        <v>7614</v>
      </c>
      <c r="CMY33" s="2375" t="s">
        <v>7614</v>
      </c>
      <c r="CMZ33" s="2375" t="s">
        <v>7614</v>
      </c>
      <c r="CNA33" s="2375" t="s">
        <v>7614</v>
      </c>
      <c r="CNB33" s="2375" t="s">
        <v>7614</v>
      </c>
      <c r="CNC33" s="2375" t="s">
        <v>7614</v>
      </c>
      <c r="CND33" s="2375" t="s">
        <v>7614</v>
      </c>
      <c r="CNE33" s="2375" t="s">
        <v>7614</v>
      </c>
      <c r="CNF33" s="2375" t="s">
        <v>7614</v>
      </c>
      <c r="CNG33" s="2375" t="s">
        <v>7614</v>
      </c>
      <c r="CNH33" s="2375" t="s">
        <v>7614</v>
      </c>
      <c r="CNI33" s="2375" t="s">
        <v>7614</v>
      </c>
      <c r="CNJ33" s="2375" t="s">
        <v>7614</v>
      </c>
      <c r="CNK33" s="2375" t="s">
        <v>7614</v>
      </c>
      <c r="CNL33" s="2375" t="s">
        <v>7614</v>
      </c>
      <c r="CNM33" s="2375" t="s">
        <v>7614</v>
      </c>
      <c r="CNN33" s="2375" t="s">
        <v>7614</v>
      </c>
      <c r="CNO33" s="2375" t="s">
        <v>7614</v>
      </c>
      <c r="CNP33" s="2375" t="s">
        <v>7614</v>
      </c>
      <c r="CNQ33" s="2375" t="s">
        <v>7614</v>
      </c>
      <c r="CNR33" s="2375" t="s">
        <v>7614</v>
      </c>
      <c r="CNS33" s="2375" t="s">
        <v>7614</v>
      </c>
      <c r="CNT33" s="2375" t="s">
        <v>7614</v>
      </c>
      <c r="CNU33" s="2375" t="s">
        <v>7614</v>
      </c>
      <c r="CNV33" s="2375" t="s">
        <v>7614</v>
      </c>
      <c r="CNW33" s="2375" t="s">
        <v>7614</v>
      </c>
      <c r="CNX33" s="2375" t="s">
        <v>7614</v>
      </c>
      <c r="CNY33" s="2375" t="s">
        <v>7614</v>
      </c>
      <c r="CNZ33" s="2375" t="s">
        <v>7614</v>
      </c>
      <c r="COA33" s="2375" t="s">
        <v>7614</v>
      </c>
      <c r="COB33" s="2375" t="s">
        <v>7614</v>
      </c>
      <c r="COC33" s="2375" t="s">
        <v>7614</v>
      </c>
      <c r="COD33" s="2375" t="s">
        <v>7614</v>
      </c>
      <c r="COE33" s="2375" t="s">
        <v>7614</v>
      </c>
      <c r="COF33" s="2375" t="s">
        <v>7614</v>
      </c>
      <c r="COG33" s="2375" t="s">
        <v>7614</v>
      </c>
      <c r="COH33" s="2375" t="s">
        <v>7614</v>
      </c>
      <c r="COI33" s="2375" t="s">
        <v>7614</v>
      </c>
      <c r="COJ33" s="2375" t="s">
        <v>7614</v>
      </c>
      <c r="COK33" s="2375" t="s">
        <v>7614</v>
      </c>
      <c r="COL33" s="2375" t="s">
        <v>7614</v>
      </c>
      <c r="COM33" s="2375" t="s">
        <v>7614</v>
      </c>
      <c r="CON33" s="2375" t="s">
        <v>7614</v>
      </c>
      <c r="COO33" s="2375" t="s">
        <v>7614</v>
      </c>
      <c r="COP33" s="2375" t="s">
        <v>7614</v>
      </c>
      <c r="COQ33" s="2375" t="s">
        <v>7614</v>
      </c>
      <c r="COR33" s="2375" t="s">
        <v>7614</v>
      </c>
      <c r="COS33" s="2375" t="s">
        <v>7614</v>
      </c>
      <c r="COT33" s="2375" t="s">
        <v>7614</v>
      </c>
      <c r="COU33" s="2375" t="s">
        <v>7614</v>
      </c>
      <c r="COV33" s="2375" t="s">
        <v>7614</v>
      </c>
      <c r="COW33" s="2375" t="s">
        <v>7614</v>
      </c>
      <c r="COX33" s="2375" t="s">
        <v>7614</v>
      </c>
      <c r="COY33" s="2375" t="s">
        <v>7614</v>
      </c>
      <c r="COZ33" s="2375" t="s">
        <v>7614</v>
      </c>
      <c r="CPA33" s="2375" t="s">
        <v>7614</v>
      </c>
      <c r="CPB33" s="2375" t="s">
        <v>7614</v>
      </c>
      <c r="CPC33" s="2375" t="s">
        <v>7614</v>
      </c>
      <c r="CPD33" s="2375" t="s">
        <v>7614</v>
      </c>
      <c r="CPE33" s="2375" t="s">
        <v>7614</v>
      </c>
      <c r="CPF33" s="2375" t="s">
        <v>7614</v>
      </c>
      <c r="CPG33" s="2375" t="s">
        <v>7614</v>
      </c>
      <c r="CPH33" s="2375" t="s">
        <v>7614</v>
      </c>
      <c r="CPI33" s="2375" t="s">
        <v>7614</v>
      </c>
      <c r="CPJ33" s="2375" t="s">
        <v>7614</v>
      </c>
      <c r="CPK33" s="2375" t="s">
        <v>7614</v>
      </c>
      <c r="CPL33" s="2375" t="s">
        <v>7614</v>
      </c>
      <c r="CPM33" s="2375" t="s">
        <v>7614</v>
      </c>
      <c r="CPN33" s="2375" t="s">
        <v>7614</v>
      </c>
      <c r="CPO33" s="2375" t="s">
        <v>7614</v>
      </c>
      <c r="CPP33" s="2375" t="s">
        <v>7614</v>
      </c>
      <c r="CPQ33" s="2375" t="s">
        <v>7614</v>
      </c>
      <c r="CPR33" s="2375" t="s">
        <v>7614</v>
      </c>
      <c r="CPS33" s="2375" t="s">
        <v>7614</v>
      </c>
      <c r="CPT33" s="2375" t="s">
        <v>7614</v>
      </c>
      <c r="CPU33" s="2375" t="s">
        <v>7614</v>
      </c>
      <c r="CPV33" s="2375" t="s">
        <v>7614</v>
      </c>
      <c r="CPW33" s="2375" t="s">
        <v>7614</v>
      </c>
      <c r="CPX33" s="2375" t="s">
        <v>7614</v>
      </c>
      <c r="CPY33" s="2375" t="s">
        <v>7614</v>
      </c>
      <c r="CPZ33" s="2375" t="s">
        <v>7614</v>
      </c>
      <c r="CQA33" s="2375" t="s">
        <v>7614</v>
      </c>
      <c r="CQB33" s="2375" t="s">
        <v>7614</v>
      </c>
      <c r="CQC33" s="2375" t="s">
        <v>7614</v>
      </c>
      <c r="CQD33" s="2375" t="s">
        <v>7614</v>
      </c>
      <c r="CQE33" s="2375" t="s">
        <v>7614</v>
      </c>
      <c r="CQF33" s="2375" t="s">
        <v>7614</v>
      </c>
      <c r="CQG33" s="2375" t="s">
        <v>7614</v>
      </c>
      <c r="CQH33" s="2375" t="s">
        <v>7614</v>
      </c>
      <c r="CQI33" s="2375" t="s">
        <v>7614</v>
      </c>
      <c r="CQJ33" s="2375" t="s">
        <v>7614</v>
      </c>
      <c r="CQK33" s="2375" t="s">
        <v>7614</v>
      </c>
      <c r="CQL33" s="2375" t="s">
        <v>7614</v>
      </c>
      <c r="CQM33" s="2375" t="s">
        <v>7614</v>
      </c>
      <c r="CQN33" s="2375" t="s">
        <v>7614</v>
      </c>
      <c r="CQO33" s="2375" t="s">
        <v>7614</v>
      </c>
      <c r="CQP33" s="2375" t="s">
        <v>7614</v>
      </c>
      <c r="CQQ33" s="2375" t="s">
        <v>7614</v>
      </c>
      <c r="CQR33" s="2375" t="s">
        <v>7614</v>
      </c>
      <c r="CQS33" s="2375" t="s">
        <v>7614</v>
      </c>
      <c r="CQT33" s="2375" t="s">
        <v>7614</v>
      </c>
      <c r="CQU33" s="2375" t="s">
        <v>7614</v>
      </c>
      <c r="CQV33" s="2375" t="s">
        <v>7614</v>
      </c>
      <c r="CQW33" s="2375" t="s">
        <v>7614</v>
      </c>
      <c r="CQX33" s="2375" t="s">
        <v>7614</v>
      </c>
      <c r="CQY33" s="2375" t="s">
        <v>7614</v>
      </c>
      <c r="CQZ33" s="2375" t="s">
        <v>7614</v>
      </c>
      <c r="CRA33" s="2375" t="s">
        <v>7614</v>
      </c>
      <c r="CRB33" s="2375" t="s">
        <v>7614</v>
      </c>
      <c r="CRC33" s="2375" t="s">
        <v>7614</v>
      </c>
      <c r="CRD33" s="2375" t="s">
        <v>7614</v>
      </c>
      <c r="CRE33" s="2375" t="s">
        <v>7614</v>
      </c>
      <c r="CRF33" s="2375" t="s">
        <v>7614</v>
      </c>
      <c r="CRG33" s="2375" t="s">
        <v>7614</v>
      </c>
      <c r="CRH33" s="2375" t="s">
        <v>7614</v>
      </c>
      <c r="CRI33" s="2375" t="s">
        <v>7614</v>
      </c>
      <c r="CRJ33" s="2375" t="s">
        <v>7614</v>
      </c>
      <c r="CRK33" s="2375" t="s">
        <v>7614</v>
      </c>
      <c r="CRL33" s="2375" t="s">
        <v>7614</v>
      </c>
      <c r="CRM33" s="2375" t="s">
        <v>7614</v>
      </c>
      <c r="CRN33" s="2375" t="s">
        <v>7614</v>
      </c>
      <c r="CRO33" s="2375" t="s">
        <v>7614</v>
      </c>
      <c r="CRP33" s="2375" t="s">
        <v>7614</v>
      </c>
      <c r="CRQ33" s="2375" t="s">
        <v>7614</v>
      </c>
      <c r="CRR33" s="2375" t="s">
        <v>7614</v>
      </c>
      <c r="CRS33" s="2375" t="s">
        <v>7614</v>
      </c>
      <c r="CRT33" s="2375" t="s">
        <v>7614</v>
      </c>
      <c r="CRU33" s="2375" t="s">
        <v>7614</v>
      </c>
      <c r="CRV33" s="2375" t="s">
        <v>7614</v>
      </c>
      <c r="CRW33" s="2375" t="s">
        <v>7614</v>
      </c>
      <c r="CRX33" s="2375" t="s">
        <v>7614</v>
      </c>
      <c r="CRY33" s="2375" t="s">
        <v>7614</v>
      </c>
      <c r="CRZ33" s="2375" t="s">
        <v>7614</v>
      </c>
      <c r="CSA33" s="2375" t="s">
        <v>7614</v>
      </c>
      <c r="CSB33" s="2375" t="s">
        <v>7614</v>
      </c>
      <c r="CSC33" s="2375" t="s">
        <v>7614</v>
      </c>
      <c r="CSD33" s="2375" t="s">
        <v>7614</v>
      </c>
      <c r="CSE33" s="2375" t="s">
        <v>7614</v>
      </c>
      <c r="CSF33" s="2375" t="s">
        <v>7614</v>
      </c>
      <c r="CSG33" s="2375" t="s">
        <v>7614</v>
      </c>
      <c r="CSH33" s="2375" t="s">
        <v>7614</v>
      </c>
      <c r="CSI33" s="2375" t="s">
        <v>7614</v>
      </c>
      <c r="CSJ33" s="2375" t="s">
        <v>7614</v>
      </c>
      <c r="CSK33" s="2375" t="s">
        <v>7614</v>
      </c>
      <c r="CSL33" s="2375" t="s">
        <v>7614</v>
      </c>
      <c r="CSM33" s="2375" t="s">
        <v>7614</v>
      </c>
      <c r="CSN33" s="2375" t="s">
        <v>7614</v>
      </c>
      <c r="CSO33" s="2375" t="s">
        <v>7614</v>
      </c>
      <c r="CSP33" s="2375" t="s">
        <v>7614</v>
      </c>
      <c r="CSQ33" s="2375" t="s">
        <v>7614</v>
      </c>
      <c r="CSR33" s="2375" t="s">
        <v>7614</v>
      </c>
      <c r="CSS33" s="2375" t="s">
        <v>7614</v>
      </c>
      <c r="CST33" s="2375" t="s">
        <v>7614</v>
      </c>
      <c r="CSU33" s="2375" t="s">
        <v>7614</v>
      </c>
      <c r="CSV33" s="2375" t="s">
        <v>7614</v>
      </c>
      <c r="CSW33" s="2375" t="s">
        <v>7614</v>
      </c>
      <c r="CSX33" s="2375" t="s">
        <v>7614</v>
      </c>
      <c r="CSY33" s="2375" t="s">
        <v>7614</v>
      </c>
      <c r="CSZ33" s="2375" t="s">
        <v>7614</v>
      </c>
      <c r="CTA33" s="2375" t="s">
        <v>7614</v>
      </c>
      <c r="CTB33" s="2375" t="s">
        <v>7614</v>
      </c>
      <c r="CTC33" s="2375" t="s">
        <v>7614</v>
      </c>
      <c r="CTD33" s="2375" t="s">
        <v>7614</v>
      </c>
      <c r="CTE33" s="2375" t="s">
        <v>7614</v>
      </c>
      <c r="CTF33" s="2375" t="s">
        <v>7614</v>
      </c>
      <c r="CTG33" s="2375" t="s">
        <v>7614</v>
      </c>
      <c r="CTH33" s="2375" t="s">
        <v>7614</v>
      </c>
      <c r="CTI33" s="2375" t="s">
        <v>7614</v>
      </c>
      <c r="CTJ33" s="2375" t="s">
        <v>7614</v>
      </c>
      <c r="CTK33" s="2375" t="s">
        <v>7614</v>
      </c>
      <c r="CTL33" s="2375" t="s">
        <v>7614</v>
      </c>
      <c r="CTM33" s="2375" t="s">
        <v>7614</v>
      </c>
      <c r="CTN33" s="2375" t="s">
        <v>7614</v>
      </c>
      <c r="CTO33" s="2375" t="s">
        <v>7614</v>
      </c>
      <c r="CTP33" s="2375" t="s">
        <v>7614</v>
      </c>
      <c r="CTQ33" s="2375" t="s">
        <v>7614</v>
      </c>
      <c r="CTR33" s="2375" t="s">
        <v>7614</v>
      </c>
      <c r="CTS33" s="2375" t="s">
        <v>7614</v>
      </c>
      <c r="CTT33" s="2375" t="s">
        <v>7614</v>
      </c>
      <c r="CTU33" s="2375" t="s">
        <v>7614</v>
      </c>
      <c r="CTV33" s="2375" t="s">
        <v>7614</v>
      </c>
      <c r="CTW33" s="2375" t="s">
        <v>7614</v>
      </c>
      <c r="CTX33" s="2375" t="s">
        <v>7614</v>
      </c>
      <c r="CTY33" s="2375" t="s">
        <v>7614</v>
      </c>
      <c r="CTZ33" s="2375" t="s">
        <v>7614</v>
      </c>
      <c r="CUA33" s="2375" t="s">
        <v>7614</v>
      </c>
      <c r="CUB33" s="2375" t="s">
        <v>7614</v>
      </c>
      <c r="CUC33" s="2375" t="s">
        <v>7614</v>
      </c>
      <c r="CUD33" s="2375" t="s">
        <v>7614</v>
      </c>
      <c r="CUE33" s="2375" t="s">
        <v>7614</v>
      </c>
      <c r="CUF33" s="2375" t="s">
        <v>7614</v>
      </c>
      <c r="CUG33" s="2375" t="s">
        <v>7614</v>
      </c>
      <c r="CUH33" s="2375" t="s">
        <v>7614</v>
      </c>
      <c r="CUI33" s="2375" t="s">
        <v>7614</v>
      </c>
      <c r="CUJ33" s="2375" t="s">
        <v>7614</v>
      </c>
      <c r="CUK33" s="2375" t="s">
        <v>7614</v>
      </c>
      <c r="CUL33" s="2375" t="s">
        <v>7614</v>
      </c>
      <c r="CUM33" s="2375" t="s">
        <v>7614</v>
      </c>
      <c r="CUN33" s="2375" t="s">
        <v>7614</v>
      </c>
      <c r="CUO33" s="2375" t="s">
        <v>7614</v>
      </c>
      <c r="CUP33" s="2375" t="s">
        <v>7614</v>
      </c>
      <c r="CUQ33" s="2375" t="s">
        <v>7614</v>
      </c>
      <c r="CUR33" s="2375" t="s">
        <v>7614</v>
      </c>
      <c r="CUS33" s="2375" t="s">
        <v>7614</v>
      </c>
      <c r="CUT33" s="2375" t="s">
        <v>7614</v>
      </c>
      <c r="CUU33" s="2375" t="s">
        <v>7614</v>
      </c>
      <c r="CUV33" s="2375" t="s">
        <v>7614</v>
      </c>
      <c r="CUW33" s="2375" t="s">
        <v>7614</v>
      </c>
      <c r="CUX33" s="2375" t="s">
        <v>7614</v>
      </c>
      <c r="CUY33" s="2375" t="s">
        <v>7614</v>
      </c>
      <c r="CUZ33" s="2375" t="s">
        <v>7614</v>
      </c>
      <c r="CVA33" s="2375" t="s">
        <v>7614</v>
      </c>
      <c r="CVB33" s="2375" t="s">
        <v>7614</v>
      </c>
      <c r="CVC33" s="2375" t="s">
        <v>7614</v>
      </c>
      <c r="CVD33" s="2375" t="s">
        <v>7614</v>
      </c>
      <c r="CVE33" s="2375" t="s">
        <v>7614</v>
      </c>
      <c r="CVF33" s="2375" t="s">
        <v>7614</v>
      </c>
      <c r="CVG33" s="2375" t="s">
        <v>7614</v>
      </c>
      <c r="CVH33" s="2375" t="s">
        <v>7614</v>
      </c>
      <c r="CVI33" s="2375" t="s">
        <v>7614</v>
      </c>
      <c r="CVJ33" s="2375" t="s">
        <v>7614</v>
      </c>
      <c r="CVK33" s="2375" t="s">
        <v>7614</v>
      </c>
      <c r="CVL33" s="2375" t="s">
        <v>7614</v>
      </c>
      <c r="CVM33" s="2375" t="s">
        <v>7614</v>
      </c>
      <c r="CVN33" s="2375" t="s">
        <v>7614</v>
      </c>
      <c r="CVO33" s="2375" t="s">
        <v>7614</v>
      </c>
      <c r="CVP33" s="2375" t="s">
        <v>7614</v>
      </c>
      <c r="CVQ33" s="2375" t="s">
        <v>7614</v>
      </c>
      <c r="CVR33" s="2375" t="s">
        <v>7614</v>
      </c>
      <c r="CVS33" s="2375" t="s">
        <v>7614</v>
      </c>
      <c r="CVT33" s="2375" t="s">
        <v>7614</v>
      </c>
      <c r="CVU33" s="2375" t="s">
        <v>7614</v>
      </c>
      <c r="CVV33" s="2375" t="s">
        <v>7614</v>
      </c>
      <c r="CVW33" s="2375" t="s">
        <v>7614</v>
      </c>
      <c r="CVX33" s="2375" t="s">
        <v>7614</v>
      </c>
      <c r="CVY33" s="2375" t="s">
        <v>7614</v>
      </c>
      <c r="CVZ33" s="2375" t="s">
        <v>7614</v>
      </c>
      <c r="CWA33" s="2375" t="s">
        <v>7614</v>
      </c>
      <c r="CWB33" s="2375" t="s">
        <v>7614</v>
      </c>
      <c r="CWC33" s="2375" t="s">
        <v>7614</v>
      </c>
      <c r="CWD33" s="2375" t="s">
        <v>7614</v>
      </c>
      <c r="CWE33" s="2375" t="s">
        <v>7614</v>
      </c>
      <c r="CWF33" s="2375" t="s">
        <v>7614</v>
      </c>
      <c r="CWG33" s="2375" t="s">
        <v>7614</v>
      </c>
      <c r="CWH33" s="2375" t="s">
        <v>7614</v>
      </c>
      <c r="CWI33" s="2375" t="s">
        <v>7614</v>
      </c>
      <c r="CWJ33" s="2375" t="s">
        <v>7614</v>
      </c>
      <c r="CWK33" s="2375" t="s">
        <v>7614</v>
      </c>
      <c r="CWL33" s="2375" t="s">
        <v>7614</v>
      </c>
      <c r="CWM33" s="2375" t="s">
        <v>7614</v>
      </c>
      <c r="CWN33" s="2375" t="s">
        <v>7614</v>
      </c>
      <c r="CWO33" s="2375" t="s">
        <v>7614</v>
      </c>
      <c r="CWP33" s="2375" t="s">
        <v>7614</v>
      </c>
      <c r="CWQ33" s="2375" t="s">
        <v>7614</v>
      </c>
      <c r="CWR33" s="2375" t="s">
        <v>7614</v>
      </c>
      <c r="CWS33" s="2375" t="s">
        <v>7614</v>
      </c>
      <c r="CWT33" s="2375" t="s">
        <v>7614</v>
      </c>
      <c r="CWU33" s="2375" t="s">
        <v>7614</v>
      </c>
      <c r="CWV33" s="2375" t="s">
        <v>7614</v>
      </c>
      <c r="CWW33" s="2375" t="s">
        <v>7614</v>
      </c>
      <c r="CWX33" s="2375" t="s">
        <v>7614</v>
      </c>
      <c r="CWY33" s="2375" t="s">
        <v>7614</v>
      </c>
      <c r="CWZ33" s="2375" t="s">
        <v>7614</v>
      </c>
      <c r="CXA33" s="2375" t="s">
        <v>7614</v>
      </c>
      <c r="CXB33" s="2375" t="s">
        <v>7614</v>
      </c>
      <c r="CXC33" s="2375" t="s">
        <v>7614</v>
      </c>
      <c r="CXD33" s="2375" t="s">
        <v>7614</v>
      </c>
      <c r="CXE33" s="2375" t="s">
        <v>7614</v>
      </c>
      <c r="CXF33" s="2375" t="s">
        <v>7614</v>
      </c>
      <c r="CXG33" s="2375" t="s">
        <v>7614</v>
      </c>
      <c r="CXH33" s="2375" t="s">
        <v>7614</v>
      </c>
      <c r="CXI33" s="2375" t="s">
        <v>7614</v>
      </c>
      <c r="CXJ33" s="2375" t="s">
        <v>7614</v>
      </c>
      <c r="CXK33" s="2375" t="s">
        <v>7614</v>
      </c>
      <c r="CXL33" s="2375" t="s">
        <v>7614</v>
      </c>
      <c r="CXM33" s="2375" t="s">
        <v>7614</v>
      </c>
      <c r="CXN33" s="2375" t="s">
        <v>7614</v>
      </c>
      <c r="CXO33" s="2375" t="s">
        <v>7614</v>
      </c>
      <c r="CXP33" s="2375" t="s">
        <v>7614</v>
      </c>
      <c r="CXQ33" s="2375" t="s">
        <v>7614</v>
      </c>
      <c r="CXR33" s="2375" t="s">
        <v>7614</v>
      </c>
      <c r="CXS33" s="2375" t="s">
        <v>7614</v>
      </c>
      <c r="CXT33" s="2375" t="s">
        <v>7614</v>
      </c>
      <c r="CXU33" s="2375" t="s">
        <v>7614</v>
      </c>
      <c r="CXV33" s="2375" t="s">
        <v>7614</v>
      </c>
      <c r="CXW33" s="2375" t="s">
        <v>7614</v>
      </c>
      <c r="CXX33" s="2375" t="s">
        <v>7614</v>
      </c>
      <c r="CXY33" s="2375" t="s">
        <v>7614</v>
      </c>
      <c r="CXZ33" s="2375" t="s">
        <v>7614</v>
      </c>
      <c r="CYA33" s="2375" t="s">
        <v>7614</v>
      </c>
      <c r="CYB33" s="2375" t="s">
        <v>7614</v>
      </c>
      <c r="CYC33" s="2375" t="s">
        <v>7614</v>
      </c>
      <c r="CYD33" s="2375" t="s">
        <v>7614</v>
      </c>
      <c r="CYE33" s="2375" t="s">
        <v>7614</v>
      </c>
      <c r="CYF33" s="2375" t="s">
        <v>7614</v>
      </c>
      <c r="CYG33" s="2375" t="s">
        <v>7614</v>
      </c>
      <c r="CYH33" s="2375" t="s">
        <v>7614</v>
      </c>
      <c r="CYI33" s="2375" t="s">
        <v>7614</v>
      </c>
      <c r="CYJ33" s="2375" t="s">
        <v>7614</v>
      </c>
      <c r="CYK33" s="2375" t="s">
        <v>7614</v>
      </c>
      <c r="CYL33" s="2375" t="s">
        <v>7614</v>
      </c>
      <c r="CYM33" s="2375" t="s">
        <v>7614</v>
      </c>
      <c r="CYN33" s="2375" t="s">
        <v>7614</v>
      </c>
      <c r="CYO33" s="2375" t="s">
        <v>7614</v>
      </c>
      <c r="CYP33" s="2375" t="s">
        <v>7614</v>
      </c>
      <c r="CYQ33" s="2375" t="s">
        <v>7614</v>
      </c>
      <c r="CYR33" s="2375" t="s">
        <v>7614</v>
      </c>
      <c r="CYS33" s="2375" t="s">
        <v>7614</v>
      </c>
      <c r="CYT33" s="2375" t="s">
        <v>7614</v>
      </c>
      <c r="CYU33" s="2375" t="s">
        <v>7614</v>
      </c>
      <c r="CYV33" s="2375" t="s">
        <v>7614</v>
      </c>
      <c r="CYW33" s="2375" t="s">
        <v>7614</v>
      </c>
      <c r="CYX33" s="2375" t="s">
        <v>7614</v>
      </c>
      <c r="CYY33" s="2375" t="s">
        <v>7614</v>
      </c>
      <c r="CYZ33" s="2375" t="s">
        <v>7614</v>
      </c>
      <c r="CZA33" s="2375" t="s">
        <v>7614</v>
      </c>
      <c r="CZB33" s="2375" t="s">
        <v>7614</v>
      </c>
      <c r="CZC33" s="2375" t="s">
        <v>7614</v>
      </c>
      <c r="CZD33" s="2375" t="s">
        <v>7614</v>
      </c>
      <c r="CZE33" s="2375" t="s">
        <v>7614</v>
      </c>
      <c r="CZF33" s="2375" t="s">
        <v>7614</v>
      </c>
      <c r="CZG33" s="2375" t="s">
        <v>7614</v>
      </c>
      <c r="CZH33" s="2375" t="s">
        <v>7614</v>
      </c>
      <c r="CZI33" s="2375" t="s">
        <v>7614</v>
      </c>
      <c r="CZJ33" s="2375" t="s">
        <v>7614</v>
      </c>
      <c r="CZK33" s="2375" t="s">
        <v>7614</v>
      </c>
      <c r="CZL33" s="2375" t="s">
        <v>7614</v>
      </c>
      <c r="CZM33" s="2375" t="s">
        <v>7614</v>
      </c>
      <c r="CZN33" s="2375" t="s">
        <v>7614</v>
      </c>
      <c r="CZO33" s="2375" t="s">
        <v>7614</v>
      </c>
      <c r="CZP33" s="2375" t="s">
        <v>7614</v>
      </c>
      <c r="CZQ33" s="2375" t="s">
        <v>7614</v>
      </c>
      <c r="CZR33" s="2375" t="s">
        <v>7614</v>
      </c>
      <c r="CZS33" s="2375" t="s">
        <v>7614</v>
      </c>
      <c r="CZT33" s="2375" t="s">
        <v>7614</v>
      </c>
      <c r="CZU33" s="2375" t="s">
        <v>7614</v>
      </c>
      <c r="CZV33" s="2375" t="s">
        <v>7614</v>
      </c>
      <c r="CZW33" s="2375" t="s">
        <v>7614</v>
      </c>
      <c r="CZX33" s="2375" t="s">
        <v>7614</v>
      </c>
      <c r="CZY33" s="2375" t="s">
        <v>7614</v>
      </c>
      <c r="CZZ33" s="2375" t="s">
        <v>7614</v>
      </c>
      <c r="DAA33" s="2375" t="s">
        <v>7614</v>
      </c>
      <c r="DAB33" s="2375" t="s">
        <v>7614</v>
      </c>
      <c r="DAC33" s="2375" t="s">
        <v>7614</v>
      </c>
      <c r="DAD33" s="2375" t="s">
        <v>7614</v>
      </c>
      <c r="DAE33" s="2375" t="s">
        <v>7614</v>
      </c>
      <c r="DAF33" s="2375" t="s">
        <v>7614</v>
      </c>
      <c r="DAG33" s="2375" t="s">
        <v>7614</v>
      </c>
      <c r="DAH33" s="2375" t="s">
        <v>7614</v>
      </c>
      <c r="DAI33" s="2375" t="s">
        <v>7614</v>
      </c>
      <c r="DAJ33" s="2375" t="s">
        <v>7614</v>
      </c>
      <c r="DAK33" s="2375" t="s">
        <v>7614</v>
      </c>
      <c r="DAL33" s="2375" t="s">
        <v>7614</v>
      </c>
      <c r="DAM33" s="2375" t="s">
        <v>7614</v>
      </c>
      <c r="DAN33" s="2375" t="s">
        <v>7614</v>
      </c>
      <c r="DAO33" s="2375" t="s">
        <v>7614</v>
      </c>
      <c r="DAP33" s="2375" t="s">
        <v>7614</v>
      </c>
      <c r="DAQ33" s="2375" t="s">
        <v>7614</v>
      </c>
      <c r="DAR33" s="2375" t="s">
        <v>7614</v>
      </c>
      <c r="DAS33" s="2375" t="s">
        <v>7614</v>
      </c>
      <c r="DAT33" s="2375" t="s">
        <v>7614</v>
      </c>
      <c r="DAU33" s="2375" t="s">
        <v>7614</v>
      </c>
      <c r="DAV33" s="2375" t="s">
        <v>7614</v>
      </c>
      <c r="DAW33" s="2375" t="s">
        <v>7614</v>
      </c>
      <c r="DAX33" s="2375" t="s">
        <v>7614</v>
      </c>
      <c r="DAY33" s="2375" t="s">
        <v>7614</v>
      </c>
      <c r="DAZ33" s="2375" t="s">
        <v>7614</v>
      </c>
      <c r="DBA33" s="2375" t="s">
        <v>7614</v>
      </c>
      <c r="DBB33" s="2375" t="s">
        <v>7614</v>
      </c>
      <c r="DBC33" s="2375" t="s">
        <v>7614</v>
      </c>
      <c r="DBD33" s="2375" t="s">
        <v>7614</v>
      </c>
      <c r="DBE33" s="2375" t="s">
        <v>7614</v>
      </c>
      <c r="DBF33" s="2375" t="s">
        <v>7614</v>
      </c>
      <c r="DBG33" s="2375" t="s">
        <v>7614</v>
      </c>
      <c r="DBH33" s="2375" t="s">
        <v>7614</v>
      </c>
      <c r="DBI33" s="2375" t="s">
        <v>7614</v>
      </c>
      <c r="DBJ33" s="2375" t="s">
        <v>7614</v>
      </c>
      <c r="DBK33" s="2375" t="s">
        <v>7614</v>
      </c>
      <c r="DBL33" s="2375" t="s">
        <v>7614</v>
      </c>
      <c r="DBM33" s="2375" t="s">
        <v>7614</v>
      </c>
      <c r="DBN33" s="2375" t="s">
        <v>7614</v>
      </c>
      <c r="DBO33" s="2375" t="s">
        <v>7614</v>
      </c>
      <c r="DBP33" s="2375" t="s">
        <v>7614</v>
      </c>
      <c r="DBQ33" s="2375" t="s">
        <v>7614</v>
      </c>
      <c r="DBR33" s="2375" t="s">
        <v>7614</v>
      </c>
      <c r="DBS33" s="2375" t="s">
        <v>7614</v>
      </c>
      <c r="DBT33" s="2375" t="s">
        <v>7614</v>
      </c>
      <c r="DBU33" s="2375" t="s">
        <v>7614</v>
      </c>
      <c r="DBV33" s="2375" t="s">
        <v>7614</v>
      </c>
      <c r="DBW33" s="2375" t="s">
        <v>7614</v>
      </c>
      <c r="DBX33" s="2375" t="s">
        <v>7614</v>
      </c>
      <c r="DBY33" s="2375" t="s">
        <v>7614</v>
      </c>
      <c r="DBZ33" s="2375" t="s">
        <v>7614</v>
      </c>
      <c r="DCA33" s="2375" t="s">
        <v>7614</v>
      </c>
      <c r="DCB33" s="2375" t="s">
        <v>7614</v>
      </c>
      <c r="DCC33" s="2375" t="s">
        <v>7614</v>
      </c>
      <c r="DCD33" s="2375" t="s">
        <v>7614</v>
      </c>
      <c r="DCE33" s="2375" t="s">
        <v>7614</v>
      </c>
      <c r="DCF33" s="2375" t="s">
        <v>7614</v>
      </c>
      <c r="DCG33" s="2375" t="s">
        <v>7614</v>
      </c>
      <c r="DCH33" s="2375" t="s">
        <v>7614</v>
      </c>
      <c r="DCI33" s="2375" t="s">
        <v>7614</v>
      </c>
      <c r="DCJ33" s="2375" t="s">
        <v>7614</v>
      </c>
      <c r="DCK33" s="2375" t="s">
        <v>7614</v>
      </c>
      <c r="DCL33" s="2375" t="s">
        <v>7614</v>
      </c>
      <c r="DCM33" s="2375" t="s">
        <v>7614</v>
      </c>
      <c r="DCN33" s="2375" t="s">
        <v>7614</v>
      </c>
      <c r="DCO33" s="2375" t="s">
        <v>7614</v>
      </c>
      <c r="DCP33" s="2375" t="s">
        <v>7614</v>
      </c>
      <c r="DCQ33" s="2375" t="s">
        <v>7614</v>
      </c>
      <c r="DCR33" s="2375" t="s">
        <v>7614</v>
      </c>
      <c r="DCS33" s="2375" t="s">
        <v>7614</v>
      </c>
      <c r="DCT33" s="2375" t="s">
        <v>7614</v>
      </c>
      <c r="DCU33" s="2375" t="s">
        <v>7614</v>
      </c>
      <c r="DCV33" s="2375" t="s">
        <v>7614</v>
      </c>
      <c r="DCW33" s="2375" t="s">
        <v>7614</v>
      </c>
      <c r="DCX33" s="2375" t="s">
        <v>7614</v>
      </c>
      <c r="DCY33" s="2375" t="s">
        <v>7614</v>
      </c>
      <c r="DCZ33" s="2375" t="s">
        <v>7614</v>
      </c>
      <c r="DDA33" s="2375" t="s">
        <v>7614</v>
      </c>
      <c r="DDB33" s="2375" t="s">
        <v>7614</v>
      </c>
      <c r="DDC33" s="2375" t="s">
        <v>7614</v>
      </c>
      <c r="DDD33" s="2375" t="s">
        <v>7614</v>
      </c>
      <c r="DDE33" s="2375" t="s">
        <v>7614</v>
      </c>
      <c r="DDF33" s="2375" t="s">
        <v>7614</v>
      </c>
      <c r="DDG33" s="2375" t="s">
        <v>7614</v>
      </c>
      <c r="DDH33" s="2375" t="s">
        <v>7614</v>
      </c>
      <c r="DDI33" s="2375" t="s">
        <v>7614</v>
      </c>
      <c r="DDJ33" s="2375" t="s">
        <v>7614</v>
      </c>
      <c r="DDK33" s="2375" t="s">
        <v>7614</v>
      </c>
      <c r="DDL33" s="2375" t="s">
        <v>7614</v>
      </c>
      <c r="DDM33" s="2375" t="s">
        <v>7614</v>
      </c>
      <c r="DDN33" s="2375" t="s">
        <v>7614</v>
      </c>
      <c r="DDO33" s="2375" t="s">
        <v>7614</v>
      </c>
      <c r="DDP33" s="2375" t="s">
        <v>7614</v>
      </c>
      <c r="DDQ33" s="2375" t="s">
        <v>7614</v>
      </c>
      <c r="DDR33" s="2375" t="s">
        <v>7614</v>
      </c>
      <c r="DDS33" s="2375" t="s">
        <v>7614</v>
      </c>
      <c r="DDT33" s="2375" t="s">
        <v>7614</v>
      </c>
      <c r="DDU33" s="2375" t="s">
        <v>7614</v>
      </c>
      <c r="DDV33" s="2375" t="s">
        <v>7614</v>
      </c>
      <c r="DDW33" s="2375" t="s">
        <v>7614</v>
      </c>
      <c r="DDX33" s="2375" t="s">
        <v>7614</v>
      </c>
      <c r="DDY33" s="2375" t="s">
        <v>7614</v>
      </c>
      <c r="DDZ33" s="2375" t="s">
        <v>7614</v>
      </c>
      <c r="DEA33" s="2375" t="s">
        <v>7614</v>
      </c>
      <c r="DEB33" s="2375" t="s">
        <v>7614</v>
      </c>
      <c r="DEC33" s="2375" t="s">
        <v>7614</v>
      </c>
      <c r="DED33" s="2375" t="s">
        <v>7614</v>
      </c>
      <c r="DEE33" s="2375" t="s">
        <v>7614</v>
      </c>
      <c r="DEF33" s="2375" t="s">
        <v>7614</v>
      </c>
      <c r="DEG33" s="2375" t="s">
        <v>7614</v>
      </c>
      <c r="DEH33" s="2375" t="s">
        <v>7614</v>
      </c>
      <c r="DEI33" s="2375" t="s">
        <v>7614</v>
      </c>
      <c r="DEJ33" s="2375" t="s">
        <v>7614</v>
      </c>
      <c r="DEK33" s="2375" t="s">
        <v>7614</v>
      </c>
      <c r="DEL33" s="2375" t="s">
        <v>7614</v>
      </c>
      <c r="DEM33" s="2375" t="s">
        <v>7614</v>
      </c>
      <c r="DEN33" s="2375" t="s">
        <v>7614</v>
      </c>
      <c r="DEO33" s="2375" t="s">
        <v>7614</v>
      </c>
      <c r="DEP33" s="2375" t="s">
        <v>7614</v>
      </c>
      <c r="DEQ33" s="2375" t="s">
        <v>7614</v>
      </c>
      <c r="DER33" s="2375" t="s">
        <v>7614</v>
      </c>
      <c r="DES33" s="2375" t="s">
        <v>7614</v>
      </c>
      <c r="DET33" s="2375" t="s">
        <v>7614</v>
      </c>
      <c r="DEU33" s="2375" t="s">
        <v>7614</v>
      </c>
      <c r="DEV33" s="2375" t="s">
        <v>7614</v>
      </c>
      <c r="DEW33" s="2375" t="s">
        <v>7614</v>
      </c>
      <c r="DEX33" s="2375" t="s">
        <v>7614</v>
      </c>
      <c r="DEY33" s="2375" t="s">
        <v>7614</v>
      </c>
      <c r="DEZ33" s="2375" t="s">
        <v>7614</v>
      </c>
      <c r="DFA33" s="2375" t="s">
        <v>7614</v>
      </c>
      <c r="DFB33" s="2375" t="s">
        <v>7614</v>
      </c>
      <c r="DFC33" s="2375" t="s">
        <v>7614</v>
      </c>
      <c r="DFD33" s="2375" t="s">
        <v>7614</v>
      </c>
      <c r="DFE33" s="2375" t="s">
        <v>7614</v>
      </c>
      <c r="DFF33" s="2375" t="s">
        <v>7614</v>
      </c>
      <c r="DFG33" s="2375" t="s">
        <v>7614</v>
      </c>
      <c r="DFH33" s="2375" t="s">
        <v>7614</v>
      </c>
      <c r="DFI33" s="2375" t="s">
        <v>7614</v>
      </c>
      <c r="DFJ33" s="2375" t="s">
        <v>7614</v>
      </c>
      <c r="DFK33" s="2375" t="s">
        <v>7614</v>
      </c>
      <c r="DFL33" s="2375" t="s">
        <v>7614</v>
      </c>
      <c r="DFM33" s="2375" t="s">
        <v>7614</v>
      </c>
      <c r="DFN33" s="2375" t="s">
        <v>7614</v>
      </c>
      <c r="DFO33" s="2375" t="s">
        <v>7614</v>
      </c>
      <c r="DFP33" s="2375" t="s">
        <v>7614</v>
      </c>
      <c r="DFQ33" s="2375" t="s">
        <v>7614</v>
      </c>
      <c r="DFR33" s="2375" t="s">
        <v>7614</v>
      </c>
      <c r="DFS33" s="2375" t="s">
        <v>7614</v>
      </c>
      <c r="DFT33" s="2375" t="s">
        <v>7614</v>
      </c>
      <c r="DFU33" s="2375" t="s">
        <v>7614</v>
      </c>
      <c r="DFV33" s="2375" t="s">
        <v>7614</v>
      </c>
      <c r="DFW33" s="2375" t="s">
        <v>7614</v>
      </c>
      <c r="DFX33" s="2375" t="s">
        <v>7614</v>
      </c>
      <c r="DFY33" s="2375" t="s">
        <v>7614</v>
      </c>
      <c r="DFZ33" s="2375" t="s">
        <v>7614</v>
      </c>
      <c r="DGA33" s="2375" t="s">
        <v>7614</v>
      </c>
      <c r="DGB33" s="2375" t="s">
        <v>7614</v>
      </c>
      <c r="DGC33" s="2375" t="s">
        <v>7614</v>
      </c>
      <c r="DGD33" s="2375" t="s">
        <v>7614</v>
      </c>
      <c r="DGE33" s="2375" t="s">
        <v>7614</v>
      </c>
      <c r="DGF33" s="2375" t="s">
        <v>7614</v>
      </c>
      <c r="DGG33" s="2375" t="s">
        <v>7614</v>
      </c>
      <c r="DGH33" s="2375" t="s">
        <v>7614</v>
      </c>
      <c r="DGI33" s="2375" t="s">
        <v>7614</v>
      </c>
      <c r="DGJ33" s="2375" t="s">
        <v>7614</v>
      </c>
      <c r="DGK33" s="2375" t="s">
        <v>7614</v>
      </c>
      <c r="DGL33" s="2375" t="s">
        <v>7614</v>
      </c>
      <c r="DGM33" s="2375" t="s">
        <v>7614</v>
      </c>
      <c r="DGN33" s="2375" t="s">
        <v>7614</v>
      </c>
      <c r="DGO33" s="2375" t="s">
        <v>7614</v>
      </c>
      <c r="DGP33" s="2375" t="s">
        <v>7614</v>
      </c>
      <c r="DGQ33" s="2375" t="s">
        <v>7614</v>
      </c>
      <c r="DGR33" s="2375" t="s">
        <v>7614</v>
      </c>
      <c r="DGS33" s="2375" t="s">
        <v>7614</v>
      </c>
      <c r="DGT33" s="2375" t="s">
        <v>7614</v>
      </c>
      <c r="DGU33" s="2375" t="s">
        <v>7614</v>
      </c>
      <c r="DGV33" s="2375" t="s">
        <v>7614</v>
      </c>
      <c r="DGW33" s="2375" t="s">
        <v>7614</v>
      </c>
      <c r="DGX33" s="2375" t="s">
        <v>7614</v>
      </c>
      <c r="DGY33" s="2375" t="s">
        <v>7614</v>
      </c>
      <c r="DGZ33" s="2375" t="s">
        <v>7614</v>
      </c>
      <c r="DHA33" s="2375" t="s">
        <v>7614</v>
      </c>
      <c r="DHB33" s="2375" t="s">
        <v>7614</v>
      </c>
      <c r="DHC33" s="2375" t="s">
        <v>7614</v>
      </c>
      <c r="DHD33" s="2375" t="s">
        <v>7614</v>
      </c>
      <c r="DHE33" s="2375" t="s">
        <v>7614</v>
      </c>
      <c r="DHF33" s="2375" t="s">
        <v>7614</v>
      </c>
      <c r="DHG33" s="2375" t="s">
        <v>7614</v>
      </c>
      <c r="DHH33" s="2375" t="s">
        <v>7614</v>
      </c>
      <c r="DHI33" s="2375" t="s">
        <v>7614</v>
      </c>
      <c r="DHJ33" s="2375" t="s">
        <v>7614</v>
      </c>
      <c r="DHK33" s="2375" t="s">
        <v>7614</v>
      </c>
      <c r="DHL33" s="2375" t="s">
        <v>7614</v>
      </c>
      <c r="DHM33" s="2375" t="s">
        <v>7614</v>
      </c>
      <c r="DHN33" s="2375" t="s">
        <v>7614</v>
      </c>
      <c r="DHO33" s="2375" t="s">
        <v>7614</v>
      </c>
      <c r="DHP33" s="2375" t="s">
        <v>7614</v>
      </c>
      <c r="DHQ33" s="2375" t="s">
        <v>7614</v>
      </c>
      <c r="DHR33" s="2375" t="s">
        <v>7614</v>
      </c>
      <c r="DHS33" s="2375" t="s">
        <v>7614</v>
      </c>
      <c r="DHT33" s="2375" t="s">
        <v>7614</v>
      </c>
      <c r="DHU33" s="2375" t="s">
        <v>7614</v>
      </c>
      <c r="DHV33" s="2375" t="s">
        <v>7614</v>
      </c>
      <c r="DHW33" s="2375" t="s">
        <v>7614</v>
      </c>
      <c r="DHX33" s="2375" t="s">
        <v>7614</v>
      </c>
      <c r="DHY33" s="2375" t="s">
        <v>7614</v>
      </c>
      <c r="DHZ33" s="2375" t="s">
        <v>7614</v>
      </c>
      <c r="DIA33" s="2375" t="s">
        <v>7614</v>
      </c>
      <c r="DIB33" s="2375" t="s">
        <v>7614</v>
      </c>
      <c r="DIC33" s="2375" t="s">
        <v>7614</v>
      </c>
      <c r="DID33" s="2375" t="s">
        <v>7614</v>
      </c>
      <c r="DIE33" s="2375" t="s">
        <v>7614</v>
      </c>
      <c r="DIF33" s="2375" t="s">
        <v>7614</v>
      </c>
      <c r="DIG33" s="2375" t="s">
        <v>7614</v>
      </c>
      <c r="DIH33" s="2375" t="s">
        <v>7614</v>
      </c>
      <c r="DII33" s="2375" t="s">
        <v>7614</v>
      </c>
      <c r="DIJ33" s="2375" t="s">
        <v>7614</v>
      </c>
      <c r="DIK33" s="2375" t="s">
        <v>7614</v>
      </c>
      <c r="DIL33" s="2375" t="s">
        <v>7614</v>
      </c>
      <c r="DIM33" s="2375" t="s">
        <v>7614</v>
      </c>
      <c r="DIN33" s="2375" t="s">
        <v>7614</v>
      </c>
      <c r="DIO33" s="2375" t="s">
        <v>7614</v>
      </c>
      <c r="DIP33" s="2375" t="s">
        <v>7614</v>
      </c>
      <c r="DIQ33" s="2375" t="s">
        <v>7614</v>
      </c>
      <c r="DIR33" s="2375" t="s">
        <v>7614</v>
      </c>
      <c r="DIS33" s="2375" t="s">
        <v>7614</v>
      </c>
      <c r="DIT33" s="2375" t="s">
        <v>7614</v>
      </c>
      <c r="DIU33" s="2375" t="s">
        <v>7614</v>
      </c>
      <c r="DIV33" s="2375" t="s">
        <v>7614</v>
      </c>
      <c r="DIW33" s="2375" t="s">
        <v>7614</v>
      </c>
      <c r="DIX33" s="2375" t="s">
        <v>7614</v>
      </c>
      <c r="DIY33" s="2375" t="s">
        <v>7614</v>
      </c>
      <c r="DIZ33" s="2375" t="s">
        <v>7614</v>
      </c>
      <c r="DJA33" s="2375" t="s">
        <v>7614</v>
      </c>
      <c r="DJB33" s="2375" t="s">
        <v>7614</v>
      </c>
      <c r="DJC33" s="2375" t="s">
        <v>7614</v>
      </c>
      <c r="DJD33" s="2375" t="s">
        <v>7614</v>
      </c>
      <c r="DJE33" s="2375" t="s">
        <v>7614</v>
      </c>
      <c r="DJF33" s="2375" t="s">
        <v>7614</v>
      </c>
      <c r="DJG33" s="2375" t="s">
        <v>7614</v>
      </c>
      <c r="DJH33" s="2375" t="s">
        <v>7614</v>
      </c>
      <c r="DJI33" s="2375" t="s">
        <v>7614</v>
      </c>
      <c r="DJJ33" s="2375" t="s">
        <v>7614</v>
      </c>
      <c r="DJK33" s="2375" t="s">
        <v>7614</v>
      </c>
      <c r="DJL33" s="2375" t="s">
        <v>7614</v>
      </c>
      <c r="DJM33" s="2375" t="s">
        <v>7614</v>
      </c>
      <c r="DJN33" s="2375" t="s">
        <v>7614</v>
      </c>
      <c r="DJO33" s="2375" t="s">
        <v>7614</v>
      </c>
      <c r="DJP33" s="2375" t="s">
        <v>7614</v>
      </c>
      <c r="DJQ33" s="2375" t="s">
        <v>7614</v>
      </c>
      <c r="DJR33" s="2375" t="s">
        <v>7614</v>
      </c>
      <c r="DJS33" s="2375" t="s">
        <v>7614</v>
      </c>
      <c r="DJT33" s="2375" t="s">
        <v>7614</v>
      </c>
      <c r="DJU33" s="2375" t="s">
        <v>7614</v>
      </c>
      <c r="DJV33" s="2375" t="s">
        <v>7614</v>
      </c>
      <c r="DJW33" s="2375" t="s">
        <v>7614</v>
      </c>
      <c r="DJX33" s="2375" t="s">
        <v>7614</v>
      </c>
      <c r="DJY33" s="2375" t="s">
        <v>7614</v>
      </c>
      <c r="DJZ33" s="2375" t="s">
        <v>7614</v>
      </c>
      <c r="DKA33" s="2375" t="s">
        <v>7614</v>
      </c>
      <c r="DKB33" s="2375" t="s">
        <v>7614</v>
      </c>
      <c r="DKC33" s="2375" t="s">
        <v>7614</v>
      </c>
      <c r="DKD33" s="2375" t="s">
        <v>7614</v>
      </c>
      <c r="DKE33" s="2375" t="s">
        <v>7614</v>
      </c>
      <c r="DKF33" s="2375" t="s">
        <v>7614</v>
      </c>
      <c r="DKG33" s="2375" t="s">
        <v>7614</v>
      </c>
      <c r="DKH33" s="2375" t="s">
        <v>7614</v>
      </c>
      <c r="DKI33" s="2375" t="s">
        <v>7614</v>
      </c>
      <c r="DKJ33" s="2375" t="s">
        <v>7614</v>
      </c>
      <c r="DKK33" s="2375" t="s">
        <v>7614</v>
      </c>
      <c r="DKL33" s="2375" t="s">
        <v>7614</v>
      </c>
      <c r="DKM33" s="2375" t="s">
        <v>7614</v>
      </c>
      <c r="DKN33" s="2375" t="s">
        <v>7614</v>
      </c>
      <c r="DKO33" s="2375" t="s">
        <v>7614</v>
      </c>
      <c r="DKP33" s="2375" t="s">
        <v>7614</v>
      </c>
      <c r="DKQ33" s="2375" t="s">
        <v>7614</v>
      </c>
      <c r="DKR33" s="2375" t="s">
        <v>7614</v>
      </c>
      <c r="DKS33" s="2375" t="s">
        <v>7614</v>
      </c>
      <c r="DKT33" s="2375" t="s">
        <v>7614</v>
      </c>
      <c r="DKU33" s="2375" t="s">
        <v>7614</v>
      </c>
      <c r="DKV33" s="2375" t="s">
        <v>7614</v>
      </c>
      <c r="DKW33" s="2375" t="s">
        <v>7614</v>
      </c>
      <c r="DKX33" s="2375" t="s">
        <v>7614</v>
      </c>
      <c r="DKY33" s="2375" t="s">
        <v>7614</v>
      </c>
      <c r="DKZ33" s="2375" t="s">
        <v>7614</v>
      </c>
      <c r="DLA33" s="2375" t="s">
        <v>7614</v>
      </c>
      <c r="DLB33" s="2375" t="s">
        <v>7614</v>
      </c>
      <c r="DLC33" s="2375" t="s">
        <v>7614</v>
      </c>
      <c r="DLD33" s="2375" t="s">
        <v>7614</v>
      </c>
      <c r="DLE33" s="2375" t="s">
        <v>7614</v>
      </c>
      <c r="DLF33" s="2375" t="s">
        <v>7614</v>
      </c>
      <c r="DLG33" s="2375" t="s">
        <v>7614</v>
      </c>
      <c r="DLH33" s="2375" t="s">
        <v>7614</v>
      </c>
      <c r="DLI33" s="2375" t="s">
        <v>7614</v>
      </c>
      <c r="DLJ33" s="2375" t="s">
        <v>7614</v>
      </c>
      <c r="DLK33" s="2375" t="s">
        <v>7614</v>
      </c>
      <c r="DLL33" s="2375" t="s">
        <v>7614</v>
      </c>
      <c r="DLM33" s="2375" t="s">
        <v>7614</v>
      </c>
      <c r="DLN33" s="2375" t="s">
        <v>7614</v>
      </c>
      <c r="DLO33" s="2375" t="s">
        <v>7614</v>
      </c>
      <c r="DLP33" s="2375" t="s">
        <v>7614</v>
      </c>
      <c r="DLQ33" s="2375" t="s">
        <v>7614</v>
      </c>
      <c r="DLR33" s="2375" t="s">
        <v>7614</v>
      </c>
      <c r="DLS33" s="2375" t="s">
        <v>7614</v>
      </c>
      <c r="DLT33" s="2375" t="s">
        <v>7614</v>
      </c>
      <c r="DLU33" s="2375" t="s">
        <v>7614</v>
      </c>
      <c r="DLV33" s="2375" t="s">
        <v>7614</v>
      </c>
      <c r="DLW33" s="2375" t="s">
        <v>7614</v>
      </c>
      <c r="DLX33" s="2375" t="s">
        <v>7614</v>
      </c>
      <c r="DLY33" s="2375" t="s">
        <v>7614</v>
      </c>
      <c r="DLZ33" s="2375" t="s">
        <v>7614</v>
      </c>
      <c r="DMA33" s="2375" t="s">
        <v>7614</v>
      </c>
      <c r="DMB33" s="2375" t="s">
        <v>7614</v>
      </c>
      <c r="DMC33" s="2375" t="s">
        <v>7614</v>
      </c>
      <c r="DMD33" s="2375" t="s">
        <v>7614</v>
      </c>
      <c r="DME33" s="2375" t="s">
        <v>7614</v>
      </c>
      <c r="DMF33" s="2375" t="s">
        <v>7614</v>
      </c>
      <c r="DMG33" s="2375" t="s">
        <v>7614</v>
      </c>
      <c r="DMH33" s="2375" t="s">
        <v>7614</v>
      </c>
      <c r="DMI33" s="2375" t="s">
        <v>7614</v>
      </c>
      <c r="DMJ33" s="2375" t="s">
        <v>7614</v>
      </c>
      <c r="DMK33" s="2375" t="s">
        <v>7614</v>
      </c>
      <c r="DML33" s="2375" t="s">
        <v>7614</v>
      </c>
      <c r="DMM33" s="2375" t="s">
        <v>7614</v>
      </c>
      <c r="DMN33" s="2375" t="s">
        <v>7614</v>
      </c>
      <c r="DMO33" s="2375" t="s">
        <v>7614</v>
      </c>
      <c r="DMP33" s="2375" t="s">
        <v>7614</v>
      </c>
      <c r="DMQ33" s="2375" t="s">
        <v>7614</v>
      </c>
      <c r="DMR33" s="2375" t="s">
        <v>7614</v>
      </c>
      <c r="DMS33" s="2375" t="s">
        <v>7614</v>
      </c>
      <c r="DMT33" s="2375" t="s">
        <v>7614</v>
      </c>
      <c r="DMU33" s="2375" t="s">
        <v>7614</v>
      </c>
      <c r="DMV33" s="2375" t="s">
        <v>7614</v>
      </c>
      <c r="DMW33" s="2375" t="s">
        <v>7614</v>
      </c>
      <c r="DMX33" s="2375" t="s">
        <v>7614</v>
      </c>
      <c r="DMY33" s="2375" t="s">
        <v>7614</v>
      </c>
      <c r="DMZ33" s="2375" t="s">
        <v>7614</v>
      </c>
      <c r="DNA33" s="2375" t="s">
        <v>7614</v>
      </c>
      <c r="DNB33" s="2375" t="s">
        <v>7614</v>
      </c>
      <c r="DNC33" s="2375" t="s">
        <v>7614</v>
      </c>
      <c r="DND33" s="2375" t="s">
        <v>7614</v>
      </c>
      <c r="DNE33" s="2375" t="s">
        <v>7614</v>
      </c>
      <c r="DNF33" s="2375" t="s">
        <v>7614</v>
      </c>
      <c r="DNG33" s="2375" t="s">
        <v>7614</v>
      </c>
      <c r="DNH33" s="2375" t="s">
        <v>7614</v>
      </c>
      <c r="DNI33" s="2375" t="s">
        <v>7614</v>
      </c>
      <c r="DNJ33" s="2375" t="s">
        <v>7614</v>
      </c>
      <c r="DNK33" s="2375" t="s">
        <v>7614</v>
      </c>
      <c r="DNL33" s="2375" t="s">
        <v>7614</v>
      </c>
      <c r="DNM33" s="2375" t="s">
        <v>7614</v>
      </c>
      <c r="DNN33" s="2375" t="s">
        <v>7614</v>
      </c>
      <c r="DNO33" s="2375" t="s">
        <v>7614</v>
      </c>
      <c r="DNP33" s="2375" t="s">
        <v>7614</v>
      </c>
      <c r="DNQ33" s="2375" t="s">
        <v>7614</v>
      </c>
      <c r="DNR33" s="2375" t="s">
        <v>7614</v>
      </c>
      <c r="DNS33" s="2375" t="s">
        <v>7614</v>
      </c>
      <c r="DNT33" s="2375" t="s">
        <v>7614</v>
      </c>
      <c r="DNU33" s="2375" t="s">
        <v>7614</v>
      </c>
      <c r="DNV33" s="2375" t="s">
        <v>7614</v>
      </c>
      <c r="DNW33" s="2375" t="s">
        <v>7614</v>
      </c>
      <c r="DNX33" s="2375" t="s">
        <v>7614</v>
      </c>
      <c r="DNY33" s="2375" t="s">
        <v>7614</v>
      </c>
      <c r="DNZ33" s="2375" t="s">
        <v>7614</v>
      </c>
      <c r="DOA33" s="2375" t="s">
        <v>7614</v>
      </c>
      <c r="DOB33" s="2375" t="s">
        <v>7614</v>
      </c>
      <c r="DOC33" s="2375" t="s">
        <v>7614</v>
      </c>
      <c r="DOD33" s="2375" t="s">
        <v>7614</v>
      </c>
      <c r="DOE33" s="2375" t="s">
        <v>7614</v>
      </c>
      <c r="DOF33" s="2375" t="s">
        <v>7614</v>
      </c>
      <c r="DOG33" s="2375" t="s">
        <v>7614</v>
      </c>
      <c r="DOH33" s="2375" t="s">
        <v>7614</v>
      </c>
      <c r="DOI33" s="2375" t="s">
        <v>7614</v>
      </c>
      <c r="DOJ33" s="2375" t="s">
        <v>7614</v>
      </c>
      <c r="DOK33" s="2375" t="s">
        <v>7614</v>
      </c>
      <c r="DOL33" s="2375" t="s">
        <v>7614</v>
      </c>
      <c r="DOM33" s="2375" t="s">
        <v>7614</v>
      </c>
      <c r="DON33" s="2375" t="s">
        <v>7614</v>
      </c>
      <c r="DOO33" s="2375" t="s">
        <v>7614</v>
      </c>
      <c r="DOP33" s="2375" t="s">
        <v>7614</v>
      </c>
      <c r="DOQ33" s="2375" t="s">
        <v>7614</v>
      </c>
      <c r="DOR33" s="2375" t="s">
        <v>7614</v>
      </c>
      <c r="DOS33" s="2375" t="s">
        <v>7614</v>
      </c>
      <c r="DOT33" s="2375" t="s">
        <v>7614</v>
      </c>
      <c r="DOU33" s="2375" t="s">
        <v>7614</v>
      </c>
      <c r="DOV33" s="2375" t="s">
        <v>7614</v>
      </c>
      <c r="DOW33" s="2375" t="s">
        <v>7614</v>
      </c>
      <c r="DOX33" s="2375" t="s">
        <v>7614</v>
      </c>
      <c r="DOY33" s="2375" t="s">
        <v>7614</v>
      </c>
      <c r="DOZ33" s="2375" t="s">
        <v>7614</v>
      </c>
      <c r="DPA33" s="2375" t="s">
        <v>7614</v>
      </c>
      <c r="DPB33" s="2375" t="s">
        <v>7614</v>
      </c>
      <c r="DPC33" s="2375" t="s">
        <v>7614</v>
      </c>
      <c r="DPD33" s="2375" t="s">
        <v>7614</v>
      </c>
      <c r="DPE33" s="2375" t="s">
        <v>7614</v>
      </c>
      <c r="DPF33" s="2375" t="s">
        <v>7614</v>
      </c>
      <c r="DPG33" s="2375" t="s">
        <v>7614</v>
      </c>
      <c r="DPH33" s="2375" t="s">
        <v>7614</v>
      </c>
      <c r="DPI33" s="2375" t="s">
        <v>7614</v>
      </c>
      <c r="DPJ33" s="2375" t="s">
        <v>7614</v>
      </c>
      <c r="DPK33" s="2375" t="s">
        <v>7614</v>
      </c>
      <c r="DPL33" s="2375" t="s">
        <v>7614</v>
      </c>
      <c r="DPM33" s="2375" t="s">
        <v>7614</v>
      </c>
      <c r="DPN33" s="2375" t="s">
        <v>7614</v>
      </c>
      <c r="DPO33" s="2375" t="s">
        <v>7614</v>
      </c>
      <c r="DPP33" s="2375" t="s">
        <v>7614</v>
      </c>
      <c r="DPQ33" s="2375" t="s">
        <v>7614</v>
      </c>
      <c r="DPR33" s="2375" t="s">
        <v>7614</v>
      </c>
      <c r="DPS33" s="2375" t="s">
        <v>7614</v>
      </c>
      <c r="DPT33" s="2375" t="s">
        <v>7614</v>
      </c>
      <c r="DPU33" s="2375" t="s">
        <v>7614</v>
      </c>
      <c r="DPV33" s="2375" t="s">
        <v>7614</v>
      </c>
      <c r="DPW33" s="2375" t="s">
        <v>7614</v>
      </c>
      <c r="DPX33" s="2375" t="s">
        <v>7614</v>
      </c>
      <c r="DPY33" s="2375" t="s">
        <v>7614</v>
      </c>
      <c r="DPZ33" s="2375" t="s">
        <v>7614</v>
      </c>
      <c r="DQA33" s="2375" t="s">
        <v>7614</v>
      </c>
      <c r="DQB33" s="2375" t="s">
        <v>7614</v>
      </c>
      <c r="DQC33" s="2375" t="s">
        <v>7614</v>
      </c>
      <c r="DQD33" s="2375" t="s">
        <v>7614</v>
      </c>
      <c r="DQE33" s="2375" t="s">
        <v>7614</v>
      </c>
      <c r="DQF33" s="2375" t="s">
        <v>7614</v>
      </c>
      <c r="DQG33" s="2375" t="s">
        <v>7614</v>
      </c>
      <c r="DQH33" s="2375" t="s">
        <v>7614</v>
      </c>
      <c r="DQI33" s="2375" t="s">
        <v>7614</v>
      </c>
      <c r="DQJ33" s="2375" t="s">
        <v>7614</v>
      </c>
      <c r="DQK33" s="2375" t="s">
        <v>7614</v>
      </c>
      <c r="DQL33" s="2375" t="s">
        <v>7614</v>
      </c>
      <c r="DQM33" s="2375" t="s">
        <v>7614</v>
      </c>
      <c r="DQN33" s="2375" t="s">
        <v>7614</v>
      </c>
      <c r="DQO33" s="2375" t="s">
        <v>7614</v>
      </c>
      <c r="DQP33" s="2375" t="s">
        <v>7614</v>
      </c>
      <c r="DQQ33" s="2375" t="s">
        <v>7614</v>
      </c>
      <c r="DQR33" s="2375" t="s">
        <v>7614</v>
      </c>
      <c r="DQS33" s="2375" t="s">
        <v>7614</v>
      </c>
      <c r="DQT33" s="2375" t="s">
        <v>7614</v>
      </c>
      <c r="DQU33" s="2375" t="s">
        <v>7614</v>
      </c>
      <c r="DQV33" s="2375" t="s">
        <v>7614</v>
      </c>
      <c r="DQW33" s="2375" t="s">
        <v>7614</v>
      </c>
      <c r="DQX33" s="2375" t="s">
        <v>7614</v>
      </c>
      <c r="DQY33" s="2375" t="s">
        <v>7614</v>
      </c>
      <c r="DQZ33" s="2375" t="s">
        <v>7614</v>
      </c>
      <c r="DRA33" s="2375" t="s">
        <v>7614</v>
      </c>
      <c r="DRB33" s="2375" t="s">
        <v>7614</v>
      </c>
      <c r="DRC33" s="2375" t="s">
        <v>7614</v>
      </c>
      <c r="DRD33" s="2375" t="s">
        <v>7614</v>
      </c>
      <c r="DRE33" s="2375" t="s">
        <v>7614</v>
      </c>
      <c r="DRF33" s="2375" t="s">
        <v>7614</v>
      </c>
      <c r="DRG33" s="2375" t="s">
        <v>7614</v>
      </c>
      <c r="DRH33" s="2375" t="s">
        <v>7614</v>
      </c>
      <c r="DRI33" s="2375" t="s">
        <v>7614</v>
      </c>
      <c r="DRJ33" s="2375" t="s">
        <v>7614</v>
      </c>
      <c r="DRK33" s="2375" t="s">
        <v>7614</v>
      </c>
      <c r="DRL33" s="2375" t="s">
        <v>7614</v>
      </c>
      <c r="DRM33" s="2375" t="s">
        <v>7614</v>
      </c>
      <c r="DRN33" s="2375" t="s">
        <v>7614</v>
      </c>
      <c r="DRO33" s="2375" t="s">
        <v>7614</v>
      </c>
      <c r="DRP33" s="2375" t="s">
        <v>7614</v>
      </c>
      <c r="DRQ33" s="2375" t="s">
        <v>7614</v>
      </c>
      <c r="DRR33" s="2375" t="s">
        <v>7614</v>
      </c>
      <c r="DRS33" s="2375" t="s">
        <v>7614</v>
      </c>
      <c r="DRT33" s="2375" t="s">
        <v>7614</v>
      </c>
      <c r="DRU33" s="2375" t="s">
        <v>7614</v>
      </c>
      <c r="DRV33" s="2375" t="s">
        <v>7614</v>
      </c>
      <c r="DRW33" s="2375" t="s">
        <v>7614</v>
      </c>
      <c r="DRX33" s="2375" t="s">
        <v>7614</v>
      </c>
      <c r="DRY33" s="2375" t="s">
        <v>7614</v>
      </c>
      <c r="DRZ33" s="2375" t="s">
        <v>7614</v>
      </c>
      <c r="DSA33" s="2375" t="s">
        <v>7614</v>
      </c>
      <c r="DSB33" s="2375" t="s">
        <v>7614</v>
      </c>
      <c r="DSC33" s="2375" t="s">
        <v>7614</v>
      </c>
      <c r="DSD33" s="2375" t="s">
        <v>7614</v>
      </c>
      <c r="DSE33" s="2375" t="s">
        <v>7614</v>
      </c>
      <c r="DSF33" s="2375" t="s">
        <v>7614</v>
      </c>
      <c r="DSG33" s="2375" t="s">
        <v>7614</v>
      </c>
      <c r="DSH33" s="2375" t="s">
        <v>7614</v>
      </c>
      <c r="DSI33" s="2375" t="s">
        <v>7614</v>
      </c>
      <c r="DSJ33" s="2375" t="s">
        <v>7614</v>
      </c>
      <c r="DSK33" s="2375" t="s">
        <v>7614</v>
      </c>
      <c r="DSL33" s="2375" t="s">
        <v>7614</v>
      </c>
      <c r="DSM33" s="2375" t="s">
        <v>7614</v>
      </c>
      <c r="DSN33" s="2375" t="s">
        <v>7614</v>
      </c>
      <c r="DSO33" s="2375" t="s">
        <v>7614</v>
      </c>
      <c r="DSP33" s="2375" t="s">
        <v>7614</v>
      </c>
      <c r="DSQ33" s="2375" t="s">
        <v>7614</v>
      </c>
      <c r="DSR33" s="2375" t="s">
        <v>7614</v>
      </c>
      <c r="DSS33" s="2375" t="s">
        <v>7614</v>
      </c>
      <c r="DST33" s="2375" t="s">
        <v>7614</v>
      </c>
      <c r="DSU33" s="2375" t="s">
        <v>7614</v>
      </c>
      <c r="DSV33" s="2375" t="s">
        <v>7614</v>
      </c>
      <c r="DSW33" s="2375" t="s">
        <v>7614</v>
      </c>
      <c r="DSX33" s="2375" t="s">
        <v>7614</v>
      </c>
      <c r="DSY33" s="2375" t="s">
        <v>7614</v>
      </c>
      <c r="DSZ33" s="2375" t="s">
        <v>7614</v>
      </c>
      <c r="DTA33" s="2375" t="s">
        <v>7614</v>
      </c>
      <c r="DTB33" s="2375" t="s">
        <v>7614</v>
      </c>
      <c r="DTC33" s="2375" t="s">
        <v>7614</v>
      </c>
      <c r="DTD33" s="2375" t="s">
        <v>7614</v>
      </c>
      <c r="DTE33" s="2375" t="s">
        <v>7614</v>
      </c>
      <c r="DTF33" s="2375" t="s">
        <v>7614</v>
      </c>
      <c r="DTG33" s="2375" t="s">
        <v>7614</v>
      </c>
      <c r="DTH33" s="2375" t="s">
        <v>7614</v>
      </c>
      <c r="DTI33" s="2375" t="s">
        <v>7614</v>
      </c>
      <c r="DTJ33" s="2375" t="s">
        <v>7614</v>
      </c>
      <c r="DTK33" s="2375" t="s">
        <v>7614</v>
      </c>
      <c r="DTL33" s="2375" t="s">
        <v>7614</v>
      </c>
      <c r="DTM33" s="2375" t="s">
        <v>7614</v>
      </c>
      <c r="DTN33" s="2375" t="s">
        <v>7614</v>
      </c>
      <c r="DTO33" s="2375" t="s">
        <v>7614</v>
      </c>
      <c r="DTP33" s="2375" t="s">
        <v>7614</v>
      </c>
      <c r="DTQ33" s="2375" t="s">
        <v>7614</v>
      </c>
      <c r="DTR33" s="2375" t="s">
        <v>7614</v>
      </c>
      <c r="DTS33" s="2375" t="s">
        <v>7614</v>
      </c>
      <c r="DTT33" s="2375" t="s">
        <v>7614</v>
      </c>
      <c r="DTU33" s="2375" t="s">
        <v>7614</v>
      </c>
      <c r="DTV33" s="2375" t="s">
        <v>7614</v>
      </c>
      <c r="DTW33" s="2375" t="s">
        <v>7614</v>
      </c>
      <c r="DTX33" s="2375" t="s">
        <v>7614</v>
      </c>
      <c r="DTY33" s="2375" t="s">
        <v>7614</v>
      </c>
      <c r="DTZ33" s="2375" t="s">
        <v>7614</v>
      </c>
      <c r="DUA33" s="2375" t="s">
        <v>7614</v>
      </c>
      <c r="DUB33" s="2375" t="s">
        <v>7614</v>
      </c>
      <c r="DUC33" s="2375" t="s">
        <v>7614</v>
      </c>
      <c r="DUD33" s="2375" t="s">
        <v>7614</v>
      </c>
      <c r="DUE33" s="2375" t="s">
        <v>7614</v>
      </c>
      <c r="DUF33" s="2375" t="s">
        <v>7614</v>
      </c>
      <c r="DUG33" s="2375" t="s">
        <v>7614</v>
      </c>
      <c r="DUH33" s="2375" t="s">
        <v>7614</v>
      </c>
      <c r="DUI33" s="2375" t="s">
        <v>7614</v>
      </c>
      <c r="DUJ33" s="2375" t="s">
        <v>7614</v>
      </c>
      <c r="DUK33" s="2375" t="s">
        <v>7614</v>
      </c>
      <c r="DUL33" s="2375" t="s">
        <v>7614</v>
      </c>
      <c r="DUM33" s="2375" t="s">
        <v>7614</v>
      </c>
      <c r="DUN33" s="2375" t="s">
        <v>7614</v>
      </c>
      <c r="DUO33" s="2375" t="s">
        <v>7614</v>
      </c>
      <c r="DUP33" s="2375" t="s">
        <v>7614</v>
      </c>
      <c r="DUQ33" s="2375" t="s">
        <v>7614</v>
      </c>
      <c r="DUR33" s="2375" t="s">
        <v>7614</v>
      </c>
      <c r="DUS33" s="2375" t="s">
        <v>7614</v>
      </c>
      <c r="DUT33" s="2375" t="s">
        <v>7614</v>
      </c>
      <c r="DUU33" s="2375" t="s">
        <v>7614</v>
      </c>
      <c r="DUV33" s="2375" t="s">
        <v>7614</v>
      </c>
      <c r="DUW33" s="2375" t="s">
        <v>7614</v>
      </c>
      <c r="DUX33" s="2375" t="s">
        <v>7614</v>
      </c>
      <c r="DUY33" s="2375" t="s">
        <v>7614</v>
      </c>
      <c r="DUZ33" s="2375" t="s">
        <v>7614</v>
      </c>
      <c r="DVA33" s="2375" t="s">
        <v>7614</v>
      </c>
      <c r="DVB33" s="2375" t="s">
        <v>7614</v>
      </c>
      <c r="DVC33" s="2375" t="s">
        <v>7614</v>
      </c>
      <c r="DVD33" s="2375" t="s">
        <v>7614</v>
      </c>
      <c r="DVE33" s="2375" t="s">
        <v>7614</v>
      </c>
      <c r="DVF33" s="2375" t="s">
        <v>7614</v>
      </c>
      <c r="DVG33" s="2375" t="s">
        <v>7614</v>
      </c>
      <c r="DVH33" s="2375" t="s">
        <v>7614</v>
      </c>
      <c r="DVI33" s="2375" t="s">
        <v>7614</v>
      </c>
      <c r="DVJ33" s="2375" t="s">
        <v>7614</v>
      </c>
      <c r="DVK33" s="2375" t="s">
        <v>7614</v>
      </c>
      <c r="DVL33" s="2375" t="s">
        <v>7614</v>
      </c>
      <c r="DVM33" s="2375" t="s">
        <v>7614</v>
      </c>
      <c r="DVN33" s="2375" t="s">
        <v>7614</v>
      </c>
      <c r="DVO33" s="2375" t="s">
        <v>7614</v>
      </c>
      <c r="DVP33" s="2375" t="s">
        <v>7614</v>
      </c>
      <c r="DVQ33" s="2375" t="s">
        <v>7614</v>
      </c>
      <c r="DVR33" s="2375" t="s">
        <v>7614</v>
      </c>
      <c r="DVS33" s="2375" t="s">
        <v>7614</v>
      </c>
      <c r="DVT33" s="2375" t="s">
        <v>7614</v>
      </c>
      <c r="DVU33" s="2375" t="s">
        <v>7614</v>
      </c>
      <c r="DVV33" s="2375" t="s">
        <v>7614</v>
      </c>
      <c r="DVW33" s="2375" t="s">
        <v>7614</v>
      </c>
      <c r="DVX33" s="2375" t="s">
        <v>7614</v>
      </c>
      <c r="DVY33" s="2375" t="s">
        <v>7614</v>
      </c>
      <c r="DVZ33" s="2375" t="s">
        <v>7614</v>
      </c>
      <c r="DWA33" s="2375" t="s">
        <v>7614</v>
      </c>
      <c r="DWB33" s="2375" t="s">
        <v>7614</v>
      </c>
      <c r="DWC33" s="2375" t="s">
        <v>7614</v>
      </c>
      <c r="DWD33" s="2375" t="s">
        <v>7614</v>
      </c>
      <c r="DWE33" s="2375" t="s">
        <v>7614</v>
      </c>
      <c r="DWF33" s="2375" t="s">
        <v>7614</v>
      </c>
      <c r="DWG33" s="2375" t="s">
        <v>7614</v>
      </c>
      <c r="DWH33" s="2375" t="s">
        <v>7614</v>
      </c>
      <c r="DWI33" s="2375" t="s">
        <v>7614</v>
      </c>
      <c r="DWJ33" s="2375" t="s">
        <v>7614</v>
      </c>
      <c r="DWK33" s="2375" t="s">
        <v>7614</v>
      </c>
      <c r="DWL33" s="2375" t="s">
        <v>7614</v>
      </c>
      <c r="DWM33" s="2375" t="s">
        <v>7614</v>
      </c>
      <c r="DWN33" s="2375" t="s">
        <v>7614</v>
      </c>
      <c r="DWO33" s="2375" t="s">
        <v>7614</v>
      </c>
      <c r="DWP33" s="2375" t="s">
        <v>7614</v>
      </c>
      <c r="DWQ33" s="2375" t="s">
        <v>7614</v>
      </c>
      <c r="DWR33" s="2375" t="s">
        <v>7614</v>
      </c>
      <c r="DWS33" s="2375" t="s">
        <v>7614</v>
      </c>
      <c r="DWT33" s="2375" t="s">
        <v>7614</v>
      </c>
      <c r="DWU33" s="2375" t="s">
        <v>7614</v>
      </c>
      <c r="DWV33" s="2375" t="s">
        <v>7614</v>
      </c>
      <c r="DWW33" s="2375" t="s">
        <v>7614</v>
      </c>
      <c r="DWX33" s="2375" t="s">
        <v>7614</v>
      </c>
      <c r="DWY33" s="2375" t="s">
        <v>7614</v>
      </c>
      <c r="DWZ33" s="2375" t="s">
        <v>7614</v>
      </c>
      <c r="DXA33" s="2375" t="s">
        <v>7614</v>
      </c>
      <c r="DXB33" s="2375" t="s">
        <v>7614</v>
      </c>
      <c r="DXC33" s="2375" t="s">
        <v>7614</v>
      </c>
      <c r="DXD33" s="2375" t="s">
        <v>7614</v>
      </c>
      <c r="DXE33" s="2375" t="s">
        <v>7614</v>
      </c>
      <c r="DXF33" s="2375" t="s">
        <v>7614</v>
      </c>
      <c r="DXG33" s="2375" t="s">
        <v>7614</v>
      </c>
      <c r="DXH33" s="2375" t="s">
        <v>7614</v>
      </c>
      <c r="DXI33" s="2375" t="s">
        <v>7614</v>
      </c>
      <c r="DXJ33" s="2375" t="s">
        <v>7614</v>
      </c>
      <c r="DXK33" s="2375" t="s">
        <v>7614</v>
      </c>
      <c r="DXL33" s="2375" t="s">
        <v>7614</v>
      </c>
      <c r="DXM33" s="2375" t="s">
        <v>7614</v>
      </c>
      <c r="DXN33" s="2375" t="s">
        <v>7614</v>
      </c>
      <c r="DXO33" s="2375" t="s">
        <v>7614</v>
      </c>
      <c r="DXP33" s="2375" t="s">
        <v>7614</v>
      </c>
      <c r="DXQ33" s="2375" t="s">
        <v>7614</v>
      </c>
      <c r="DXR33" s="2375" t="s">
        <v>7614</v>
      </c>
      <c r="DXS33" s="2375" t="s">
        <v>7614</v>
      </c>
      <c r="DXT33" s="2375" t="s">
        <v>7614</v>
      </c>
      <c r="DXU33" s="2375" t="s">
        <v>7614</v>
      </c>
      <c r="DXV33" s="2375" t="s">
        <v>7614</v>
      </c>
      <c r="DXW33" s="2375" t="s">
        <v>7614</v>
      </c>
      <c r="DXX33" s="2375" t="s">
        <v>7614</v>
      </c>
      <c r="DXY33" s="2375" t="s">
        <v>7614</v>
      </c>
      <c r="DXZ33" s="2375" t="s">
        <v>7614</v>
      </c>
      <c r="DYA33" s="2375" t="s">
        <v>7614</v>
      </c>
      <c r="DYB33" s="2375" t="s">
        <v>7614</v>
      </c>
      <c r="DYC33" s="2375" t="s">
        <v>7614</v>
      </c>
      <c r="DYD33" s="2375" t="s">
        <v>7614</v>
      </c>
      <c r="DYE33" s="2375" t="s">
        <v>7614</v>
      </c>
      <c r="DYF33" s="2375" t="s">
        <v>7614</v>
      </c>
      <c r="DYG33" s="2375" t="s">
        <v>7614</v>
      </c>
      <c r="DYH33" s="2375" t="s">
        <v>7614</v>
      </c>
      <c r="DYI33" s="2375" t="s">
        <v>7614</v>
      </c>
      <c r="DYJ33" s="2375" t="s">
        <v>7614</v>
      </c>
      <c r="DYK33" s="2375" t="s">
        <v>7614</v>
      </c>
      <c r="DYL33" s="2375" t="s">
        <v>7614</v>
      </c>
      <c r="DYM33" s="2375" t="s">
        <v>7614</v>
      </c>
      <c r="DYN33" s="2375" t="s">
        <v>7614</v>
      </c>
      <c r="DYO33" s="2375" t="s">
        <v>7614</v>
      </c>
      <c r="DYP33" s="2375" t="s">
        <v>7614</v>
      </c>
      <c r="DYQ33" s="2375" t="s">
        <v>7614</v>
      </c>
      <c r="DYR33" s="2375" t="s">
        <v>7614</v>
      </c>
      <c r="DYS33" s="2375" t="s">
        <v>7614</v>
      </c>
      <c r="DYT33" s="2375" t="s">
        <v>7614</v>
      </c>
      <c r="DYU33" s="2375" t="s">
        <v>7614</v>
      </c>
      <c r="DYV33" s="2375" t="s">
        <v>7614</v>
      </c>
      <c r="DYW33" s="2375" t="s">
        <v>7614</v>
      </c>
      <c r="DYX33" s="2375" t="s">
        <v>7614</v>
      </c>
      <c r="DYY33" s="2375" t="s">
        <v>7614</v>
      </c>
      <c r="DYZ33" s="2375" t="s">
        <v>7614</v>
      </c>
      <c r="DZA33" s="2375" t="s">
        <v>7614</v>
      </c>
      <c r="DZB33" s="2375" t="s">
        <v>7614</v>
      </c>
      <c r="DZC33" s="2375" t="s">
        <v>7614</v>
      </c>
      <c r="DZD33" s="2375" t="s">
        <v>7614</v>
      </c>
      <c r="DZE33" s="2375" t="s">
        <v>7614</v>
      </c>
      <c r="DZF33" s="2375" t="s">
        <v>7614</v>
      </c>
      <c r="DZG33" s="2375" t="s">
        <v>7614</v>
      </c>
      <c r="DZH33" s="2375" t="s">
        <v>7614</v>
      </c>
      <c r="DZI33" s="2375" t="s">
        <v>7614</v>
      </c>
      <c r="DZJ33" s="2375" t="s">
        <v>7614</v>
      </c>
      <c r="DZK33" s="2375" t="s">
        <v>7614</v>
      </c>
      <c r="DZL33" s="2375" t="s">
        <v>7614</v>
      </c>
      <c r="DZM33" s="2375" t="s">
        <v>7614</v>
      </c>
      <c r="DZN33" s="2375" t="s">
        <v>7614</v>
      </c>
      <c r="DZO33" s="2375" t="s">
        <v>7614</v>
      </c>
      <c r="DZP33" s="2375" t="s">
        <v>7614</v>
      </c>
      <c r="DZQ33" s="2375" t="s">
        <v>7614</v>
      </c>
      <c r="DZR33" s="2375" t="s">
        <v>7614</v>
      </c>
      <c r="DZS33" s="2375" t="s">
        <v>7614</v>
      </c>
      <c r="DZT33" s="2375" t="s">
        <v>7614</v>
      </c>
      <c r="DZU33" s="2375" t="s">
        <v>7614</v>
      </c>
      <c r="DZV33" s="2375" t="s">
        <v>7614</v>
      </c>
      <c r="DZW33" s="2375" t="s">
        <v>7614</v>
      </c>
      <c r="DZX33" s="2375" t="s">
        <v>7614</v>
      </c>
      <c r="DZY33" s="2375" t="s">
        <v>7614</v>
      </c>
      <c r="DZZ33" s="2375" t="s">
        <v>7614</v>
      </c>
      <c r="EAA33" s="2375" t="s">
        <v>7614</v>
      </c>
      <c r="EAB33" s="2375" t="s">
        <v>7614</v>
      </c>
      <c r="EAC33" s="2375" t="s">
        <v>7614</v>
      </c>
      <c r="EAD33" s="2375" t="s">
        <v>7614</v>
      </c>
      <c r="EAE33" s="2375" t="s">
        <v>7614</v>
      </c>
      <c r="EAF33" s="2375" t="s">
        <v>7614</v>
      </c>
      <c r="EAG33" s="2375" t="s">
        <v>7614</v>
      </c>
      <c r="EAH33" s="2375" t="s">
        <v>7614</v>
      </c>
      <c r="EAI33" s="2375" t="s">
        <v>7614</v>
      </c>
      <c r="EAJ33" s="2375" t="s">
        <v>7614</v>
      </c>
      <c r="EAK33" s="2375" t="s">
        <v>7614</v>
      </c>
      <c r="EAL33" s="2375" t="s">
        <v>7614</v>
      </c>
      <c r="EAM33" s="2375" t="s">
        <v>7614</v>
      </c>
      <c r="EAN33" s="2375" t="s">
        <v>7614</v>
      </c>
      <c r="EAO33" s="2375" t="s">
        <v>7614</v>
      </c>
      <c r="EAP33" s="2375" t="s">
        <v>7614</v>
      </c>
      <c r="EAQ33" s="2375" t="s">
        <v>7614</v>
      </c>
      <c r="EAR33" s="2375" t="s">
        <v>7614</v>
      </c>
      <c r="EAS33" s="2375" t="s">
        <v>7614</v>
      </c>
      <c r="EAT33" s="2375" t="s">
        <v>7614</v>
      </c>
      <c r="EAU33" s="2375" t="s">
        <v>7614</v>
      </c>
      <c r="EAV33" s="2375" t="s">
        <v>7614</v>
      </c>
      <c r="EAW33" s="2375" t="s">
        <v>7614</v>
      </c>
      <c r="EAX33" s="2375" t="s">
        <v>7614</v>
      </c>
      <c r="EAY33" s="2375" t="s">
        <v>7614</v>
      </c>
      <c r="EAZ33" s="2375" t="s">
        <v>7614</v>
      </c>
      <c r="EBA33" s="2375" t="s">
        <v>7614</v>
      </c>
      <c r="EBB33" s="2375" t="s">
        <v>7614</v>
      </c>
      <c r="EBC33" s="2375" t="s">
        <v>7614</v>
      </c>
      <c r="EBD33" s="2375" t="s">
        <v>7614</v>
      </c>
      <c r="EBE33" s="2375" t="s">
        <v>7614</v>
      </c>
      <c r="EBF33" s="2375" t="s">
        <v>7614</v>
      </c>
      <c r="EBG33" s="2375" t="s">
        <v>7614</v>
      </c>
      <c r="EBH33" s="2375" t="s">
        <v>7614</v>
      </c>
      <c r="EBI33" s="2375" t="s">
        <v>7614</v>
      </c>
      <c r="EBJ33" s="2375" t="s">
        <v>7614</v>
      </c>
      <c r="EBK33" s="2375" t="s">
        <v>7614</v>
      </c>
      <c r="EBL33" s="2375" t="s">
        <v>7614</v>
      </c>
      <c r="EBM33" s="2375" t="s">
        <v>7614</v>
      </c>
      <c r="EBN33" s="2375" t="s">
        <v>7614</v>
      </c>
      <c r="EBO33" s="2375" t="s">
        <v>7614</v>
      </c>
      <c r="EBP33" s="2375" t="s">
        <v>7614</v>
      </c>
      <c r="EBQ33" s="2375" t="s">
        <v>7614</v>
      </c>
      <c r="EBR33" s="2375" t="s">
        <v>7614</v>
      </c>
      <c r="EBS33" s="2375" t="s">
        <v>7614</v>
      </c>
      <c r="EBT33" s="2375" t="s">
        <v>7614</v>
      </c>
      <c r="EBU33" s="2375" t="s">
        <v>7614</v>
      </c>
      <c r="EBV33" s="2375" t="s">
        <v>7614</v>
      </c>
      <c r="EBW33" s="2375" t="s">
        <v>7614</v>
      </c>
      <c r="EBX33" s="2375" t="s">
        <v>7614</v>
      </c>
      <c r="EBY33" s="2375" t="s">
        <v>7614</v>
      </c>
      <c r="EBZ33" s="2375" t="s">
        <v>7614</v>
      </c>
      <c r="ECA33" s="2375" t="s">
        <v>7614</v>
      </c>
      <c r="ECB33" s="2375" t="s">
        <v>7614</v>
      </c>
      <c r="ECC33" s="2375" t="s">
        <v>7614</v>
      </c>
      <c r="ECD33" s="2375" t="s">
        <v>7614</v>
      </c>
      <c r="ECE33" s="2375" t="s">
        <v>7614</v>
      </c>
      <c r="ECF33" s="2375" t="s">
        <v>7614</v>
      </c>
      <c r="ECG33" s="2375" t="s">
        <v>7614</v>
      </c>
      <c r="ECH33" s="2375" t="s">
        <v>7614</v>
      </c>
      <c r="ECI33" s="2375" t="s">
        <v>7614</v>
      </c>
      <c r="ECJ33" s="2375" t="s">
        <v>7614</v>
      </c>
      <c r="ECK33" s="2375" t="s">
        <v>7614</v>
      </c>
      <c r="ECL33" s="2375" t="s">
        <v>7614</v>
      </c>
      <c r="ECM33" s="2375" t="s">
        <v>7614</v>
      </c>
      <c r="ECN33" s="2375" t="s">
        <v>7614</v>
      </c>
      <c r="ECO33" s="2375" t="s">
        <v>7614</v>
      </c>
      <c r="ECP33" s="2375" t="s">
        <v>7614</v>
      </c>
      <c r="ECQ33" s="2375" t="s">
        <v>7614</v>
      </c>
      <c r="ECR33" s="2375" t="s">
        <v>7614</v>
      </c>
      <c r="ECS33" s="2375" t="s">
        <v>7614</v>
      </c>
      <c r="ECT33" s="2375" t="s">
        <v>7614</v>
      </c>
      <c r="ECU33" s="2375" t="s">
        <v>7614</v>
      </c>
      <c r="ECV33" s="2375" t="s">
        <v>7614</v>
      </c>
      <c r="ECW33" s="2375" t="s">
        <v>7614</v>
      </c>
      <c r="ECX33" s="2375" t="s">
        <v>7614</v>
      </c>
      <c r="ECY33" s="2375" t="s">
        <v>7614</v>
      </c>
      <c r="ECZ33" s="2375" t="s">
        <v>7614</v>
      </c>
      <c r="EDA33" s="2375" t="s">
        <v>7614</v>
      </c>
      <c r="EDB33" s="2375" t="s">
        <v>7614</v>
      </c>
      <c r="EDC33" s="2375" t="s">
        <v>7614</v>
      </c>
      <c r="EDD33" s="2375" t="s">
        <v>7614</v>
      </c>
      <c r="EDE33" s="2375" t="s">
        <v>7614</v>
      </c>
      <c r="EDF33" s="2375" t="s">
        <v>7614</v>
      </c>
      <c r="EDG33" s="2375" t="s">
        <v>7614</v>
      </c>
      <c r="EDH33" s="2375" t="s">
        <v>7614</v>
      </c>
      <c r="EDI33" s="2375" t="s">
        <v>7614</v>
      </c>
      <c r="EDJ33" s="2375" t="s">
        <v>7614</v>
      </c>
      <c r="EDK33" s="2375" t="s">
        <v>7614</v>
      </c>
      <c r="EDL33" s="2375" t="s">
        <v>7614</v>
      </c>
      <c r="EDM33" s="2375" t="s">
        <v>7614</v>
      </c>
      <c r="EDN33" s="2375" t="s">
        <v>7614</v>
      </c>
      <c r="EDO33" s="2375" t="s">
        <v>7614</v>
      </c>
      <c r="EDP33" s="2375" t="s">
        <v>7614</v>
      </c>
      <c r="EDQ33" s="2375" t="s">
        <v>7614</v>
      </c>
      <c r="EDR33" s="2375" t="s">
        <v>7614</v>
      </c>
      <c r="EDS33" s="2375" t="s">
        <v>7614</v>
      </c>
      <c r="EDT33" s="2375" t="s">
        <v>7614</v>
      </c>
      <c r="EDU33" s="2375" t="s">
        <v>7614</v>
      </c>
      <c r="EDV33" s="2375" t="s">
        <v>7614</v>
      </c>
      <c r="EDW33" s="2375" t="s">
        <v>7614</v>
      </c>
      <c r="EDX33" s="2375" t="s">
        <v>7614</v>
      </c>
      <c r="EDY33" s="2375" t="s">
        <v>7614</v>
      </c>
      <c r="EDZ33" s="2375" t="s">
        <v>7614</v>
      </c>
      <c r="EEA33" s="2375" t="s">
        <v>7614</v>
      </c>
      <c r="EEB33" s="2375" t="s">
        <v>7614</v>
      </c>
      <c r="EEC33" s="2375" t="s">
        <v>7614</v>
      </c>
      <c r="EED33" s="2375" t="s">
        <v>7614</v>
      </c>
      <c r="EEE33" s="2375" t="s">
        <v>7614</v>
      </c>
      <c r="EEF33" s="2375" t="s">
        <v>7614</v>
      </c>
      <c r="EEG33" s="2375" t="s">
        <v>7614</v>
      </c>
      <c r="EEH33" s="2375" t="s">
        <v>7614</v>
      </c>
      <c r="EEI33" s="2375" t="s">
        <v>7614</v>
      </c>
      <c r="EEJ33" s="2375" t="s">
        <v>7614</v>
      </c>
      <c r="EEK33" s="2375" t="s">
        <v>7614</v>
      </c>
      <c r="EEL33" s="2375" t="s">
        <v>7614</v>
      </c>
      <c r="EEM33" s="2375" t="s">
        <v>7614</v>
      </c>
      <c r="EEN33" s="2375" t="s">
        <v>7614</v>
      </c>
      <c r="EEO33" s="2375" t="s">
        <v>7614</v>
      </c>
      <c r="EEP33" s="2375" t="s">
        <v>7614</v>
      </c>
      <c r="EEQ33" s="2375" t="s">
        <v>7614</v>
      </c>
      <c r="EER33" s="2375" t="s">
        <v>7614</v>
      </c>
      <c r="EES33" s="2375" t="s">
        <v>7614</v>
      </c>
      <c r="EET33" s="2375" t="s">
        <v>7614</v>
      </c>
      <c r="EEU33" s="2375" t="s">
        <v>7614</v>
      </c>
      <c r="EEV33" s="2375" t="s">
        <v>7614</v>
      </c>
      <c r="EEW33" s="2375" t="s">
        <v>7614</v>
      </c>
      <c r="EEX33" s="2375" t="s">
        <v>7614</v>
      </c>
      <c r="EEY33" s="2375" t="s">
        <v>7614</v>
      </c>
      <c r="EEZ33" s="2375" t="s">
        <v>7614</v>
      </c>
      <c r="EFA33" s="2375" t="s">
        <v>7614</v>
      </c>
      <c r="EFB33" s="2375" t="s">
        <v>7614</v>
      </c>
      <c r="EFC33" s="2375" t="s">
        <v>7614</v>
      </c>
      <c r="EFD33" s="2375" t="s">
        <v>7614</v>
      </c>
      <c r="EFE33" s="2375" t="s">
        <v>7614</v>
      </c>
      <c r="EFF33" s="2375" t="s">
        <v>7614</v>
      </c>
      <c r="EFG33" s="2375" t="s">
        <v>7614</v>
      </c>
      <c r="EFH33" s="2375" t="s">
        <v>7614</v>
      </c>
      <c r="EFI33" s="2375" t="s">
        <v>7614</v>
      </c>
      <c r="EFJ33" s="2375" t="s">
        <v>7614</v>
      </c>
      <c r="EFK33" s="2375" t="s">
        <v>7614</v>
      </c>
      <c r="EFL33" s="2375" t="s">
        <v>7614</v>
      </c>
      <c r="EFM33" s="2375" t="s">
        <v>7614</v>
      </c>
      <c r="EFN33" s="2375" t="s">
        <v>7614</v>
      </c>
      <c r="EFO33" s="2375" t="s">
        <v>7614</v>
      </c>
      <c r="EFP33" s="2375" t="s">
        <v>7614</v>
      </c>
      <c r="EFQ33" s="2375" t="s">
        <v>7614</v>
      </c>
      <c r="EFR33" s="2375" t="s">
        <v>7614</v>
      </c>
      <c r="EFS33" s="2375" t="s">
        <v>7614</v>
      </c>
      <c r="EFT33" s="2375" t="s">
        <v>7614</v>
      </c>
      <c r="EFU33" s="2375" t="s">
        <v>7614</v>
      </c>
      <c r="EFV33" s="2375" t="s">
        <v>7614</v>
      </c>
      <c r="EFW33" s="2375" t="s">
        <v>7614</v>
      </c>
      <c r="EFX33" s="2375" t="s">
        <v>7614</v>
      </c>
      <c r="EFY33" s="2375" t="s">
        <v>7614</v>
      </c>
      <c r="EFZ33" s="2375" t="s">
        <v>7614</v>
      </c>
      <c r="EGA33" s="2375" t="s">
        <v>7614</v>
      </c>
      <c r="EGB33" s="2375" t="s">
        <v>7614</v>
      </c>
      <c r="EGC33" s="2375" t="s">
        <v>7614</v>
      </c>
      <c r="EGD33" s="2375" t="s">
        <v>7614</v>
      </c>
      <c r="EGE33" s="2375" t="s">
        <v>7614</v>
      </c>
      <c r="EGF33" s="2375" t="s">
        <v>7614</v>
      </c>
      <c r="EGG33" s="2375" t="s">
        <v>7614</v>
      </c>
      <c r="EGH33" s="2375" t="s">
        <v>7614</v>
      </c>
      <c r="EGI33" s="2375" t="s">
        <v>7614</v>
      </c>
      <c r="EGJ33" s="2375" t="s">
        <v>7614</v>
      </c>
      <c r="EGK33" s="2375" t="s">
        <v>7614</v>
      </c>
      <c r="EGL33" s="2375" t="s">
        <v>7614</v>
      </c>
      <c r="EGM33" s="2375" t="s">
        <v>7614</v>
      </c>
      <c r="EGN33" s="2375" t="s">
        <v>7614</v>
      </c>
      <c r="EGO33" s="2375" t="s">
        <v>7614</v>
      </c>
      <c r="EGP33" s="2375" t="s">
        <v>7614</v>
      </c>
      <c r="EGQ33" s="2375" t="s">
        <v>7614</v>
      </c>
      <c r="EGR33" s="2375" t="s">
        <v>7614</v>
      </c>
      <c r="EGS33" s="2375" t="s">
        <v>7614</v>
      </c>
      <c r="EGT33" s="2375" t="s">
        <v>7614</v>
      </c>
      <c r="EGU33" s="2375" t="s">
        <v>7614</v>
      </c>
      <c r="EGV33" s="2375" t="s">
        <v>7614</v>
      </c>
      <c r="EGW33" s="2375" t="s">
        <v>7614</v>
      </c>
      <c r="EGX33" s="2375" t="s">
        <v>7614</v>
      </c>
      <c r="EGY33" s="2375" t="s">
        <v>7614</v>
      </c>
      <c r="EGZ33" s="2375" t="s">
        <v>7614</v>
      </c>
      <c r="EHA33" s="2375" t="s">
        <v>7614</v>
      </c>
      <c r="EHB33" s="2375" t="s">
        <v>7614</v>
      </c>
      <c r="EHC33" s="2375" t="s">
        <v>7614</v>
      </c>
      <c r="EHD33" s="2375" t="s">
        <v>7614</v>
      </c>
      <c r="EHE33" s="2375" t="s">
        <v>7614</v>
      </c>
      <c r="EHF33" s="2375" t="s">
        <v>7614</v>
      </c>
      <c r="EHG33" s="2375" t="s">
        <v>7614</v>
      </c>
      <c r="EHH33" s="2375" t="s">
        <v>7614</v>
      </c>
      <c r="EHI33" s="2375" t="s">
        <v>7614</v>
      </c>
      <c r="EHJ33" s="2375" t="s">
        <v>7614</v>
      </c>
      <c r="EHK33" s="2375" t="s">
        <v>7614</v>
      </c>
      <c r="EHL33" s="2375" t="s">
        <v>7614</v>
      </c>
      <c r="EHM33" s="2375" t="s">
        <v>7614</v>
      </c>
      <c r="EHN33" s="2375" t="s">
        <v>7614</v>
      </c>
      <c r="EHO33" s="2375" t="s">
        <v>7614</v>
      </c>
      <c r="EHP33" s="2375" t="s">
        <v>7614</v>
      </c>
      <c r="EHQ33" s="2375" t="s">
        <v>7614</v>
      </c>
      <c r="EHR33" s="2375" t="s">
        <v>7614</v>
      </c>
      <c r="EHS33" s="2375" t="s">
        <v>7614</v>
      </c>
      <c r="EHT33" s="2375" t="s">
        <v>7614</v>
      </c>
      <c r="EHU33" s="2375" t="s">
        <v>7614</v>
      </c>
      <c r="EHV33" s="2375" t="s">
        <v>7614</v>
      </c>
      <c r="EHW33" s="2375" t="s">
        <v>7614</v>
      </c>
      <c r="EHX33" s="2375" t="s">
        <v>7614</v>
      </c>
      <c r="EHY33" s="2375" t="s">
        <v>7614</v>
      </c>
      <c r="EHZ33" s="2375" t="s">
        <v>7614</v>
      </c>
      <c r="EIA33" s="2375" t="s">
        <v>7614</v>
      </c>
      <c r="EIB33" s="2375" t="s">
        <v>7614</v>
      </c>
      <c r="EIC33" s="2375" t="s">
        <v>7614</v>
      </c>
      <c r="EID33" s="2375" t="s">
        <v>7614</v>
      </c>
      <c r="EIE33" s="2375" t="s">
        <v>7614</v>
      </c>
      <c r="EIF33" s="2375" t="s">
        <v>7614</v>
      </c>
      <c r="EIG33" s="2375" t="s">
        <v>7614</v>
      </c>
      <c r="EIH33" s="2375" t="s">
        <v>7614</v>
      </c>
      <c r="EII33" s="2375" t="s">
        <v>7614</v>
      </c>
      <c r="EIJ33" s="2375" t="s">
        <v>7614</v>
      </c>
      <c r="EIK33" s="2375" t="s">
        <v>7614</v>
      </c>
      <c r="EIL33" s="2375" t="s">
        <v>7614</v>
      </c>
      <c r="EIM33" s="2375" t="s">
        <v>7614</v>
      </c>
      <c r="EIN33" s="2375" t="s">
        <v>7614</v>
      </c>
      <c r="EIO33" s="2375" t="s">
        <v>7614</v>
      </c>
      <c r="EIP33" s="2375" t="s">
        <v>7614</v>
      </c>
      <c r="EIQ33" s="2375" t="s">
        <v>7614</v>
      </c>
      <c r="EIR33" s="2375" t="s">
        <v>7614</v>
      </c>
      <c r="EIS33" s="2375" t="s">
        <v>7614</v>
      </c>
      <c r="EIT33" s="2375" t="s">
        <v>7614</v>
      </c>
      <c r="EIU33" s="2375" t="s">
        <v>7614</v>
      </c>
      <c r="EIV33" s="2375" t="s">
        <v>7614</v>
      </c>
      <c r="EIW33" s="2375" t="s">
        <v>7614</v>
      </c>
      <c r="EIX33" s="2375" t="s">
        <v>7614</v>
      </c>
      <c r="EIY33" s="2375" t="s">
        <v>7614</v>
      </c>
      <c r="EIZ33" s="2375" t="s">
        <v>7614</v>
      </c>
      <c r="EJA33" s="2375" t="s">
        <v>7614</v>
      </c>
      <c r="EJB33" s="2375" t="s">
        <v>7614</v>
      </c>
      <c r="EJC33" s="2375" t="s">
        <v>7614</v>
      </c>
      <c r="EJD33" s="2375" t="s">
        <v>7614</v>
      </c>
      <c r="EJE33" s="2375" t="s">
        <v>7614</v>
      </c>
      <c r="EJF33" s="2375" t="s">
        <v>7614</v>
      </c>
      <c r="EJG33" s="2375" t="s">
        <v>7614</v>
      </c>
      <c r="EJH33" s="2375" t="s">
        <v>7614</v>
      </c>
      <c r="EJI33" s="2375" t="s">
        <v>7614</v>
      </c>
      <c r="EJJ33" s="2375" t="s">
        <v>7614</v>
      </c>
      <c r="EJK33" s="2375" t="s">
        <v>7614</v>
      </c>
      <c r="EJL33" s="2375" t="s">
        <v>7614</v>
      </c>
      <c r="EJM33" s="2375" t="s">
        <v>7614</v>
      </c>
      <c r="EJN33" s="2375" t="s">
        <v>7614</v>
      </c>
      <c r="EJO33" s="2375" t="s">
        <v>7614</v>
      </c>
      <c r="EJP33" s="2375" t="s">
        <v>7614</v>
      </c>
      <c r="EJQ33" s="2375" t="s">
        <v>7614</v>
      </c>
      <c r="EJR33" s="2375" t="s">
        <v>7614</v>
      </c>
      <c r="EJS33" s="2375" t="s">
        <v>7614</v>
      </c>
      <c r="EJT33" s="2375" t="s">
        <v>7614</v>
      </c>
      <c r="EJU33" s="2375" t="s">
        <v>7614</v>
      </c>
      <c r="EJV33" s="2375" t="s">
        <v>7614</v>
      </c>
      <c r="EJW33" s="2375" t="s">
        <v>7614</v>
      </c>
      <c r="EJX33" s="2375" t="s">
        <v>7614</v>
      </c>
      <c r="EJY33" s="2375" t="s">
        <v>7614</v>
      </c>
      <c r="EJZ33" s="2375" t="s">
        <v>7614</v>
      </c>
      <c r="EKA33" s="2375" t="s">
        <v>7614</v>
      </c>
      <c r="EKB33" s="2375" t="s">
        <v>7614</v>
      </c>
      <c r="EKC33" s="2375" t="s">
        <v>7614</v>
      </c>
      <c r="EKD33" s="2375" t="s">
        <v>7614</v>
      </c>
      <c r="EKE33" s="2375" t="s">
        <v>7614</v>
      </c>
      <c r="EKF33" s="2375" t="s">
        <v>7614</v>
      </c>
      <c r="EKG33" s="2375" t="s">
        <v>7614</v>
      </c>
      <c r="EKH33" s="2375" t="s">
        <v>7614</v>
      </c>
      <c r="EKI33" s="2375" t="s">
        <v>7614</v>
      </c>
      <c r="EKJ33" s="2375" t="s">
        <v>7614</v>
      </c>
      <c r="EKK33" s="2375" t="s">
        <v>7614</v>
      </c>
      <c r="EKL33" s="2375" t="s">
        <v>7614</v>
      </c>
      <c r="EKM33" s="2375" t="s">
        <v>7614</v>
      </c>
      <c r="EKN33" s="2375" t="s">
        <v>7614</v>
      </c>
      <c r="EKO33" s="2375" t="s">
        <v>7614</v>
      </c>
      <c r="EKP33" s="2375" t="s">
        <v>7614</v>
      </c>
      <c r="EKQ33" s="2375" t="s">
        <v>7614</v>
      </c>
      <c r="EKR33" s="2375" t="s">
        <v>7614</v>
      </c>
      <c r="EKS33" s="2375" t="s">
        <v>7614</v>
      </c>
      <c r="EKT33" s="2375" t="s">
        <v>7614</v>
      </c>
      <c r="EKU33" s="2375" t="s">
        <v>7614</v>
      </c>
      <c r="EKV33" s="2375" t="s">
        <v>7614</v>
      </c>
      <c r="EKW33" s="2375" t="s">
        <v>7614</v>
      </c>
      <c r="EKX33" s="2375" t="s">
        <v>7614</v>
      </c>
      <c r="EKY33" s="2375" t="s">
        <v>7614</v>
      </c>
      <c r="EKZ33" s="2375" t="s">
        <v>7614</v>
      </c>
      <c r="ELA33" s="2375" t="s">
        <v>7614</v>
      </c>
      <c r="ELB33" s="2375" t="s">
        <v>7614</v>
      </c>
      <c r="ELC33" s="2375" t="s">
        <v>7614</v>
      </c>
      <c r="ELD33" s="2375" t="s">
        <v>7614</v>
      </c>
      <c r="ELE33" s="2375" t="s">
        <v>7614</v>
      </c>
      <c r="ELF33" s="2375" t="s">
        <v>7614</v>
      </c>
      <c r="ELG33" s="2375" t="s">
        <v>7614</v>
      </c>
      <c r="ELH33" s="2375" t="s">
        <v>7614</v>
      </c>
      <c r="ELI33" s="2375" t="s">
        <v>7614</v>
      </c>
      <c r="ELJ33" s="2375" t="s">
        <v>7614</v>
      </c>
      <c r="ELK33" s="2375" t="s">
        <v>7614</v>
      </c>
      <c r="ELL33" s="2375" t="s">
        <v>7614</v>
      </c>
      <c r="ELM33" s="2375" t="s">
        <v>7614</v>
      </c>
      <c r="ELN33" s="2375" t="s">
        <v>7614</v>
      </c>
      <c r="ELO33" s="2375" t="s">
        <v>7614</v>
      </c>
      <c r="ELP33" s="2375" t="s">
        <v>7614</v>
      </c>
      <c r="ELQ33" s="2375" t="s">
        <v>7614</v>
      </c>
      <c r="ELR33" s="2375" t="s">
        <v>7614</v>
      </c>
      <c r="ELS33" s="2375" t="s">
        <v>7614</v>
      </c>
      <c r="ELT33" s="2375" t="s">
        <v>7614</v>
      </c>
      <c r="ELU33" s="2375" t="s">
        <v>7614</v>
      </c>
      <c r="ELV33" s="2375" t="s">
        <v>7614</v>
      </c>
      <c r="ELW33" s="2375" t="s">
        <v>7614</v>
      </c>
      <c r="ELX33" s="2375" t="s">
        <v>7614</v>
      </c>
      <c r="ELY33" s="2375" t="s">
        <v>7614</v>
      </c>
      <c r="ELZ33" s="2375" t="s">
        <v>7614</v>
      </c>
      <c r="EMA33" s="2375" t="s">
        <v>7614</v>
      </c>
      <c r="EMB33" s="2375" t="s">
        <v>7614</v>
      </c>
      <c r="EMC33" s="2375" t="s">
        <v>7614</v>
      </c>
      <c r="EMD33" s="2375" t="s">
        <v>7614</v>
      </c>
      <c r="EME33" s="2375" t="s">
        <v>7614</v>
      </c>
      <c r="EMF33" s="2375" t="s">
        <v>7614</v>
      </c>
      <c r="EMG33" s="2375" t="s">
        <v>7614</v>
      </c>
      <c r="EMH33" s="2375" t="s">
        <v>7614</v>
      </c>
      <c r="EMI33" s="2375" t="s">
        <v>7614</v>
      </c>
      <c r="EMJ33" s="2375" t="s">
        <v>7614</v>
      </c>
      <c r="EMK33" s="2375" t="s">
        <v>7614</v>
      </c>
      <c r="EML33" s="2375" t="s">
        <v>7614</v>
      </c>
      <c r="EMM33" s="2375" t="s">
        <v>7614</v>
      </c>
      <c r="EMN33" s="2375" t="s">
        <v>7614</v>
      </c>
      <c r="EMO33" s="2375" t="s">
        <v>7614</v>
      </c>
      <c r="EMP33" s="2375" t="s">
        <v>7614</v>
      </c>
      <c r="EMQ33" s="2375" t="s">
        <v>7614</v>
      </c>
      <c r="EMR33" s="2375" t="s">
        <v>7614</v>
      </c>
      <c r="EMS33" s="2375" t="s">
        <v>7614</v>
      </c>
      <c r="EMT33" s="2375" t="s">
        <v>7614</v>
      </c>
      <c r="EMU33" s="2375" t="s">
        <v>7614</v>
      </c>
      <c r="EMV33" s="2375" t="s">
        <v>7614</v>
      </c>
      <c r="EMW33" s="2375" t="s">
        <v>7614</v>
      </c>
      <c r="EMX33" s="2375" t="s">
        <v>7614</v>
      </c>
      <c r="EMY33" s="2375" t="s">
        <v>7614</v>
      </c>
      <c r="EMZ33" s="2375" t="s">
        <v>7614</v>
      </c>
      <c r="ENA33" s="2375" t="s">
        <v>7614</v>
      </c>
      <c r="ENB33" s="2375" t="s">
        <v>7614</v>
      </c>
      <c r="ENC33" s="2375" t="s">
        <v>7614</v>
      </c>
      <c r="END33" s="2375" t="s">
        <v>7614</v>
      </c>
      <c r="ENE33" s="2375" t="s">
        <v>7614</v>
      </c>
      <c r="ENF33" s="2375" t="s">
        <v>7614</v>
      </c>
      <c r="ENG33" s="2375" t="s">
        <v>7614</v>
      </c>
      <c r="ENH33" s="2375" t="s">
        <v>7614</v>
      </c>
      <c r="ENI33" s="2375" t="s">
        <v>7614</v>
      </c>
      <c r="ENJ33" s="2375" t="s">
        <v>7614</v>
      </c>
      <c r="ENK33" s="2375" t="s">
        <v>7614</v>
      </c>
      <c r="ENL33" s="2375" t="s">
        <v>7614</v>
      </c>
      <c r="ENM33" s="2375" t="s">
        <v>7614</v>
      </c>
      <c r="ENN33" s="2375" t="s">
        <v>7614</v>
      </c>
      <c r="ENO33" s="2375" t="s">
        <v>7614</v>
      </c>
      <c r="ENP33" s="2375" t="s">
        <v>7614</v>
      </c>
      <c r="ENQ33" s="2375" t="s">
        <v>7614</v>
      </c>
      <c r="ENR33" s="2375" t="s">
        <v>7614</v>
      </c>
      <c r="ENS33" s="2375" t="s">
        <v>7614</v>
      </c>
      <c r="ENT33" s="2375" t="s">
        <v>7614</v>
      </c>
      <c r="ENU33" s="2375" t="s">
        <v>7614</v>
      </c>
      <c r="ENV33" s="2375" t="s">
        <v>7614</v>
      </c>
      <c r="ENW33" s="2375" t="s">
        <v>7614</v>
      </c>
      <c r="ENX33" s="2375" t="s">
        <v>7614</v>
      </c>
      <c r="ENY33" s="2375" t="s">
        <v>7614</v>
      </c>
      <c r="ENZ33" s="2375" t="s">
        <v>7614</v>
      </c>
      <c r="EOA33" s="2375" t="s">
        <v>7614</v>
      </c>
      <c r="EOB33" s="2375" t="s">
        <v>7614</v>
      </c>
      <c r="EOC33" s="2375" t="s">
        <v>7614</v>
      </c>
      <c r="EOD33" s="2375" t="s">
        <v>7614</v>
      </c>
      <c r="EOE33" s="2375" t="s">
        <v>7614</v>
      </c>
      <c r="EOF33" s="2375" t="s">
        <v>7614</v>
      </c>
      <c r="EOG33" s="2375" t="s">
        <v>7614</v>
      </c>
      <c r="EOH33" s="2375" t="s">
        <v>7614</v>
      </c>
      <c r="EOI33" s="2375" t="s">
        <v>7614</v>
      </c>
      <c r="EOJ33" s="2375" t="s">
        <v>7614</v>
      </c>
      <c r="EOK33" s="2375" t="s">
        <v>7614</v>
      </c>
      <c r="EOL33" s="2375" t="s">
        <v>7614</v>
      </c>
      <c r="EOM33" s="2375" t="s">
        <v>7614</v>
      </c>
      <c r="EON33" s="2375" t="s">
        <v>7614</v>
      </c>
      <c r="EOO33" s="2375" t="s">
        <v>7614</v>
      </c>
      <c r="EOP33" s="2375" t="s">
        <v>7614</v>
      </c>
      <c r="EOQ33" s="2375" t="s">
        <v>7614</v>
      </c>
      <c r="EOR33" s="2375" t="s">
        <v>7614</v>
      </c>
      <c r="EOS33" s="2375" t="s">
        <v>7614</v>
      </c>
      <c r="EOT33" s="2375" t="s">
        <v>7614</v>
      </c>
      <c r="EOU33" s="2375" t="s">
        <v>7614</v>
      </c>
      <c r="EOV33" s="2375" t="s">
        <v>7614</v>
      </c>
      <c r="EOW33" s="2375" t="s">
        <v>7614</v>
      </c>
      <c r="EOX33" s="2375" t="s">
        <v>7614</v>
      </c>
      <c r="EOY33" s="2375" t="s">
        <v>7614</v>
      </c>
      <c r="EOZ33" s="2375" t="s">
        <v>7614</v>
      </c>
      <c r="EPA33" s="2375" t="s">
        <v>7614</v>
      </c>
      <c r="EPB33" s="2375" t="s">
        <v>7614</v>
      </c>
      <c r="EPC33" s="2375" t="s">
        <v>7614</v>
      </c>
      <c r="EPD33" s="2375" t="s">
        <v>7614</v>
      </c>
      <c r="EPE33" s="2375" t="s">
        <v>7614</v>
      </c>
      <c r="EPF33" s="2375" t="s">
        <v>7614</v>
      </c>
      <c r="EPG33" s="2375" t="s">
        <v>7614</v>
      </c>
      <c r="EPH33" s="2375" t="s">
        <v>7614</v>
      </c>
      <c r="EPI33" s="2375" t="s">
        <v>7614</v>
      </c>
      <c r="EPJ33" s="2375" t="s">
        <v>7614</v>
      </c>
      <c r="EPK33" s="2375" t="s">
        <v>7614</v>
      </c>
      <c r="EPL33" s="2375" t="s">
        <v>7614</v>
      </c>
      <c r="EPM33" s="2375" t="s">
        <v>7614</v>
      </c>
      <c r="EPN33" s="2375" t="s">
        <v>7614</v>
      </c>
      <c r="EPO33" s="2375" t="s">
        <v>7614</v>
      </c>
      <c r="EPP33" s="2375" t="s">
        <v>7614</v>
      </c>
      <c r="EPQ33" s="2375" t="s">
        <v>7614</v>
      </c>
      <c r="EPR33" s="2375" t="s">
        <v>7614</v>
      </c>
      <c r="EPS33" s="2375" t="s">
        <v>7614</v>
      </c>
      <c r="EPT33" s="2375" t="s">
        <v>7614</v>
      </c>
      <c r="EPU33" s="2375" t="s">
        <v>7614</v>
      </c>
      <c r="EPV33" s="2375" t="s">
        <v>7614</v>
      </c>
      <c r="EPW33" s="2375" t="s">
        <v>7614</v>
      </c>
      <c r="EPX33" s="2375" t="s">
        <v>7614</v>
      </c>
      <c r="EPY33" s="2375" t="s">
        <v>7614</v>
      </c>
      <c r="EPZ33" s="2375" t="s">
        <v>7614</v>
      </c>
      <c r="EQA33" s="2375" t="s">
        <v>7614</v>
      </c>
      <c r="EQB33" s="2375" t="s">
        <v>7614</v>
      </c>
      <c r="EQC33" s="2375" t="s">
        <v>7614</v>
      </c>
      <c r="EQD33" s="2375" t="s">
        <v>7614</v>
      </c>
      <c r="EQE33" s="2375" t="s">
        <v>7614</v>
      </c>
      <c r="EQF33" s="2375" t="s">
        <v>7614</v>
      </c>
      <c r="EQG33" s="2375" t="s">
        <v>7614</v>
      </c>
      <c r="EQH33" s="2375" t="s">
        <v>7614</v>
      </c>
      <c r="EQI33" s="2375" t="s">
        <v>7614</v>
      </c>
      <c r="EQJ33" s="2375" t="s">
        <v>7614</v>
      </c>
      <c r="EQK33" s="2375" t="s">
        <v>7614</v>
      </c>
      <c r="EQL33" s="2375" t="s">
        <v>7614</v>
      </c>
      <c r="EQM33" s="2375" t="s">
        <v>7614</v>
      </c>
      <c r="EQN33" s="2375" t="s">
        <v>7614</v>
      </c>
      <c r="EQO33" s="2375" t="s">
        <v>7614</v>
      </c>
      <c r="EQP33" s="2375" t="s">
        <v>7614</v>
      </c>
      <c r="EQQ33" s="2375" t="s">
        <v>7614</v>
      </c>
      <c r="EQR33" s="2375" t="s">
        <v>7614</v>
      </c>
      <c r="EQS33" s="2375" t="s">
        <v>7614</v>
      </c>
      <c r="EQT33" s="2375" t="s">
        <v>7614</v>
      </c>
      <c r="EQU33" s="2375" t="s">
        <v>7614</v>
      </c>
      <c r="EQV33" s="2375" t="s">
        <v>7614</v>
      </c>
      <c r="EQW33" s="2375" t="s">
        <v>7614</v>
      </c>
      <c r="EQX33" s="2375" t="s">
        <v>7614</v>
      </c>
      <c r="EQY33" s="2375" t="s">
        <v>7614</v>
      </c>
      <c r="EQZ33" s="2375" t="s">
        <v>7614</v>
      </c>
      <c r="ERA33" s="2375" t="s">
        <v>7614</v>
      </c>
      <c r="ERB33" s="2375" t="s">
        <v>7614</v>
      </c>
      <c r="ERC33" s="2375" t="s">
        <v>7614</v>
      </c>
      <c r="ERD33" s="2375" t="s">
        <v>7614</v>
      </c>
      <c r="ERE33" s="2375" t="s">
        <v>7614</v>
      </c>
      <c r="ERF33" s="2375" t="s">
        <v>7614</v>
      </c>
      <c r="ERG33" s="2375" t="s">
        <v>7614</v>
      </c>
      <c r="ERH33" s="2375" t="s">
        <v>7614</v>
      </c>
      <c r="ERI33" s="2375" t="s">
        <v>7614</v>
      </c>
      <c r="ERJ33" s="2375" t="s">
        <v>7614</v>
      </c>
      <c r="ERK33" s="2375" t="s">
        <v>7614</v>
      </c>
      <c r="ERL33" s="2375" t="s">
        <v>7614</v>
      </c>
      <c r="ERM33" s="2375" t="s">
        <v>7614</v>
      </c>
      <c r="ERN33" s="2375" t="s">
        <v>7614</v>
      </c>
      <c r="ERO33" s="2375" t="s">
        <v>7614</v>
      </c>
      <c r="ERP33" s="2375" t="s">
        <v>7614</v>
      </c>
      <c r="ERQ33" s="2375" t="s">
        <v>7614</v>
      </c>
      <c r="ERR33" s="2375" t="s">
        <v>7614</v>
      </c>
      <c r="ERS33" s="2375" t="s">
        <v>7614</v>
      </c>
      <c r="ERT33" s="2375" t="s">
        <v>7614</v>
      </c>
      <c r="ERU33" s="2375" t="s">
        <v>7614</v>
      </c>
      <c r="ERV33" s="2375" t="s">
        <v>7614</v>
      </c>
      <c r="ERW33" s="2375" t="s">
        <v>7614</v>
      </c>
      <c r="ERX33" s="2375" t="s">
        <v>7614</v>
      </c>
      <c r="ERY33" s="2375" t="s">
        <v>7614</v>
      </c>
      <c r="ERZ33" s="2375" t="s">
        <v>7614</v>
      </c>
      <c r="ESA33" s="2375" t="s">
        <v>7614</v>
      </c>
      <c r="ESB33" s="2375" t="s">
        <v>7614</v>
      </c>
      <c r="ESC33" s="2375" t="s">
        <v>7614</v>
      </c>
      <c r="ESD33" s="2375" t="s">
        <v>7614</v>
      </c>
      <c r="ESE33" s="2375" t="s">
        <v>7614</v>
      </c>
      <c r="ESF33" s="2375" t="s">
        <v>7614</v>
      </c>
      <c r="ESG33" s="2375" t="s">
        <v>7614</v>
      </c>
      <c r="ESH33" s="2375" t="s">
        <v>7614</v>
      </c>
      <c r="ESI33" s="2375" t="s">
        <v>7614</v>
      </c>
      <c r="ESJ33" s="2375" t="s">
        <v>7614</v>
      </c>
      <c r="ESK33" s="2375" t="s">
        <v>7614</v>
      </c>
      <c r="ESL33" s="2375" t="s">
        <v>7614</v>
      </c>
      <c r="ESM33" s="2375" t="s">
        <v>7614</v>
      </c>
      <c r="ESN33" s="2375" t="s">
        <v>7614</v>
      </c>
      <c r="ESO33" s="2375" t="s">
        <v>7614</v>
      </c>
      <c r="ESP33" s="2375" t="s">
        <v>7614</v>
      </c>
      <c r="ESQ33" s="2375" t="s">
        <v>7614</v>
      </c>
      <c r="ESR33" s="2375" t="s">
        <v>7614</v>
      </c>
      <c r="ESS33" s="2375" t="s">
        <v>7614</v>
      </c>
      <c r="EST33" s="2375" t="s">
        <v>7614</v>
      </c>
      <c r="ESU33" s="2375" t="s">
        <v>7614</v>
      </c>
      <c r="ESV33" s="2375" t="s">
        <v>7614</v>
      </c>
      <c r="ESW33" s="2375" t="s">
        <v>7614</v>
      </c>
      <c r="ESX33" s="2375" t="s">
        <v>7614</v>
      </c>
      <c r="ESY33" s="2375" t="s">
        <v>7614</v>
      </c>
      <c r="ESZ33" s="2375" t="s">
        <v>7614</v>
      </c>
      <c r="ETA33" s="2375" t="s">
        <v>7614</v>
      </c>
      <c r="ETB33" s="2375" t="s">
        <v>7614</v>
      </c>
      <c r="ETC33" s="2375" t="s">
        <v>7614</v>
      </c>
      <c r="ETD33" s="2375" t="s">
        <v>7614</v>
      </c>
      <c r="ETE33" s="2375" t="s">
        <v>7614</v>
      </c>
      <c r="ETF33" s="2375" t="s">
        <v>7614</v>
      </c>
      <c r="ETG33" s="2375" t="s">
        <v>7614</v>
      </c>
      <c r="ETH33" s="2375" t="s">
        <v>7614</v>
      </c>
      <c r="ETI33" s="2375" t="s">
        <v>7614</v>
      </c>
      <c r="ETJ33" s="2375" t="s">
        <v>7614</v>
      </c>
      <c r="ETK33" s="2375" t="s">
        <v>7614</v>
      </c>
      <c r="ETL33" s="2375" t="s">
        <v>7614</v>
      </c>
      <c r="ETM33" s="2375" t="s">
        <v>7614</v>
      </c>
      <c r="ETN33" s="2375" t="s">
        <v>7614</v>
      </c>
      <c r="ETO33" s="2375" t="s">
        <v>7614</v>
      </c>
      <c r="ETP33" s="2375" t="s">
        <v>7614</v>
      </c>
      <c r="ETQ33" s="2375" t="s">
        <v>7614</v>
      </c>
      <c r="ETR33" s="2375" t="s">
        <v>7614</v>
      </c>
      <c r="ETS33" s="2375" t="s">
        <v>7614</v>
      </c>
      <c r="ETT33" s="2375" t="s">
        <v>7614</v>
      </c>
      <c r="ETU33" s="2375" t="s">
        <v>7614</v>
      </c>
      <c r="ETV33" s="2375" t="s">
        <v>7614</v>
      </c>
      <c r="ETW33" s="2375" t="s">
        <v>7614</v>
      </c>
      <c r="ETX33" s="2375" t="s">
        <v>7614</v>
      </c>
      <c r="ETY33" s="2375" t="s">
        <v>7614</v>
      </c>
      <c r="ETZ33" s="2375" t="s">
        <v>7614</v>
      </c>
      <c r="EUA33" s="2375" t="s">
        <v>7614</v>
      </c>
      <c r="EUB33" s="2375" t="s">
        <v>7614</v>
      </c>
      <c r="EUC33" s="2375" t="s">
        <v>7614</v>
      </c>
      <c r="EUD33" s="2375" t="s">
        <v>7614</v>
      </c>
      <c r="EUE33" s="2375" t="s">
        <v>7614</v>
      </c>
      <c r="EUF33" s="2375" t="s">
        <v>7614</v>
      </c>
      <c r="EUG33" s="2375" t="s">
        <v>7614</v>
      </c>
      <c r="EUH33" s="2375" t="s">
        <v>7614</v>
      </c>
      <c r="EUI33" s="2375" t="s">
        <v>7614</v>
      </c>
      <c r="EUJ33" s="2375" t="s">
        <v>7614</v>
      </c>
      <c r="EUK33" s="2375" t="s">
        <v>7614</v>
      </c>
      <c r="EUL33" s="2375" t="s">
        <v>7614</v>
      </c>
      <c r="EUM33" s="2375" t="s">
        <v>7614</v>
      </c>
      <c r="EUN33" s="2375" t="s">
        <v>7614</v>
      </c>
      <c r="EUO33" s="2375" t="s">
        <v>7614</v>
      </c>
      <c r="EUP33" s="2375" t="s">
        <v>7614</v>
      </c>
      <c r="EUQ33" s="2375" t="s">
        <v>7614</v>
      </c>
      <c r="EUR33" s="2375" t="s">
        <v>7614</v>
      </c>
      <c r="EUS33" s="2375" t="s">
        <v>7614</v>
      </c>
      <c r="EUT33" s="2375" t="s">
        <v>7614</v>
      </c>
      <c r="EUU33" s="2375" t="s">
        <v>7614</v>
      </c>
      <c r="EUV33" s="2375" t="s">
        <v>7614</v>
      </c>
      <c r="EUW33" s="2375" t="s">
        <v>7614</v>
      </c>
      <c r="EUX33" s="2375" t="s">
        <v>7614</v>
      </c>
      <c r="EUY33" s="2375" t="s">
        <v>7614</v>
      </c>
      <c r="EUZ33" s="2375" t="s">
        <v>7614</v>
      </c>
      <c r="EVA33" s="2375" t="s">
        <v>7614</v>
      </c>
      <c r="EVB33" s="2375" t="s">
        <v>7614</v>
      </c>
      <c r="EVC33" s="2375" t="s">
        <v>7614</v>
      </c>
      <c r="EVD33" s="2375" t="s">
        <v>7614</v>
      </c>
      <c r="EVE33" s="2375" t="s">
        <v>7614</v>
      </c>
      <c r="EVF33" s="2375" t="s">
        <v>7614</v>
      </c>
      <c r="EVG33" s="2375" t="s">
        <v>7614</v>
      </c>
      <c r="EVH33" s="2375" t="s">
        <v>7614</v>
      </c>
      <c r="EVI33" s="2375" t="s">
        <v>7614</v>
      </c>
      <c r="EVJ33" s="2375" t="s">
        <v>7614</v>
      </c>
      <c r="EVK33" s="2375" t="s">
        <v>7614</v>
      </c>
      <c r="EVL33" s="2375" t="s">
        <v>7614</v>
      </c>
      <c r="EVM33" s="2375" t="s">
        <v>7614</v>
      </c>
      <c r="EVN33" s="2375" t="s">
        <v>7614</v>
      </c>
      <c r="EVO33" s="2375" t="s">
        <v>7614</v>
      </c>
      <c r="EVP33" s="2375" t="s">
        <v>7614</v>
      </c>
      <c r="EVQ33" s="2375" t="s">
        <v>7614</v>
      </c>
      <c r="EVR33" s="2375" t="s">
        <v>7614</v>
      </c>
      <c r="EVS33" s="2375" t="s">
        <v>7614</v>
      </c>
      <c r="EVT33" s="2375" t="s">
        <v>7614</v>
      </c>
      <c r="EVU33" s="2375" t="s">
        <v>7614</v>
      </c>
      <c r="EVV33" s="2375" t="s">
        <v>7614</v>
      </c>
      <c r="EVW33" s="2375" t="s">
        <v>7614</v>
      </c>
      <c r="EVX33" s="2375" t="s">
        <v>7614</v>
      </c>
      <c r="EVY33" s="2375" t="s">
        <v>7614</v>
      </c>
      <c r="EVZ33" s="2375" t="s">
        <v>7614</v>
      </c>
      <c r="EWA33" s="2375" t="s">
        <v>7614</v>
      </c>
      <c r="EWB33" s="2375" t="s">
        <v>7614</v>
      </c>
      <c r="EWC33" s="2375" t="s">
        <v>7614</v>
      </c>
      <c r="EWD33" s="2375" t="s">
        <v>7614</v>
      </c>
      <c r="EWE33" s="2375" t="s">
        <v>7614</v>
      </c>
      <c r="EWF33" s="2375" t="s">
        <v>7614</v>
      </c>
      <c r="EWG33" s="2375" t="s">
        <v>7614</v>
      </c>
      <c r="EWH33" s="2375" t="s">
        <v>7614</v>
      </c>
      <c r="EWI33" s="2375" t="s">
        <v>7614</v>
      </c>
      <c r="EWJ33" s="2375" t="s">
        <v>7614</v>
      </c>
      <c r="EWK33" s="2375" t="s">
        <v>7614</v>
      </c>
      <c r="EWL33" s="2375" t="s">
        <v>7614</v>
      </c>
      <c r="EWM33" s="2375" t="s">
        <v>7614</v>
      </c>
      <c r="EWN33" s="2375" t="s">
        <v>7614</v>
      </c>
      <c r="EWO33" s="2375" t="s">
        <v>7614</v>
      </c>
      <c r="EWP33" s="2375" t="s">
        <v>7614</v>
      </c>
      <c r="EWQ33" s="2375" t="s">
        <v>7614</v>
      </c>
      <c r="EWR33" s="2375" t="s">
        <v>7614</v>
      </c>
      <c r="EWS33" s="2375" t="s">
        <v>7614</v>
      </c>
      <c r="EWT33" s="2375" t="s">
        <v>7614</v>
      </c>
      <c r="EWU33" s="2375" t="s">
        <v>7614</v>
      </c>
      <c r="EWV33" s="2375" t="s">
        <v>7614</v>
      </c>
      <c r="EWW33" s="2375" t="s">
        <v>7614</v>
      </c>
      <c r="EWX33" s="2375" t="s">
        <v>7614</v>
      </c>
      <c r="EWY33" s="2375" t="s">
        <v>7614</v>
      </c>
      <c r="EWZ33" s="2375" t="s">
        <v>7614</v>
      </c>
      <c r="EXA33" s="2375" t="s">
        <v>7614</v>
      </c>
      <c r="EXB33" s="2375" t="s">
        <v>7614</v>
      </c>
      <c r="EXC33" s="2375" t="s">
        <v>7614</v>
      </c>
      <c r="EXD33" s="2375" t="s">
        <v>7614</v>
      </c>
      <c r="EXE33" s="2375" t="s">
        <v>7614</v>
      </c>
      <c r="EXF33" s="2375" t="s">
        <v>7614</v>
      </c>
      <c r="EXG33" s="2375" t="s">
        <v>7614</v>
      </c>
      <c r="EXH33" s="2375" t="s">
        <v>7614</v>
      </c>
      <c r="EXI33" s="2375" t="s">
        <v>7614</v>
      </c>
      <c r="EXJ33" s="2375" t="s">
        <v>7614</v>
      </c>
      <c r="EXK33" s="2375" t="s">
        <v>7614</v>
      </c>
      <c r="EXL33" s="2375" t="s">
        <v>7614</v>
      </c>
      <c r="EXM33" s="2375" t="s">
        <v>7614</v>
      </c>
      <c r="EXN33" s="2375" t="s">
        <v>7614</v>
      </c>
      <c r="EXO33" s="2375" t="s">
        <v>7614</v>
      </c>
      <c r="EXP33" s="2375" t="s">
        <v>7614</v>
      </c>
      <c r="EXQ33" s="2375" t="s">
        <v>7614</v>
      </c>
      <c r="EXR33" s="2375" t="s">
        <v>7614</v>
      </c>
      <c r="EXS33" s="2375" t="s">
        <v>7614</v>
      </c>
      <c r="EXT33" s="2375" t="s">
        <v>7614</v>
      </c>
      <c r="EXU33" s="2375" t="s">
        <v>7614</v>
      </c>
      <c r="EXV33" s="2375" t="s">
        <v>7614</v>
      </c>
      <c r="EXW33" s="2375" t="s">
        <v>7614</v>
      </c>
      <c r="EXX33" s="2375" t="s">
        <v>7614</v>
      </c>
      <c r="EXY33" s="2375" t="s">
        <v>7614</v>
      </c>
      <c r="EXZ33" s="2375" t="s">
        <v>7614</v>
      </c>
      <c r="EYA33" s="2375" t="s">
        <v>7614</v>
      </c>
      <c r="EYB33" s="2375" t="s">
        <v>7614</v>
      </c>
      <c r="EYC33" s="2375" t="s">
        <v>7614</v>
      </c>
      <c r="EYD33" s="2375" t="s">
        <v>7614</v>
      </c>
      <c r="EYE33" s="2375" t="s">
        <v>7614</v>
      </c>
      <c r="EYF33" s="2375" t="s">
        <v>7614</v>
      </c>
      <c r="EYG33" s="2375" t="s">
        <v>7614</v>
      </c>
      <c r="EYH33" s="2375" t="s">
        <v>7614</v>
      </c>
      <c r="EYI33" s="2375" t="s">
        <v>7614</v>
      </c>
      <c r="EYJ33" s="2375" t="s">
        <v>7614</v>
      </c>
      <c r="EYK33" s="2375" t="s">
        <v>7614</v>
      </c>
      <c r="EYL33" s="2375" t="s">
        <v>7614</v>
      </c>
      <c r="EYM33" s="2375" t="s">
        <v>7614</v>
      </c>
      <c r="EYN33" s="2375" t="s">
        <v>7614</v>
      </c>
      <c r="EYO33" s="2375" t="s">
        <v>7614</v>
      </c>
      <c r="EYP33" s="2375" t="s">
        <v>7614</v>
      </c>
      <c r="EYQ33" s="2375" t="s">
        <v>7614</v>
      </c>
      <c r="EYR33" s="2375" t="s">
        <v>7614</v>
      </c>
      <c r="EYS33" s="2375" t="s">
        <v>7614</v>
      </c>
      <c r="EYT33" s="2375" t="s">
        <v>7614</v>
      </c>
      <c r="EYU33" s="2375" t="s">
        <v>7614</v>
      </c>
      <c r="EYV33" s="2375" t="s">
        <v>7614</v>
      </c>
      <c r="EYW33" s="2375" t="s">
        <v>7614</v>
      </c>
      <c r="EYX33" s="2375" t="s">
        <v>7614</v>
      </c>
      <c r="EYY33" s="2375" t="s">
        <v>7614</v>
      </c>
      <c r="EYZ33" s="2375" t="s">
        <v>7614</v>
      </c>
      <c r="EZA33" s="2375" t="s">
        <v>7614</v>
      </c>
      <c r="EZB33" s="2375" t="s">
        <v>7614</v>
      </c>
      <c r="EZC33" s="2375" t="s">
        <v>7614</v>
      </c>
      <c r="EZD33" s="2375" t="s">
        <v>7614</v>
      </c>
      <c r="EZE33" s="2375" t="s">
        <v>7614</v>
      </c>
      <c r="EZF33" s="2375" t="s">
        <v>7614</v>
      </c>
      <c r="EZG33" s="2375" t="s">
        <v>7614</v>
      </c>
      <c r="EZH33" s="2375" t="s">
        <v>7614</v>
      </c>
      <c r="EZI33" s="2375" t="s">
        <v>7614</v>
      </c>
      <c r="EZJ33" s="2375" t="s">
        <v>7614</v>
      </c>
      <c r="EZK33" s="2375" t="s">
        <v>7614</v>
      </c>
      <c r="EZL33" s="2375" t="s">
        <v>7614</v>
      </c>
      <c r="EZM33" s="2375" t="s">
        <v>7614</v>
      </c>
      <c r="EZN33" s="2375" t="s">
        <v>7614</v>
      </c>
      <c r="EZO33" s="2375" t="s">
        <v>7614</v>
      </c>
      <c r="EZP33" s="2375" t="s">
        <v>7614</v>
      </c>
      <c r="EZQ33" s="2375" t="s">
        <v>7614</v>
      </c>
      <c r="EZR33" s="2375" t="s">
        <v>7614</v>
      </c>
      <c r="EZS33" s="2375" t="s">
        <v>7614</v>
      </c>
      <c r="EZT33" s="2375" t="s">
        <v>7614</v>
      </c>
      <c r="EZU33" s="2375" t="s">
        <v>7614</v>
      </c>
      <c r="EZV33" s="2375" t="s">
        <v>7614</v>
      </c>
      <c r="EZW33" s="2375" t="s">
        <v>7614</v>
      </c>
      <c r="EZX33" s="2375" t="s">
        <v>7614</v>
      </c>
      <c r="EZY33" s="2375" t="s">
        <v>7614</v>
      </c>
      <c r="EZZ33" s="2375" t="s">
        <v>7614</v>
      </c>
      <c r="FAA33" s="2375" t="s">
        <v>7614</v>
      </c>
      <c r="FAB33" s="2375" t="s">
        <v>7614</v>
      </c>
      <c r="FAC33" s="2375" t="s">
        <v>7614</v>
      </c>
      <c r="FAD33" s="2375" t="s">
        <v>7614</v>
      </c>
      <c r="FAE33" s="2375" t="s">
        <v>7614</v>
      </c>
      <c r="FAF33" s="2375" t="s">
        <v>7614</v>
      </c>
      <c r="FAG33" s="2375" t="s">
        <v>7614</v>
      </c>
      <c r="FAH33" s="2375" t="s">
        <v>7614</v>
      </c>
      <c r="FAI33" s="2375" t="s">
        <v>7614</v>
      </c>
      <c r="FAJ33" s="2375" t="s">
        <v>7614</v>
      </c>
      <c r="FAK33" s="2375" t="s">
        <v>7614</v>
      </c>
      <c r="FAL33" s="2375" t="s">
        <v>7614</v>
      </c>
      <c r="FAM33" s="2375" t="s">
        <v>7614</v>
      </c>
      <c r="FAN33" s="2375" t="s">
        <v>7614</v>
      </c>
      <c r="FAO33" s="2375" t="s">
        <v>7614</v>
      </c>
      <c r="FAP33" s="2375" t="s">
        <v>7614</v>
      </c>
      <c r="FAQ33" s="2375" t="s">
        <v>7614</v>
      </c>
      <c r="FAR33" s="2375" t="s">
        <v>7614</v>
      </c>
      <c r="FAS33" s="2375" t="s">
        <v>7614</v>
      </c>
      <c r="FAT33" s="2375" t="s">
        <v>7614</v>
      </c>
      <c r="FAU33" s="2375" t="s">
        <v>7614</v>
      </c>
      <c r="FAV33" s="2375" t="s">
        <v>7614</v>
      </c>
      <c r="FAW33" s="2375" t="s">
        <v>7614</v>
      </c>
      <c r="FAX33" s="2375" t="s">
        <v>7614</v>
      </c>
      <c r="FAY33" s="2375" t="s">
        <v>7614</v>
      </c>
      <c r="FAZ33" s="2375" t="s">
        <v>7614</v>
      </c>
      <c r="FBA33" s="2375" t="s">
        <v>7614</v>
      </c>
      <c r="FBB33" s="2375" t="s">
        <v>7614</v>
      </c>
      <c r="FBC33" s="2375" t="s">
        <v>7614</v>
      </c>
      <c r="FBD33" s="2375" t="s">
        <v>7614</v>
      </c>
      <c r="FBE33" s="2375" t="s">
        <v>7614</v>
      </c>
      <c r="FBF33" s="2375" t="s">
        <v>7614</v>
      </c>
      <c r="FBG33" s="2375" t="s">
        <v>7614</v>
      </c>
      <c r="FBH33" s="2375" t="s">
        <v>7614</v>
      </c>
      <c r="FBI33" s="2375" t="s">
        <v>7614</v>
      </c>
      <c r="FBJ33" s="2375" t="s">
        <v>7614</v>
      </c>
      <c r="FBK33" s="2375" t="s">
        <v>7614</v>
      </c>
      <c r="FBL33" s="2375" t="s">
        <v>7614</v>
      </c>
      <c r="FBM33" s="2375" t="s">
        <v>7614</v>
      </c>
      <c r="FBN33" s="2375" t="s">
        <v>7614</v>
      </c>
      <c r="FBO33" s="2375" t="s">
        <v>7614</v>
      </c>
      <c r="FBP33" s="2375" t="s">
        <v>7614</v>
      </c>
      <c r="FBQ33" s="2375" t="s">
        <v>7614</v>
      </c>
      <c r="FBR33" s="2375" t="s">
        <v>7614</v>
      </c>
      <c r="FBS33" s="2375" t="s">
        <v>7614</v>
      </c>
      <c r="FBT33" s="2375" t="s">
        <v>7614</v>
      </c>
      <c r="FBU33" s="2375" t="s">
        <v>7614</v>
      </c>
      <c r="FBV33" s="2375" t="s">
        <v>7614</v>
      </c>
      <c r="FBW33" s="2375" t="s">
        <v>7614</v>
      </c>
      <c r="FBX33" s="2375" t="s">
        <v>7614</v>
      </c>
      <c r="FBY33" s="2375" t="s">
        <v>7614</v>
      </c>
      <c r="FBZ33" s="2375" t="s">
        <v>7614</v>
      </c>
      <c r="FCA33" s="2375" t="s">
        <v>7614</v>
      </c>
      <c r="FCB33" s="2375" t="s">
        <v>7614</v>
      </c>
      <c r="FCC33" s="2375" t="s">
        <v>7614</v>
      </c>
      <c r="FCD33" s="2375" t="s">
        <v>7614</v>
      </c>
      <c r="FCE33" s="2375" t="s">
        <v>7614</v>
      </c>
      <c r="FCF33" s="2375" t="s">
        <v>7614</v>
      </c>
      <c r="FCG33" s="2375" t="s">
        <v>7614</v>
      </c>
      <c r="FCH33" s="2375" t="s">
        <v>7614</v>
      </c>
      <c r="FCI33" s="2375" t="s">
        <v>7614</v>
      </c>
      <c r="FCJ33" s="2375" t="s">
        <v>7614</v>
      </c>
      <c r="FCK33" s="2375" t="s">
        <v>7614</v>
      </c>
      <c r="FCL33" s="2375" t="s">
        <v>7614</v>
      </c>
      <c r="FCM33" s="2375" t="s">
        <v>7614</v>
      </c>
      <c r="FCN33" s="2375" t="s">
        <v>7614</v>
      </c>
      <c r="FCO33" s="2375" t="s">
        <v>7614</v>
      </c>
      <c r="FCP33" s="2375" t="s">
        <v>7614</v>
      </c>
      <c r="FCQ33" s="2375" t="s">
        <v>7614</v>
      </c>
      <c r="FCR33" s="2375" t="s">
        <v>7614</v>
      </c>
      <c r="FCS33" s="2375" t="s">
        <v>7614</v>
      </c>
      <c r="FCT33" s="2375" t="s">
        <v>7614</v>
      </c>
      <c r="FCU33" s="2375" t="s">
        <v>7614</v>
      </c>
      <c r="FCV33" s="2375" t="s">
        <v>7614</v>
      </c>
      <c r="FCW33" s="2375" t="s">
        <v>7614</v>
      </c>
      <c r="FCX33" s="2375" t="s">
        <v>7614</v>
      </c>
      <c r="FCY33" s="2375" t="s">
        <v>7614</v>
      </c>
      <c r="FCZ33" s="2375" t="s">
        <v>7614</v>
      </c>
      <c r="FDA33" s="2375" t="s">
        <v>7614</v>
      </c>
      <c r="FDB33" s="2375" t="s">
        <v>7614</v>
      </c>
      <c r="FDC33" s="2375" t="s">
        <v>7614</v>
      </c>
      <c r="FDD33" s="2375" t="s">
        <v>7614</v>
      </c>
      <c r="FDE33" s="2375" t="s">
        <v>7614</v>
      </c>
      <c r="FDF33" s="2375" t="s">
        <v>7614</v>
      </c>
      <c r="FDG33" s="2375" t="s">
        <v>7614</v>
      </c>
      <c r="FDH33" s="2375" t="s">
        <v>7614</v>
      </c>
      <c r="FDI33" s="2375" t="s">
        <v>7614</v>
      </c>
      <c r="FDJ33" s="2375" t="s">
        <v>7614</v>
      </c>
      <c r="FDK33" s="2375" t="s">
        <v>7614</v>
      </c>
      <c r="FDL33" s="2375" t="s">
        <v>7614</v>
      </c>
      <c r="FDM33" s="2375" t="s">
        <v>7614</v>
      </c>
      <c r="FDN33" s="2375" t="s">
        <v>7614</v>
      </c>
      <c r="FDO33" s="2375" t="s">
        <v>7614</v>
      </c>
      <c r="FDP33" s="2375" t="s">
        <v>7614</v>
      </c>
      <c r="FDQ33" s="2375" t="s">
        <v>7614</v>
      </c>
      <c r="FDR33" s="2375" t="s">
        <v>7614</v>
      </c>
      <c r="FDS33" s="2375" t="s">
        <v>7614</v>
      </c>
      <c r="FDT33" s="2375" t="s">
        <v>7614</v>
      </c>
      <c r="FDU33" s="2375" t="s">
        <v>7614</v>
      </c>
      <c r="FDV33" s="2375" t="s">
        <v>7614</v>
      </c>
      <c r="FDW33" s="2375" t="s">
        <v>7614</v>
      </c>
      <c r="FDX33" s="2375" t="s">
        <v>7614</v>
      </c>
      <c r="FDY33" s="2375" t="s">
        <v>7614</v>
      </c>
      <c r="FDZ33" s="2375" t="s">
        <v>7614</v>
      </c>
      <c r="FEA33" s="2375" t="s">
        <v>7614</v>
      </c>
      <c r="FEB33" s="2375" t="s">
        <v>7614</v>
      </c>
      <c r="FEC33" s="2375" t="s">
        <v>7614</v>
      </c>
      <c r="FED33" s="2375" t="s">
        <v>7614</v>
      </c>
      <c r="FEE33" s="2375" t="s">
        <v>7614</v>
      </c>
      <c r="FEF33" s="2375" t="s">
        <v>7614</v>
      </c>
      <c r="FEG33" s="2375" t="s">
        <v>7614</v>
      </c>
      <c r="FEH33" s="2375" t="s">
        <v>7614</v>
      </c>
      <c r="FEI33" s="2375" t="s">
        <v>7614</v>
      </c>
      <c r="FEJ33" s="2375" t="s">
        <v>7614</v>
      </c>
      <c r="FEK33" s="2375" t="s">
        <v>7614</v>
      </c>
      <c r="FEL33" s="2375" t="s">
        <v>7614</v>
      </c>
      <c r="FEM33" s="2375" t="s">
        <v>7614</v>
      </c>
      <c r="FEN33" s="2375" t="s">
        <v>7614</v>
      </c>
      <c r="FEO33" s="2375" t="s">
        <v>7614</v>
      </c>
      <c r="FEP33" s="2375" t="s">
        <v>7614</v>
      </c>
      <c r="FEQ33" s="2375" t="s">
        <v>7614</v>
      </c>
      <c r="FER33" s="2375" t="s">
        <v>7614</v>
      </c>
      <c r="FES33" s="2375" t="s">
        <v>7614</v>
      </c>
      <c r="FET33" s="2375" t="s">
        <v>7614</v>
      </c>
      <c r="FEU33" s="2375" t="s">
        <v>7614</v>
      </c>
      <c r="FEV33" s="2375" t="s">
        <v>7614</v>
      </c>
      <c r="FEW33" s="2375" t="s">
        <v>7614</v>
      </c>
      <c r="FEX33" s="2375" t="s">
        <v>7614</v>
      </c>
      <c r="FEY33" s="2375" t="s">
        <v>7614</v>
      </c>
      <c r="FEZ33" s="2375" t="s">
        <v>7614</v>
      </c>
      <c r="FFA33" s="2375" t="s">
        <v>7614</v>
      </c>
      <c r="FFB33" s="2375" t="s">
        <v>7614</v>
      </c>
      <c r="FFC33" s="2375" t="s">
        <v>7614</v>
      </c>
      <c r="FFD33" s="2375" t="s">
        <v>7614</v>
      </c>
      <c r="FFE33" s="2375" t="s">
        <v>7614</v>
      </c>
      <c r="FFF33" s="2375" t="s">
        <v>7614</v>
      </c>
      <c r="FFG33" s="2375" t="s">
        <v>7614</v>
      </c>
      <c r="FFH33" s="2375" t="s">
        <v>7614</v>
      </c>
      <c r="FFI33" s="2375" t="s">
        <v>7614</v>
      </c>
      <c r="FFJ33" s="2375" t="s">
        <v>7614</v>
      </c>
      <c r="FFK33" s="2375" t="s">
        <v>7614</v>
      </c>
      <c r="FFL33" s="2375" t="s">
        <v>7614</v>
      </c>
      <c r="FFM33" s="2375" t="s">
        <v>7614</v>
      </c>
      <c r="FFN33" s="2375" t="s">
        <v>7614</v>
      </c>
      <c r="FFO33" s="2375" t="s">
        <v>7614</v>
      </c>
      <c r="FFP33" s="2375" t="s">
        <v>7614</v>
      </c>
      <c r="FFQ33" s="2375" t="s">
        <v>7614</v>
      </c>
      <c r="FFR33" s="2375" t="s">
        <v>7614</v>
      </c>
      <c r="FFS33" s="2375" t="s">
        <v>7614</v>
      </c>
      <c r="FFT33" s="2375" t="s">
        <v>7614</v>
      </c>
      <c r="FFU33" s="2375" t="s">
        <v>7614</v>
      </c>
      <c r="FFV33" s="2375" t="s">
        <v>7614</v>
      </c>
      <c r="FFW33" s="2375" t="s">
        <v>7614</v>
      </c>
      <c r="FFX33" s="2375" t="s">
        <v>7614</v>
      </c>
      <c r="FFY33" s="2375" t="s">
        <v>7614</v>
      </c>
      <c r="FFZ33" s="2375" t="s">
        <v>7614</v>
      </c>
      <c r="FGA33" s="2375" t="s">
        <v>7614</v>
      </c>
      <c r="FGB33" s="2375" t="s">
        <v>7614</v>
      </c>
      <c r="FGC33" s="2375" t="s">
        <v>7614</v>
      </c>
      <c r="FGD33" s="2375" t="s">
        <v>7614</v>
      </c>
      <c r="FGE33" s="2375" t="s">
        <v>7614</v>
      </c>
      <c r="FGF33" s="2375" t="s">
        <v>7614</v>
      </c>
      <c r="FGG33" s="2375" t="s">
        <v>7614</v>
      </c>
      <c r="FGH33" s="2375" t="s">
        <v>7614</v>
      </c>
      <c r="FGI33" s="2375" t="s">
        <v>7614</v>
      </c>
      <c r="FGJ33" s="2375" t="s">
        <v>7614</v>
      </c>
      <c r="FGK33" s="2375" t="s">
        <v>7614</v>
      </c>
      <c r="FGL33" s="2375" t="s">
        <v>7614</v>
      </c>
      <c r="FGM33" s="2375" t="s">
        <v>7614</v>
      </c>
      <c r="FGN33" s="2375" t="s">
        <v>7614</v>
      </c>
      <c r="FGO33" s="2375" t="s">
        <v>7614</v>
      </c>
      <c r="FGP33" s="2375" t="s">
        <v>7614</v>
      </c>
      <c r="FGQ33" s="2375" t="s">
        <v>7614</v>
      </c>
      <c r="FGR33" s="2375" t="s">
        <v>7614</v>
      </c>
      <c r="FGS33" s="2375" t="s">
        <v>7614</v>
      </c>
      <c r="FGT33" s="2375" t="s">
        <v>7614</v>
      </c>
      <c r="FGU33" s="2375" t="s">
        <v>7614</v>
      </c>
      <c r="FGV33" s="2375" t="s">
        <v>7614</v>
      </c>
      <c r="FGW33" s="2375" t="s">
        <v>7614</v>
      </c>
      <c r="FGX33" s="2375" t="s">
        <v>7614</v>
      </c>
      <c r="FGY33" s="2375" t="s">
        <v>7614</v>
      </c>
      <c r="FGZ33" s="2375" t="s">
        <v>7614</v>
      </c>
      <c r="FHA33" s="2375" t="s">
        <v>7614</v>
      </c>
      <c r="FHB33" s="2375" t="s">
        <v>7614</v>
      </c>
      <c r="FHC33" s="2375" t="s">
        <v>7614</v>
      </c>
      <c r="FHD33" s="2375" t="s">
        <v>7614</v>
      </c>
      <c r="FHE33" s="2375" t="s">
        <v>7614</v>
      </c>
      <c r="FHF33" s="2375" t="s">
        <v>7614</v>
      </c>
      <c r="FHG33" s="2375" t="s">
        <v>7614</v>
      </c>
      <c r="FHH33" s="2375" t="s">
        <v>7614</v>
      </c>
      <c r="FHI33" s="2375" t="s">
        <v>7614</v>
      </c>
      <c r="FHJ33" s="2375" t="s">
        <v>7614</v>
      </c>
      <c r="FHK33" s="2375" t="s">
        <v>7614</v>
      </c>
      <c r="FHL33" s="2375" t="s">
        <v>7614</v>
      </c>
      <c r="FHM33" s="2375" t="s">
        <v>7614</v>
      </c>
      <c r="FHN33" s="2375" t="s">
        <v>7614</v>
      </c>
      <c r="FHO33" s="2375" t="s">
        <v>7614</v>
      </c>
      <c r="FHP33" s="2375" t="s">
        <v>7614</v>
      </c>
      <c r="FHQ33" s="2375" t="s">
        <v>7614</v>
      </c>
      <c r="FHR33" s="2375" t="s">
        <v>7614</v>
      </c>
      <c r="FHS33" s="2375" t="s">
        <v>7614</v>
      </c>
      <c r="FHT33" s="2375" t="s">
        <v>7614</v>
      </c>
      <c r="FHU33" s="2375" t="s">
        <v>7614</v>
      </c>
      <c r="FHV33" s="2375" t="s">
        <v>7614</v>
      </c>
      <c r="FHW33" s="2375" t="s">
        <v>7614</v>
      </c>
      <c r="FHX33" s="2375" t="s">
        <v>7614</v>
      </c>
      <c r="FHY33" s="2375" t="s">
        <v>7614</v>
      </c>
      <c r="FHZ33" s="2375" t="s">
        <v>7614</v>
      </c>
      <c r="FIA33" s="2375" t="s">
        <v>7614</v>
      </c>
      <c r="FIB33" s="2375" t="s">
        <v>7614</v>
      </c>
      <c r="FIC33" s="2375" t="s">
        <v>7614</v>
      </c>
      <c r="FID33" s="2375" t="s">
        <v>7614</v>
      </c>
      <c r="FIE33" s="2375" t="s">
        <v>7614</v>
      </c>
      <c r="FIF33" s="2375" t="s">
        <v>7614</v>
      </c>
      <c r="FIG33" s="2375" t="s">
        <v>7614</v>
      </c>
      <c r="FIH33" s="2375" t="s">
        <v>7614</v>
      </c>
      <c r="FII33" s="2375" t="s">
        <v>7614</v>
      </c>
      <c r="FIJ33" s="2375" t="s">
        <v>7614</v>
      </c>
      <c r="FIK33" s="2375" t="s">
        <v>7614</v>
      </c>
      <c r="FIL33" s="2375" t="s">
        <v>7614</v>
      </c>
      <c r="FIM33" s="2375" t="s">
        <v>7614</v>
      </c>
      <c r="FIN33" s="2375" t="s">
        <v>7614</v>
      </c>
      <c r="FIO33" s="2375" t="s">
        <v>7614</v>
      </c>
      <c r="FIP33" s="2375" t="s">
        <v>7614</v>
      </c>
      <c r="FIQ33" s="2375" t="s">
        <v>7614</v>
      </c>
      <c r="FIR33" s="2375" t="s">
        <v>7614</v>
      </c>
      <c r="FIS33" s="2375" t="s">
        <v>7614</v>
      </c>
      <c r="FIT33" s="2375" t="s">
        <v>7614</v>
      </c>
      <c r="FIU33" s="2375" t="s">
        <v>7614</v>
      </c>
      <c r="FIV33" s="2375" t="s">
        <v>7614</v>
      </c>
      <c r="FIW33" s="2375" t="s">
        <v>7614</v>
      </c>
      <c r="FIX33" s="2375" t="s">
        <v>7614</v>
      </c>
      <c r="FIY33" s="2375" t="s">
        <v>7614</v>
      </c>
      <c r="FIZ33" s="2375" t="s">
        <v>7614</v>
      </c>
      <c r="FJA33" s="2375" t="s">
        <v>7614</v>
      </c>
      <c r="FJB33" s="2375" t="s">
        <v>7614</v>
      </c>
      <c r="FJC33" s="2375" t="s">
        <v>7614</v>
      </c>
      <c r="FJD33" s="2375" t="s">
        <v>7614</v>
      </c>
      <c r="FJE33" s="2375" t="s">
        <v>7614</v>
      </c>
      <c r="FJF33" s="2375" t="s">
        <v>7614</v>
      </c>
      <c r="FJG33" s="2375" t="s">
        <v>7614</v>
      </c>
      <c r="FJH33" s="2375" t="s">
        <v>7614</v>
      </c>
      <c r="FJI33" s="2375" t="s">
        <v>7614</v>
      </c>
      <c r="FJJ33" s="2375" t="s">
        <v>7614</v>
      </c>
      <c r="FJK33" s="2375" t="s">
        <v>7614</v>
      </c>
      <c r="FJL33" s="2375" t="s">
        <v>7614</v>
      </c>
      <c r="FJM33" s="2375" t="s">
        <v>7614</v>
      </c>
      <c r="FJN33" s="2375" t="s">
        <v>7614</v>
      </c>
      <c r="FJO33" s="2375" t="s">
        <v>7614</v>
      </c>
      <c r="FJP33" s="2375" t="s">
        <v>7614</v>
      </c>
      <c r="FJQ33" s="2375" t="s">
        <v>7614</v>
      </c>
      <c r="FJR33" s="2375" t="s">
        <v>7614</v>
      </c>
      <c r="FJS33" s="2375" t="s">
        <v>7614</v>
      </c>
      <c r="FJT33" s="2375" t="s">
        <v>7614</v>
      </c>
      <c r="FJU33" s="2375" t="s">
        <v>7614</v>
      </c>
      <c r="FJV33" s="2375" t="s">
        <v>7614</v>
      </c>
      <c r="FJW33" s="2375" t="s">
        <v>7614</v>
      </c>
      <c r="FJX33" s="2375" t="s">
        <v>7614</v>
      </c>
      <c r="FJY33" s="2375" t="s">
        <v>7614</v>
      </c>
      <c r="FJZ33" s="2375" t="s">
        <v>7614</v>
      </c>
      <c r="FKA33" s="2375" t="s">
        <v>7614</v>
      </c>
      <c r="FKB33" s="2375" t="s">
        <v>7614</v>
      </c>
      <c r="FKC33" s="2375" t="s">
        <v>7614</v>
      </c>
      <c r="FKD33" s="2375" t="s">
        <v>7614</v>
      </c>
      <c r="FKE33" s="2375" t="s">
        <v>7614</v>
      </c>
      <c r="FKF33" s="2375" t="s">
        <v>7614</v>
      </c>
      <c r="FKG33" s="2375" t="s">
        <v>7614</v>
      </c>
      <c r="FKH33" s="2375" t="s">
        <v>7614</v>
      </c>
      <c r="FKI33" s="2375" t="s">
        <v>7614</v>
      </c>
      <c r="FKJ33" s="2375" t="s">
        <v>7614</v>
      </c>
      <c r="FKK33" s="2375" t="s">
        <v>7614</v>
      </c>
      <c r="FKL33" s="2375" t="s">
        <v>7614</v>
      </c>
      <c r="FKM33" s="2375" t="s">
        <v>7614</v>
      </c>
      <c r="FKN33" s="2375" t="s">
        <v>7614</v>
      </c>
      <c r="FKO33" s="2375" t="s">
        <v>7614</v>
      </c>
      <c r="FKP33" s="2375" t="s">
        <v>7614</v>
      </c>
      <c r="FKQ33" s="2375" t="s">
        <v>7614</v>
      </c>
      <c r="FKR33" s="2375" t="s">
        <v>7614</v>
      </c>
      <c r="FKS33" s="2375" t="s">
        <v>7614</v>
      </c>
      <c r="FKT33" s="2375" t="s">
        <v>7614</v>
      </c>
      <c r="FKU33" s="2375" t="s">
        <v>7614</v>
      </c>
      <c r="FKV33" s="2375" t="s">
        <v>7614</v>
      </c>
      <c r="FKW33" s="2375" t="s">
        <v>7614</v>
      </c>
      <c r="FKX33" s="2375" t="s">
        <v>7614</v>
      </c>
      <c r="FKY33" s="2375" t="s">
        <v>7614</v>
      </c>
      <c r="FKZ33" s="2375" t="s">
        <v>7614</v>
      </c>
      <c r="FLA33" s="2375" t="s">
        <v>7614</v>
      </c>
      <c r="FLB33" s="2375" t="s">
        <v>7614</v>
      </c>
      <c r="FLC33" s="2375" t="s">
        <v>7614</v>
      </c>
      <c r="FLD33" s="2375" t="s">
        <v>7614</v>
      </c>
      <c r="FLE33" s="2375" t="s">
        <v>7614</v>
      </c>
      <c r="FLF33" s="2375" t="s">
        <v>7614</v>
      </c>
      <c r="FLG33" s="2375" t="s">
        <v>7614</v>
      </c>
      <c r="FLH33" s="2375" t="s">
        <v>7614</v>
      </c>
      <c r="FLI33" s="2375" t="s">
        <v>7614</v>
      </c>
      <c r="FLJ33" s="2375" t="s">
        <v>7614</v>
      </c>
      <c r="FLK33" s="2375" t="s">
        <v>7614</v>
      </c>
      <c r="FLL33" s="2375" t="s">
        <v>7614</v>
      </c>
      <c r="FLM33" s="2375" t="s">
        <v>7614</v>
      </c>
      <c r="FLN33" s="2375" t="s">
        <v>7614</v>
      </c>
      <c r="FLO33" s="2375" t="s">
        <v>7614</v>
      </c>
      <c r="FLP33" s="2375" t="s">
        <v>7614</v>
      </c>
      <c r="FLQ33" s="2375" t="s">
        <v>7614</v>
      </c>
      <c r="FLR33" s="2375" t="s">
        <v>7614</v>
      </c>
      <c r="FLS33" s="2375" t="s">
        <v>7614</v>
      </c>
      <c r="FLT33" s="2375" t="s">
        <v>7614</v>
      </c>
      <c r="FLU33" s="2375" t="s">
        <v>7614</v>
      </c>
      <c r="FLV33" s="2375" t="s">
        <v>7614</v>
      </c>
      <c r="FLW33" s="2375" t="s">
        <v>7614</v>
      </c>
      <c r="FLX33" s="2375" t="s">
        <v>7614</v>
      </c>
      <c r="FLY33" s="2375" t="s">
        <v>7614</v>
      </c>
      <c r="FLZ33" s="2375" t="s">
        <v>7614</v>
      </c>
      <c r="FMA33" s="2375" t="s">
        <v>7614</v>
      </c>
      <c r="FMB33" s="2375" t="s">
        <v>7614</v>
      </c>
      <c r="FMC33" s="2375" t="s">
        <v>7614</v>
      </c>
      <c r="FMD33" s="2375" t="s">
        <v>7614</v>
      </c>
      <c r="FME33" s="2375" t="s">
        <v>7614</v>
      </c>
      <c r="FMF33" s="2375" t="s">
        <v>7614</v>
      </c>
      <c r="FMG33" s="2375" t="s">
        <v>7614</v>
      </c>
      <c r="FMH33" s="2375" t="s">
        <v>7614</v>
      </c>
      <c r="FMI33" s="2375" t="s">
        <v>7614</v>
      </c>
      <c r="FMJ33" s="2375" t="s">
        <v>7614</v>
      </c>
      <c r="FMK33" s="2375" t="s">
        <v>7614</v>
      </c>
      <c r="FML33" s="2375" t="s">
        <v>7614</v>
      </c>
      <c r="FMM33" s="2375" t="s">
        <v>7614</v>
      </c>
      <c r="FMN33" s="2375" t="s">
        <v>7614</v>
      </c>
      <c r="FMO33" s="2375" t="s">
        <v>7614</v>
      </c>
      <c r="FMP33" s="2375" t="s">
        <v>7614</v>
      </c>
      <c r="FMQ33" s="2375" t="s">
        <v>7614</v>
      </c>
      <c r="FMR33" s="2375" t="s">
        <v>7614</v>
      </c>
      <c r="FMS33" s="2375" t="s">
        <v>7614</v>
      </c>
      <c r="FMT33" s="2375" t="s">
        <v>7614</v>
      </c>
      <c r="FMU33" s="2375" t="s">
        <v>7614</v>
      </c>
      <c r="FMV33" s="2375" t="s">
        <v>7614</v>
      </c>
      <c r="FMW33" s="2375" t="s">
        <v>7614</v>
      </c>
      <c r="FMX33" s="2375" t="s">
        <v>7614</v>
      </c>
      <c r="FMY33" s="2375" t="s">
        <v>7614</v>
      </c>
      <c r="FMZ33" s="2375" t="s">
        <v>7614</v>
      </c>
      <c r="FNA33" s="2375" t="s">
        <v>7614</v>
      </c>
      <c r="FNB33" s="2375" t="s">
        <v>7614</v>
      </c>
      <c r="FNC33" s="2375" t="s">
        <v>7614</v>
      </c>
      <c r="FND33" s="2375" t="s">
        <v>7614</v>
      </c>
      <c r="FNE33" s="2375" t="s">
        <v>7614</v>
      </c>
      <c r="FNF33" s="2375" t="s">
        <v>7614</v>
      </c>
      <c r="FNG33" s="2375" t="s">
        <v>7614</v>
      </c>
      <c r="FNH33" s="2375" t="s">
        <v>7614</v>
      </c>
      <c r="FNI33" s="2375" t="s">
        <v>7614</v>
      </c>
      <c r="FNJ33" s="2375" t="s">
        <v>7614</v>
      </c>
      <c r="FNK33" s="2375" t="s">
        <v>7614</v>
      </c>
      <c r="FNL33" s="2375" t="s">
        <v>7614</v>
      </c>
      <c r="FNM33" s="2375" t="s">
        <v>7614</v>
      </c>
      <c r="FNN33" s="2375" t="s">
        <v>7614</v>
      </c>
      <c r="FNO33" s="2375" t="s">
        <v>7614</v>
      </c>
      <c r="FNP33" s="2375" t="s">
        <v>7614</v>
      </c>
      <c r="FNQ33" s="2375" t="s">
        <v>7614</v>
      </c>
      <c r="FNR33" s="2375" t="s">
        <v>7614</v>
      </c>
      <c r="FNS33" s="2375" t="s">
        <v>7614</v>
      </c>
      <c r="FNT33" s="2375" t="s">
        <v>7614</v>
      </c>
      <c r="FNU33" s="2375" t="s">
        <v>7614</v>
      </c>
      <c r="FNV33" s="2375" t="s">
        <v>7614</v>
      </c>
      <c r="FNW33" s="2375" t="s">
        <v>7614</v>
      </c>
      <c r="FNX33" s="2375" t="s">
        <v>7614</v>
      </c>
      <c r="FNY33" s="2375" t="s">
        <v>7614</v>
      </c>
      <c r="FNZ33" s="2375" t="s">
        <v>7614</v>
      </c>
      <c r="FOA33" s="2375" t="s">
        <v>7614</v>
      </c>
      <c r="FOB33" s="2375" t="s">
        <v>7614</v>
      </c>
      <c r="FOC33" s="2375" t="s">
        <v>7614</v>
      </c>
      <c r="FOD33" s="2375" t="s">
        <v>7614</v>
      </c>
      <c r="FOE33" s="2375" t="s">
        <v>7614</v>
      </c>
      <c r="FOF33" s="2375" t="s">
        <v>7614</v>
      </c>
      <c r="FOG33" s="2375" t="s">
        <v>7614</v>
      </c>
      <c r="FOH33" s="2375" t="s">
        <v>7614</v>
      </c>
      <c r="FOI33" s="2375" t="s">
        <v>7614</v>
      </c>
      <c r="FOJ33" s="2375" t="s">
        <v>7614</v>
      </c>
      <c r="FOK33" s="2375" t="s">
        <v>7614</v>
      </c>
      <c r="FOL33" s="2375" t="s">
        <v>7614</v>
      </c>
      <c r="FOM33" s="2375" t="s">
        <v>7614</v>
      </c>
      <c r="FON33" s="2375" t="s">
        <v>7614</v>
      </c>
      <c r="FOO33" s="2375" t="s">
        <v>7614</v>
      </c>
      <c r="FOP33" s="2375" t="s">
        <v>7614</v>
      </c>
      <c r="FOQ33" s="2375" t="s">
        <v>7614</v>
      </c>
      <c r="FOR33" s="2375" t="s">
        <v>7614</v>
      </c>
      <c r="FOS33" s="2375" t="s">
        <v>7614</v>
      </c>
      <c r="FOT33" s="2375" t="s">
        <v>7614</v>
      </c>
      <c r="FOU33" s="2375" t="s">
        <v>7614</v>
      </c>
      <c r="FOV33" s="2375" t="s">
        <v>7614</v>
      </c>
      <c r="FOW33" s="2375" t="s">
        <v>7614</v>
      </c>
      <c r="FOX33" s="2375" t="s">
        <v>7614</v>
      </c>
      <c r="FOY33" s="2375" t="s">
        <v>7614</v>
      </c>
      <c r="FOZ33" s="2375" t="s">
        <v>7614</v>
      </c>
      <c r="FPA33" s="2375" t="s">
        <v>7614</v>
      </c>
      <c r="FPB33" s="2375" t="s">
        <v>7614</v>
      </c>
      <c r="FPC33" s="2375" t="s">
        <v>7614</v>
      </c>
      <c r="FPD33" s="2375" t="s">
        <v>7614</v>
      </c>
      <c r="FPE33" s="2375" t="s">
        <v>7614</v>
      </c>
      <c r="FPF33" s="2375" t="s">
        <v>7614</v>
      </c>
      <c r="FPG33" s="2375" t="s">
        <v>7614</v>
      </c>
      <c r="FPH33" s="2375" t="s">
        <v>7614</v>
      </c>
      <c r="FPI33" s="2375" t="s">
        <v>7614</v>
      </c>
      <c r="FPJ33" s="2375" t="s">
        <v>7614</v>
      </c>
      <c r="FPK33" s="2375" t="s">
        <v>7614</v>
      </c>
      <c r="FPL33" s="2375" t="s">
        <v>7614</v>
      </c>
      <c r="FPM33" s="2375" t="s">
        <v>7614</v>
      </c>
      <c r="FPN33" s="2375" t="s">
        <v>7614</v>
      </c>
      <c r="FPO33" s="2375" t="s">
        <v>7614</v>
      </c>
      <c r="FPP33" s="2375" t="s">
        <v>7614</v>
      </c>
      <c r="FPQ33" s="2375" t="s">
        <v>7614</v>
      </c>
      <c r="FPR33" s="2375" t="s">
        <v>7614</v>
      </c>
      <c r="FPS33" s="2375" t="s">
        <v>7614</v>
      </c>
      <c r="FPT33" s="2375" t="s">
        <v>7614</v>
      </c>
      <c r="FPU33" s="2375" t="s">
        <v>7614</v>
      </c>
      <c r="FPV33" s="2375" t="s">
        <v>7614</v>
      </c>
      <c r="FPW33" s="2375" t="s">
        <v>7614</v>
      </c>
      <c r="FPX33" s="2375" t="s">
        <v>7614</v>
      </c>
      <c r="FPY33" s="2375" t="s">
        <v>7614</v>
      </c>
      <c r="FPZ33" s="2375" t="s">
        <v>7614</v>
      </c>
      <c r="FQA33" s="2375" t="s">
        <v>7614</v>
      </c>
      <c r="FQB33" s="2375" t="s">
        <v>7614</v>
      </c>
      <c r="FQC33" s="2375" t="s">
        <v>7614</v>
      </c>
      <c r="FQD33" s="2375" t="s">
        <v>7614</v>
      </c>
      <c r="FQE33" s="2375" t="s">
        <v>7614</v>
      </c>
      <c r="FQF33" s="2375" t="s">
        <v>7614</v>
      </c>
      <c r="FQG33" s="2375" t="s">
        <v>7614</v>
      </c>
      <c r="FQH33" s="2375" t="s">
        <v>7614</v>
      </c>
      <c r="FQI33" s="2375" t="s">
        <v>7614</v>
      </c>
      <c r="FQJ33" s="2375" t="s">
        <v>7614</v>
      </c>
      <c r="FQK33" s="2375" t="s">
        <v>7614</v>
      </c>
      <c r="FQL33" s="2375" t="s">
        <v>7614</v>
      </c>
      <c r="FQM33" s="2375" t="s">
        <v>7614</v>
      </c>
      <c r="FQN33" s="2375" t="s">
        <v>7614</v>
      </c>
      <c r="FQO33" s="2375" t="s">
        <v>7614</v>
      </c>
      <c r="FQP33" s="2375" t="s">
        <v>7614</v>
      </c>
      <c r="FQQ33" s="2375" t="s">
        <v>7614</v>
      </c>
      <c r="FQR33" s="2375" t="s">
        <v>7614</v>
      </c>
      <c r="FQS33" s="2375" t="s">
        <v>7614</v>
      </c>
      <c r="FQT33" s="2375" t="s">
        <v>7614</v>
      </c>
      <c r="FQU33" s="2375" t="s">
        <v>7614</v>
      </c>
      <c r="FQV33" s="2375" t="s">
        <v>7614</v>
      </c>
      <c r="FQW33" s="2375" t="s">
        <v>7614</v>
      </c>
      <c r="FQX33" s="2375" t="s">
        <v>7614</v>
      </c>
      <c r="FQY33" s="2375" t="s">
        <v>7614</v>
      </c>
      <c r="FQZ33" s="2375" t="s">
        <v>7614</v>
      </c>
      <c r="FRA33" s="2375" t="s">
        <v>7614</v>
      </c>
      <c r="FRB33" s="2375" t="s">
        <v>7614</v>
      </c>
      <c r="FRC33" s="2375" t="s">
        <v>7614</v>
      </c>
      <c r="FRD33" s="2375" t="s">
        <v>7614</v>
      </c>
      <c r="FRE33" s="2375" t="s">
        <v>7614</v>
      </c>
      <c r="FRF33" s="2375" t="s">
        <v>7614</v>
      </c>
      <c r="FRG33" s="2375" t="s">
        <v>7614</v>
      </c>
      <c r="FRH33" s="2375" t="s">
        <v>7614</v>
      </c>
      <c r="FRI33" s="2375" t="s">
        <v>7614</v>
      </c>
      <c r="FRJ33" s="2375" t="s">
        <v>7614</v>
      </c>
      <c r="FRK33" s="2375" t="s">
        <v>7614</v>
      </c>
      <c r="FRL33" s="2375" t="s">
        <v>7614</v>
      </c>
      <c r="FRM33" s="2375" t="s">
        <v>7614</v>
      </c>
      <c r="FRN33" s="2375" t="s">
        <v>7614</v>
      </c>
      <c r="FRO33" s="2375" t="s">
        <v>7614</v>
      </c>
      <c r="FRP33" s="2375" t="s">
        <v>7614</v>
      </c>
      <c r="FRQ33" s="2375" t="s">
        <v>7614</v>
      </c>
      <c r="FRR33" s="2375" t="s">
        <v>7614</v>
      </c>
      <c r="FRS33" s="2375" t="s">
        <v>7614</v>
      </c>
      <c r="FRT33" s="2375" t="s">
        <v>7614</v>
      </c>
      <c r="FRU33" s="2375" t="s">
        <v>7614</v>
      </c>
      <c r="FRV33" s="2375" t="s">
        <v>7614</v>
      </c>
      <c r="FRW33" s="2375" t="s">
        <v>7614</v>
      </c>
      <c r="FRX33" s="2375" t="s">
        <v>7614</v>
      </c>
      <c r="FRY33" s="2375" t="s">
        <v>7614</v>
      </c>
      <c r="FRZ33" s="2375" t="s">
        <v>7614</v>
      </c>
      <c r="FSA33" s="2375" t="s">
        <v>7614</v>
      </c>
      <c r="FSB33" s="2375" t="s">
        <v>7614</v>
      </c>
      <c r="FSC33" s="2375" t="s">
        <v>7614</v>
      </c>
      <c r="FSD33" s="2375" t="s">
        <v>7614</v>
      </c>
      <c r="FSE33" s="2375" t="s">
        <v>7614</v>
      </c>
      <c r="FSF33" s="2375" t="s">
        <v>7614</v>
      </c>
      <c r="FSG33" s="2375" t="s">
        <v>7614</v>
      </c>
      <c r="FSH33" s="2375" t="s">
        <v>7614</v>
      </c>
      <c r="FSI33" s="2375" t="s">
        <v>7614</v>
      </c>
      <c r="FSJ33" s="2375" t="s">
        <v>7614</v>
      </c>
      <c r="FSK33" s="2375" t="s">
        <v>7614</v>
      </c>
      <c r="FSL33" s="2375" t="s">
        <v>7614</v>
      </c>
      <c r="FSM33" s="2375" t="s">
        <v>7614</v>
      </c>
      <c r="FSN33" s="2375" t="s">
        <v>7614</v>
      </c>
      <c r="FSO33" s="2375" t="s">
        <v>7614</v>
      </c>
      <c r="FSP33" s="2375" t="s">
        <v>7614</v>
      </c>
      <c r="FSQ33" s="2375" t="s">
        <v>7614</v>
      </c>
      <c r="FSR33" s="2375" t="s">
        <v>7614</v>
      </c>
      <c r="FSS33" s="2375" t="s">
        <v>7614</v>
      </c>
      <c r="FST33" s="2375" t="s">
        <v>7614</v>
      </c>
      <c r="FSU33" s="2375" t="s">
        <v>7614</v>
      </c>
      <c r="FSV33" s="2375" t="s">
        <v>7614</v>
      </c>
      <c r="FSW33" s="2375" t="s">
        <v>7614</v>
      </c>
      <c r="FSX33" s="2375" t="s">
        <v>7614</v>
      </c>
      <c r="FSY33" s="2375" t="s">
        <v>7614</v>
      </c>
      <c r="FSZ33" s="2375" t="s">
        <v>7614</v>
      </c>
      <c r="FTA33" s="2375" t="s">
        <v>7614</v>
      </c>
      <c r="FTB33" s="2375" t="s">
        <v>7614</v>
      </c>
      <c r="FTC33" s="2375" t="s">
        <v>7614</v>
      </c>
      <c r="FTD33" s="2375" t="s">
        <v>7614</v>
      </c>
      <c r="FTE33" s="2375" t="s">
        <v>7614</v>
      </c>
      <c r="FTF33" s="2375" t="s">
        <v>7614</v>
      </c>
      <c r="FTG33" s="2375" t="s">
        <v>7614</v>
      </c>
      <c r="FTH33" s="2375" t="s">
        <v>7614</v>
      </c>
      <c r="FTI33" s="2375" t="s">
        <v>7614</v>
      </c>
      <c r="FTJ33" s="2375" t="s">
        <v>7614</v>
      </c>
      <c r="FTK33" s="2375" t="s">
        <v>7614</v>
      </c>
      <c r="FTL33" s="2375" t="s">
        <v>7614</v>
      </c>
      <c r="FTM33" s="2375" t="s">
        <v>7614</v>
      </c>
      <c r="FTN33" s="2375" t="s">
        <v>7614</v>
      </c>
      <c r="FTO33" s="2375" t="s">
        <v>7614</v>
      </c>
      <c r="FTP33" s="2375" t="s">
        <v>7614</v>
      </c>
      <c r="FTQ33" s="2375" t="s">
        <v>7614</v>
      </c>
      <c r="FTR33" s="2375" t="s">
        <v>7614</v>
      </c>
      <c r="FTS33" s="2375" t="s">
        <v>7614</v>
      </c>
      <c r="FTT33" s="2375" t="s">
        <v>7614</v>
      </c>
      <c r="FTU33" s="2375" t="s">
        <v>7614</v>
      </c>
      <c r="FTV33" s="2375" t="s">
        <v>7614</v>
      </c>
      <c r="FTW33" s="2375" t="s">
        <v>7614</v>
      </c>
      <c r="FTX33" s="2375" t="s">
        <v>7614</v>
      </c>
      <c r="FTY33" s="2375" t="s">
        <v>7614</v>
      </c>
      <c r="FTZ33" s="2375" t="s">
        <v>7614</v>
      </c>
      <c r="FUA33" s="2375" t="s">
        <v>7614</v>
      </c>
      <c r="FUB33" s="2375" t="s">
        <v>7614</v>
      </c>
      <c r="FUC33" s="2375" t="s">
        <v>7614</v>
      </c>
      <c r="FUD33" s="2375" t="s">
        <v>7614</v>
      </c>
      <c r="FUE33" s="2375" t="s">
        <v>7614</v>
      </c>
      <c r="FUF33" s="2375" t="s">
        <v>7614</v>
      </c>
      <c r="FUG33" s="2375" t="s">
        <v>7614</v>
      </c>
      <c r="FUH33" s="2375" t="s">
        <v>7614</v>
      </c>
      <c r="FUI33" s="2375" t="s">
        <v>7614</v>
      </c>
      <c r="FUJ33" s="2375" t="s">
        <v>7614</v>
      </c>
      <c r="FUK33" s="2375" t="s">
        <v>7614</v>
      </c>
      <c r="FUL33" s="2375" t="s">
        <v>7614</v>
      </c>
      <c r="FUM33" s="2375" t="s">
        <v>7614</v>
      </c>
      <c r="FUN33" s="2375" t="s">
        <v>7614</v>
      </c>
      <c r="FUO33" s="2375" t="s">
        <v>7614</v>
      </c>
      <c r="FUP33" s="2375" t="s">
        <v>7614</v>
      </c>
      <c r="FUQ33" s="2375" t="s">
        <v>7614</v>
      </c>
      <c r="FUR33" s="2375" t="s">
        <v>7614</v>
      </c>
      <c r="FUS33" s="2375" t="s">
        <v>7614</v>
      </c>
      <c r="FUT33" s="2375" t="s">
        <v>7614</v>
      </c>
      <c r="FUU33" s="2375" t="s">
        <v>7614</v>
      </c>
      <c r="FUV33" s="2375" t="s">
        <v>7614</v>
      </c>
      <c r="FUW33" s="2375" t="s">
        <v>7614</v>
      </c>
      <c r="FUX33" s="2375" t="s">
        <v>7614</v>
      </c>
      <c r="FUY33" s="2375" t="s">
        <v>7614</v>
      </c>
      <c r="FUZ33" s="2375" t="s">
        <v>7614</v>
      </c>
      <c r="FVA33" s="2375" t="s">
        <v>7614</v>
      </c>
      <c r="FVB33" s="2375" t="s">
        <v>7614</v>
      </c>
      <c r="FVC33" s="2375" t="s">
        <v>7614</v>
      </c>
      <c r="FVD33" s="2375" t="s">
        <v>7614</v>
      </c>
      <c r="FVE33" s="2375" t="s">
        <v>7614</v>
      </c>
      <c r="FVF33" s="2375" t="s">
        <v>7614</v>
      </c>
      <c r="FVG33" s="2375" t="s">
        <v>7614</v>
      </c>
      <c r="FVH33" s="2375" t="s">
        <v>7614</v>
      </c>
      <c r="FVI33" s="2375" t="s">
        <v>7614</v>
      </c>
      <c r="FVJ33" s="2375" t="s">
        <v>7614</v>
      </c>
      <c r="FVK33" s="2375" t="s">
        <v>7614</v>
      </c>
      <c r="FVL33" s="2375" t="s">
        <v>7614</v>
      </c>
      <c r="FVM33" s="2375" t="s">
        <v>7614</v>
      </c>
      <c r="FVN33" s="2375" t="s">
        <v>7614</v>
      </c>
      <c r="FVO33" s="2375" t="s">
        <v>7614</v>
      </c>
      <c r="FVP33" s="2375" t="s">
        <v>7614</v>
      </c>
      <c r="FVQ33" s="2375" t="s">
        <v>7614</v>
      </c>
      <c r="FVR33" s="2375" t="s">
        <v>7614</v>
      </c>
      <c r="FVS33" s="2375" t="s">
        <v>7614</v>
      </c>
      <c r="FVT33" s="2375" t="s">
        <v>7614</v>
      </c>
      <c r="FVU33" s="2375" t="s">
        <v>7614</v>
      </c>
      <c r="FVV33" s="2375" t="s">
        <v>7614</v>
      </c>
      <c r="FVW33" s="2375" t="s">
        <v>7614</v>
      </c>
      <c r="FVX33" s="2375" t="s">
        <v>7614</v>
      </c>
      <c r="FVY33" s="2375" t="s">
        <v>7614</v>
      </c>
      <c r="FVZ33" s="2375" t="s">
        <v>7614</v>
      </c>
      <c r="FWA33" s="2375" t="s">
        <v>7614</v>
      </c>
      <c r="FWB33" s="2375" t="s">
        <v>7614</v>
      </c>
      <c r="FWC33" s="2375" t="s">
        <v>7614</v>
      </c>
      <c r="FWD33" s="2375" t="s">
        <v>7614</v>
      </c>
      <c r="FWE33" s="2375" t="s">
        <v>7614</v>
      </c>
      <c r="FWF33" s="2375" t="s">
        <v>7614</v>
      </c>
      <c r="FWG33" s="2375" t="s">
        <v>7614</v>
      </c>
      <c r="FWH33" s="2375" t="s">
        <v>7614</v>
      </c>
      <c r="FWI33" s="2375" t="s">
        <v>7614</v>
      </c>
      <c r="FWJ33" s="2375" t="s">
        <v>7614</v>
      </c>
      <c r="FWK33" s="2375" t="s">
        <v>7614</v>
      </c>
      <c r="FWL33" s="2375" t="s">
        <v>7614</v>
      </c>
      <c r="FWM33" s="2375" t="s">
        <v>7614</v>
      </c>
      <c r="FWN33" s="2375" t="s">
        <v>7614</v>
      </c>
      <c r="FWO33" s="2375" t="s">
        <v>7614</v>
      </c>
      <c r="FWP33" s="2375" t="s">
        <v>7614</v>
      </c>
      <c r="FWQ33" s="2375" t="s">
        <v>7614</v>
      </c>
      <c r="FWR33" s="2375" t="s">
        <v>7614</v>
      </c>
      <c r="FWS33" s="2375" t="s">
        <v>7614</v>
      </c>
      <c r="FWT33" s="2375" t="s">
        <v>7614</v>
      </c>
      <c r="FWU33" s="2375" t="s">
        <v>7614</v>
      </c>
      <c r="FWV33" s="2375" t="s">
        <v>7614</v>
      </c>
      <c r="FWW33" s="2375" t="s">
        <v>7614</v>
      </c>
      <c r="FWX33" s="2375" t="s">
        <v>7614</v>
      </c>
      <c r="FWY33" s="2375" t="s">
        <v>7614</v>
      </c>
      <c r="FWZ33" s="2375" t="s">
        <v>7614</v>
      </c>
      <c r="FXA33" s="2375" t="s">
        <v>7614</v>
      </c>
      <c r="FXB33" s="2375" t="s">
        <v>7614</v>
      </c>
      <c r="FXC33" s="2375" t="s">
        <v>7614</v>
      </c>
      <c r="FXD33" s="2375" t="s">
        <v>7614</v>
      </c>
      <c r="FXE33" s="2375" t="s">
        <v>7614</v>
      </c>
      <c r="FXF33" s="2375" t="s">
        <v>7614</v>
      </c>
      <c r="FXG33" s="2375" t="s">
        <v>7614</v>
      </c>
      <c r="FXH33" s="2375" t="s">
        <v>7614</v>
      </c>
      <c r="FXI33" s="2375" t="s">
        <v>7614</v>
      </c>
      <c r="FXJ33" s="2375" t="s">
        <v>7614</v>
      </c>
      <c r="FXK33" s="2375" t="s">
        <v>7614</v>
      </c>
      <c r="FXL33" s="2375" t="s">
        <v>7614</v>
      </c>
      <c r="FXM33" s="2375" t="s">
        <v>7614</v>
      </c>
      <c r="FXN33" s="2375" t="s">
        <v>7614</v>
      </c>
      <c r="FXO33" s="2375" t="s">
        <v>7614</v>
      </c>
      <c r="FXP33" s="2375" t="s">
        <v>7614</v>
      </c>
      <c r="FXQ33" s="2375" t="s">
        <v>7614</v>
      </c>
      <c r="FXR33" s="2375" t="s">
        <v>7614</v>
      </c>
      <c r="FXS33" s="2375" t="s">
        <v>7614</v>
      </c>
      <c r="FXT33" s="2375" t="s">
        <v>7614</v>
      </c>
      <c r="FXU33" s="2375" t="s">
        <v>7614</v>
      </c>
      <c r="FXV33" s="2375" t="s">
        <v>7614</v>
      </c>
      <c r="FXW33" s="2375" t="s">
        <v>7614</v>
      </c>
      <c r="FXX33" s="2375" t="s">
        <v>7614</v>
      </c>
      <c r="FXY33" s="2375" t="s">
        <v>7614</v>
      </c>
      <c r="FXZ33" s="2375" t="s">
        <v>7614</v>
      </c>
      <c r="FYA33" s="2375" t="s">
        <v>7614</v>
      </c>
      <c r="FYB33" s="2375" t="s">
        <v>7614</v>
      </c>
      <c r="FYC33" s="2375" t="s">
        <v>7614</v>
      </c>
      <c r="FYD33" s="2375" t="s">
        <v>7614</v>
      </c>
      <c r="FYE33" s="2375" t="s">
        <v>7614</v>
      </c>
      <c r="FYF33" s="2375" t="s">
        <v>7614</v>
      </c>
      <c r="FYG33" s="2375" t="s">
        <v>7614</v>
      </c>
      <c r="FYH33" s="2375" t="s">
        <v>7614</v>
      </c>
      <c r="FYI33" s="2375" t="s">
        <v>7614</v>
      </c>
      <c r="FYJ33" s="2375" t="s">
        <v>7614</v>
      </c>
      <c r="FYK33" s="2375" t="s">
        <v>7614</v>
      </c>
      <c r="FYL33" s="2375" t="s">
        <v>7614</v>
      </c>
      <c r="FYM33" s="2375" t="s">
        <v>7614</v>
      </c>
      <c r="FYN33" s="2375" t="s">
        <v>7614</v>
      </c>
      <c r="FYO33" s="2375" t="s">
        <v>7614</v>
      </c>
      <c r="FYP33" s="2375" t="s">
        <v>7614</v>
      </c>
      <c r="FYQ33" s="2375" t="s">
        <v>7614</v>
      </c>
      <c r="FYR33" s="2375" t="s">
        <v>7614</v>
      </c>
      <c r="FYS33" s="2375" t="s">
        <v>7614</v>
      </c>
      <c r="FYT33" s="2375" t="s">
        <v>7614</v>
      </c>
      <c r="FYU33" s="2375" t="s">
        <v>7614</v>
      </c>
      <c r="FYV33" s="2375" t="s">
        <v>7614</v>
      </c>
      <c r="FYW33" s="2375" t="s">
        <v>7614</v>
      </c>
      <c r="FYX33" s="2375" t="s">
        <v>7614</v>
      </c>
      <c r="FYY33" s="2375" t="s">
        <v>7614</v>
      </c>
      <c r="FYZ33" s="2375" t="s">
        <v>7614</v>
      </c>
      <c r="FZA33" s="2375" t="s">
        <v>7614</v>
      </c>
      <c r="FZB33" s="2375" t="s">
        <v>7614</v>
      </c>
      <c r="FZC33" s="2375" t="s">
        <v>7614</v>
      </c>
      <c r="FZD33" s="2375" t="s">
        <v>7614</v>
      </c>
      <c r="FZE33" s="2375" t="s">
        <v>7614</v>
      </c>
      <c r="FZF33" s="2375" t="s">
        <v>7614</v>
      </c>
      <c r="FZG33" s="2375" t="s">
        <v>7614</v>
      </c>
      <c r="FZH33" s="2375" t="s">
        <v>7614</v>
      </c>
      <c r="FZI33" s="2375" t="s">
        <v>7614</v>
      </c>
      <c r="FZJ33" s="2375" t="s">
        <v>7614</v>
      </c>
      <c r="FZK33" s="2375" t="s">
        <v>7614</v>
      </c>
      <c r="FZL33" s="2375" t="s">
        <v>7614</v>
      </c>
      <c r="FZM33" s="2375" t="s">
        <v>7614</v>
      </c>
      <c r="FZN33" s="2375" t="s">
        <v>7614</v>
      </c>
      <c r="FZO33" s="2375" t="s">
        <v>7614</v>
      </c>
      <c r="FZP33" s="2375" t="s">
        <v>7614</v>
      </c>
      <c r="FZQ33" s="2375" t="s">
        <v>7614</v>
      </c>
      <c r="FZR33" s="2375" t="s">
        <v>7614</v>
      </c>
      <c r="FZS33" s="2375" t="s">
        <v>7614</v>
      </c>
      <c r="FZT33" s="2375" t="s">
        <v>7614</v>
      </c>
      <c r="FZU33" s="2375" t="s">
        <v>7614</v>
      </c>
      <c r="FZV33" s="2375" t="s">
        <v>7614</v>
      </c>
      <c r="FZW33" s="2375" t="s">
        <v>7614</v>
      </c>
      <c r="FZX33" s="2375" t="s">
        <v>7614</v>
      </c>
      <c r="FZY33" s="2375" t="s">
        <v>7614</v>
      </c>
      <c r="FZZ33" s="2375" t="s">
        <v>7614</v>
      </c>
      <c r="GAA33" s="2375" t="s">
        <v>7614</v>
      </c>
      <c r="GAB33" s="2375" t="s">
        <v>7614</v>
      </c>
      <c r="GAC33" s="2375" t="s">
        <v>7614</v>
      </c>
      <c r="GAD33" s="2375" t="s">
        <v>7614</v>
      </c>
      <c r="GAE33" s="2375" t="s">
        <v>7614</v>
      </c>
      <c r="GAF33" s="2375" t="s">
        <v>7614</v>
      </c>
      <c r="GAG33" s="2375" t="s">
        <v>7614</v>
      </c>
      <c r="GAH33" s="2375" t="s">
        <v>7614</v>
      </c>
      <c r="GAI33" s="2375" t="s">
        <v>7614</v>
      </c>
      <c r="GAJ33" s="2375" t="s">
        <v>7614</v>
      </c>
      <c r="GAK33" s="2375" t="s">
        <v>7614</v>
      </c>
      <c r="GAL33" s="2375" t="s">
        <v>7614</v>
      </c>
      <c r="GAM33" s="2375" t="s">
        <v>7614</v>
      </c>
      <c r="GAN33" s="2375" t="s">
        <v>7614</v>
      </c>
      <c r="GAO33" s="2375" t="s">
        <v>7614</v>
      </c>
      <c r="GAP33" s="2375" t="s">
        <v>7614</v>
      </c>
      <c r="GAQ33" s="2375" t="s">
        <v>7614</v>
      </c>
      <c r="GAR33" s="2375" t="s">
        <v>7614</v>
      </c>
      <c r="GAS33" s="2375" t="s">
        <v>7614</v>
      </c>
      <c r="GAT33" s="2375" t="s">
        <v>7614</v>
      </c>
      <c r="GAU33" s="2375" t="s">
        <v>7614</v>
      </c>
      <c r="GAV33" s="2375" t="s">
        <v>7614</v>
      </c>
      <c r="GAW33" s="2375" t="s">
        <v>7614</v>
      </c>
      <c r="GAX33" s="2375" t="s">
        <v>7614</v>
      </c>
      <c r="GAY33" s="2375" t="s">
        <v>7614</v>
      </c>
      <c r="GAZ33" s="2375" t="s">
        <v>7614</v>
      </c>
      <c r="GBA33" s="2375" t="s">
        <v>7614</v>
      </c>
      <c r="GBB33" s="2375" t="s">
        <v>7614</v>
      </c>
      <c r="GBC33" s="2375" t="s">
        <v>7614</v>
      </c>
      <c r="GBD33" s="2375" t="s">
        <v>7614</v>
      </c>
      <c r="GBE33" s="2375" t="s">
        <v>7614</v>
      </c>
      <c r="GBF33" s="2375" t="s">
        <v>7614</v>
      </c>
      <c r="GBG33" s="2375" t="s">
        <v>7614</v>
      </c>
      <c r="GBH33" s="2375" t="s">
        <v>7614</v>
      </c>
      <c r="GBI33" s="2375" t="s">
        <v>7614</v>
      </c>
      <c r="GBJ33" s="2375" t="s">
        <v>7614</v>
      </c>
      <c r="GBK33" s="2375" t="s">
        <v>7614</v>
      </c>
      <c r="GBL33" s="2375" t="s">
        <v>7614</v>
      </c>
      <c r="GBM33" s="2375" t="s">
        <v>7614</v>
      </c>
      <c r="GBN33" s="2375" t="s">
        <v>7614</v>
      </c>
      <c r="GBO33" s="2375" t="s">
        <v>7614</v>
      </c>
      <c r="GBP33" s="2375" t="s">
        <v>7614</v>
      </c>
      <c r="GBQ33" s="2375" t="s">
        <v>7614</v>
      </c>
      <c r="GBR33" s="2375" t="s">
        <v>7614</v>
      </c>
      <c r="GBS33" s="2375" t="s">
        <v>7614</v>
      </c>
      <c r="GBT33" s="2375" t="s">
        <v>7614</v>
      </c>
      <c r="GBU33" s="2375" t="s">
        <v>7614</v>
      </c>
      <c r="GBV33" s="2375" t="s">
        <v>7614</v>
      </c>
      <c r="GBW33" s="2375" t="s">
        <v>7614</v>
      </c>
      <c r="GBX33" s="2375" t="s">
        <v>7614</v>
      </c>
      <c r="GBY33" s="2375" t="s">
        <v>7614</v>
      </c>
      <c r="GBZ33" s="2375" t="s">
        <v>7614</v>
      </c>
      <c r="GCA33" s="2375" t="s">
        <v>7614</v>
      </c>
      <c r="GCB33" s="2375" t="s">
        <v>7614</v>
      </c>
      <c r="GCC33" s="2375" t="s">
        <v>7614</v>
      </c>
      <c r="GCD33" s="2375" t="s">
        <v>7614</v>
      </c>
      <c r="GCE33" s="2375" t="s">
        <v>7614</v>
      </c>
      <c r="GCF33" s="2375" t="s">
        <v>7614</v>
      </c>
      <c r="GCG33" s="2375" t="s">
        <v>7614</v>
      </c>
      <c r="GCH33" s="2375" t="s">
        <v>7614</v>
      </c>
      <c r="GCI33" s="2375" t="s">
        <v>7614</v>
      </c>
      <c r="GCJ33" s="2375" t="s">
        <v>7614</v>
      </c>
      <c r="GCK33" s="2375" t="s">
        <v>7614</v>
      </c>
      <c r="GCL33" s="2375" t="s">
        <v>7614</v>
      </c>
      <c r="GCM33" s="2375" t="s">
        <v>7614</v>
      </c>
      <c r="GCN33" s="2375" t="s">
        <v>7614</v>
      </c>
      <c r="GCO33" s="2375" t="s">
        <v>7614</v>
      </c>
      <c r="GCP33" s="2375" t="s">
        <v>7614</v>
      </c>
      <c r="GCQ33" s="2375" t="s">
        <v>7614</v>
      </c>
      <c r="GCR33" s="2375" t="s">
        <v>7614</v>
      </c>
      <c r="GCS33" s="2375" t="s">
        <v>7614</v>
      </c>
      <c r="GCT33" s="2375" t="s">
        <v>7614</v>
      </c>
      <c r="GCU33" s="2375" t="s">
        <v>7614</v>
      </c>
      <c r="GCV33" s="2375" t="s">
        <v>7614</v>
      </c>
      <c r="GCW33" s="2375" t="s">
        <v>7614</v>
      </c>
      <c r="GCX33" s="2375" t="s">
        <v>7614</v>
      </c>
      <c r="GCY33" s="2375" t="s">
        <v>7614</v>
      </c>
      <c r="GCZ33" s="2375" t="s">
        <v>7614</v>
      </c>
      <c r="GDA33" s="2375" t="s">
        <v>7614</v>
      </c>
      <c r="GDB33" s="2375" t="s">
        <v>7614</v>
      </c>
      <c r="GDC33" s="2375" t="s">
        <v>7614</v>
      </c>
      <c r="GDD33" s="2375" t="s">
        <v>7614</v>
      </c>
      <c r="GDE33" s="2375" t="s">
        <v>7614</v>
      </c>
      <c r="GDF33" s="2375" t="s">
        <v>7614</v>
      </c>
      <c r="GDG33" s="2375" t="s">
        <v>7614</v>
      </c>
      <c r="GDH33" s="2375" t="s">
        <v>7614</v>
      </c>
      <c r="GDI33" s="2375" t="s">
        <v>7614</v>
      </c>
      <c r="GDJ33" s="2375" t="s">
        <v>7614</v>
      </c>
      <c r="GDK33" s="2375" t="s">
        <v>7614</v>
      </c>
      <c r="GDL33" s="2375" t="s">
        <v>7614</v>
      </c>
      <c r="GDM33" s="2375" t="s">
        <v>7614</v>
      </c>
      <c r="GDN33" s="2375" t="s">
        <v>7614</v>
      </c>
      <c r="GDO33" s="2375" t="s">
        <v>7614</v>
      </c>
      <c r="GDP33" s="2375" t="s">
        <v>7614</v>
      </c>
      <c r="GDQ33" s="2375" t="s">
        <v>7614</v>
      </c>
      <c r="GDR33" s="2375" t="s">
        <v>7614</v>
      </c>
      <c r="GDS33" s="2375" t="s">
        <v>7614</v>
      </c>
      <c r="GDT33" s="2375" t="s">
        <v>7614</v>
      </c>
      <c r="GDU33" s="2375" t="s">
        <v>7614</v>
      </c>
      <c r="GDV33" s="2375" t="s">
        <v>7614</v>
      </c>
      <c r="GDW33" s="2375" t="s">
        <v>7614</v>
      </c>
      <c r="GDX33" s="2375" t="s">
        <v>7614</v>
      </c>
      <c r="GDY33" s="2375" t="s">
        <v>7614</v>
      </c>
      <c r="GDZ33" s="2375" t="s">
        <v>7614</v>
      </c>
      <c r="GEA33" s="2375" t="s">
        <v>7614</v>
      </c>
      <c r="GEB33" s="2375" t="s">
        <v>7614</v>
      </c>
      <c r="GEC33" s="2375" t="s">
        <v>7614</v>
      </c>
      <c r="GED33" s="2375" t="s">
        <v>7614</v>
      </c>
      <c r="GEE33" s="2375" t="s">
        <v>7614</v>
      </c>
      <c r="GEF33" s="2375" t="s">
        <v>7614</v>
      </c>
      <c r="GEG33" s="2375" t="s">
        <v>7614</v>
      </c>
      <c r="GEH33" s="2375" t="s">
        <v>7614</v>
      </c>
      <c r="GEI33" s="2375" t="s">
        <v>7614</v>
      </c>
      <c r="GEJ33" s="2375" t="s">
        <v>7614</v>
      </c>
      <c r="GEK33" s="2375" t="s">
        <v>7614</v>
      </c>
      <c r="GEL33" s="2375" t="s">
        <v>7614</v>
      </c>
      <c r="GEM33" s="2375" t="s">
        <v>7614</v>
      </c>
      <c r="GEN33" s="2375" t="s">
        <v>7614</v>
      </c>
      <c r="GEO33" s="2375" t="s">
        <v>7614</v>
      </c>
      <c r="GEP33" s="2375" t="s">
        <v>7614</v>
      </c>
      <c r="GEQ33" s="2375" t="s">
        <v>7614</v>
      </c>
      <c r="GER33" s="2375" t="s">
        <v>7614</v>
      </c>
      <c r="GES33" s="2375" t="s">
        <v>7614</v>
      </c>
      <c r="GET33" s="2375" t="s">
        <v>7614</v>
      </c>
      <c r="GEU33" s="2375" t="s">
        <v>7614</v>
      </c>
      <c r="GEV33" s="2375" t="s">
        <v>7614</v>
      </c>
      <c r="GEW33" s="2375" t="s">
        <v>7614</v>
      </c>
      <c r="GEX33" s="2375" t="s">
        <v>7614</v>
      </c>
      <c r="GEY33" s="2375" t="s">
        <v>7614</v>
      </c>
      <c r="GEZ33" s="2375" t="s">
        <v>7614</v>
      </c>
      <c r="GFA33" s="2375" t="s">
        <v>7614</v>
      </c>
      <c r="GFB33" s="2375" t="s">
        <v>7614</v>
      </c>
      <c r="GFC33" s="2375" t="s">
        <v>7614</v>
      </c>
      <c r="GFD33" s="2375" t="s">
        <v>7614</v>
      </c>
      <c r="GFE33" s="2375" t="s">
        <v>7614</v>
      </c>
      <c r="GFF33" s="2375" t="s">
        <v>7614</v>
      </c>
      <c r="GFG33" s="2375" t="s">
        <v>7614</v>
      </c>
      <c r="GFH33" s="2375" t="s">
        <v>7614</v>
      </c>
      <c r="GFI33" s="2375" t="s">
        <v>7614</v>
      </c>
      <c r="GFJ33" s="2375" t="s">
        <v>7614</v>
      </c>
      <c r="GFK33" s="2375" t="s">
        <v>7614</v>
      </c>
      <c r="GFL33" s="2375" t="s">
        <v>7614</v>
      </c>
      <c r="GFM33" s="2375" t="s">
        <v>7614</v>
      </c>
      <c r="GFN33" s="2375" t="s">
        <v>7614</v>
      </c>
      <c r="GFO33" s="2375" t="s">
        <v>7614</v>
      </c>
      <c r="GFP33" s="2375" t="s">
        <v>7614</v>
      </c>
      <c r="GFQ33" s="2375" t="s">
        <v>7614</v>
      </c>
      <c r="GFR33" s="2375" t="s">
        <v>7614</v>
      </c>
      <c r="GFS33" s="2375" t="s">
        <v>7614</v>
      </c>
      <c r="GFT33" s="2375" t="s">
        <v>7614</v>
      </c>
      <c r="GFU33" s="2375" t="s">
        <v>7614</v>
      </c>
      <c r="GFV33" s="2375" t="s">
        <v>7614</v>
      </c>
      <c r="GFW33" s="2375" t="s">
        <v>7614</v>
      </c>
      <c r="GFX33" s="2375" t="s">
        <v>7614</v>
      </c>
      <c r="GFY33" s="2375" t="s">
        <v>7614</v>
      </c>
      <c r="GFZ33" s="2375" t="s">
        <v>7614</v>
      </c>
      <c r="GGA33" s="2375" t="s">
        <v>7614</v>
      </c>
      <c r="GGB33" s="2375" t="s">
        <v>7614</v>
      </c>
      <c r="GGC33" s="2375" t="s">
        <v>7614</v>
      </c>
      <c r="GGD33" s="2375" t="s">
        <v>7614</v>
      </c>
      <c r="GGE33" s="2375" t="s">
        <v>7614</v>
      </c>
      <c r="GGF33" s="2375" t="s">
        <v>7614</v>
      </c>
      <c r="GGG33" s="2375" t="s">
        <v>7614</v>
      </c>
      <c r="GGH33" s="2375" t="s">
        <v>7614</v>
      </c>
      <c r="GGI33" s="2375" t="s">
        <v>7614</v>
      </c>
      <c r="GGJ33" s="2375" t="s">
        <v>7614</v>
      </c>
      <c r="GGK33" s="2375" t="s">
        <v>7614</v>
      </c>
      <c r="GGL33" s="2375" t="s">
        <v>7614</v>
      </c>
      <c r="GGM33" s="2375" t="s">
        <v>7614</v>
      </c>
      <c r="GGN33" s="2375" t="s">
        <v>7614</v>
      </c>
      <c r="GGO33" s="2375" t="s">
        <v>7614</v>
      </c>
      <c r="GGP33" s="2375" t="s">
        <v>7614</v>
      </c>
      <c r="GGQ33" s="2375" t="s">
        <v>7614</v>
      </c>
      <c r="GGR33" s="2375" t="s">
        <v>7614</v>
      </c>
      <c r="GGS33" s="2375" t="s">
        <v>7614</v>
      </c>
      <c r="GGT33" s="2375" t="s">
        <v>7614</v>
      </c>
      <c r="GGU33" s="2375" t="s">
        <v>7614</v>
      </c>
      <c r="GGV33" s="2375" t="s">
        <v>7614</v>
      </c>
      <c r="GGW33" s="2375" t="s">
        <v>7614</v>
      </c>
      <c r="GGX33" s="2375" t="s">
        <v>7614</v>
      </c>
      <c r="GGY33" s="2375" t="s">
        <v>7614</v>
      </c>
      <c r="GGZ33" s="2375" t="s">
        <v>7614</v>
      </c>
      <c r="GHA33" s="2375" t="s">
        <v>7614</v>
      </c>
      <c r="GHB33" s="2375" t="s">
        <v>7614</v>
      </c>
      <c r="GHC33" s="2375" t="s">
        <v>7614</v>
      </c>
      <c r="GHD33" s="2375" t="s">
        <v>7614</v>
      </c>
      <c r="GHE33" s="2375" t="s">
        <v>7614</v>
      </c>
      <c r="GHF33" s="2375" t="s">
        <v>7614</v>
      </c>
      <c r="GHG33" s="2375" t="s">
        <v>7614</v>
      </c>
      <c r="GHH33" s="2375" t="s">
        <v>7614</v>
      </c>
      <c r="GHI33" s="2375" t="s">
        <v>7614</v>
      </c>
      <c r="GHJ33" s="2375" t="s">
        <v>7614</v>
      </c>
      <c r="GHK33" s="2375" t="s">
        <v>7614</v>
      </c>
      <c r="GHL33" s="2375" t="s">
        <v>7614</v>
      </c>
      <c r="GHM33" s="2375" t="s">
        <v>7614</v>
      </c>
      <c r="GHN33" s="2375" t="s">
        <v>7614</v>
      </c>
      <c r="GHO33" s="2375" t="s">
        <v>7614</v>
      </c>
      <c r="GHP33" s="2375" t="s">
        <v>7614</v>
      </c>
      <c r="GHQ33" s="2375" t="s">
        <v>7614</v>
      </c>
      <c r="GHR33" s="2375" t="s">
        <v>7614</v>
      </c>
      <c r="GHS33" s="2375" t="s">
        <v>7614</v>
      </c>
      <c r="GHT33" s="2375" t="s">
        <v>7614</v>
      </c>
      <c r="GHU33" s="2375" t="s">
        <v>7614</v>
      </c>
      <c r="GHV33" s="2375" t="s">
        <v>7614</v>
      </c>
      <c r="GHW33" s="2375" t="s">
        <v>7614</v>
      </c>
      <c r="GHX33" s="2375" t="s">
        <v>7614</v>
      </c>
      <c r="GHY33" s="2375" t="s">
        <v>7614</v>
      </c>
      <c r="GHZ33" s="2375" t="s">
        <v>7614</v>
      </c>
      <c r="GIA33" s="2375" t="s">
        <v>7614</v>
      </c>
      <c r="GIB33" s="2375" t="s">
        <v>7614</v>
      </c>
      <c r="GIC33" s="2375" t="s">
        <v>7614</v>
      </c>
      <c r="GID33" s="2375" t="s">
        <v>7614</v>
      </c>
      <c r="GIE33" s="2375" t="s">
        <v>7614</v>
      </c>
      <c r="GIF33" s="2375" t="s">
        <v>7614</v>
      </c>
      <c r="GIG33" s="2375" t="s">
        <v>7614</v>
      </c>
      <c r="GIH33" s="2375" t="s">
        <v>7614</v>
      </c>
      <c r="GII33" s="2375" t="s">
        <v>7614</v>
      </c>
      <c r="GIJ33" s="2375" t="s">
        <v>7614</v>
      </c>
      <c r="GIK33" s="2375" t="s">
        <v>7614</v>
      </c>
      <c r="GIL33" s="2375" t="s">
        <v>7614</v>
      </c>
      <c r="GIM33" s="2375" t="s">
        <v>7614</v>
      </c>
      <c r="GIN33" s="2375" t="s">
        <v>7614</v>
      </c>
      <c r="GIO33" s="2375" t="s">
        <v>7614</v>
      </c>
      <c r="GIP33" s="2375" t="s">
        <v>7614</v>
      </c>
      <c r="GIQ33" s="2375" t="s">
        <v>7614</v>
      </c>
      <c r="GIR33" s="2375" t="s">
        <v>7614</v>
      </c>
      <c r="GIS33" s="2375" t="s">
        <v>7614</v>
      </c>
      <c r="GIT33" s="2375" t="s">
        <v>7614</v>
      </c>
      <c r="GIU33" s="2375" t="s">
        <v>7614</v>
      </c>
      <c r="GIV33" s="2375" t="s">
        <v>7614</v>
      </c>
      <c r="GIW33" s="2375" t="s">
        <v>7614</v>
      </c>
      <c r="GIX33" s="2375" t="s">
        <v>7614</v>
      </c>
      <c r="GIY33" s="2375" t="s">
        <v>7614</v>
      </c>
      <c r="GIZ33" s="2375" t="s">
        <v>7614</v>
      </c>
      <c r="GJA33" s="2375" t="s">
        <v>7614</v>
      </c>
      <c r="GJB33" s="2375" t="s">
        <v>7614</v>
      </c>
      <c r="GJC33" s="2375" t="s">
        <v>7614</v>
      </c>
      <c r="GJD33" s="2375" t="s">
        <v>7614</v>
      </c>
      <c r="GJE33" s="2375" t="s">
        <v>7614</v>
      </c>
      <c r="GJF33" s="2375" t="s">
        <v>7614</v>
      </c>
      <c r="GJG33" s="2375" t="s">
        <v>7614</v>
      </c>
      <c r="GJH33" s="2375" t="s">
        <v>7614</v>
      </c>
      <c r="GJI33" s="2375" t="s">
        <v>7614</v>
      </c>
      <c r="GJJ33" s="2375" t="s">
        <v>7614</v>
      </c>
      <c r="GJK33" s="2375" t="s">
        <v>7614</v>
      </c>
      <c r="GJL33" s="2375" t="s">
        <v>7614</v>
      </c>
      <c r="GJM33" s="2375" t="s">
        <v>7614</v>
      </c>
      <c r="GJN33" s="2375" t="s">
        <v>7614</v>
      </c>
      <c r="GJO33" s="2375" t="s">
        <v>7614</v>
      </c>
      <c r="GJP33" s="2375" t="s">
        <v>7614</v>
      </c>
      <c r="GJQ33" s="2375" t="s">
        <v>7614</v>
      </c>
      <c r="GJR33" s="2375" t="s">
        <v>7614</v>
      </c>
      <c r="GJS33" s="2375" t="s">
        <v>7614</v>
      </c>
      <c r="GJT33" s="2375" t="s">
        <v>7614</v>
      </c>
      <c r="GJU33" s="2375" t="s">
        <v>7614</v>
      </c>
      <c r="GJV33" s="2375" t="s">
        <v>7614</v>
      </c>
      <c r="GJW33" s="2375" t="s">
        <v>7614</v>
      </c>
      <c r="GJX33" s="2375" t="s">
        <v>7614</v>
      </c>
      <c r="GJY33" s="2375" t="s">
        <v>7614</v>
      </c>
      <c r="GJZ33" s="2375" t="s">
        <v>7614</v>
      </c>
      <c r="GKA33" s="2375" t="s">
        <v>7614</v>
      </c>
      <c r="GKB33" s="2375" t="s">
        <v>7614</v>
      </c>
      <c r="GKC33" s="2375" t="s">
        <v>7614</v>
      </c>
      <c r="GKD33" s="2375" t="s">
        <v>7614</v>
      </c>
      <c r="GKE33" s="2375" t="s">
        <v>7614</v>
      </c>
      <c r="GKF33" s="2375" t="s">
        <v>7614</v>
      </c>
      <c r="GKG33" s="2375" t="s">
        <v>7614</v>
      </c>
      <c r="GKH33" s="2375" t="s">
        <v>7614</v>
      </c>
      <c r="GKI33" s="2375" t="s">
        <v>7614</v>
      </c>
      <c r="GKJ33" s="2375" t="s">
        <v>7614</v>
      </c>
      <c r="GKK33" s="2375" t="s">
        <v>7614</v>
      </c>
      <c r="GKL33" s="2375" t="s">
        <v>7614</v>
      </c>
      <c r="GKM33" s="2375" t="s">
        <v>7614</v>
      </c>
      <c r="GKN33" s="2375" t="s">
        <v>7614</v>
      </c>
      <c r="GKO33" s="2375" t="s">
        <v>7614</v>
      </c>
      <c r="GKP33" s="2375" t="s">
        <v>7614</v>
      </c>
      <c r="GKQ33" s="2375" t="s">
        <v>7614</v>
      </c>
      <c r="GKR33" s="2375" t="s">
        <v>7614</v>
      </c>
      <c r="GKS33" s="2375" t="s">
        <v>7614</v>
      </c>
      <c r="GKT33" s="2375" t="s">
        <v>7614</v>
      </c>
      <c r="GKU33" s="2375" t="s">
        <v>7614</v>
      </c>
      <c r="GKV33" s="2375" t="s">
        <v>7614</v>
      </c>
      <c r="GKW33" s="2375" t="s">
        <v>7614</v>
      </c>
      <c r="GKX33" s="2375" t="s">
        <v>7614</v>
      </c>
      <c r="GKY33" s="2375" t="s">
        <v>7614</v>
      </c>
      <c r="GKZ33" s="2375" t="s">
        <v>7614</v>
      </c>
      <c r="GLA33" s="2375" t="s">
        <v>7614</v>
      </c>
      <c r="GLB33" s="2375" t="s">
        <v>7614</v>
      </c>
      <c r="GLC33" s="2375" t="s">
        <v>7614</v>
      </c>
      <c r="GLD33" s="2375" t="s">
        <v>7614</v>
      </c>
      <c r="GLE33" s="2375" t="s">
        <v>7614</v>
      </c>
      <c r="GLF33" s="2375" t="s">
        <v>7614</v>
      </c>
      <c r="GLG33" s="2375" t="s">
        <v>7614</v>
      </c>
      <c r="GLH33" s="2375" t="s">
        <v>7614</v>
      </c>
      <c r="GLI33" s="2375" t="s">
        <v>7614</v>
      </c>
      <c r="GLJ33" s="2375" t="s">
        <v>7614</v>
      </c>
      <c r="GLK33" s="2375" t="s">
        <v>7614</v>
      </c>
      <c r="GLL33" s="2375" t="s">
        <v>7614</v>
      </c>
      <c r="GLM33" s="2375" t="s">
        <v>7614</v>
      </c>
      <c r="GLN33" s="2375" t="s">
        <v>7614</v>
      </c>
      <c r="GLO33" s="2375" t="s">
        <v>7614</v>
      </c>
      <c r="GLP33" s="2375" t="s">
        <v>7614</v>
      </c>
      <c r="GLQ33" s="2375" t="s">
        <v>7614</v>
      </c>
      <c r="GLR33" s="2375" t="s">
        <v>7614</v>
      </c>
      <c r="GLS33" s="2375" t="s">
        <v>7614</v>
      </c>
      <c r="GLT33" s="2375" t="s">
        <v>7614</v>
      </c>
      <c r="GLU33" s="2375" t="s">
        <v>7614</v>
      </c>
      <c r="GLV33" s="2375" t="s">
        <v>7614</v>
      </c>
      <c r="GLW33" s="2375" t="s">
        <v>7614</v>
      </c>
      <c r="GLX33" s="2375" t="s">
        <v>7614</v>
      </c>
      <c r="GLY33" s="2375" t="s">
        <v>7614</v>
      </c>
      <c r="GLZ33" s="2375" t="s">
        <v>7614</v>
      </c>
      <c r="GMA33" s="2375" t="s">
        <v>7614</v>
      </c>
      <c r="GMB33" s="2375" t="s">
        <v>7614</v>
      </c>
      <c r="GMC33" s="2375" t="s">
        <v>7614</v>
      </c>
      <c r="GMD33" s="2375" t="s">
        <v>7614</v>
      </c>
      <c r="GME33" s="2375" t="s">
        <v>7614</v>
      </c>
      <c r="GMF33" s="2375" t="s">
        <v>7614</v>
      </c>
      <c r="GMG33" s="2375" t="s">
        <v>7614</v>
      </c>
      <c r="GMH33" s="2375" t="s">
        <v>7614</v>
      </c>
      <c r="GMI33" s="2375" t="s">
        <v>7614</v>
      </c>
      <c r="GMJ33" s="2375" t="s">
        <v>7614</v>
      </c>
      <c r="GMK33" s="2375" t="s">
        <v>7614</v>
      </c>
      <c r="GML33" s="2375" t="s">
        <v>7614</v>
      </c>
      <c r="GMM33" s="2375" t="s">
        <v>7614</v>
      </c>
      <c r="GMN33" s="2375" t="s">
        <v>7614</v>
      </c>
      <c r="GMO33" s="2375" t="s">
        <v>7614</v>
      </c>
      <c r="GMP33" s="2375" t="s">
        <v>7614</v>
      </c>
      <c r="GMQ33" s="2375" t="s">
        <v>7614</v>
      </c>
      <c r="GMR33" s="2375" t="s">
        <v>7614</v>
      </c>
      <c r="GMS33" s="2375" t="s">
        <v>7614</v>
      </c>
      <c r="GMT33" s="2375" t="s">
        <v>7614</v>
      </c>
      <c r="GMU33" s="2375" t="s">
        <v>7614</v>
      </c>
      <c r="GMV33" s="2375" t="s">
        <v>7614</v>
      </c>
      <c r="GMW33" s="2375" t="s">
        <v>7614</v>
      </c>
      <c r="GMX33" s="2375" t="s">
        <v>7614</v>
      </c>
      <c r="GMY33" s="2375" t="s">
        <v>7614</v>
      </c>
      <c r="GMZ33" s="2375" t="s">
        <v>7614</v>
      </c>
      <c r="GNA33" s="2375" t="s">
        <v>7614</v>
      </c>
      <c r="GNB33" s="2375" t="s">
        <v>7614</v>
      </c>
      <c r="GNC33" s="2375" t="s">
        <v>7614</v>
      </c>
      <c r="GND33" s="2375" t="s">
        <v>7614</v>
      </c>
      <c r="GNE33" s="2375" t="s">
        <v>7614</v>
      </c>
      <c r="GNF33" s="2375" t="s">
        <v>7614</v>
      </c>
      <c r="GNG33" s="2375" t="s">
        <v>7614</v>
      </c>
      <c r="GNH33" s="2375" t="s">
        <v>7614</v>
      </c>
      <c r="GNI33" s="2375" t="s">
        <v>7614</v>
      </c>
      <c r="GNJ33" s="2375" t="s">
        <v>7614</v>
      </c>
      <c r="GNK33" s="2375" t="s">
        <v>7614</v>
      </c>
      <c r="GNL33" s="2375" t="s">
        <v>7614</v>
      </c>
      <c r="GNM33" s="2375" t="s">
        <v>7614</v>
      </c>
      <c r="GNN33" s="2375" t="s">
        <v>7614</v>
      </c>
      <c r="GNO33" s="2375" t="s">
        <v>7614</v>
      </c>
      <c r="GNP33" s="2375" t="s">
        <v>7614</v>
      </c>
      <c r="GNQ33" s="2375" t="s">
        <v>7614</v>
      </c>
      <c r="GNR33" s="2375" t="s">
        <v>7614</v>
      </c>
      <c r="GNS33" s="2375" t="s">
        <v>7614</v>
      </c>
      <c r="GNT33" s="2375" t="s">
        <v>7614</v>
      </c>
      <c r="GNU33" s="2375" t="s">
        <v>7614</v>
      </c>
      <c r="GNV33" s="2375" t="s">
        <v>7614</v>
      </c>
      <c r="GNW33" s="2375" t="s">
        <v>7614</v>
      </c>
      <c r="GNX33" s="2375" t="s">
        <v>7614</v>
      </c>
      <c r="GNY33" s="2375" t="s">
        <v>7614</v>
      </c>
      <c r="GNZ33" s="2375" t="s">
        <v>7614</v>
      </c>
      <c r="GOA33" s="2375" t="s">
        <v>7614</v>
      </c>
      <c r="GOB33" s="2375" t="s">
        <v>7614</v>
      </c>
      <c r="GOC33" s="2375" t="s">
        <v>7614</v>
      </c>
      <c r="GOD33" s="2375" t="s">
        <v>7614</v>
      </c>
      <c r="GOE33" s="2375" t="s">
        <v>7614</v>
      </c>
      <c r="GOF33" s="2375" t="s">
        <v>7614</v>
      </c>
      <c r="GOG33" s="2375" t="s">
        <v>7614</v>
      </c>
      <c r="GOH33" s="2375" t="s">
        <v>7614</v>
      </c>
      <c r="GOI33" s="2375" t="s">
        <v>7614</v>
      </c>
      <c r="GOJ33" s="2375" t="s">
        <v>7614</v>
      </c>
      <c r="GOK33" s="2375" t="s">
        <v>7614</v>
      </c>
      <c r="GOL33" s="2375" t="s">
        <v>7614</v>
      </c>
      <c r="GOM33" s="2375" t="s">
        <v>7614</v>
      </c>
      <c r="GON33" s="2375" t="s">
        <v>7614</v>
      </c>
      <c r="GOO33" s="2375" t="s">
        <v>7614</v>
      </c>
      <c r="GOP33" s="2375" t="s">
        <v>7614</v>
      </c>
      <c r="GOQ33" s="2375" t="s">
        <v>7614</v>
      </c>
      <c r="GOR33" s="2375" t="s">
        <v>7614</v>
      </c>
      <c r="GOS33" s="2375" t="s">
        <v>7614</v>
      </c>
      <c r="GOT33" s="2375" t="s">
        <v>7614</v>
      </c>
      <c r="GOU33" s="2375" t="s">
        <v>7614</v>
      </c>
      <c r="GOV33" s="2375" t="s">
        <v>7614</v>
      </c>
      <c r="GOW33" s="2375" t="s">
        <v>7614</v>
      </c>
      <c r="GOX33" s="2375" t="s">
        <v>7614</v>
      </c>
      <c r="GOY33" s="2375" t="s">
        <v>7614</v>
      </c>
      <c r="GOZ33" s="2375" t="s">
        <v>7614</v>
      </c>
      <c r="GPA33" s="2375" t="s">
        <v>7614</v>
      </c>
      <c r="GPB33" s="2375" t="s">
        <v>7614</v>
      </c>
      <c r="GPC33" s="2375" t="s">
        <v>7614</v>
      </c>
      <c r="GPD33" s="2375" t="s">
        <v>7614</v>
      </c>
      <c r="GPE33" s="2375" t="s">
        <v>7614</v>
      </c>
      <c r="GPF33" s="2375" t="s">
        <v>7614</v>
      </c>
      <c r="GPG33" s="2375" t="s">
        <v>7614</v>
      </c>
      <c r="GPH33" s="2375" t="s">
        <v>7614</v>
      </c>
      <c r="GPI33" s="2375" t="s">
        <v>7614</v>
      </c>
      <c r="GPJ33" s="2375" t="s">
        <v>7614</v>
      </c>
      <c r="GPK33" s="2375" t="s">
        <v>7614</v>
      </c>
      <c r="GPL33" s="2375" t="s">
        <v>7614</v>
      </c>
      <c r="GPM33" s="2375" t="s">
        <v>7614</v>
      </c>
      <c r="GPN33" s="2375" t="s">
        <v>7614</v>
      </c>
      <c r="GPO33" s="2375" t="s">
        <v>7614</v>
      </c>
      <c r="GPP33" s="2375" t="s">
        <v>7614</v>
      </c>
      <c r="GPQ33" s="2375" t="s">
        <v>7614</v>
      </c>
      <c r="GPR33" s="2375" t="s">
        <v>7614</v>
      </c>
      <c r="GPS33" s="2375" t="s">
        <v>7614</v>
      </c>
      <c r="GPT33" s="2375" t="s">
        <v>7614</v>
      </c>
      <c r="GPU33" s="2375" t="s">
        <v>7614</v>
      </c>
      <c r="GPV33" s="2375" t="s">
        <v>7614</v>
      </c>
      <c r="GPW33" s="2375" t="s">
        <v>7614</v>
      </c>
      <c r="GPX33" s="2375" t="s">
        <v>7614</v>
      </c>
      <c r="GPY33" s="2375" t="s">
        <v>7614</v>
      </c>
      <c r="GPZ33" s="2375" t="s">
        <v>7614</v>
      </c>
      <c r="GQA33" s="2375" t="s">
        <v>7614</v>
      </c>
      <c r="GQB33" s="2375" t="s">
        <v>7614</v>
      </c>
      <c r="GQC33" s="2375" t="s">
        <v>7614</v>
      </c>
      <c r="GQD33" s="2375" t="s">
        <v>7614</v>
      </c>
      <c r="GQE33" s="2375" t="s">
        <v>7614</v>
      </c>
      <c r="GQF33" s="2375" t="s">
        <v>7614</v>
      </c>
      <c r="GQG33" s="2375" t="s">
        <v>7614</v>
      </c>
      <c r="GQH33" s="2375" t="s">
        <v>7614</v>
      </c>
      <c r="GQI33" s="2375" t="s">
        <v>7614</v>
      </c>
      <c r="GQJ33" s="2375" t="s">
        <v>7614</v>
      </c>
      <c r="GQK33" s="2375" t="s">
        <v>7614</v>
      </c>
      <c r="GQL33" s="2375" t="s">
        <v>7614</v>
      </c>
      <c r="GQM33" s="2375" t="s">
        <v>7614</v>
      </c>
      <c r="GQN33" s="2375" t="s">
        <v>7614</v>
      </c>
      <c r="GQO33" s="2375" t="s">
        <v>7614</v>
      </c>
      <c r="GQP33" s="2375" t="s">
        <v>7614</v>
      </c>
      <c r="GQQ33" s="2375" t="s">
        <v>7614</v>
      </c>
      <c r="GQR33" s="2375" t="s">
        <v>7614</v>
      </c>
      <c r="GQS33" s="2375" t="s">
        <v>7614</v>
      </c>
      <c r="GQT33" s="2375" t="s">
        <v>7614</v>
      </c>
      <c r="GQU33" s="2375" t="s">
        <v>7614</v>
      </c>
      <c r="GQV33" s="2375" t="s">
        <v>7614</v>
      </c>
      <c r="GQW33" s="2375" t="s">
        <v>7614</v>
      </c>
      <c r="GQX33" s="2375" t="s">
        <v>7614</v>
      </c>
      <c r="GQY33" s="2375" t="s">
        <v>7614</v>
      </c>
      <c r="GQZ33" s="2375" t="s">
        <v>7614</v>
      </c>
      <c r="GRA33" s="2375" t="s">
        <v>7614</v>
      </c>
      <c r="GRB33" s="2375" t="s">
        <v>7614</v>
      </c>
      <c r="GRC33" s="2375" t="s">
        <v>7614</v>
      </c>
      <c r="GRD33" s="2375" t="s">
        <v>7614</v>
      </c>
      <c r="GRE33" s="2375" t="s">
        <v>7614</v>
      </c>
      <c r="GRF33" s="2375" t="s">
        <v>7614</v>
      </c>
      <c r="GRG33" s="2375" t="s">
        <v>7614</v>
      </c>
      <c r="GRH33" s="2375" t="s">
        <v>7614</v>
      </c>
      <c r="GRI33" s="2375" t="s">
        <v>7614</v>
      </c>
      <c r="GRJ33" s="2375" t="s">
        <v>7614</v>
      </c>
      <c r="GRK33" s="2375" t="s">
        <v>7614</v>
      </c>
      <c r="GRL33" s="2375" t="s">
        <v>7614</v>
      </c>
      <c r="GRM33" s="2375" t="s">
        <v>7614</v>
      </c>
      <c r="GRN33" s="2375" t="s">
        <v>7614</v>
      </c>
      <c r="GRO33" s="2375" t="s">
        <v>7614</v>
      </c>
      <c r="GRP33" s="2375" t="s">
        <v>7614</v>
      </c>
      <c r="GRQ33" s="2375" t="s">
        <v>7614</v>
      </c>
      <c r="GRR33" s="2375" t="s">
        <v>7614</v>
      </c>
      <c r="GRS33" s="2375" t="s">
        <v>7614</v>
      </c>
      <c r="GRT33" s="2375" t="s">
        <v>7614</v>
      </c>
      <c r="GRU33" s="2375" t="s">
        <v>7614</v>
      </c>
      <c r="GRV33" s="2375" t="s">
        <v>7614</v>
      </c>
      <c r="GRW33" s="2375" t="s">
        <v>7614</v>
      </c>
      <c r="GRX33" s="2375" t="s">
        <v>7614</v>
      </c>
      <c r="GRY33" s="2375" t="s">
        <v>7614</v>
      </c>
      <c r="GRZ33" s="2375" t="s">
        <v>7614</v>
      </c>
      <c r="GSA33" s="2375" t="s">
        <v>7614</v>
      </c>
      <c r="GSB33" s="2375" t="s">
        <v>7614</v>
      </c>
      <c r="GSC33" s="2375" t="s">
        <v>7614</v>
      </c>
      <c r="GSD33" s="2375" t="s">
        <v>7614</v>
      </c>
      <c r="GSE33" s="2375" t="s">
        <v>7614</v>
      </c>
      <c r="GSF33" s="2375" t="s">
        <v>7614</v>
      </c>
      <c r="GSG33" s="2375" t="s">
        <v>7614</v>
      </c>
      <c r="GSH33" s="2375" t="s">
        <v>7614</v>
      </c>
      <c r="GSI33" s="2375" t="s">
        <v>7614</v>
      </c>
      <c r="GSJ33" s="2375" t="s">
        <v>7614</v>
      </c>
      <c r="GSK33" s="2375" t="s">
        <v>7614</v>
      </c>
      <c r="GSL33" s="2375" t="s">
        <v>7614</v>
      </c>
      <c r="GSM33" s="2375" t="s">
        <v>7614</v>
      </c>
      <c r="GSN33" s="2375" t="s">
        <v>7614</v>
      </c>
      <c r="GSO33" s="2375" t="s">
        <v>7614</v>
      </c>
      <c r="GSP33" s="2375" t="s">
        <v>7614</v>
      </c>
      <c r="GSQ33" s="2375" t="s">
        <v>7614</v>
      </c>
      <c r="GSR33" s="2375" t="s">
        <v>7614</v>
      </c>
      <c r="GSS33" s="2375" t="s">
        <v>7614</v>
      </c>
      <c r="GST33" s="2375" t="s">
        <v>7614</v>
      </c>
      <c r="GSU33" s="2375" t="s">
        <v>7614</v>
      </c>
      <c r="GSV33" s="2375" t="s">
        <v>7614</v>
      </c>
      <c r="GSW33" s="2375" t="s">
        <v>7614</v>
      </c>
      <c r="GSX33" s="2375" t="s">
        <v>7614</v>
      </c>
      <c r="GSY33" s="2375" t="s">
        <v>7614</v>
      </c>
      <c r="GSZ33" s="2375" t="s">
        <v>7614</v>
      </c>
      <c r="GTA33" s="2375" t="s">
        <v>7614</v>
      </c>
      <c r="GTB33" s="2375" t="s">
        <v>7614</v>
      </c>
      <c r="GTC33" s="2375" t="s">
        <v>7614</v>
      </c>
      <c r="GTD33" s="2375" t="s">
        <v>7614</v>
      </c>
      <c r="GTE33" s="2375" t="s">
        <v>7614</v>
      </c>
      <c r="GTF33" s="2375" t="s">
        <v>7614</v>
      </c>
      <c r="GTG33" s="2375" t="s">
        <v>7614</v>
      </c>
      <c r="GTH33" s="2375" t="s">
        <v>7614</v>
      </c>
      <c r="GTI33" s="2375" t="s">
        <v>7614</v>
      </c>
      <c r="GTJ33" s="2375" t="s">
        <v>7614</v>
      </c>
      <c r="GTK33" s="2375" t="s">
        <v>7614</v>
      </c>
      <c r="GTL33" s="2375" t="s">
        <v>7614</v>
      </c>
      <c r="GTM33" s="2375" t="s">
        <v>7614</v>
      </c>
      <c r="GTN33" s="2375" t="s">
        <v>7614</v>
      </c>
      <c r="GTO33" s="2375" t="s">
        <v>7614</v>
      </c>
      <c r="GTP33" s="2375" t="s">
        <v>7614</v>
      </c>
      <c r="GTQ33" s="2375" t="s">
        <v>7614</v>
      </c>
      <c r="GTR33" s="2375" t="s">
        <v>7614</v>
      </c>
      <c r="GTS33" s="2375" t="s">
        <v>7614</v>
      </c>
      <c r="GTT33" s="2375" t="s">
        <v>7614</v>
      </c>
      <c r="GTU33" s="2375" t="s">
        <v>7614</v>
      </c>
      <c r="GTV33" s="2375" t="s">
        <v>7614</v>
      </c>
      <c r="GTW33" s="2375" t="s">
        <v>7614</v>
      </c>
      <c r="GTX33" s="2375" t="s">
        <v>7614</v>
      </c>
      <c r="GTY33" s="2375" t="s">
        <v>7614</v>
      </c>
      <c r="GTZ33" s="2375" t="s">
        <v>7614</v>
      </c>
      <c r="GUA33" s="2375" t="s">
        <v>7614</v>
      </c>
      <c r="GUB33" s="2375" t="s">
        <v>7614</v>
      </c>
      <c r="GUC33" s="2375" t="s">
        <v>7614</v>
      </c>
      <c r="GUD33" s="2375" t="s">
        <v>7614</v>
      </c>
      <c r="GUE33" s="2375" t="s">
        <v>7614</v>
      </c>
      <c r="GUF33" s="2375" t="s">
        <v>7614</v>
      </c>
      <c r="GUG33" s="2375" t="s">
        <v>7614</v>
      </c>
      <c r="GUH33" s="2375" t="s">
        <v>7614</v>
      </c>
      <c r="GUI33" s="2375" t="s">
        <v>7614</v>
      </c>
      <c r="GUJ33" s="2375" t="s">
        <v>7614</v>
      </c>
      <c r="GUK33" s="2375" t="s">
        <v>7614</v>
      </c>
      <c r="GUL33" s="2375" t="s">
        <v>7614</v>
      </c>
      <c r="GUM33" s="2375" t="s">
        <v>7614</v>
      </c>
      <c r="GUN33" s="2375" t="s">
        <v>7614</v>
      </c>
      <c r="GUO33" s="2375" t="s">
        <v>7614</v>
      </c>
      <c r="GUP33" s="2375" t="s">
        <v>7614</v>
      </c>
      <c r="GUQ33" s="2375" t="s">
        <v>7614</v>
      </c>
      <c r="GUR33" s="2375" t="s">
        <v>7614</v>
      </c>
      <c r="GUS33" s="2375" t="s">
        <v>7614</v>
      </c>
      <c r="GUT33" s="2375" t="s">
        <v>7614</v>
      </c>
      <c r="GUU33" s="2375" t="s">
        <v>7614</v>
      </c>
      <c r="GUV33" s="2375" t="s">
        <v>7614</v>
      </c>
      <c r="GUW33" s="2375" t="s">
        <v>7614</v>
      </c>
      <c r="GUX33" s="2375" t="s">
        <v>7614</v>
      </c>
      <c r="GUY33" s="2375" t="s">
        <v>7614</v>
      </c>
      <c r="GUZ33" s="2375" t="s">
        <v>7614</v>
      </c>
      <c r="GVA33" s="2375" t="s">
        <v>7614</v>
      </c>
      <c r="GVB33" s="2375" t="s">
        <v>7614</v>
      </c>
      <c r="GVC33" s="2375" t="s">
        <v>7614</v>
      </c>
      <c r="GVD33" s="2375" t="s">
        <v>7614</v>
      </c>
      <c r="GVE33" s="2375" t="s">
        <v>7614</v>
      </c>
      <c r="GVF33" s="2375" t="s">
        <v>7614</v>
      </c>
      <c r="GVG33" s="2375" t="s">
        <v>7614</v>
      </c>
      <c r="GVH33" s="2375" t="s">
        <v>7614</v>
      </c>
      <c r="GVI33" s="2375" t="s">
        <v>7614</v>
      </c>
      <c r="GVJ33" s="2375" t="s">
        <v>7614</v>
      </c>
      <c r="GVK33" s="2375" t="s">
        <v>7614</v>
      </c>
      <c r="GVL33" s="2375" t="s">
        <v>7614</v>
      </c>
      <c r="GVM33" s="2375" t="s">
        <v>7614</v>
      </c>
      <c r="GVN33" s="2375" t="s">
        <v>7614</v>
      </c>
      <c r="GVO33" s="2375" t="s">
        <v>7614</v>
      </c>
      <c r="GVP33" s="2375" t="s">
        <v>7614</v>
      </c>
      <c r="GVQ33" s="2375" t="s">
        <v>7614</v>
      </c>
      <c r="GVR33" s="2375" t="s">
        <v>7614</v>
      </c>
      <c r="GVS33" s="2375" t="s">
        <v>7614</v>
      </c>
      <c r="GVT33" s="2375" t="s">
        <v>7614</v>
      </c>
      <c r="GVU33" s="2375" t="s">
        <v>7614</v>
      </c>
      <c r="GVV33" s="2375" t="s">
        <v>7614</v>
      </c>
      <c r="GVW33" s="2375" t="s">
        <v>7614</v>
      </c>
      <c r="GVX33" s="2375" t="s">
        <v>7614</v>
      </c>
      <c r="GVY33" s="2375" t="s">
        <v>7614</v>
      </c>
      <c r="GVZ33" s="2375" t="s">
        <v>7614</v>
      </c>
      <c r="GWA33" s="2375" t="s">
        <v>7614</v>
      </c>
      <c r="GWB33" s="2375" t="s">
        <v>7614</v>
      </c>
      <c r="GWC33" s="2375" t="s">
        <v>7614</v>
      </c>
      <c r="GWD33" s="2375" t="s">
        <v>7614</v>
      </c>
      <c r="GWE33" s="2375" t="s">
        <v>7614</v>
      </c>
      <c r="GWF33" s="2375" t="s">
        <v>7614</v>
      </c>
      <c r="GWG33" s="2375" t="s">
        <v>7614</v>
      </c>
      <c r="GWH33" s="2375" t="s">
        <v>7614</v>
      </c>
      <c r="GWI33" s="2375" t="s">
        <v>7614</v>
      </c>
      <c r="GWJ33" s="2375" t="s">
        <v>7614</v>
      </c>
      <c r="GWK33" s="2375" t="s">
        <v>7614</v>
      </c>
      <c r="GWL33" s="2375" t="s">
        <v>7614</v>
      </c>
      <c r="GWM33" s="2375" t="s">
        <v>7614</v>
      </c>
      <c r="GWN33" s="2375" t="s">
        <v>7614</v>
      </c>
      <c r="GWO33" s="2375" t="s">
        <v>7614</v>
      </c>
      <c r="GWP33" s="2375" t="s">
        <v>7614</v>
      </c>
      <c r="GWQ33" s="2375" t="s">
        <v>7614</v>
      </c>
      <c r="GWR33" s="2375" t="s">
        <v>7614</v>
      </c>
      <c r="GWS33" s="2375" t="s">
        <v>7614</v>
      </c>
      <c r="GWT33" s="2375" t="s">
        <v>7614</v>
      </c>
      <c r="GWU33" s="2375" t="s">
        <v>7614</v>
      </c>
      <c r="GWV33" s="2375" t="s">
        <v>7614</v>
      </c>
      <c r="GWW33" s="2375" t="s">
        <v>7614</v>
      </c>
      <c r="GWX33" s="2375" t="s">
        <v>7614</v>
      </c>
      <c r="GWY33" s="2375" t="s">
        <v>7614</v>
      </c>
      <c r="GWZ33" s="2375" t="s">
        <v>7614</v>
      </c>
      <c r="GXA33" s="2375" t="s">
        <v>7614</v>
      </c>
      <c r="GXB33" s="2375" t="s">
        <v>7614</v>
      </c>
      <c r="GXC33" s="2375" t="s">
        <v>7614</v>
      </c>
      <c r="GXD33" s="2375" t="s">
        <v>7614</v>
      </c>
      <c r="GXE33" s="2375" t="s">
        <v>7614</v>
      </c>
      <c r="GXF33" s="2375" t="s">
        <v>7614</v>
      </c>
      <c r="GXG33" s="2375" t="s">
        <v>7614</v>
      </c>
      <c r="GXH33" s="2375" t="s">
        <v>7614</v>
      </c>
      <c r="GXI33" s="2375" t="s">
        <v>7614</v>
      </c>
      <c r="GXJ33" s="2375" t="s">
        <v>7614</v>
      </c>
      <c r="GXK33" s="2375" t="s">
        <v>7614</v>
      </c>
      <c r="GXL33" s="2375" t="s">
        <v>7614</v>
      </c>
      <c r="GXM33" s="2375" t="s">
        <v>7614</v>
      </c>
      <c r="GXN33" s="2375" t="s">
        <v>7614</v>
      </c>
      <c r="GXO33" s="2375" t="s">
        <v>7614</v>
      </c>
      <c r="GXP33" s="2375" t="s">
        <v>7614</v>
      </c>
      <c r="GXQ33" s="2375" t="s">
        <v>7614</v>
      </c>
      <c r="GXR33" s="2375" t="s">
        <v>7614</v>
      </c>
      <c r="GXS33" s="2375" t="s">
        <v>7614</v>
      </c>
      <c r="GXT33" s="2375" t="s">
        <v>7614</v>
      </c>
      <c r="GXU33" s="2375" t="s">
        <v>7614</v>
      </c>
      <c r="GXV33" s="2375" t="s">
        <v>7614</v>
      </c>
      <c r="GXW33" s="2375" t="s">
        <v>7614</v>
      </c>
      <c r="GXX33" s="2375" t="s">
        <v>7614</v>
      </c>
      <c r="GXY33" s="2375" t="s">
        <v>7614</v>
      </c>
      <c r="GXZ33" s="2375" t="s">
        <v>7614</v>
      </c>
      <c r="GYA33" s="2375" t="s">
        <v>7614</v>
      </c>
      <c r="GYB33" s="2375" t="s">
        <v>7614</v>
      </c>
      <c r="GYC33" s="2375" t="s">
        <v>7614</v>
      </c>
      <c r="GYD33" s="2375" t="s">
        <v>7614</v>
      </c>
      <c r="GYE33" s="2375" t="s">
        <v>7614</v>
      </c>
      <c r="GYF33" s="2375" t="s">
        <v>7614</v>
      </c>
      <c r="GYG33" s="2375" t="s">
        <v>7614</v>
      </c>
      <c r="GYH33" s="2375" t="s">
        <v>7614</v>
      </c>
      <c r="GYI33" s="2375" t="s">
        <v>7614</v>
      </c>
      <c r="GYJ33" s="2375" t="s">
        <v>7614</v>
      </c>
      <c r="GYK33" s="2375" t="s">
        <v>7614</v>
      </c>
      <c r="GYL33" s="2375" t="s">
        <v>7614</v>
      </c>
      <c r="GYM33" s="2375" t="s">
        <v>7614</v>
      </c>
      <c r="GYN33" s="2375" t="s">
        <v>7614</v>
      </c>
      <c r="GYO33" s="2375" t="s">
        <v>7614</v>
      </c>
      <c r="GYP33" s="2375" t="s">
        <v>7614</v>
      </c>
      <c r="GYQ33" s="2375" t="s">
        <v>7614</v>
      </c>
      <c r="GYR33" s="2375" t="s">
        <v>7614</v>
      </c>
      <c r="GYS33" s="2375" t="s">
        <v>7614</v>
      </c>
      <c r="GYT33" s="2375" t="s">
        <v>7614</v>
      </c>
      <c r="GYU33" s="2375" t="s">
        <v>7614</v>
      </c>
      <c r="GYV33" s="2375" t="s">
        <v>7614</v>
      </c>
      <c r="GYW33" s="2375" t="s">
        <v>7614</v>
      </c>
      <c r="GYX33" s="2375" t="s">
        <v>7614</v>
      </c>
      <c r="GYY33" s="2375" t="s">
        <v>7614</v>
      </c>
      <c r="GYZ33" s="2375" t="s">
        <v>7614</v>
      </c>
      <c r="GZA33" s="2375" t="s">
        <v>7614</v>
      </c>
      <c r="GZB33" s="2375" t="s">
        <v>7614</v>
      </c>
      <c r="GZC33" s="2375" t="s">
        <v>7614</v>
      </c>
      <c r="GZD33" s="2375" t="s">
        <v>7614</v>
      </c>
      <c r="GZE33" s="2375" t="s">
        <v>7614</v>
      </c>
      <c r="GZF33" s="2375" t="s">
        <v>7614</v>
      </c>
      <c r="GZG33" s="2375" t="s">
        <v>7614</v>
      </c>
      <c r="GZH33" s="2375" t="s">
        <v>7614</v>
      </c>
      <c r="GZI33" s="2375" t="s">
        <v>7614</v>
      </c>
      <c r="GZJ33" s="2375" t="s">
        <v>7614</v>
      </c>
      <c r="GZK33" s="2375" t="s">
        <v>7614</v>
      </c>
      <c r="GZL33" s="2375" t="s">
        <v>7614</v>
      </c>
      <c r="GZM33" s="2375" t="s">
        <v>7614</v>
      </c>
      <c r="GZN33" s="2375" t="s">
        <v>7614</v>
      </c>
      <c r="GZO33" s="2375" t="s">
        <v>7614</v>
      </c>
      <c r="GZP33" s="2375" t="s">
        <v>7614</v>
      </c>
      <c r="GZQ33" s="2375" t="s">
        <v>7614</v>
      </c>
      <c r="GZR33" s="2375" t="s">
        <v>7614</v>
      </c>
      <c r="GZS33" s="2375" t="s">
        <v>7614</v>
      </c>
      <c r="GZT33" s="2375" t="s">
        <v>7614</v>
      </c>
      <c r="GZU33" s="2375" t="s">
        <v>7614</v>
      </c>
      <c r="GZV33" s="2375" t="s">
        <v>7614</v>
      </c>
      <c r="GZW33" s="2375" t="s">
        <v>7614</v>
      </c>
      <c r="GZX33" s="2375" t="s">
        <v>7614</v>
      </c>
      <c r="GZY33" s="2375" t="s">
        <v>7614</v>
      </c>
      <c r="GZZ33" s="2375" t="s">
        <v>7614</v>
      </c>
      <c r="HAA33" s="2375" t="s">
        <v>7614</v>
      </c>
      <c r="HAB33" s="2375" t="s">
        <v>7614</v>
      </c>
      <c r="HAC33" s="2375" t="s">
        <v>7614</v>
      </c>
      <c r="HAD33" s="2375" t="s">
        <v>7614</v>
      </c>
      <c r="HAE33" s="2375" t="s">
        <v>7614</v>
      </c>
      <c r="HAF33" s="2375" t="s">
        <v>7614</v>
      </c>
      <c r="HAG33" s="2375" t="s">
        <v>7614</v>
      </c>
      <c r="HAH33" s="2375" t="s">
        <v>7614</v>
      </c>
      <c r="HAI33" s="2375" t="s">
        <v>7614</v>
      </c>
      <c r="HAJ33" s="2375" t="s">
        <v>7614</v>
      </c>
      <c r="HAK33" s="2375" t="s">
        <v>7614</v>
      </c>
      <c r="HAL33" s="2375" t="s">
        <v>7614</v>
      </c>
      <c r="HAM33" s="2375" t="s">
        <v>7614</v>
      </c>
      <c r="HAN33" s="2375" t="s">
        <v>7614</v>
      </c>
      <c r="HAO33" s="2375" t="s">
        <v>7614</v>
      </c>
      <c r="HAP33" s="2375" t="s">
        <v>7614</v>
      </c>
      <c r="HAQ33" s="2375" t="s">
        <v>7614</v>
      </c>
      <c r="HAR33" s="2375" t="s">
        <v>7614</v>
      </c>
      <c r="HAS33" s="2375" t="s">
        <v>7614</v>
      </c>
      <c r="HAT33" s="2375" t="s">
        <v>7614</v>
      </c>
      <c r="HAU33" s="2375" t="s">
        <v>7614</v>
      </c>
      <c r="HAV33" s="2375" t="s">
        <v>7614</v>
      </c>
      <c r="HAW33" s="2375" t="s">
        <v>7614</v>
      </c>
      <c r="HAX33" s="2375" t="s">
        <v>7614</v>
      </c>
      <c r="HAY33" s="2375" t="s">
        <v>7614</v>
      </c>
      <c r="HAZ33" s="2375" t="s">
        <v>7614</v>
      </c>
      <c r="HBA33" s="2375" t="s">
        <v>7614</v>
      </c>
      <c r="HBB33" s="2375" t="s">
        <v>7614</v>
      </c>
      <c r="HBC33" s="2375" t="s">
        <v>7614</v>
      </c>
      <c r="HBD33" s="2375" t="s">
        <v>7614</v>
      </c>
      <c r="HBE33" s="2375" t="s">
        <v>7614</v>
      </c>
      <c r="HBF33" s="2375" t="s">
        <v>7614</v>
      </c>
      <c r="HBG33" s="2375" t="s">
        <v>7614</v>
      </c>
      <c r="HBH33" s="2375" t="s">
        <v>7614</v>
      </c>
      <c r="HBI33" s="2375" t="s">
        <v>7614</v>
      </c>
      <c r="HBJ33" s="2375" t="s">
        <v>7614</v>
      </c>
      <c r="HBK33" s="2375" t="s">
        <v>7614</v>
      </c>
      <c r="HBL33" s="2375" t="s">
        <v>7614</v>
      </c>
      <c r="HBM33" s="2375" t="s">
        <v>7614</v>
      </c>
      <c r="HBN33" s="2375" t="s">
        <v>7614</v>
      </c>
      <c r="HBO33" s="2375" t="s">
        <v>7614</v>
      </c>
      <c r="HBP33" s="2375" t="s">
        <v>7614</v>
      </c>
      <c r="HBQ33" s="2375" t="s">
        <v>7614</v>
      </c>
      <c r="HBR33" s="2375" t="s">
        <v>7614</v>
      </c>
      <c r="HBS33" s="2375" t="s">
        <v>7614</v>
      </c>
      <c r="HBT33" s="2375" t="s">
        <v>7614</v>
      </c>
      <c r="HBU33" s="2375" t="s">
        <v>7614</v>
      </c>
      <c r="HBV33" s="2375" t="s">
        <v>7614</v>
      </c>
      <c r="HBW33" s="2375" t="s">
        <v>7614</v>
      </c>
      <c r="HBX33" s="2375" t="s">
        <v>7614</v>
      </c>
      <c r="HBY33" s="2375" t="s">
        <v>7614</v>
      </c>
      <c r="HBZ33" s="2375" t="s">
        <v>7614</v>
      </c>
      <c r="HCA33" s="2375" t="s">
        <v>7614</v>
      </c>
      <c r="HCB33" s="2375" t="s">
        <v>7614</v>
      </c>
      <c r="HCC33" s="2375" t="s">
        <v>7614</v>
      </c>
      <c r="HCD33" s="2375" t="s">
        <v>7614</v>
      </c>
      <c r="HCE33" s="2375" t="s">
        <v>7614</v>
      </c>
      <c r="HCF33" s="2375" t="s">
        <v>7614</v>
      </c>
      <c r="HCG33" s="2375" t="s">
        <v>7614</v>
      </c>
      <c r="HCH33" s="2375" t="s">
        <v>7614</v>
      </c>
      <c r="HCI33" s="2375" t="s">
        <v>7614</v>
      </c>
      <c r="HCJ33" s="2375" t="s">
        <v>7614</v>
      </c>
      <c r="HCK33" s="2375" t="s">
        <v>7614</v>
      </c>
      <c r="HCL33" s="2375" t="s">
        <v>7614</v>
      </c>
      <c r="HCM33" s="2375" t="s">
        <v>7614</v>
      </c>
      <c r="HCN33" s="2375" t="s">
        <v>7614</v>
      </c>
      <c r="HCO33" s="2375" t="s">
        <v>7614</v>
      </c>
      <c r="HCP33" s="2375" t="s">
        <v>7614</v>
      </c>
      <c r="HCQ33" s="2375" t="s">
        <v>7614</v>
      </c>
      <c r="HCR33" s="2375" t="s">
        <v>7614</v>
      </c>
      <c r="HCS33" s="2375" t="s">
        <v>7614</v>
      </c>
      <c r="HCT33" s="2375" t="s">
        <v>7614</v>
      </c>
      <c r="HCU33" s="2375" t="s">
        <v>7614</v>
      </c>
      <c r="HCV33" s="2375" t="s">
        <v>7614</v>
      </c>
      <c r="HCW33" s="2375" t="s">
        <v>7614</v>
      </c>
      <c r="HCX33" s="2375" t="s">
        <v>7614</v>
      </c>
      <c r="HCY33" s="2375" t="s">
        <v>7614</v>
      </c>
      <c r="HCZ33" s="2375" t="s">
        <v>7614</v>
      </c>
      <c r="HDA33" s="2375" t="s">
        <v>7614</v>
      </c>
      <c r="HDB33" s="2375" t="s">
        <v>7614</v>
      </c>
      <c r="HDC33" s="2375" t="s">
        <v>7614</v>
      </c>
      <c r="HDD33" s="2375" t="s">
        <v>7614</v>
      </c>
      <c r="HDE33" s="2375" t="s">
        <v>7614</v>
      </c>
      <c r="HDF33" s="2375" t="s">
        <v>7614</v>
      </c>
      <c r="HDG33" s="2375" t="s">
        <v>7614</v>
      </c>
      <c r="HDH33" s="2375" t="s">
        <v>7614</v>
      </c>
      <c r="HDI33" s="2375" t="s">
        <v>7614</v>
      </c>
      <c r="HDJ33" s="2375" t="s">
        <v>7614</v>
      </c>
      <c r="HDK33" s="2375" t="s">
        <v>7614</v>
      </c>
      <c r="HDL33" s="2375" t="s">
        <v>7614</v>
      </c>
      <c r="HDM33" s="2375" t="s">
        <v>7614</v>
      </c>
      <c r="HDN33" s="2375" t="s">
        <v>7614</v>
      </c>
      <c r="HDO33" s="2375" t="s">
        <v>7614</v>
      </c>
      <c r="HDP33" s="2375" t="s">
        <v>7614</v>
      </c>
      <c r="HDQ33" s="2375" t="s">
        <v>7614</v>
      </c>
      <c r="HDR33" s="2375" t="s">
        <v>7614</v>
      </c>
      <c r="HDS33" s="2375" t="s">
        <v>7614</v>
      </c>
      <c r="HDT33" s="2375" t="s">
        <v>7614</v>
      </c>
      <c r="HDU33" s="2375" t="s">
        <v>7614</v>
      </c>
      <c r="HDV33" s="2375" t="s">
        <v>7614</v>
      </c>
      <c r="HDW33" s="2375" t="s">
        <v>7614</v>
      </c>
      <c r="HDX33" s="2375" t="s">
        <v>7614</v>
      </c>
      <c r="HDY33" s="2375" t="s">
        <v>7614</v>
      </c>
      <c r="HDZ33" s="2375" t="s">
        <v>7614</v>
      </c>
      <c r="HEA33" s="2375" t="s">
        <v>7614</v>
      </c>
      <c r="HEB33" s="2375" t="s">
        <v>7614</v>
      </c>
      <c r="HEC33" s="2375" t="s">
        <v>7614</v>
      </c>
      <c r="HED33" s="2375" t="s">
        <v>7614</v>
      </c>
      <c r="HEE33" s="2375" t="s">
        <v>7614</v>
      </c>
      <c r="HEF33" s="2375" t="s">
        <v>7614</v>
      </c>
      <c r="HEG33" s="2375" t="s">
        <v>7614</v>
      </c>
      <c r="HEH33" s="2375" t="s">
        <v>7614</v>
      </c>
      <c r="HEI33" s="2375" t="s">
        <v>7614</v>
      </c>
      <c r="HEJ33" s="2375" t="s">
        <v>7614</v>
      </c>
      <c r="HEK33" s="2375" t="s">
        <v>7614</v>
      </c>
      <c r="HEL33" s="2375" t="s">
        <v>7614</v>
      </c>
      <c r="HEM33" s="2375" t="s">
        <v>7614</v>
      </c>
      <c r="HEN33" s="2375" t="s">
        <v>7614</v>
      </c>
      <c r="HEO33" s="2375" t="s">
        <v>7614</v>
      </c>
      <c r="HEP33" s="2375" t="s">
        <v>7614</v>
      </c>
      <c r="HEQ33" s="2375" t="s">
        <v>7614</v>
      </c>
      <c r="HER33" s="2375" t="s">
        <v>7614</v>
      </c>
      <c r="HES33" s="2375" t="s">
        <v>7614</v>
      </c>
      <c r="HET33" s="2375" t="s">
        <v>7614</v>
      </c>
      <c r="HEU33" s="2375" t="s">
        <v>7614</v>
      </c>
      <c r="HEV33" s="2375" t="s">
        <v>7614</v>
      </c>
      <c r="HEW33" s="2375" t="s">
        <v>7614</v>
      </c>
      <c r="HEX33" s="2375" t="s">
        <v>7614</v>
      </c>
      <c r="HEY33" s="2375" t="s">
        <v>7614</v>
      </c>
      <c r="HEZ33" s="2375" t="s">
        <v>7614</v>
      </c>
      <c r="HFA33" s="2375" t="s">
        <v>7614</v>
      </c>
      <c r="HFB33" s="2375" t="s">
        <v>7614</v>
      </c>
      <c r="HFC33" s="2375" t="s">
        <v>7614</v>
      </c>
      <c r="HFD33" s="2375" t="s">
        <v>7614</v>
      </c>
      <c r="HFE33" s="2375" t="s">
        <v>7614</v>
      </c>
      <c r="HFF33" s="2375" t="s">
        <v>7614</v>
      </c>
      <c r="HFG33" s="2375" t="s">
        <v>7614</v>
      </c>
      <c r="HFH33" s="2375" t="s">
        <v>7614</v>
      </c>
      <c r="HFI33" s="2375" t="s">
        <v>7614</v>
      </c>
      <c r="HFJ33" s="2375" t="s">
        <v>7614</v>
      </c>
      <c r="HFK33" s="2375" t="s">
        <v>7614</v>
      </c>
      <c r="HFL33" s="2375" t="s">
        <v>7614</v>
      </c>
      <c r="HFM33" s="2375" t="s">
        <v>7614</v>
      </c>
      <c r="HFN33" s="2375" t="s">
        <v>7614</v>
      </c>
      <c r="HFO33" s="2375" t="s">
        <v>7614</v>
      </c>
      <c r="HFP33" s="2375" t="s">
        <v>7614</v>
      </c>
      <c r="HFQ33" s="2375" t="s">
        <v>7614</v>
      </c>
      <c r="HFR33" s="2375" t="s">
        <v>7614</v>
      </c>
      <c r="HFS33" s="2375" t="s">
        <v>7614</v>
      </c>
      <c r="HFT33" s="2375" t="s">
        <v>7614</v>
      </c>
      <c r="HFU33" s="2375" t="s">
        <v>7614</v>
      </c>
      <c r="HFV33" s="2375" t="s">
        <v>7614</v>
      </c>
      <c r="HFW33" s="2375" t="s">
        <v>7614</v>
      </c>
      <c r="HFX33" s="2375" t="s">
        <v>7614</v>
      </c>
      <c r="HFY33" s="2375" t="s">
        <v>7614</v>
      </c>
      <c r="HFZ33" s="2375" t="s">
        <v>7614</v>
      </c>
      <c r="HGA33" s="2375" t="s">
        <v>7614</v>
      </c>
      <c r="HGB33" s="2375" t="s">
        <v>7614</v>
      </c>
      <c r="HGC33" s="2375" t="s">
        <v>7614</v>
      </c>
      <c r="HGD33" s="2375" t="s">
        <v>7614</v>
      </c>
      <c r="HGE33" s="2375" t="s">
        <v>7614</v>
      </c>
      <c r="HGF33" s="2375" t="s">
        <v>7614</v>
      </c>
      <c r="HGG33" s="2375" t="s">
        <v>7614</v>
      </c>
      <c r="HGH33" s="2375" t="s">
        <v>7614</v>
      </c>
      <c r="HGI33" s="2375" t="s">
        <v>7614</v>
      </c>
      <c r="HGJ33" s="2375" t="s">
        <v>7614</v>
      </c>
      <c r="HGK33" s="2375" t="s">
        <v>7614</v>
      </c>
      <c r="HGL33" s="2375" t="s">
        <v>7614</v>
      </c>
      <c r="HGM33" s="2375" t="s">
        <v>7614</v>
      </c>
      <c r="HGN33" s="2375" t="s">
        <v>7614</v>
      </c>
      <c r="HGO33" s="2375" t="s">
        <v>7614</v>
      </c>
      <c r="HGP33" s="2375" t="s">
        <v>7614</v>
      </c>
      <c r="HGQ33" s="2375" t="s">
        <v>7614</v>
      </c>
      <c r="HGR33" s="2375" t="s">
        <v>7614</v>
      </c>
      <c r="HGS33" s="2375" t="s">
        <v>7614</v>
      </c>
      <c r="HGT33" s="2375" t="s">
        <v>7614</v>
      </c>
      <c r="HGU33" s="2375" t="s">
        <v>7614</v>
      </c>
      <c r="HGV33" s="2375" t="s">
        <v>7614</v>
      </c>
      <c r="HGW33" s="2375" t="s">
        <v>7614</v>
      </c>
      <c r="HGX33" s="2375" t="s">
        <v>7614</v>
      </c>
      <c r="HGY33" s="2375" t="s">
        <v>7614</v>
      </c>
      <c r="HGZ33" s="2375" t="s">
        <v>7614</v>
      </c>
      <c r="HHA33" s="2375" t="s">
        <v>7614</v>
      </c>
      <c r="HHB33" s="2375" t="s">
        <v>7614</v>
      </c>
      <c r="HHC33" s="2375" t="s">
        <v>7614</v>
      </c>
      <c r="HHD33" s="2375" t="s">
        <v>7614</v>
      </c>
      <c r="HHE33" s="2375" t="s">
        <v>7614</v>
      </c>
      <c r="HHF33" s="2375" t="s">
        <v>7614</v>
      </c>
      <c r="HHG33" s="2375" t="s">
        <v>7614</v>
      </c>
      <c r="HHH33" s="2375" t="s">
        <v>7614</v>
      </c>
      <c r="HHI33" s="2375" t="s">
        <v>7614</v>
      </c>
      <c r="HHJ33" s="2375" t="s">
        <v>7614</v>
      </c>
      <c r="HHK33" s="2375" t="s">
        <v>7614</v>
      </c>
      <c r="HHL33" s="2375" t="s">
        <v>7614</v>
      </c>
      <c r="HHM33" s="2375" t="s">
        <v>7614</v>
      </c>
      <c r="HHN33" s="2375" t="s">
        <v>7614</v>
      </c>
      <c r="HHO33" s="2375" t="s">
        <v>7614</v>
      </c>
      <c r="HHP33" s="2375" t="s">
        <v>7614</v>
      </c>
      <c r="HHQ33" s="2375" t="s">
        <v>7614</v>
      </c>
      <c r="HHR33" s="2375" t="s">
        <v>7614</v>
      </c>
      <c r="HHS33" s="2375" t="s">
        <v>7614</v>
      </c>
      <c r="HHT33" s="2375" t="s">
        <v>7614</v>
      </c>
      <c r="HHU33" s="2375" t="s">
        <v>7614</v>
      </c>
      <c r="HHV33" s="2375" t="s">
        <v>7614</v>
      </c>
      <c r="HHW33" s="2375" t="s">
        <v>7614</v>
      </c>
      <c r="HHX33" s="2375" t="s">
        <v>7614</v>
      </c>
      <c r="HHY33" s="2375" t="s">
        <v>7614</v>
      </c>
      <c r="HHZ33" s="2375" t="s">
        <v>7614</v>
      </c>
      <c r="HIA33" s="2375" t="s">
        <v>7614</v>
      </c>
      <c r="HIB33" s="2375" t="s">
        <v>7614</v>
      </c>
      <c r="HIC33" s="2375" t="s">
        <v>7614</v>
      </c>
      <c r="HID33" s="2375" t="s">
        <v>7614</v>
      </c>
      <c r="HIE33" s="2375" t="s">
        <v>7614</v>
      </c>
      <c r="HIF33" s="2375" t="s">
        <v>7614</v>
      </c>
      <c r="HIG33" s="2375" t="s">
        <v>7614</v>
      </c>
      <c r="HIH33" s="2375" t="s">
        <v>7614</v>
      </c>
      <c r="HII33" s="2375" t="s">
        <v>7614</v>
      </c>
      <c r="HIJ33" s="2375" t="s">
        <v>7614</v>
      </c>
      <c r="HIK33" s="2375" t="s">
        <v>7614</v>
      </c>
      <c r="HIL33" s="2375" t="s">
        <v>7614</v>
      </c>
      <c r="HIM33" s="2375" t="s">
        <v>7614</v>
      </c>
      <c r="HIN33" s="2375" t="s">
        <v>7614</v>
      </c>
      <c r="HIO33" s="2375" t="s">
        <v>7614</v>
      </c>
      <c r="HIP33" s="2375" t="s">
        <v>7614</v>
      </c>
      <c r="HIQ33" s="2375" t="s">
        <v>7614</v>
      </c>
      <c r="HIR33" s="2375" t="s">
        <v>7614</v>
      </c>
      <c r="HIS33" s="2375" t="s">
        <v>7614</v>
      </c>
      <c r="HIT33" s="2375" t="s">
        <v>7614</v>
      </c>
      <c r="HIU33" s="2375" t="s">
        <v>7614</v>
      </c>
      <c r="HIV33" s="2375" t="s">
        <v>7614</v>
      </c>
      <c r="HIW33" s="2375" t="s">
        <v>7614</v>
      </c>
      <c r="HIX33" s="2375" t="s">
        <v>7614</v>
      </c>
      <c r="HIY33" s="2375" t="s">
        <v>7614</v>
      </c>
      <c r="HIZ33" s="2375" t="s">
        <v>7614</v>
      </c>
      <c r="HJA33" s="2375" t="s">
        <v>7614</v>
      </c>
      <c r="HJB33" s="2375" t="s">
        <v>7614</v>
      </c>
      <c r="HJC33" s="2375" t="s">
        <v>7614</v>
      </c>
      <c r="HJD33" s="2375" t="s">
        <v>7614</v>
      </c>
      <c r="HJE33" s="2375" t="s">
        <v>7614</v>
      </c>
      <c r="HJF33" s="2375" t="s">
        <v>7614</v>
      </c>
      <c r="HJG33" s="2375" t="s">
        <v>7614</v>
      </c>
      <c r="HJH33" s="2375" t="s">
        <v>7614</v>
      </c>
      <c r="HJI33" s="2375" t="s">
        <v>7614</v>
      </c>
      <c r="HJJ33" s="2375" t="s">
        <v>7614</v>
      </c>
      <c r="HJK33" s="2375" t="s">
        <v>7614</v>
      </c>
      <c r="HJL33" s="2375" t="s">
        <v>7614</v>
      </c>
      <c r="HJM33" s="2375" t="s">
        <v>7614</v>
      </c>
      <c r="HJN33" s="2375" t="s">
        <v>7614</v>
      </c>
      <c r="HJO33" s="2375" t="s">
        <v>7614</v>
      </c>
      <c r="HJP33" s="2375" t="s">
        <v>7614</v>
      </c>
      <c r="HJQ33" s="2375" t="s">
        <v>7614</v>
      </c>
      <c r="HJR33" s="2375" t="s">
        <v>7614</v>
      </c>
      <c r="HJS33" s="2375" t="s">
        <v>7614</v>
      </c>
      <c r="HJT33" s="2375" t="s">
        <v>7614</v>
      </c>
      <c r="HJU33" s="2375" t="s">
        <v>7614</v>
      </c>
      <c r="HJV33" s="2375" t="s">
        <v>7614</v>
      </c>
      <c r="HJW33" s="2375" t="s">
        <v>7614</v>
      </c>
      <c r="HJX33" s="2375" t="s">
        <v>7614</v>
      </c>
      <c r="HJY33" s="2375" t="s">
        <v>7614</v>
      </c>
      <c r="HJZ33" s="2375" t="s">
        <v>7614</v>
      </c>
      <c r="HKA33" s="2375" t="s">
        <v>7614</v>
      </c>
      <c r="HKB33" s="2375" t="s">
        <v>7614</v>
      </c>
      <c r="HKC33" s="2375" t="s">
        <v>7614</v>
      </c>
      <c r="HKD33" s="2375" t="s">
        <v>7614</v>
      </c>
      <c r="HKE33" s="2375" t="s">
        <v>7614</v>
      </c>
      <c r="HKF33" s="2375" t="s">
        <v>7614</v>
      </c>
      <c r="HKG33" s="2375" t="s">
        <v>7614</v>
      </c>
      <c r="HKH33" s="2375" t="s">
        <v>7614</v>
      </c>
      <c r="HKI33" s="2375" t="s">
        <v>7614</v>
      </c>
      <c r="HKJ33" s="2375" t="s">
        <v>7614</v>
      </c>
      <c r="HKK33" s="2375" t="s">
        <v>7614</v>
      </c>
      <c r="HKL33" s="2375" t="s">
        <v>7614</v>
      </c>
      <c r="HKM33" s="2375" t="s">
        <v>7614</v>
      </c>
      <c r="HKN33" s="2375" t="s">
        <v>7614</v>
      </c>
      <c r="HKO33" s="2375" t="s">
        <v>7614</v>
      </c>
      <c r="HKP33" s="2375" t="s">
        <v>7614</v>
      </c>
      <c r="HKQ33" s="2375" t="s">
        <v>7614</v>
      </c>
      <c r="HKR33" s="2375" t="s">
        <v>7614</v>
      </c>
      <c r="HKS33" s="2375" t="s">
        <v>7614</v>
      </c>
      <c r="HKT33" s="2375" t="s">
        <v>7614</v>
      </c>
      <c r="HKU33" s="2375" t="s">
        <v>7614</v>
      </c>
      <c r="HKV33" s="2375" t="s">
        <v>7614</v>
      </c>
      <c r="HKW33" s="2375" t="s">
        <v>7614</v>
      </c>
      <c r="HKX33" s="2375" t="s">
        <v>7614</v>
      </c>
      <c r="HKY33" s="2375" t="s">
        <v>7614</v>
      </c>
      <c r="HKZ33" s="2375" t="s">
        <v>7614</v>
      </c>
      <c r="HLA33" s="2375" t="s">
        <v>7614</v>
      </c>
      <c r="HLB33" s="2375" t="s">
        <v>7614</v>
      </c>
      <c r="HLC33" s="2375" t="s">
        <v>7614</v>
      </c>
      <c r="HLD33" s="2375" t="s">
        <v>7614</v>
      </c>
      <c r="HLE33" s="2375" t="s">
        <v>7614</v>
      </c>
      <c r="HLF33" s="2375" t="s">
        <v>7614</v>
      </c>
      <c r="HLG33" s="2375" t="s">
        <v>7614</v>
      </c>
      <c r="HLH33" s="2375" t="s">
        <v>7614</v>
      </c>
      <c r="HLI33" s="2375" t="s">
        <v>7614</v>
      </c>
      <c r="HLJ33" s="2375" t="s">
        <v>7614</v>
      </c>
      <c r="HLK33" s="2375" t="s">
        <v>7614</v>
      </c>
      <c r="HLL33" s="2375" t="s">
        <v>7614</v>
      </c>
      <c r="HLM33" s="2375" t="s">
        <v>7614</v>
      </c>
      <c r="HLN33" s="2375" t="s">
        <v>7614</v>
      </c>
      <c r="HLO33" s="2375" t="s">
        <v>7614</v>
      </c>
      <c r="HLP33" s="2375" t="s">
        <v>7614</v>
      </c>
      <c r="HLQ33" s="2375" t="s">
        <v>7614</v>
      </c>
      <c r="HLR33" s="2375" t="s">
        <v>7614</v>
      </c>
      <c r="HLS33" s="2375" t="s">
        <v>7614</v>
      </c>
      <c r="HLT33" s="2375" t="s">
        <v>7614</v>
      </c>
      <c r="HLU33" s="2375" t="s">
        <v>7614</v>
      </c>
      <c r="HLV33" s="2375" t="s">
        <v>7614</v>
      </c>
      <c r="HLW33" s="2375" t="s">
        <v>7614</v>
      </c>
      <c r="HLX33" s="2375" t="s">
        <v>7614</v>
      </c>
      <c r="HLY33" s="2375" t="s">
        <v>7614</v>
      </c>
      <c r="HLZ33" s="2375" t="s">
        <v>7614</v>
      </c>
      <c r="HMA33" s="2375" t="s">
        <v>7614</v>
      </c>
      <c r="HMB33" s="2375" t="s">
        <v>7614</v>
      </c>
      <c r="HMC33" s="2375" t="s">
        <v>7614</v>
      </c>
      <c r="HMD33" s="2375" t="s">
        <v>7614</v>
      </c>
      <c r="HME33" s="2375" t="s">
        <v>7614</v>
      </c>
      <c r="HMF33" s="2375" t="s">
        <v>7614</v>
      </c>
      <c r="HMG33" s="2375" t="s">
        <v>7614</v>
      </c>
      <c r="HMH33" s="2375" t="s">
        <v>7614</v>
      </c>
      <c r="HMI33" s="2375" t="s">
        <v>7614</v>
      </c>
      <c r="HMJ33" s="2375" t="s">
        <v>7614</v>
      </c>
      <c r="HMK33" s="2375" t="s">
        <v>7614</v>
      </c>
      <c r="HML33" s="2375" t="s">
        <v>7614</v>
      </c>
      <c r="HMM33" s="2375" t="s">
        <v>7614</v>
      </c>
      <c r="HMN33" s="2375" t="s">
        <v>7614</v>
      </c>
      <c r="HMO33" s="2375" t="s">
        <v>7614</v>
      </c>
      <c r="HMP33" s="2375" t="s">
        <v>7614</v>
      </c>
      <c r="HMQ33" s="2375" t="s">
        <v>7614</v>
      </c>
      <c r="HMR33" s="2375" t="s">
        <v>7614</v>
      </c>
      <c r="HMS33" s="2375" t="s">
        <v>7614</v>
      </c>
      <c r="HMT33" s="2375" t="s">
        <v>7614</v>
      </c>
      <c r="HMU33" s="2375" t="s">
        <v>7614</v>
      </c>
      <c r="HMV33" s="2375" t="s">
        <v>7614</v>
      </c>
      <c r="HMW33" s="2375" t="s">
        <v>7614</v>
      </c>
      <c r="HMX33" s="2375" t="s">
        <v>7614</v>
      </c>
      <c r="HMY33" s="2375" t="s">
        <v>7614</v>
      </c>
      <c r="HMZ33" s="2375" t="s">
        <v>7614</v>
      </c>
      <c r="HNA33" s="2375" t="s">
        <v>7614</v>
      </c>
      <c r="HNB33" s="2375" t="s">
        <v>7614</v>
      </c>
      <c r="HNC33" s="2375" t="s">
        <v>7614</v>
      </c>
      <c r="HND33" s="2375" t="s">
        <v>7614</v>
      </c>
      <c r="HNE33" s="2375" t="s">
        <v>7614</v>
      </c>
      <c r="HNF33" s="2375" t="s">
        <v>7614</v>
      </c>
      <c r="HNG33" s="2375" t="s">
        <v>7614</v>
      </c>
      <c r="HNH33" s="2375" t="s">
        <v>7614</v>
      </c>
      <c r="HNI33" s="2375" t="s">
        <v>7614</v>
      </c>
      <c r="HNJ33" s="2375" t="s">
        <v>7614</v>
      </c>
      <c r="HNK33" s="2375" t="s">
        <v>7614</v>
      </c>
      <c r="HNL33" s="2375" t="s">
        <v>7614</v>
      </c>
      <c r="HNM33" s="2375" t="s">
        <v>7614</v>
      </c>
      <c r="HNN33" s="2375" t="s">
        <v>7614</v>
      </c>
      <c r="HNO33" s="2375" t="s">
        <v>7614</v>
      </c>
      <c r="HNP33" s="2375" t="s">
        <v>7614</v>
      </c>
      <c r="HNQ33" s="2375" t="s">
        <v>7614</v>
      </c>
      <c r="HNR33" s="2375" t="s">
        <v>7614</v>
      </c>
      <c r="HNS33" s="2375" t="s">
        <v>7614</v>
      </c>
      <c r="HNT33" s="2375" t="s">
        <v>7614</v>
      </c>
      <c r="HNU33" s="2375" t="s">
        <v>7614</v>
      </c>
      <c r="HNV33" s="2375" t="s">
        <v>7614</v>
      </c>
      <c r="HNW33" s="2375" t="s">
        <v>7614</v>
      </c>
      <c r="HNX33" s="2375" t="s">
        <v>7614</v>
      </c>
      <c r="HNY33" s="2375" t="s">
        <v>7614</v>
      </c>
      <c r="HNZ33" s="2375" t="s">
        <v>7614</v>
      </c>
      <c r="HOA33" s="2375" t="s">
        <v>7614</v>
      </c>
      <c r="HOB33" s="2375" t="s">
        <v>7614</v>
      </c>
      <c r="HOC33" s="2375" t="s">
        <v>7614</v>
      </c>
      <c r="HOD33" s="2375" t="s">
        <v>7614</v>
      </c>
      <c r="HOE33" s="2375" t="s">
        <v>7614</v>
      </c>
      <c r="HOF33" s="2375" t="s">
        <v>7614</v>
      </c>
      <c r="HOG33" s="2375" t="s">
        <v>7614</v>
      </c>
      <c r="HOH33" s="2375" t="s">
        <v>7614</v>
      </c>
      <c r="HOI33" s="2375" t="s">
        <v>7614</v>
      </c>
      <c r="HOJ33" s="2375" t="s">
        <v>7614</v>
      </c>
      <c r="HOK33" s="2375" t="s">
        <v>7614</v>
      </c>
      <c r="HOL33" s="2375" t="s">
        <v>7614</v>
      </c>
      <c r="HOM33" s="2375" t="s">
        <v>7614</v>
      </c>
      <c r="HON33" s="2375" t="s">
        <v>7614</v>
      </c>
      <c r="HOO33" s="2375" t="s">
        <v>7614</v>
      </c>
      <c r="HOP33" s="2375" t="s">
        <v>7614</v>
      </c>
      <c r="HOQ33" s="2375" t="s">
        <v>7614</v>
      </c>
      <c r="HOR33" s="2375" t="s">
        <v>7614</v>
      </c>
      <c r="HOS33" s="2375" t="s">
        <v>7614</v>
      </c>
      <c r="HOT33" s="2375" t="s">
        <v>7614</v>
      </c>
      <c r="HOU33" s="2375" t="s">
        <v>7614</v>
      </c>
      <c r="HOV33" s="2375" t="s">
        <v>7614</v>
      </c>
      <c r="HOW33" s="2375" t="s">
        <v>7614</v>
      </c>
      <c r="HOX33" s="2375" t="s">
        <v>7614</v>
      </c>
      <c r="HOY33" s="2375" t="s">
        <v>7614</v>
      </c>
      <c r="HOZ33" s="2375" t="s">
        <v>7614</v>
      </c>
      <c r="HPA33" s="2375" t="s">
        <v>7614</v>
      </c>
      <c r="HPB33" s="2375" t="s">
        <v>7614</v>
      </c>
      <c r="HPC33" s="2375" t="s">
        <v>7614</v>
      </c>
      <c r="HPD33" s="2375" t="s">
        <v>7614</v>
      </c>
      <c r="HPE33" s="2375" t="s">
        <v>7614</v>
      </c>
      <c r="HPF33" s="2375" t="s">
        <v>7614</v>
      </c>
      <c r="HPG33" s="2375" t="s">
        <v>7614</v>
      </c>
      <c r="HPH33" s="2375" t="s">
        <v>7614</v>
      </c>
      <c r="HPI33" s="2375" t="s">
        <v>7614</v>
      </c>
      <c r="HPJ33" s="2375" t="s">
        <v>7614</v>
      </c>
      <c r="HPK33" s="2375" t="s">
        <v>7614</v>
      </c>
      <c r="HPL33" s="2375" t="s">
        <v>7614</v>
      </c>
      <c r="HPM33" s="2375" t="s">
        <v>7614</v>
      </c>
      <c r="HPN33" s="2375" t="s">
        <v>7614</v>
      </c>
      <c r="HPO33" s="2375" t="s">
        <v>7614</v>
      </c>
      <c r="HPP33" s="2375" t="s">
        <v>7614</v>
      </c>
      <c r="HPQ33" s="2375" t="s">
        <v>7614</v>
      </c>
      <c r="HPR33" s="2375" t="s">
        <v>7614</v>
      </c>
      <c r="HPS33" s="2375" t="s">
        <v>7614</v>
      </c>
      <c r="HPT33" s="2375" t="s">
        <v>7614</v>
      </c>
      <c r="HPU33" s="2375" t="s">
        <v>7614</v>
      </c>
      <c r="HPV33" s="2375" t="s">
        <v>7614</v>
      </c>
      <c r="HPW33" s="2375" t="s">
        <v>7614</v>
      </c>
      <c r="HPX33" s="2375" t="s">
        <v>7614</v>
      </c>
      <c r="HPY33" s="2375" t="s">
        <v>7614</v>
      </c>
      <c r="HPZ33" s="2375" t="s">
        <v>7614</v>
      </c>
      <c r="HQA33" s="2375" t="s">
        <v>7614</v>
      </c>
      <c r="HQB33" s="2375" t="s">
        <v>7614</v>
      </c>
      <c r="HQC33" s="2375" t="s">
        <v>7614</v>
      </c>
      <c r="HQD33" s="2375" t="s">
        <v>7614</v>
      </c>
      <c r="HQE33" s="2375" t="s">
        <v>7614</v>
      </c>
      <c r="HQF33" s="2375" t="s">
        <v>7614</v>
      </c>
      <c r="HQG33" s="2375" t="s">
        <v>7614</v>
      </c>
      <c r="HQH33" s="2375" t="s">
        <v>7614</v>
      </c>
      <c r="HQI33" s="2375" t="s">
        <v>7614</v>
      </c>
      <c r="HQJ33" s="2375" t="s">
        <v>7614</v>
      </c>
      <c r="HQK33" s="2375" t="s">
        <v>7614</v>
      </c>
      <c r="HQL33" s="2375" t="s">
        <v>7614</v>
      </c>
      <c r="HQM33" s="2375" t="s">
        <v>7614</v>
      </c>
      <c r="HQN33" s="2375" t="s">
        <v>7614</v>
      </c>
      <c r="HQO33" s="2375" t="s">
        <v>7614</v>
      </c>
      <c r="HQP33" s="2375" t="s">
        <v>7614</v>
      </c>
      <c r="HQQ33" s="2375" t="s">
        <v>7614</v>
      </c>
      <c r="HQR33" s="2375" t="s">
        <v>7614</v>
      </c>
      <c r="HQS33" s="2375" t="s">
        <v>7614</v>
      </c>
      <c r="HQT33" s="2375" t="s">
        <v>7614</v>
      </c>
      <c r="HQU33" s="2375" t="s">
        <v>7614</v>
      </c>
      <c r="HQV33" s="2375" t="s">
        <v>7614</v>
      </c>
      <c r="HQW33" s="2375" t="s">
        <v>7614</v>
      </c>
      <c r="HQX33" s="2375" t="s">
        <v>7614</v>
      </c>
      <c r="HQY33" s="2375" t="s">
        <v>7614</v>
      </c>
      <c r="HQZ33" s="2375" t="s">
        <v>7614</v>
      </c>
      <c r="HRA33" s="2375" t="s">
        <v>7614</v>
      </c>
      <c r="HRB33" s="2375" t="s">
        <v>7614</v>
      </c>
      <c r="HRC33" s="2375" t="s">
        <v>7614</v>
      </c>
      <c r="HRD33" s="2375" t="s">
        <v>7614</v>
      </c>
      <c r="HRE33" s="2375" t="s">
        <v>7614</v>
      </c>
      <c r="HRF33" s="2375" t="s">
        <v>7614</v>
      </c>
      <c r="HRG33" s="2375" t="s">
        <v>7614</v>
      </c>
      <c r="HRH33" s="2375" t="s">
        <v>7614</v>
      </c>
      <c r="HRI33" s="2375" t="s">
        <v>7614</v>
      </c>
      <c r="HRJ33" s="2375" t="s">
        <v>7614</v>
      </c>
      <c r="HRK33" s="2375" t="s">
        <v>7614</v>
      </c>
      <c r="HRL33" s="2375" t="s">
        <v>7614</v>
      </c>
      <c r="HRM33" s="2375" t="s">
        <v>7614</v>
      </c>
      <c r="HRN33" s="2375" t="s">
        <v>7614</v>
      </c>
      <c r="HRO33" s="2375" t="s">
        <v>7614</v>
      </c>
      <c r="HRP33" s="2375" t="s">
        <v>7614</v>
      </c>
      <c r="HRQ33" s="2375" t="s">
        <v>7614</v>
      </c>
      <c r="HRR33" s="2375" t="s">
        <v>7614</v>
      </c>
      <c r="HRS33" s="2375" t="s">
        <v>7614</v>
      </c>
      <c r="HRT33" s="2375" t="s">
        <v>7614</v>
      </c>
      <c r="HRU33" s="2375" t="s">
        <v>7614</v>
      </c>
      <c r="HRV33" s="2375" t="s">
        <v>7614</v>
      </c>
      <c r="HRW33" s="2375" t="s">
        <v>7614</v>
      </c>
      <c r="HRX33" s="2375" t="s">
        <v>7614</v>
      </c>
      <c r="HRY33" s="2375" t="s">
        <v>7614</v>
      </c>
      <c r="HRZ33" s="2375" t="s">
        <v>7614</v>
      </c>
      <c r="HSA33" s="2375" t="s">
        <v>7614</v>
      </c>
      <c r="HSB33" s="2375" t="s">
        <v>7614</v>
      </c>
      <c r="HSC33" s="2375" t="s">
        <v>7614</v>
      </c>
      <c r="HSD33" s="2375" t="s">
        <v>7614</v>
      </c>
      <c r="HSE33" s="2375" t="s">
        <v>7614</v>
      </c>
      <c r="HSF33" s="2375" t="s">
        <v>7614</v>
      </c>
      <c r="HSG33" s="2375" t="s">
        <v>7614</v>
      </c>
      <c r="HSH33" s="2375" t="s">
        <v>7614</v>
      </c>
      <c r="HSI33" s="2375" t="s">
        <v>7614</v>
      </c>
      <c r="HSJ33" s="2375" t="s">
        <v>7614</v>
      </c>
      <c r="HSK33" s="2375" t="s">
        <v>7614</v>
      </c>
      <c r="HSL33" s="2375" t="s">
        <v>7614</v>
      </c>
      <c r="HSM33" s="2375" t="s">
        <v>7614</v>
      </c>
      <c r="HSN33" s="2375" t="s">
        <v>7614</v>
      </c>
      <c r="HSO33" s="2375" t="s">
        <v>7614</v>
      </c>
      <c r="HSP33" s="2375" t="s">
        <v>7614</v>
      </c>
      <c r="HSQ33" s="2375" t="s">
        <v>7614</v>
      </c>
      <c r="HSR33" s="2375" t="s">
        <v>7614</v>
      </c>
      <c r="HSS33" s="2375" t="s">
        <v>7614</v>
      </c>
      <c r="HST33" s="2375" t="s">
        <v>7614</v>
      </c>
      <c r="HSU33" s="2375" t="s">
        <v>7614</v>
      </c>
      <c r="HSV33" s="2375" t="s">
        <v>7614</v>
      </c>
      <c r="HSW33" s="2375" t="s">
        <v>7614</v>
      </c>
      <c r="HSX33" s="2375" t="s">
        <v>7614</v>
      </c>
      <c r="HSY33" s="2375" t="s">
        <v>7614</v>
      </c>
      <c r="HSZ33" s="2375" t="s">
        <v>7614</v>
      </c>
      <c r="HTA33" s="2375" t="s">
        <v>7614</v>
      </c>
      <c r="HTB33" s="2375" t="s">
        <v>7614</v>
      </c>
      <c r="HTC33" s="2375" t="s">
        <v>7614</v>
      </c>
      <c r="HTD33" s="2375" t="s">
        <v>7614</v>
      </c>
      <c r="HTE33" s="2375" t="s">
        <v>7614</v>
      </c>
      <c r="HTF33" s="2375" t="s">
        <v>7614</v>
      </c>
      <c r="HTG33" s="2375" t="s">
        <v>7614</v>
      </c>
      <c r="HTH33" s="2375" t="s">
        <v>7614</v>
      </c>
      <c r="HTI33" s="2375" t="s">
        <v>7614</v>
      </c>
      <c r="HTJ33" s="2375" t="s">
        <v>7614</v>
      </c>
      <c r="HTK33" s="2375" t="s">
        <v>7614</v>
      </c>
      <c r="HTL33" s="2375" t="s">
        <v>7614</v>
      </c>
      <c r="HTM33" s="2375" t="s">
        <v>7614</v>
      </c>
      <c r="HTN33" s="2375" t="s">
        <v>7614</v>
      </c>
      <c r="HTO33" s="2375" t="s">
        <v>7614</v>
      </c>
      <c r="HTP33" s="2375" t="s">
        <v>7614</v>
      </c>
      <c r="HTQ33" s="2375" t="s">
        <v>7614</v>
      </c>
      <c r="HTR33" s="2375" t="s">
        <v>7614</v>
      </c>
      <c r="HTS33" s="2375" t="s">
        <v>7614</v>
      </c>
      <c r="HTT33" s="2375" t="s">
        <v>7614</v>
      </c>
      <c r="HTU33" s="2375" t="s">
        <v>7614</v>
      </c>
      <c r="HTV33" s="2375" t="s">
        <v>7614</v>
      </c>
      <c r="HTW33" s="2375" t="s">
        <v>7614</v>
      </c>
      <c r="HTX33" s="2375" t="s">
        <v>7614</v>
      </c>
      <c r="HTY33" s="2375" t="s">
        <v>7614</v>
      </c>
      <c r="HTZ33" s="2375" t="s">
        <v>7614</v>
      </c>
      <c r="HUA33" s="2375" t="s">
        <v>7614</v>
      </c>
      <c r="HUB33" s="2375" t="s">
        <v>7614</v>
      </c>
      <c r="HUC33" s="2375" t="s">
        <v>7614</v>
      </c>
      <c r="HUD33" s="2375" t="s">
        <v>7614</v>
      </c>
      <c r="HUE33" s="2375" t="s">
        <v>7614</v>
      </c>
      <c r="HUF33" s="2375" t="s">
        <v>7614</v>
      </c>
      <c r="HUG33" s="2375" t="s">
        <v>7614</v>
      </c>
      <c r="HUH33" s="2375" t="s">
        <v>7614</v>
      </c>
      <c r="HUI33" s="2375" t="s">
        <v>7614</v>
      </c>
      <c r="HUJ33" s="2375" t="s">
        <v>7614</v>
      </c>
      <c r="HUK33" s="2375" t="s">
        <v>7614</v>
      </c>
      <c r="HUL33" s="2375" t="s">
        <v>7614</v>
      </c>
      <c r="HUM33" s="2375" t="s">
        <v>7614</v>
      </c>
      <c r="HUN33" s="2375" t="s">
        <v>7614</v>
      </c>
      <c r="HUO33" s="2375" t="s">
        <v>7614</v>
      </c>
      <c r="HUP33" s="2375" t="s">
        <v>7614</v>
      </c>
      <c r="HUQ33" s="2375" t="s">
        <v>7614</v>
      </c>
      <c r="HUR33" s="2375" t="s">
        <v>7614</v>
      </c>
      <c r="HUS33" s="2375" t="s">
        <v>7614</v>
      </c>
      <c r="HUT33" s="2375" t="s">
        <v>7614</v>
      </c>
      <c r="HUU33" s="2375" t="s">
        <v>7614</v>
      </c>
      <c r="HUV33" s="2375" t="s">
        <v>7614</v>
      </c>
      <c r="HUW33" s="2375" t="s">
        <v>7614</v>
      </c>
      <c r="HUX33" s="2375" t="s">
        <v>7614</v>
      </c>
      <c r="HUY33" s="2375" t="s">
        <v>7614</v>
      </c>
      <c r="HUZ33" s="2375" t="s">
        <v>7614</v>
      </c>
      <c r="HVA33" s="2375" t="s">
        <v>7614</v>
      </c>
      <c r="HVB33" s="2375" t="s">
        <v>7614</v>
      </c>
      <c r="HVC33" s="2375" t="s">
        <v>7614</v>
      </c>
      <c r="HVD33" s="2375" t="s">
        <v>7614</v>
      </c>
      <c r="HVE33" s="2375" t="s">
        <v>7614</v>
      </c>
      <c r="HVF33" s="2375" t="s">
        <v>7614</v>
      </c>
      <c r="HVG33" s="2375" t="s">
        <v>7614</v>
      </c>
      <c r="HVH33" s="2375" t="s">
        <v>7614</v>
      </c>
      <c r="HVI33" s="2375" t="s">
        <v>7614</v>
      </c>
      <c r="HVJ33" s="2375" t="s">
        <v>7614</v>
      </c>
      <c r="HVK33" s="2375" t="s">
        <v>7614</v>
      </c>
      <c r="HVL33" s="2375" t="s">
        <v>7614</v>
      </c>
      <c r="HVM33" s="2375" t="s">
        <v>7614</v>
      </c>
      <c r="HVN33" s="2375" t="s">
        <v>7614</v>
      </c>
      <c r="HVO33" s="2375" t="s">
        <v>7614</v>
      </c>
      <c r="HVP33" s="2375" t="s">
        <v>7614</v>
      </c>
      <c r="HVQ33" s="2375" t="s">
        <v>7614</v>
      </c>
      <c r="HVR33" s="2375" t="s">
        <v>7614</v>
      </c>
      <c r="HVS33" s="2375" t="s">
        <v>7614</v>
      </c>
      <c r="HVT33" s="2375" t="s">
        <v>7614</v>
      </c>
      <c r="HVU33" s="2375" t="s">
        <v>7614</v>
      </c>
      <c r="HVV33" s="2375" t="s">
        <v>7614</v>
      </c>
      <c r="HVW33" s="2375" t="s">
        <v>7614</v>
      </c>
      <c r="HVX33" s="2375" t="s">
        <v>7614</v>
      </c>
      <c r="HVY33" s="2375" t="s">
        <v>7614</v>
      </c>
      <c r="HVZ33" s="2375" t="s">
        <v>7614</v>
      </c>
      <c r="HWA33" s="2375" t="s">
        <v>7614</v>
      </c>
      <c r="HWB33" s="2375" t="s">
        <v>7614</v>
      </c>
      <c r="HWC33" s="2375" t="s">
        <v>7614</v>
      </c>
      <c r="HWD33" s="2375" t="s">
        <v>7614</v>
      </c>
      <c r="HWE33" s="2375" t="s">
        <v>7614</v>
      </c>
      <c r="HWF33" s="2375" t="s">
        <v>7614</v>
      </c>
      <c r="HWG33" s="2375" t="s">
        <v>7614</v>
      </c>
      <c r="HWH33" s="2375" t="s">
        <v>7614</v>
      </c>
      <c r="HWI33" s="2375" t="s">
        <v>7614</v>
      </c>
      <c r="HWJ33" s="2375" t="s">
        <v>7614</v>
      </c>
      <c r="HWK33" s="2375" t="s">
        <v>7614</v>
      </c>
      <c r="HWL33" s="2375" t="s">
        <v>7614</v>
      </c>
      <c r="HWM33" s="2375" t="s">
        <v>7614</v>
      </c>
      <c r="HWN33" s="2375" t="s">
        <v>7614</v>
      </c>
      <c r="HWO33" s="2375" t="s">
        <v>7614</v>
      </c>
      <c r="HWP33" s="2375" t="s">
        <v>7614</v>
      </c>
      <c r="HWQ33" s="2375" t="s">
        <v>7614</v>
      </c>
      <c r="HWR33" s="2375" t="s">
        <v>7614</v>
      </c>
      <c r="HWS33" s="2375" t="s">
        <v>7614</v>
      </c>
      <c r="HWT33" s="2375" t="s">
        <v>7614</v>
      </c>
      <c r="HWU33" s="2375" t="s">
        <v>7614</v>
      </c>
      <c r="HWV33" s="2375" t="s">
        <v>7614</v>
      </c>
      <c r="HWW33" s="2375" t="s">
        <v>7614</v>
      </c>
      <c r="HWX33" s="2375" t="s">
        <v>7614</v>
      </c>
      <c r="HWY33" s="2375" t="s">
        <v>7614</v>
      </c>
      <c r="HWZ33" s="2375" t="s">
        <v>7614</v>
      </c>
      <c r="HXA33" s="2375" t="s">
        <v>7614</v>
      </c>
      <c r="HXB33" s="2375" t="s">
        <v>7614</v>
      </c>
      <c r="HXC33" s="2375" t="s">
        <v>7614</v>
      </c>
      <c r="HXD33" s="2375" t="s">
        <v>7614</v>
      </c>
      <c r="HXE33" s="2375" t="s">
        <v>7614</v>
      </c>
      <c r="HXF33" s="2375" t="s">
        <v>7614</v>
      </c>
      <c r="HXG33" s="2375" t="s">
        <v>7614</v>
      </c>
      <c r="HXH33" s="2375" t="s">
        <v>7614</v>
      </c>
      <c r="HXI33" s="2375" t="s">
        <v>7614</v>
      </c>
      <c r="HXJ33" s="2375" t="s">
        <v>7614</v>
      </c>
      <c r="HXK33" s="2375" t="s">
        <v>7614</v>
      </c>
      <c r="HXL33" s="2375" t="s">
        <v>7614</v>
      </c>
      <c r="HXM33" s="2375" t="s">
        <v>7614</v>
      </c>
      <c r="HXN33" s="2375" t="s">
        <v>7614</v>
      </c>
      <c r="HXO33" s="2375" t="s">
        <v>7614</v>
      </c>
      <c r="HXP33" s="2375" t="s">
        <v>7614</v>
      </c>
      <c r="HXQ33" s="2375" t="s">
        <v>7614</v>
      </c>
      <c r="HXR33" s="2375" t="s">
        <v>7614</v>
      </c>
      <c r="HXS33" s="2375" t="s">
        <v>7614</v>
      </c>
      <c r="HXT33" s="2375" t="s">
        <v>7614</v>
      </c>
      <c r="HXU33" s="2375" t="s">
        <v>7614</v>
      </c>
      <c r="HXV33" s="2375" t="s">
        <v>7614</v>
      </c>
      <c r="HXW33" s="2375" t="s">
        <v>7614</v>
      </c>
      <c r="HXX33" s="2375" t="s">
        <v>7614</v>
      </c>
      <c r="HXY33" s="2375" t="s">
        <v>7614</v>
      </c>
      <c r="HXZ33" s="2375" t="s">
        <v>7614</v>
      </c>
      <c r="HYA33" s="2375" t="s">
        <v>7614</v>
      </c>
      <c r="HYB33" s="2375" t="s">
        <v>7614</v>
      </c>
      <c r="HYC33" s="2375" t="s">
        <v>7614</v>
      </c>
      <c r="HYD33" s="2375" t="s">
        <v>7614</v>
      </c>
      <c r="HYE33" s="2375" t="s">
        <v>7614</v>
      </c>
      <c r="HYF33" s="2375" t="s">
        <v>7614</v>
      </c>
      <c r="HYG33" s="2375" t="s">
        <v>7614</v>
      </c>
      <c r="HYH33" s="2375" t="s">
        <v>7614</v>
      </c>
      <c r="HYI33" s="2375" t="s">
        <v>7614</v>
      </c>
      <c r="HYJ33" s="2375" t="s">
        <v>7614</v>
      </c>
      <c r="HYK33" s="2375" t="s">
        <v>7614</v>
      </c>
      <c r="HYL33" s="2375" t="s">
        <v>7614</v>
      </c>
      <c r="HYM33" s="2375" t="s">
        <v>7614</v>
      </c>
      <c r="HYN33" s="2375" t="s">
        <v>7614</v>
      </c>
      <c r="HYO33" s="2375" t="s">
        <v>7614</v>
      </c>
      <c r="HYP33" s="2375" t="s">
        <v>7614</v>
      </c>
      <c r="HYQ33" s="2375" t="s">
        <v>7614</v>
      </c>
      <c r="HYR33" s="2375" t="s">
        <v>7614</v>
      </c>
      <c r="HYS33" s="2375" t="s">
        <v>7614</v>
      </c>
      <c r="HYT33" s="2375" t="s">
        <v>7614</v>
      </c>
      <c r="HYU33" s="2375" t="s">
        <v>7614</v>
      </c>
      <c r="HYV33" s="2375" t="s">
        <v>7614</v>
      </c>
      <c r="HYW33" s="2375" t="s">
        <v>7614</v>
      </c>
      <c r="HYX33" s="2375" t="s">
        <v>7614</v>
      </c>
      <c r="HYY33" s="2375" t="s">
        <v>7614</v>
      </c>
      <c r="HYZ33" s="2375" t="s">
        <v>7614</v>
      </c>
      <c r="HZA33" s="2375" t="s">
        <v>7614</v>
      </c>
      <c r="HZB33" s="2375" t="s">
        <v>7614</v>
      </c>
      <c r="HZC33" s="2375" t="s">
        <v>7614</v>
      </c>
      <c r="HZD33" s="2375" t="s">
        <v>7614</v>
      </c>
      <c r="HZE33" s="2375" t="s">
        <v>7614</v>
      </c>
      <c r="HZF33" s="2375" t="s">
        <v>7614</v>
      </c>
      <c r="HZG33" s="2375" t="s">
        <v>7614</v>
      </c>
      <c r="HZH33" s="2375" t="s">
        <v>7614</v>
      </c>
      <c r="HZI33" s="2375" t="s">
        <v>7614</v>
      </c>
      <c r="HZJ33" s="2375" t="s">
        <v>7614</v>
      </c>
      <c r="HZK33" s="2375" t="s">
        <v>7614</v>
      </c>
      <c r="HZL33" s="2375" t="s">
        <v>7614</v>
      </c>
      <c r="HZM33" s="2375" t="s">
        <v>7614</v>
      </c>
      <c r="HZN33" s="2375" t="s">
        <v>7614</v>
      </c>
      <c r="HZO33" s="2375" t="s">
        <v>7614</v>
      </c>
      <c r="HZP33" s="2375" t="s">
        <v>7614</v>
      </c>
      <c r="HZQ33" s="2375" t="s">
        <v>7614</v>
      </c>
      <c r="HZR33" s="2375" t="s">
        <v>7614</v>
      </c>
      <c r="HZS33" s="2375" t="s">
        <v>7614</v>
      </c>
      <c r="HZT33" s="2375" t="s">
        <v>7614</v>
      </c>
      <c r="HZU33" s="2375" t="s">
        <v>7614</v>
      </c>
      <c r="HZV33" s="2375" t="s">
        <v>7614</v>
      </c>
      <c r="HZW33" s="2375" t="s">
        <v>7614</v>
      </c>
      <c r="HZX33" s="2375" t="s">
        <v>7614</v>
      </c>
      <c r="HZY33" s="2375" t="s">
        <v>7614</v>
      </c>
      <c r="HZZ33" s="2375" t="s">
        <v>7614</v>
      </c>
      <c r="IAA33" s="2375" t="s">
        <v>7614</v>
      </c>
      <c r="IAB33" s="2375" t="s">
        <v>7614</v>
      </c>
      <c r="IAC33" s="2375" t="s">
        <v>7614</v>
      </c>
      <c r="IAD33" s="2375" t="s">
        <v>7614</v>
      </c>
      <c r="IAE33" s="2375" t="s">
        <v>7614</v>
      </c>
      <c r="IAF33" s="2375" t="s">
        <v>7614</v>
      </c>
      <c r="IAG33" s="2375" t="s">
        <v>7614</v>
      </c>
      <c r="IAH33" s="2375" t="s">
        <v>7614</v>
      </c>
      <c r="IAI33" s="2375" t="s">
        <v>7614</v>
      </c>
      <c r="IAJ33" s="2375" t="s">
        <v>7614</v>
      </c>
      <c r="IAK33" s="2375" t="s">
        <v>7614</v>
      </c>
      <c r="IAL33" s="2375" t="s">
        <v>7614</v>
      </c>
      <c r="IAM33" s="2375" t="s">
        <v>7614</v>
      </c>
      <c r="IAN33" s="2375" t="s">
        <v>7614</v>
      </c>
      <c r="IAO33" s="2375" t="s">
        <v>7614</v>
      </c>
      <c r="IAP33" s="2375" t="s">
        <v>7614</v>
      </c>
      <c r="IAQ33" s="2375" t="s">
        <v>7614</v>
      </c>
      <c r="IAR33" s="2375" t="s">
        <v>7614</v>
      </c>
      <c r="IAS33" s="2375" t="s">
        <v>7614</v>
      </c>
      <c r="IAT33" s="2375" t="s">
        <v>7614</v>
      </c>
      <c r="IAU33" s="2375" t="s">
        <v>7614</v>
      </c>
      <c r="IAV33" s="2375" t="s">
        <v>7614</v>
      </c>
      <c r="IAW33" s="2375" t="s">
        <v>7614</v>
      </c>
      <c r="IAX33" s="2375" t="s">
        <v>7614</v>
      </c>
      <c r="IAY33" s="2375" t="s">
        <v>7614</v>
      </c>
      <c r="IAZ33" s="2375" t="s">
        <v>7614</v>
      </c>
      <c r="IBA33" s="2375" t="s">
        <v>7614</v>
      </c>
      <c r="IBB33" s="2375" t="s">
        <v>7614</v>
      </c>
      <c r="IBC33" s="2375" t="s">
        <v>7614</v>
      </c>
      <c r="IBD33" s="2375" t="s">
        <v>7614</v>
      </c>
      <c r="IBE33" s="2375" t="s">
        <v>7614</v>
      </c>
      <c r="IBF33" s="2375" t="s">
        <v>7614</v>
      </c>
      <c r="IBG33" s="2375" t="s">
        <v>7614</v>
      </c>
      <c r="IBH33" s="2375" t="s">
        <v>7614</v>
      </c>
      <c r="IBI33" s="2375" t="s">
        <v>7614</v>
      </c>
      <c r="IBJ33" s="2375" t="s">
        <v>7614</v>
      </c>
      <c r="IBK33" s="2375" t="s">
        <v>7614</v>
      </c>
      <c r="IBL33" s="2375" t="s">
        <v>7614</v>
      </c>
      <c r="IBM33" s="2375" t="s">
        <v>7614</v>
      </c>
      <c r="IBN33" s="2375" t="s">
        <v>7614</v>
      </c>
      <c r="IBO33" s="2375" t="s">
        <v>7614</v>
      </c>
      <c r="IBP33" s="2375" t="s">
        <v>7614</v>
      </c>
      <c r="IBQ33" s="2375" t="s">
        <v>7614</v>
      </c>
      <c r="IBR33" s="2375" t="s">
        <v>7614</v>
      </c>
      <c r="IBS33" s="2375" t="s">
        <v>7614</v>
      </c>
      <c r="IBT33" s="2375" t="s">
        <v>7614</v>
      </c>
      <c r="IBU33" s="2375" t="s">
        <v>7614</v>
      </c>
      <c r="IBV33" s="2375" t="s">
        <v>7614</v>
      </c>
      <c r="IBW33" s="2375" t="s">
        <v>7614</v>
      </c>
      <c r="IBX33" s="2375" t="s">
        <v>7614</v>
      </c>
      <c r="IBY33" s="2375" t="s">
        <v>7614</v>
      </c>
      <c r="IBZ33" s="2375" t="s">
        <v>7614</v>
      </c>
      <c r="ICA33" s="2375" t="s">
        <v>7614</v>
      </c>
      <c r="ICB33" s="2375" t="s">
        <v>7614</v>
      </c>
      <c r="ICC33" s="2375" t="s">
        <v>7614</v>
      </c>
      <c r="ICD33" s="2375" t="s">
        <v>7614</v>
      </c>
      <c r="ICE33" s="2375" t="s">
        <v>7614</v>
      </c>
      <c r="ICF33" s="2375" t="s">
        <v>7614</v>
      </c>
      <c r="ICG33" s="2375" t="s">
        <v>7614</v>
      </c>
      <c r="ICH33" s="2375" t="s">
        <v>7614</v>
      </c>
      <c r="ICI33" s="2375" t="s">
        <v>7614</v>
      </c>
      <c r="ICJ33" s="2375" t="s">
        <v>7614</v>
      </c>
      <c r="ICK33" s="2375" t="s">
        <v>7614</v>
      </c>
      <c r="ICL33" s="2375" t="s">
        <v>7614</v>
      </c>
      <c r="ICM33" s="2375" t="s">
        <v>7614</v>
      </c>
      <c r="ICN33" s="2375" t="s">
        <v>7614</v>
      </c>
      <c r="ICO33" s="2375" t="s">
        <v>7614</v>
      </c>
      <c r="ICP33" s="2375" t="s">
        <v>7614</v>
      </c>
      <c r="ICQ33" s="2375" t="s">
        <v>7614</v>
      </c>
      <c r="ICR33" s="2375" t="s">
        <v>7614</v>
      </c>
      <c r="ICS33" s="2375" t="s">
        <v>7614</v>
      </c>
      <c r="ICT33" s="2375" t="s">
        <v>7614</v>
      </c>
      <c r="ICU33" s="2375" t="s">
        <v>7614</v>
      </c>
      <c r="ICV33" s="2375" t="s">
        <v>7614</v>
      </c>
      <c r="ICW33" s="2375" t="s">
        <v>7614</v>
      </c>
      <c r="ICX33" s="2375" t="s">
        <v>7614</v>
      </c>
      <c r="ICY33" s="2375" t="s">
        <v>7614</v>
      </c>
      <c r="ICZ33" s="2375" t="s">
        <v>7614</v>
      </c>
      <c r="IDA33" s="2375" t="s">
        <v>7614</v>
      </c>
      <c r="IDB33" s="2375" t="s">
        <v>7614</v>
      </c>
      <c r="IDC33" s="2375" t="s">
        <v>7614</v>
      </c>
      <c r="IDD33" s="2375" t="s">
        <v>7614</v>
      </c>
      <c r="IDE33" s="2375" t="s">
        <v>7614</v>
      </c>
      <c r="IDF33" s="2375" t="s">
        <v>7614</v>
      </c>
      <c r="IDG33" s="2375" t="s">
        <v>7614</v>
      </c>
      <c r="IDH33" s="2375" t="s">
        <v>7614</v>
      </c>
      <c r="IDI33" s="2375" t="s">
        <v>7614</v>
      </c>
      <c r="IDJ33" s="2375" t="s">
        <v>7614</v>
      </c>
      <c r="IDK33" s="2375" t="s">
        <v>7614</v>
      </c>
      <c r="IDL33" s="2375" t="s">
        <v>7614</v>
      </c>
      <c r="IDM33" s="2375" t="s">
        <v>7614</v>
      </c>
      <c r="IDN33" s="2375" t="s">
        <v>7614</v>
      </c>
      <c r="IDO33" s="2375" t="s">
        <v>7614</v>
      </c>
      <c r="IDP33" s="2375" t="s">
        <v>7614</v>
      </c>
      <c r="IDQ33" s="2375" t="s">
        <v>7614</v>
      </c>
      <c r="IDR33" s="2375" t="s">
        <v>7614</v>
      </c>
      <c r="IDS33" s="2375" t="s">
        <v>7614</v>
      </c>
      <c r="IDT33" s="2375" t="s">
        <v>7614</v>
      </c>
      <c r="IDU33" s="2375" t="s">
        <v>7614</v>
      </c>
      <c r="IDV33" s="2375" t="s">
        <v>7614</v>
      </c>
      <c r="IDW33" s="2375" t="s">
        <v>7614</v>
      </c>
      <c r="IDX33" s="2375" t="s">
        <v>7614</v>
      </c>
      <c r="IDY33" s="2375" t="s">
        <v>7614</v>
      </c>
      <c r="IDZ33" s="2375" t="s">
        <v>7614</v>
      </c>
      <c r="IEA33" s="2375" t="s">
        <v>7614</v>
      </c>
      <c r="IEB33" s="2375" t="s">
        <v>7614</v>
      </c>
      <c r="IEC33" s="2375" t="s">
        <v>7614</v>
      </c>
      <c r="IED33" s="2375" t="s">
        <v>7614</v>
      </c>
      <c r="IEE33" s="2375" t="s">
        <v>7614</v>
      </c>
      <c r="IEF33" s="2375" t="s">
        <v>7614</v>
      </c>
      <c r="IEG33" s="2375" t="s">
        <v>7614</v>
      </c>
      <c r="IEH33" s="2375" t="s">
        <v>7614</v>
      </c>
      <c r="IEI33" s="2375" t="s">
        <v>7614</v>
      </c>
      <c r="IEJ33" s="2375" t="s">
        <v>7614</v>
      </c>
      <c r="IEK33" s="2375" t="s">
        <v>7614</v>
      </c>
      <c r="IEL33" s="2375" t="s">
        <v>7614</v>
      </c>
      <c r="IEM33" s="2375" t="s">
        <v>7614</v>
      </c>
      <c r="IEN33" s="2375" t="s">
        <v>7614</v>
      </c>
      <c r="IEO33" s="2375" t="s">
        <v>7614</v>
      </c>
      <c r="IEP33" s="2375" t="s">
        <v>7614</v>
      </c>
      <c r="IEQ33" s="2375" t="s">
        <v>7614</v>
      </c>
      <c r="IER33" s="2375" t="s">
        <v>7614</v>
      </c>
      <c r="IES33" s="2375" t="s">
        <v>7614</v>
      </c>
      <c r="IET33" s="2375" t="s">
        <v>7614</v>
      </c>
      <c r="IEU33" s="2375" t="s">
        <v>7614</v>
      </c>
      <c r="IEV33" s="2375" t="s">
        <v>7614</v>
      </c>
      <c r="IEW33" s="2375" t="s">
        <v>7614</v>
      </c>
      <c r="IEX33" s="2375" t="s">
        <v>7614</v>
      </c>
      <c r="IEY33" s="2375" t="s">
        <v>7614</v>
      </c>
      <c r="IEZ33" s="2375" t="s">
        <v>7614</v>
      </c>
      <c r="IFA33" s="2375" t="s">
        <v>7614</v>
      </c>
      <c r="IFB33" s="2375" t="s">
        <v>7614</v>
      </c>
      <c r="IFC33" s="2375" t="s">
        <v>7614</v>
      </c>
      <c r="IFD33" s="2375" t="s">
        <v>7614</v>
      </c>
      <c r="IFE33" s="2375" t="s">
        <v>7614</v>
      </c>
      <c r="IFF33" s="2375" t="s">
        <v>7614</v>
      </c>
      <c r="IFG33" s="2375" t="s">
        <v>7614</v>
      </c>
      <c r="IFH33" s="2375" t="s">
        <v>7614</v>
      </c>
      <c r="IFI33" s="2375" t="s">
        <v>7614</v>
      </c>
      <c r="IFJ33" s="2375" t="s">
        <v>7614</v>
      </c>
      <c r="IFK33" s="2375" t="s">
        <v>7614</v>
      </c>
      <c r="IFL33" s="2375" t="s">
        <v>7614</v>
      </c>
      <c r="IFM33" s="2375" t="s">
        <v>7614</v>
      </c>
      <c r="IFN33" s="2375" t="s">
        <v>7614</v>
      </c>
      <c r="IFO33" s="2375" t="s">
        <v>7614</v>
      </c>
      <c r="IFP33" s="2375" t="s">
        <v>7614</v>
      </c>
      <c r="IFQ33" s="2375" t="s">
        <v>7614</v>
      </c>
      <c r="IFR33" s="2375" t="s">
        <v>7614</v>
      </c>
      <c r="IFS33" s="2375" t="s">
        <v>7614</v>
      </c>
      <c r="IFT33" s="2375" t="s">
        <v>7614</v>
      </c>
      <c r="IFU33" s="2375" t="s">
        <v>7614</v>
      </c>
      <c r="IFV33" s="2375" t="s">
        <v>7614</v>
      </c>
      <c r="IFW33" s="2375" t="s">
        <v>7614</v>
      </c>
      <c r="IFX33" s="2375" t="s">
        <v>7614</v>
      </c>
      <c r="IFY33" s="2375" t="s">
        <v>7614</v>
      </c>
      <c r="IFZ33" s="2375" t="s">
        <v>7614</v>
      </c>
      <c r="IGA33" s="2375" t="s">
        <v>7614</v>
      </c>
      <c r="IGB33" s="2375" t="s">
        <v>7614</v>
      </c>
      <c r="IGC33" s="2375" t="s">
        <v>7614</v>
      </c>
      <c r="IGD33" s="2375" t="s">
        <v>7614</v>
      </c>
      <c r="IGE33" s="2375" t="s">
        <v>7614</v>
      </c>
      <c r="IGF33" s="2375" t="s">
        <v>7614</v>
      </c>
      <c r="IGG33" s="2375" t="s">
        <v>7614</v>
      </c>
      <c r="IGH33" s="2375" t="s">
        <v>7614</v>
      </c>
      <c r="IGI33" s="2375" t="s">
        <v>7614</v>
      </c>
      <c r="IGJ33" s="2375" t="s">
        <v>7614</v>
      </c>
      <c r="IGK33" s="2375" t="s">
        <v>7614</v>
      </c>
      <c r="IGL33" s="2375" t="s">
        <v>7614</v>
      </c>
      <c r="IGM33" s="2375" t="s">
        <v>7614</v>
      </c>
      <c r="IGN33" s="2375" t="s">
        <v>7614</v>
      </c>
      <c r="IGO33" s="2375" t="s">
        <v>7614</v>
      </c>
      <c r="IGP33" s="2375" t="s">
        <v>7614</v>
      </c>
      <c r="IGQ33" s="2375" t="s">
        <v>7614</v>
      </c>
      <c r="IGR33" s="2375" t="s">
        <v>7614</v>
      </c>
      <c r="IGS33" s="2375" t="s">
        <v>7614</v>
      </c>
      <c r="IGT33" s="2375" t="s">
        <v>7614</v>
      </c>
      <c r="IGU33" s="2375" t="s">
        <v>7614</v>
      </c>
      <c r="IGV33" s="2375" t="s">
        <v>7614</v>
      </c>
      <c r="IGW33" s="2375" t="s">
        <v>7614</v>
      </c>
      <c r="IGX33" s="2375" t="s">
        <v>7614</v>
      </c>
      <c r="IGY33" s="2375" t="s">
        <v>7614</v>
      </c>
      <c r="IGZ33" s="2375" t="s">
        <v>7614</v>
      </c>
      <c r="IHA33" s="2375" t="s">
        <v>7614</v>
      </c>
      <c r="IHB33" s="2375" t="s">
        <v>7614</v>
      </c>
      <c r="IHC33" s="2375" t="s">
        <v>7614</v>
      </c>
      <c r="IHD33" s="2375" t="s">
        <v>7614</v>
      </c>
      <c r="IHE33" s="2375" t="s">
        <v>7614</v>
      </c>
      <c r="IHF33" s="2375" t="s">
        <v>7614</v>
      </c>
      <c r="IHG33" s="2375" t="s">
        <v>7614</v>
      </c>
      <c r="IHH33" s="2375" t="s">
        <v>7614</v>
      </c>
      <c r="IHI33" s="2375" t="s">
        <v>7614</v>
      </c>
      <c r="IHJ33" s="2375" t="s">
        <v>7614</v>
      </c>
      <c r="IHK33" s="2375" t="s">
        <v>7614</v>
      </c>
      <c r="IHL33" s="2375" t="s">
        <v>7614</v>
      </c>
      <c r="IHM33" s="2375" t="s">
        <v>7614</v>
      </c>
      <c r="IHN33" s="2375" t="s">
        <v>7614</v>
      </c>
      <c r="IHO33" s="2375" t="s">
        <v>7614</v>
      </c>
      <c r="IHP33" s="2375" t="s">
        <v>7614</v>
      </c>
      <c r="IHQ33" s="2375" t="s">
        <v>7614</v>
      </c>
      <c r="IHR33" s="2375" t="s">
        <v>7614</v>
      </c>
      <c r="IHS33" s="2375" t="s">
        <v>7614</v>
      </c>
      <c r="IHT33" s="2375" t="s">
        <v>7614</v>
      </c>
      <c r="IHU33" s="2375" t="s">
        <v>7614</v>
      </c>
      <c r="IHV33" s="2375" t="s">
        <v>7614</v>
      </c>
      <c r="IHW33" s="2375" t="s">
        <v>7614</v>
      </c>
      <c r="IHX33" s="2375" t="s">
        <v>7614</v>
      </c>
      <c r="IHY33" s="2375" t="s">
        <v>7614</v>
      </c>
      <c r="IHZ33" s="2375" t="s">
        <v>7614</v>
      </c>
      <c r="IIA33" s="2375" t="s">
        <v>7614</v>
      </c>
      <c r="IIB33" s="2375" t="s">
        <v>7614</v>
      </c>
      <c r="IIC33" s="2375" t="s">
        <v>7614</v>
      </c>
      <c r="IID33" s="2375" t="s">
        <v>7614</v>
      </c>
      <c r="IIE33" s="2375" t="s">
        <v>7614</v>
      </c>
      <c r="IIF33" s="2375" t="s">
        <v>7614</v>
      </c>
      <c r="IIG33" s="2375" t="s">
        <v>7614</v>
      </c>
      <c r="IIH33" s="2375" t="s">
        <v>7614</v>
      </c>
      <c r="III33" s="2375" t="s">
        <v>7614</v>
      </c>
      <c r="IIJ33" s="2375" t="s">
        <v>7614</v>
      </c>
      <c r="IIK33" s="2375" t="s">
        <v>7614</v>
      </c>
      <c r="IIL33" s="2375" t="s">
        <v>7614</v>
      </c>
      <c r="IIM33" s="2375" t="s">
        <v>7614</v>
      </c>
      <c r="IIN33" s="2375" t="s">
        <v>7614</v>
      </c>
      <c r="IIO33" s="2375" t="s">
        <v>7614</v>
      </c>
      <c r="IIP33" s="2375" t="s">
        <v>7614</v>
      </c>
      <c r="IIQ33" s="2375" t="s">
        <v>7614</v>
      </c>
      <c r="IIR33" s="2375" t="s">
        <v>7614</v>
      </c>
      <c r="IIS33" s="2375" t="s">
        <v>7614</v>
      </c>
      <c r="IIT33" s="2375" t="s">
        <v>7614</v>
      </c>
      <c r="IIU33" s="2375" t="s">
        <v>7614</v>
      </c>
      <c r="IIV33" s="2375" t="s">
        <v>7614</v>
      </c>
      <c r="IIW33" s="2375" t="s">
        <v>7614</v>
      </c>
      <c r="IIX33" s="2375" t="s">
        <v>7614</v>
      </c>
      <c r="IIY33" s="2375" t="s">
        <v>7614</v>
      </c>
      <c r="IIZ33" s="2375" t="s">
        <v>7614</v>
      </c>
      <c r="IJA33" s="2375" t="s">
        <v>7614</v>
      </c>
      <c r="IJB33" s="2375" t="s">
        <v>7614</v>
      </c>
      <c r="IJC33" s="2375" t="s">
        <v>7614</v>
      </c>
      <c r="IJD33" s="2375" t="s">
        <v>7614</v>
      </c>
      <c r="IJE33" s="2375" t="s">
        <v>7614</v>
      </c>
      <c r="IJF33" s="2375" t="s">
        <v>7614</v>
      </c>
      <c r="IJG33" s="2375" t="s">
        <v>7614</v>
      </c>
      <c r="IJH33" s="2375" t="s">
        <v>7614</v>
      </c>
      <c r="IJI33" s="2375" t="s">
        <v>7614</v>
      </c>
      <c r="IJJ33" s="2375" t="s">
        <v>7614</v>
      </c>
      <c r="IJK33" s="2375" t="s">
        <v>7614</v>
      </c>
      <c r="IJL33" s="2375" t="s">
        <v>7614</v>
      </c>
      <c r="IJM33" s="2375" t="s">
        <v>7614</v>
      </c>
      <c r="IJN33" s="2375" t="s">
        <v>7614</v>
      </c>
      <c r="IJO33" s="2375" t="s">
        <v>7614</v>
      </c>
      <c r="IJP33" s="2375" t="s">
        <v>7614</v>
      </c>
      <c r="IJQ33" s="2375" t="s">
        <v>7614</v>
      </c>
      <c r="IJR33" s="2375" t="s">
        <v>7614</v>
      </c>
      <c r="IJS33" s="2375" t="s">
        <v>7614</v>
      </c>
      <c r="IJT33" s="2375" t="s">
        <v>7614</v>
      </c>
      <c r="IJU33" s="2375" t="s">
        <v>7614</v>
      </c>
      <c r="IJV33" s="2375" t="s">
        <v>7614</v>
      </c>
      <c r="IJW33" s="2375" t="s">
        <v>7614</v>
      </c>
      <c r="IJX33" s="2375" t="s">
        <v>7614</v>
      </c>
      <c r="IJY33" s="2375" t="s">
        <v>7614</v>
      </c>
      <c r="IJZ33" s="2375" t="s">
        <v>7614</v>
      </c>
      <c r="IKA33" s="2375" t="s">
        <v>7614</v>
      </c>
      <c r="IKB33" s="2375" t="s">
        <v>7614</v>
      </c>
      <c r="IKC33" s="2375" t="s">
        <v>7614</v>
      </c>
      <c r="IKD33" s="2375" t="s">
        <v>7614</v>
      </c>
      <c r="IKE33" s="2375" t="s">
        <v>7614</v>
      </c>
      <c r="IKF33" s="2375" t="s">
        <v>7614</v>
      </c>
      <c r="IKG33" s="2375" t="s">
        <v>7614</v>
      </c>
      <c r="IKH33" s="2375" t="s">
        <v>7614</v>
      </c>
      <c r="IKI33" s="2375" t="s">
        <v>7614</v>
      </c>
      <c r="IKJ33" s="2375" t="s">
        <v>7614</v>
      </c>
      <c r="IKK33" s="2375" t="s">
        <v>7614</v>
      </c>
      <c r="IKL33" s="2375" t="s">
        <v>7614</v>
      </c>
      <c r="IKM33" s="2375" t="s">
        <v>7614</v>
      </c>
      <c r="IKN33" s="2375" t="s">
        <v>7614</v>
      </c>
      <c r="IKO33" s="2375" t="s">
        <v>7614</v>
      </c>
      <c r="IKP33" s="2375" t="s">
        <v>7614</v>
      </c>
      <c r="IKQ33" s="2375" t="s">
        <v>7614</v>
      </c>
      <c r="IKR33" s="2375" t="s">
        <v>7614</v>
      </c>
      <c r="IKS33" s="2375" t="s">
        <v>7614</v>
      </c>
      <c r="IKT33" s="2375" t="s">
        <v>7614</v>
      </c>
      <c r="IKU33" s="2375" t="s">
        <v>7614</v>
      </c>
      <c r="IKV33" s="2375" t="s">
        <v>7614</v>
      </c>
      <c r="IKW33" s="2375" t="s">
        <v>7614</v>
      </c>
      <c r="IKX33" s="2375" t="s">
        <v>7614</v>
      </c>
      <c r="IKY33" s="2375" t="s">
        <v>7614</v>
      </c>
      <c r="IKZ33" s="2375" t="s">
        <v>7614</v>
      </c>
      <c r="ILA33" s="2375" t="s">
        <v>7614</v>
      </c>
      <c r="ILB33" s="2375" t="s">
        <v>7614</v>
      </c>
      <c r="ILC33" s="2375" t="s">
        <v>7614</v>
      </c>
      <c r="ILD33" s="2375" t="s">
        <v>7614</v>
      </c>
      <c r="ILE33" s="2375" t="s">
        <v>7614</v>
      </c>
      <c r="ILF33" s="2375" t="s">
        <v>7614</v>
      </c>
      <c r="ILG33" s="2375" t="s">
        <v>7614</v>
      </c>
      <c r="ILH33" s="2375" t="s">
        <v>7614</v>
      </c>
      <c r="ILI33" s="2375" t="s">
        <v>7614</v>
      </c>
      <c r="ILJ33" s="2375" t="s">
        <v>7614</v>
      </c>
      <c r="ILK33" s="2375" t="s">
        <v>7614</v>
      </c>
      <c r="ILL33" s="2375" t="s">
        <v>7614</v>
      </c>
      <c r="ILM33" s="2375" t="s">
        <v>7614</v>
      </c>
      <c r="ILN33" s="2375" t="s">
        <v>7614</v>
      </c>
      <c r="ILO33" s="2375" t="s">
        <v>7614</v>
      </c>
      <c r="ILP33" s="2375" t="s">
        <v>7614</v>
      </c>
      <c r="ILQ33" s="2375" t="s">
        <v>7614</v>
      </c>
      <c r="ILR33" s="2375" t="s">
        <v>7614</v>
      </c>
      <c r="ILS33" s="2375" t="s">
        <v>7614</v>
      </c>
      <c r="ILT33" s="2375" t="s">
        <v>7614</v>
      </c>
      <c r="ILU33" s="2375" t="s">
        <v>7614</v>
      </c>
      <c r="ILV33" s="2375" t="s">
        <v>7614</v>
      </c>
      <c r="ILW33" s="2375" t="s">
        <v>7614</v>
      </c>
      <c r="ILX33" s="2375" t="s">
        <v>7614</v>
      </c>
      <c r="ILY33" s="2375" t="s">
        <v>7614</v>
      </c>
      <c r="ILZ33" s="2375" t="s">
        <v>7614</v>
      </c>
      <c r="IMA33" s="2375" t="s">
        <v>7614</v>
      </c>
      <c r="IMB33" s="2375" t="s">
        <v>7614</v>
      </c>
      <c r="IMC33" s="2375" t="s">
        <v>7614</v>
      </c>
      <c r="IMD33" s="2375" t="s">
        <v>7614</v>
      </c>
      <c r="IME33" s="2375" t="s">
        <v>7614</v>
      </c>
      <c r="IMF33" s="2375" t="s">
        <v>7614</v>
      </c>
      <c r="IMG33" s="2375" t="s">
        <v>7614</v>
      </c>
      <c r="IMH33" s="2375" t="s">
        <v>7614</v>
      </c>
      <c r="IMI33" s="2375" t="s">
        <v>7614</v>
      </c>
      <c r="IMJ33" s="2375" t="s">
        <v>7614</v>
      </c>
      <c r="IMK33" s="2375" t="s">
        <v>7614</v>
      </c>
      <c r="IML33" s="2375" t="s">
        <v>7614</v>
      </c>
      <c r="IMM33" s="2375" t="s">
        <v>7614</v>
      </c>
      <c r="IMN33" s="2375" t="s">
        <v>7614</v>
      </c>
      <c r="IMO33" s="2375" t="s">
        <v>7614</v>
      </c>
      <c r="IMP33" s="2375" t="s">
        <v>7614</v>
      </c>
      <c r="IMQ33" s="2375" t="s">
        <v>7614</v>
      </c>
      <c r="IMR33" s="2375" t="s">
        <v>7614</v>
      </c>
      <c r="IMS33" s="2375" t="s">
        <v>7614</v>
      </c>
      <c r="IMT33" s="2375" t="s">
        <v>7614</v>
      </c>
      <c r="IMU33" s="2375" t="s">
        <v>7614</v>
      </c>
      <c r="IMV33" s="2375" t="s">
        <v>7614</v>
      </c>
      <c r="IMW33" s="2375" t="s">
        <v>7614</v>
      </c>
      <c r="IMX33" s="2375" t="s">
        <v>7614</v>
      </c>
      <c r="IMY33" s="2375" t="s">
        <v>7614</v>
      </c>
      <c r="IMZ33" s="2375" t="s">
        <v>7614</v>
      </c>
      <c r="INA33" s="2375" t="s">
        <v>7614</v>
      </c>
      <c r="INB33" s="2375" t="s">
        <v>7614</v>
      </c>
      <c r="INC33" s="2375" t="s">
        <v>7614</v>
      </c>
      <c r="IND33" s="2375" t="s">
        <v>7614</v>
      </c>
      <c r="INE33" s="2375" t="s">
        <v>7614</v>
      </c>
      <c r="INF33" s="2375" t="s">
        <v>7614</v>
      </c>
      <c r="ING33" s="2375" t="s">
        <v>7614</v>
      </c>
      <c r="INH33" s="2375" t="s">
        <v>7614</v>
      </c>
      <c r="INI33" s="2375" t="s">
        <v>7614</v>
      </c>
      <c r="INJ33" s="2375" t="s">
        <v>7614</v>
      </c>
      <c r="INK33" s="2375" t="s">
        <v>7614</v>
      </c>
      <c r="INL33" s="2375" t="s">
        <v>7614</v>
      </c>
      <c r="INM33" s="2375" t="s">
        <v>7614</v>
      </c>
      <c r="INN33" s="2375" t="s">
        <v>7614</v>
      </c>
      <c r="INO33" s="2375" t="s">
        <v>7614</v>
      </c>
      <c r="INP33" s="2375" t="s">
        <v>7614</v>
      </c>
      <c r="INQ33" s="2375" t="s">
        <v>7614</v>
      </c>
      <c r="INR33" s="2375" t="s">
        <v>7614</v>
      </c>
      <c r="INS33" s="2375" t="s">
        <v>7614</v>
      </c>
      <c r="INT33" s="2375" t="s">
        <v>7614</v>
      </c>
      <c r="INU33" s="2375" t="s">
        <v>7614</v>
      </c>
      <c r="INV33" s="2375" t="s">
        <v>7614</v>
      </c>
      <c r="INW33" s="2375" t="s">
        <v>7614</v>
      </c>
      <c r="INX33" s="2375" t="s">
        <v>7614</v>
      </c>
      <c r="INY33" s="2375" t="s">
        <v>7614</v>
      </c>
      <c r="INZ33" s="2375" t="s">
        <v>7614</v>
      </c>
      <c r="IOA33" s="2375" t="s">
        <v>7614</v>
      </c>
      <c r="IOB33" s="2375" t="s">
        <v>7614</v>
      </c>
      <c r="IOC33" s="2375" t="s">
        <v>7614</v>
      </c>
      <c r="IOD33" s="2375" t="s">
        <v>7614</v>
      </c>
      <c r="IOE33" s="2375" t="s">
        <v>7614</v>
      </c>
      <c r="IOF33" s="2375" t="s">
        <v>7614</v>
      </c>
      <c r="IOG33" s="2375" t="s">
        <v>7614</v>
      </c>
      <c r="IOH33" s="2375" t="s">
        <v>7614</v>
      </c>
      <c r="IOI33" s="2375" t="s">
        <v>7614</v>
      </c>
      <c r="IOJ33" s="2375" t="s">
        <v>7614</v>
      </c>
      <c r="IOK33" s="2375" t="s">
        <v>7614</v>
      </c>
      <c r="IOL33" s="2375" t="s">
        <v>7614</v>
      </c>
      <c r="IOM33" s="2375" t="s">
        <v>7614</v>
      </c>
      <c r="ION33" s="2375" t="s">
        <v>7614</v>
      </c>
      <c r="IOO33" s="2375" t="s">
        <v>7614</v>
      </c>
      <c r="IOP33" s="2375" t="s">
        <v>7614</v>
      </c>
      <c r="IOQ33" s="2375" t="s">
        <v>7614</v>
      </c>
      <c r="IOR33" s="2375" t="s">
        <v>7614</v>
      </c>
      <c r="IOS33" s="2375" t="s">
        <v>7614</v>
      </c>
      <c r="IOT33" s="2375" t="s">
        <v>7614</v>
      </c>
      <c r="IOU33" s="2375" t="s">
        <v>7614</v>
      </c>
      <c r="IOV33" s="2375" t="s">
        <v>7614</v>
      </c>
      <c r="IOW33" s="2375" t="s">
        <v>7614</v>
      </c>
      <c r="IOX33" s="2375" t="s">
        <v>7614</v>
      </c>
      <c r="IOY33" s="2375" t="s">
        <v>7614</v>
      </c>
      <c r="IOZ33" s="2375" t="s">
        <v>7614</v>
      </c>
      <c r="IPA33" s="2375" t="s">
        <v>7614</v>
      </c>
      <c r="IPB33" s="2375" t="s">
        <v>7614</v>
      </c>
      <c r="IPC33" s="2375" t="s">
        <v>7614</v>
      </c>
      <c r="IPD33" s="2375" t="s">
        <v>7614</v>
      </c>
      <c r="IPE33" s="2375" t="s">
        <v>7614</v>
      </c>
      <c r="IPF33" s="2375" t="s">
        <v>7614</v>
      </c>
      <c r="IPG33" s="2375" t="s">
        <v>7614</v>
      </c>
      <c r="IPH33" s="2375" t="s">
        <v>7614</v>
      </c>
      <c r="IPI33" s="2375" t="s">
        <v>7614</v>
      </c>
      <c r="IPJ33" s="2375" t="s">
        <v>7614</v>
      </c>
      <c r="IPK33" s="2375" t="s">
        <v>7614</v>
      </c>
      <c r="IPL33" s="2375" t="s">
        <v>7614</v>
      </c>
      <c r="IPM33" s="2375" t="s">
        <v>7614</v>
      </c>
      <c r="IPN33" s="2375" t="s">
        <v>7614</v>
      </c>
      <c r="IPO33" s="2375" t="s">
        <v>7614</v>
      </c>
      <c r="IPP33" s="2375" t="s">
        <v>7614</v>
      </c>
      <c r="IPQ33" s="2375" t="s">
        <v>7614</v>
      </c>
      <c r="IPR33" s="2375" t="s">
        <v>7614</v>
      </c>
      <c r="IPS33" s="2375" t="s">
        <v>7614</v>
      </c>
      <c r="IPT33" s="2375" t="s">
        <v>7614</v>
      </c>
      <c r="IPU33" s="2375" t="s">
        <v>7614</v>
      </c>
      <c r="IPV33" s="2375" t="s">
        <v>7614</v>
      </c>
      <c r="IPW33" s="2375" t="s">
        <v>7614</v>
      </c>
      <c r="IPX33" s="2375" t="s">
        <v>7614</v>
      </c>
      <c r="IPY33" s="2375" t="s">
        <v>7614</v>
      </c>
      <c r="IPZ33" s="2375" t="s">
        <v>7614</v>
      </c>
      <c r="IQA33" s="2375" t="s">
        <v>7614</v>
      </c>
      <c r="IQB33" s="2375" t="s">
        <v>7614</v>
      </c>
      <c r="IQC33" s="2375" t="s">
        <v>7614</v>
      </c>
      <c r="IQD33" s="2375" t="s">
        <v>7614</v>
      </c>
      <c r="IQE33" s="2375" t="s">
        <v>7614</v>
      </c>
      <c r="IQF33" s="2375" t="s">
        <v>7614</v>
      </c>
      <c r="IQG33" s="2375" t="s">
        <v>7614</v>
      </c>
      <c r="IQH33" s="2375" t="s">
        <v>7614</v>
      </c>
      <c r="IQI33" s="2375" t="s">
        <v>7614</v>
      </c>
      <c r="IQJ33" s="2375" t="s">
        <v>7614</v>
      </c>
      <c r="IQK33" s="2375" t="s">
        <v>7614</v>
      </c>
      <c r="IQL33" s="2375" t="s">
        <v>7614</v>
      </c>
      <c r="IQM33" s="2375" t="s">
        <v>7614</v>
      </c>
      <c r="IQN33" s="2375" t="s">
        <v>7614</v>
      </c>
      <c r="IQO33" s="2375" t="s">
        <v>7614</v>
      </c>
      <c r="IQP33" s="2375" t="s">
        <v>7614</v>
      </c>
      <c r="IQQ33" s="2375" t="s">
        <v>7614</v>
      </c>
      <c r="IQR33" s="2375" t="s">
        <v>7614</v>
      </c>
      <c r="IQS33" s="2375" t="s">
        <v>7614</v>
      </c>
      <c r="IQT33" s="2375" t="s">
        <v>7614</v>
      </c>
      <c r="IQU33" s="2375" t="s">
        <v>7614</v>
      </c>
      <c r="IQV33" s="2375" t="s">
        <v>7614</v>
      </c>
      <c r="IQW33" s="2375" t="s">
        <v>7614</v>
      </c>
      <c r="IQX33" s="2375" t="s">
        <v>7614</v>
      </c>
      <c r="IQY33" s="2375" t="s">
        <v>7614</v>
      </c>
      <c r="IQZ33" s="2375" t="s">
        <v>7614</v>
      </c>
      <c r="IRA33" s="2375" t="s">
        <v>7614</v>
      </c>
      <c r="IRB33" s="2375" t="s">
        <v>7614</v>
      </c>
      <c r="IRC33" s="2375" t="s">
        <v>7614</v>
      </c>
      <c r="IRD33" s="2375" t="s">
        <v>7614</v>
      </c>
      <c r="IRE33" s="2375" t="s">
        <v>7614</v>
      </c>
      <c r="IRF33" s="2375" t="s">
        <v>7614</v>
      </c>
      <c r="IRG33" s="2375" t="s">
        <v>7614</v>
      </c>
      <c r="IRH33" s="2375" t="s">
        <v>7614</v>
      </c>
      <c r="IRI33" s="2375" t="s">
        <v>7614</v>
      </c>
      <c r="IRJ33" s="2375" t="s">
        <v>7614</v>
      </c>
      <c r="IRK33" s="2375" t="s">
        <v>7614</v>
      </c>
      <c r="IRL33" s="2375" t="s">
        <v>7614</v>
      </c>
      <c r="IRM33" s="2375" t="s">
        <v>7614</v>
      </c>
      <c r="IRN33" s="2375" t="s">
        <v>7614</v>
      </c>
      <c r="IRO33" s="2375" t="s">
        <v>7614</v>
      </c>
      <c r="IRP33" s="2375" t="s">
        <v>7614</v>
      </c>
      <c r="IRQ33" s="2375" t="s">
        <v>7614</v>
      </c>
      <c r="IRR33" s="2375" t="s">
        <v>7614</v>
      </c>
      <c r="IRS33" s="2375" t="s">
        <v>7614</v>
      </c>
      <c r="IRT33" s="2375" t="s">
        <v>7614</v>
      </c>
      <c r="IRU33" s="2375" t="s">
        <v>7614</v>
      </c>
      <c r="IRV33" s="2375" t="s">
        <v>7614</v>
      </c>
      <c r="IRW33" s="2375" t="s">
        <v>7614</v>
      </c>
      <c r="IRX33" s="2375" t="s">
        <v>7614</v>
      </c>
      <c r="IRY33" s="2375" t="s">
        <v>7614</v>
      </c>
      <c r="IRZ33" s="2375" t="s">
        <v>7614</v>
      </c>
      <c r="ISA33" s="2375" t="s">
        <v>7614</v>
      </c>
      <c r="ISB33" s="2375" t="s">
        <v>7614</v>
      </c>
      <c r="ISC33" s="2375" t="s">
        <v>7614</v>
      </c>
      <c r="ISD33" s="2375" t="s">
        <v>7614</v>
      </c>
      <c r="ISE33" s="2375" t="s">
        <v>7614</v>
      </c>
      <c r="ISF33" s="2375" t="s">
        <v>7614</v>
      </c>
      <c r="ISG33" s="2375" t="s">
        <v>7614</v>
      </c>
      <c r="ISH33" s="2375" t="s">
        <v>7614</v>
      </c>
      <c r="ISI33" s="2375" t="s">
        <v>7614</v>
      </c>
      <c r="ISJ33" s="2375" t="s">
        <v>7614</v>
      </c>
      <c r="ISK33" s="2375" t="s">
        <v>7614</v>
      </c>
      <c r="ISL33" s="2375" t="s">
        <v>7614</v>
      </c>
      <c r="ISM33" s="2375" t="s">
        <v>7614</v>
      </c>
      <c r="ISN33" s="2375" t="s">
        <v>7614</v>
      </c>
      <c r="ISO33" s="2375" t="s">
        <v>7614</v>
      </c>
      <c r="ISP33" s="2375" t="s">
        <v>7614</v>
      </c>
      <c r="ISQ33" s="2375" t="s">
        <v>7614</v>
      </c>
      <c r="ISR33" s="2375" t="s">
        <v>7614</v>
      </c>
      <c r="ISS33" s="2375" t="s">
        <v>7614</v>
      </c>
      <c r="IST33" s="2375" t="s">
        <v>7614</v>
      </c>
      <c r="ISU33" s="2375" t="s">
        <v>7614</v>
      </c>
      <c r="ISV33" s="2375" t="s">
        <v>7614</v>
      </c>
      <c r="ISW33" s="2375" t="s">
        <v>7614</v>
      </c>
      <c r="ISX33" s="2375" t="s">
        <v>7614</v>
      </c>
      <c r="ISY33" s="2375" t="s">
        <v>7614</v>
      </c>
      <c r="ISZ33" s="2375" t="s">
        <v>7614</v>
      </c>
      <c r="ITA33" s="2375" t="s">
        <v>7614</v>
      </c>
      <c r="ITB33" s="2375" t="s">
        <v>7614</v>
      </c>
      <c r="ITC33" s="2375" t="s">
        <v>7614</v>
      </c>
      <c r="ITD33" s="2375" t="s">
        <v>7614</v>
      </c>
      <c r="ITE33" s="2375" t="s">
        <v>7614</v>
      </c>
      <c r="ITF33" s="2375" t="s">
        <v>7614</v>
      </c>
      <c r="ITG33" s="2375" t="s">
        <v>7614</v>
      </c>
      <c r="ITH33" s="2375" t="s">
        <v>7614</v>
      </c>
      <c r="ITI33" s="2375" t="s">
        <v>7614</v>
      </c>
      <c r="ITJ33" s="2375" t="s">
        <v>7614</v>
      </c>
      <c r="ITK33" s="2375" t="s">
        <v>7614</v>
      </c>
      <c r="ITL33" s="2375" t="s">
        <v>7614</v>
      </c>
      <c r="ITM33" s="2375" t="s">
        <v>7614</v>
      </c>
      <c r="ITN33" s="2375" t="s">
        <v>7614</v>
      </c>
      <c r="ITO33" s="2375" t="s">
        <v>7614</v>
      </c>
      <c r="ITP33" s="2375" t="s">
        <v>7614</v>
      </c>
      <c r="ITQ33" s="2375" t="s">
        <v>7614</v>
      </c>
      <c r="ITR33" s="2375" t="s">
        <v>7614</v>
      </c>
      <c r="ITS33" s="2375" t="s">
        <v>7614</v>
      </c>
      <c r="ITT33" s="2375" t="s">
        <v>7614</v>
      </c>
      <c r="ITU33" s="2375" t="s">
        <v>7614</v>
      </c>
      <c r="ITV33" s="2375" t="s">
        <v>7614</v>
      </c>
      <c r="ITW33" s="2375" t="s">
        <v>7614</v>
      </c>
      <c r="ITX33" s="2375" t="s">
        <v>7614</v>
      </c>
      <c r="ITY33" s="2375" t="s">
        <v>7614</v>
      </c>
      <c r="ITZ33" s="2375" t="s">
        <v>7614</v>
      </c>
      <c r="IUA33" s="2375" t="s">
        <v>7614</v>
      </c>
      <c r="IUB33" s="2375" t="s">
        <v>7614</v>
      </c>
      <c r="IUC33" s="2375" t="s">
        <v>7614</v>
      </c>
      <c r="IUD33" s="2375" t="s">
        <v>7614</v>
      </c>
      <c r="IUE33" s="2375" t="s">
        <v>7614</v>
      </c>
      <c r="IUF33" s="2375" t="s">
        <v>7614</v>
      </c>
      <c r="IUG33" s="2375" t="s">
        <v>7614</v>
      </c>
      <c r="IUH33" s="2375" t="s">
        <v>7614</v>
      </c>
      <c r="IUI33" s="2375" t="s">
        <v>7614</v>
      </c>
      <c r="IUJ33" s="2375" t="s">
        <v>7614</v>
      </c>
      <c r="IUK33" s="2375" t="s">
        <v>7614</v>
      </c>
      <c r="IUL33" s="2375" t="s">
        <v>7614</v>
      </c>
      <c r="IUM33" s="2375" t="s">
        <v>7614</v>
      </c>
      <c r="IUN33" s="2375" t="s">
        <v>7614</v>
      </c>
      <c r="IUO33" s="2375" t="s">
        <v>7614</v>
      </c>
      <c r="IUP33" s="2375" t="s">
        <v>7614</v>
      </c>
      <c r="IUQ33" s="2375" t="s">
        <v>7614</v>
      </c>
      <c r="IUR33" s="2375" t="s">
        <v>7614</v>
      </c>
      <c r="IUS33" s="2375" t="s">
        <v>7614</v>
      </c>
      <c r="IUT33" s="2375" t="s">
        <v>7614</v>
      </c>
      <c r="IUU33" s="2375" t="s">
        <v>7614</v>
      </c>
      <c r="IUV33" s="2375" t="s">
        <v>7614</v>
      </c>
      <c r="IUW33" s="2375" t="s">
        <v>7614</v>
      </c>
      <c r="IUX33" s="2375" t="s">
        <v>7614</v>
      </c>
      <c r="IUY33" s="2375" t="s">
        <v>7614</v>
      </c>
      <c r="IUZ33" s="2375" t="s">
        <v>7614</v>
      </c>
      <c r="IVA33" s="2375" t="s">
        <v>7614</v>
      </c>
      <c r="IVB33" s="2375" t="s">
        <v>7614</v>
      </c>
      <c r="IVC33" s="2375" t="s">
        <v>7614</v>
      </c>
      <c r="IVD33" s="2375" t="s">
        <v>7614</v>
      </c>
      <c r="IVE33" s="2375" t="s">
        <v>7614</v>
      </c>
      <c r="IVF33" s="2375" t="s">
        <v>7614</v>
      </c>
      <c r="IVG33" s="2375" t="s">
        <v>7614</v>
      </c>
      <c r="IVH33" s="2375" t="s">
        <v>7614</v>
      </c>
      <c r="IVI33" s="2375" t="s">
        <v>7614</v>
      </c>
      <c r="IVJ33" s="2375" t="s">
        <v>7614</v>
      </c>
      <c r="IVK33" s="2375" t="s">
        <v>7614</v>
      </c>
      <c r="IVL33" s="2375" t="s">
        <v>7614</v>
      </c>
      <c r="IVM33" s="2375" t="s">
        <v>7614</v>
      </c>
      <c r="IVN33" s="2375" t="s">
        <v>7614</v>
      </c>
      <c r="IVO33" s="2375" t="s">
        <v>7614</v>
      </c>
      <c r="IVP33" s="2375" t="s">
        <v>7614</v>
      </c>
      <c r="IVQ33" s="2375" t="s">
        <v>7614</v>
      </c>
      <c r="IVR33" s="2375" t="s">
        <v>7614</v>
      </c>
      <c r="IVS33" s="2375" t="s">
        <v>7614</v>
      </c>
      <c r="IVT33" s="2375" t="s">
        <v>7614</v>
      </c>
      <c r="IVU33" s="2375" t="s">
        <v>7614</v>
      </c>
      <c r="IVV33" s="2375" t="s">
        <v>7614</v>
      </c>
      <c r="IVW33" s="2375" t="s">
        <v>7614</v>
      </c>
      <c r="IVX33" s="2375" t="s">
        <v>7614</v>
      </c>
      <c r="IVY33" s="2375" t="s">
        <v>7614</v>
      </c>
      <c r="IVZ33" s="2375" t="s">
        <v>7614</v>
      </c>
      <c r="IWA33" s="2375" t="s">
        <v>7614</v>
      </c>
      <c r="IWB33" s="2375" t="s">
        <v>7614</v>
      </c>
      <c r="IWC33" s="2375" t="s">
        <v>7614</v>
      </c>
      <c r="IWD33" s="2375" t="s">
        <v>7614</v>
      </c>
      <c r="IWE33" s="2375" t="s">
        <v>7614</v>
      </c>
      <c r="IWF33" s="2375" t="s">
        <v>7614</v>
      </c>
      <c r="IWG33" s="2375" t="s">
        <v>7614</v>
      </c>
      <c r="IWH33" s="2375" t="s">
        <v>7614</v>
      </c>
      <c r="IWI33" s="2375" t="s">
        <v>7614</v>
      </c>
      <c r="IWJ33" s="2375" t="s">
        <v>7614</v>
      </c>
      <c r="IWK33" s="2375" t="s">
        <v>7614</v>
      </c>
      <c r="IWL33" s="2375" t="s">
        <v>7614</v>
      </c>
      <c r="IWM33" s="2375" t="s">
        <v>7614</v>
      </c>
      <c r="IWN33" s="2375" t="s">
        <v>7614</v>
      </c>
      <c r="IWO33" s="2375" t="s">
        <v>7614</v>
      </c>
      <c r="IWP33" s="2375" t="s">
        <v>7614</v>
      </c>
      <c r="IWQ33" s="2375" t="s">
        <v>7614</v>
      </c>
      <c r="IWR33" s="2375" t="s">
        <v>7614</v>
      </c>
      <c r="IWS33" s="2375" t="s">
        <v>7614</v>
      </c>
      <c r="IWT33" s="2375" t="s">
        <v>7614</v>
      </c>
      <c r="IWU33" s="2375" t="s">
        <v>7614</v>
      </c>
      <c r="IWV33" s="2375" t="s">
        <v>7614</v>
      </c>
      <c r="IWW33" s="2375" t="s">
        <v>7614</v>
      </c>
      <c r="IWX33" s="2375" t="s">
        <v>7614</v>
      </c>
      <c r="IWY33" s="2375" t="s">
        <v>7614</v>
      </c>
      <c r="IWZ33" s="2375" t="s">
        <v>7614</v>
      </c>
      <c r="IXA33" s="2375" t="s">
        <v>7614</v>
      </c>
      <c r="IXB33" s="2375" t="s">
        <v>7614</v>
      </c>
      <c r="IXC33" s="2375" t="s">
        <v>7614</v>
      </c>
      <c r="IXD33" s="2375" t="s">
        <v>7614</v>
      </c>
      <c r="IXE33" s="2375" t="s">
        <v>7614</v>
      </c>
      <c r="IXF33" s="2375" t="s">
        <v>7614</v>
      </c>
      <c r="IXG33" s="2375" t="s">
        <v>7614</v>
      </c>
      <c r="IXH33" s="2375" t="s">
        <v>7614</v>
      </c>
      <c r="IXI33" s="2375" t="s">
        <v>7614</v>
      </c>
      <c r="IXJ33" s="2375" t="s">
        <v>7614</v>
      </c>
      <c r="IXK33" s="2375" t="s">
        <v>7614</v>
      </c>
      <c r="IXL33" s="2375" t="s">
        <v>7614</v>
      </c>
      <c r="IXM33" s="2375" t="s">
        <v>7614</v>
      </c>
      <c r="IXN33" s="2375" t="s">
        <v>7614</v>
      </c>
      <c r="IXO33" s="2375" t="s">
        <v>7614</v>
      </c>
      <c r="IXP33" s="2375" t="s">
        <v>7614</v>
      </c>
      <c r="IXQ33" s="2375" t="s">
        <v>7614</v>
      </c>
      <c r="IXR33" s="2375" t="s">
        <v>7614</v>
      </c>
      <c r="IXS33" s="2375" t="s">
        <v>7614</v>
      </c>
      <c r="IXT33" s="2375" t="s">
        <v>7614</v>
      </c>
      <c r="IXU33" s="2375" t="s">
        <v>7614</v>
      </c>
      <c r="IXV33" s="2375" t="s">
        <v>7614</v>
      </c>
      <c r="IXW33" s="2375" t="s">
        <v>7614</v>
      </c>
      <c r="IXX33" s="2375" t="s">
        <v>7614</v>
      </c>
      <c r="IXY33" s="2375" t="s">
        <v>7614</v>
      </c>
      <c r="IXZ33" s="2375" t="s">
        <v>7614</v>
      </c>
      <c r="IYA33" s="2375" t="s">
        <v>7614</v>
      </c>
      <c r="IYB33" s="2375" t="s">
        <v>7614</v>
      </c>
      <c r="IYC33" s="2375" t="s">
        <v>7614</v>
      </c>
      <c r="IYD33" s="2375" t="s">
        <v>7614</v>
      </c>
      <c r="IYE33" s="2375" t="s">
        <v>7614</v>
      </c>
      <c r="IYF33" s="2375" t="s">
        <v>7614</v>
      </c>
      <c r="IYG33" s="2375" t="s">
        <v>7614</v>
      </c>
      <c r="IYH33" s="2375" t="s">
        <v>7614</v>
      </c>
      <c r="IYI33" s="2375" t="s">
        <v>7614</v>
      </c>
      <c r="IYJ33" s="2375" t="s">
        <v>7614</v>
      </c>
      <c r="IYK33" s="2375" t="s">
        <v>7614</v>
      </c>
      <c r="IYL33" s="2375" t="s">
        <v>7614</v>
      </c>
      <c r="IYM33" s="2375" t="s">
        <v>7614</v>
      </c>
      <c r="IYN33" s="2375" t="s">
        <v>7614</v>
      </c>
      <c r="IYO33" s="2375" t="s">
        <v>7614</v>
      </c>
      <c r="IYP33" s="2375" t="s">
        <v>7614</v>
      </c>
      <c r="IYQ33" s="2375" t="s">
        <v>7614</v>
      </c>
      <c r="IYR33" s="2375" t="s">
        <v>7614</v>
      </c>
      <c r="IYS33" s="2375" t="s">
        <v>7614</v>
      </c>
      <c r="IYT33" s="2375" t="s">
        <v>7614</v>
      </c>
      <c r="IYU33" s="2375" t="s">
        <v>7614</v>
      </c>
      <c r="IYV33" s="2375" t="s">
        <v>7614</v>
      </c>
      <c r="IYW33" s="2375" t="s">
        <v>7614</v>
      </c>
      <c r="IYX33" s="2375" t="s">
        <v>7614</v>
      </c>
      <c r="IYY33" s="2375" t="s">
        <v>7614</v>
      </c>
      <c r="IYZ33" s="2375" t="s">
        <v>7614</v>
      </c>
      <c r="IZA33" s="2375" t="s">
        <v>7614</v>
      </c>
      <c r="IZB33" s="2375" t="s">
        <v>7614</v>
      </c>
      <c r="IZC33" s="2375" t="s">
        <v>7614</v>
      </c>
      <c r="IZD33" s="2375" t="s">
        <v>7614</v>
      </c>
      <c r="IZE33" s="2375" t="s">
        <v>7614</v>
      </c>
      <c r="IZF33" s="2375" t="s">
        <v>7614</v>
      </c>
      <c r="IZG33" s="2375" t="s">
        <v>7614</v>
      </c>
      <c r="IZH33" s="2375" t="s">
        <v>7614</v>
      </c>
      <c r="IZI33" s="2375" t="s">
        <v>7614</v>
      </c>
      <c r="IZJ33" s="2375" t="s">
        <v>7614</v>
      </c>
      <c r="IZK33" s="2375" t="s">
        <v>7614</v>
      </c>
      <c r="IZL33" s="2375" t="s">
        <v>7614</v>
      </c>
      <c r="IZM33" s="2375" t="s">
        <v>7614</v>
      </c>
      <c r="IZN33" s="2375" t="s">
        <v>7614</v>
      </c>
      <c r="IZO33" s="2375" t="s">
        <v>7614</v>
      </c>
      <c r="IZP33" s="2375" t="s">
        <v>7614</v>
      </c>
      <c r="IZQ33" s="2375" t="s">
        <v>7614</v>
      </c>
      <c r="IZR33" s="2375" t="s">
        <v>7614</v>
      </c>
      <c r="IZS33" s="2375" t="s">
        <v>7614</v>
      </c>
      <c r="IZT33" s="2375" t="s">
        <v>7614</v>
      </c>
      <c r="IZU33" s="2375" t="s">
        <v>7614</v>
      </c>
      <c r="IZV33" s="2375" t="s">
        <v>7614</v>
      </c>
      <c r="IZW33" s="2375" t="s">
        <v>7614</v>
      </c>
      <c r="IZX33" s="2375" t="s">
        <v>7614</v>
      </c>
      <c r="IZY33" s="2375" t="s">
        <v>7614</v>
      </c>
      <c r="IZZ33" s="2375" t="s">
        <v>7614</v>
      </c>
      <c r="JAA33" s="2375" t="s">
        <v>7614</v>
      </c>
      <c r="JAB33" s="2375" t="s">
        <v>7614</v>
      </c>
      <c r="JAC33" s="2375" t="s">
        <v>7614</v>
      </c>
      <c r="JAD33" s="2375" t="s">
        <v>7614</v>
      </c>
      <c r="JAE33" s="2375" t="s">
        <v>7614</v>
      </c>
      <c r="JAF33" s="2375" t="s">
        <v>7614</v>
      </c>
      <c r="JAG33" s="2375" t="s">
        <v>7614</v>
      </c>
      <c r="JAH33" s="2375" t="s">
        <v>7614</v>
      </c>
      <c r="JAI33" s="2375" t="s">
        <v>7614</v>
      </c>
      <c r="JAJ33" s="2375" t="s">
        <v>7614</v>
      </c>
      <c r="JAK33" s="2375" t="s">
        <v>7614</v>
      </c>
      <c r="JAL33" s="2375" t="s">
        <v>7614</v>
      </c>
      <c r="JAM33" s="2375" t="s">
        <v>7614</v>
      </c>
      <c r="JAN33" s="2375" t="s">
        <v>7614</v>
      </c>
      <c r="JAO33" s="2375" t="s">
        <v>7614</v>
      </c>
      <c r="JAP33" s="2375" t="s">
        <v>7614</v>
      </c>
      <c r="JAQ33" s="2375" t="s">
        <v>7614</v>
      </c>
      <c r="JAR33" s="2375" t="s">
        <v>7614</v>
      </c>
      <c r="JAS33" s="2375" t="s">
        <v>7614</v>
      </c>
      <c r="JAT33" s="2375" t="s">
        <v>7614</v>
      </c>
      <c r="JAU33" s="2375" t="s">
        <v>7614</v>
      </c>
      <c r="JAV33" s="2375" t="s">
        <v>7614</v>
      </c>
      <c r="JAW33" s="2375" t="s">
        <v>7614</v>
      </c>
      <c r="JAX33" s="2375" t="s">
        <v>7614</v>
      </c>
      <c r="JAY33" s="2375" t="s">
        <v>7614</v>
      </c>
      <c r="JAZ33" s="2375" t="s">
        <v>7614</v>
      </c>
      <c r="JBA33" s="2375" t="s">
        <v>7614</v>
      </c>
      <c r="JBB33" s="2375" t="s">
        <v>7614</v>
      </c>
      <c r="JBC33" s="2375" t="s">
        <v>7614</v>
      </c>
      <c r="JBD33" s="2375" t="s">
        <v>7614</v>
      </c>
      <c r="JBE33" s="2375" t="s">
        <v>7614</v>
      </c>
      <c r="JBF33" s="2375" t="s">
        <v>7614</v>
      </c>
      <c r="JBG33" s="2375" t="s">
        <v>7614</v>
      </c>
      <c r="JBH33" s="2375" t="s">
        <v>7614</v>
      </c>
      <c r="JBI33" s="2375" t="s">
        <v>7614</v>
      </c>
      <c r="JBJ33" s="2375" t="s">
        <v>7614</v>
      </c>
      <c r="JBK33" s="2375" t="s">
        <v>7614</v>
      </c>
      <c r="JBL33" s="2375" t="s">
        <v>7614</v>
      </c>
      <c r="JBM33" s="2375" t="s">
        <v>7614</v>
      </c>
      <c r="JBN33" s="2375" t="s">
        <v>7614</v>
      </c>
      <c r="JBO33" s="2375" t="s">
        <v>7614</v>
      </c>
      <c r="JBP33" s="2375" t="s">
        <v>7614</v>
      </c>
      <c r="JBQ33" s="2375" t="s">
        <v>7614</v>
      </c>
      <c r="JBR33" s="2375" t="s">
        <v>7614</v>
      </c>
      <c r="JBS33" s="2375" t="s">
        <v>7614</v>
      </c>
      <c r="JBT33" s="2375" t="s">
        <v>7614</v>
      </c>
      <c r="JBU33" s="2375" t="s">
        <v>7614</v>
      </c>
      <c r="JBV33" s="2375" t="s">
        <v>7614</v>
      </c>
      <c r="JBW33" s="2375" t="s">
        <v>7614</v>
      </c>
      <c r="JBX33" s="2375" t="s">
        <v>7614</v>
      </c>
      <c r="JBY33" s="2375" t="s">
        <v>7614</v>
      </c>
      <c r="JBZ33" s="2375" t="s">
        <v>7614</v>
      </c>
      <c r="JCA33" s="2375" t="s">
        <v>7614</v>
      </c>
      <c r="JCB33" s="2375" t="s">
        <v>7614</v>
      </c>
      <c r="JCC33" s="2375" t="s">
        <v>7614</v>
      </c>
      <c r="JCD33" s="2375" t="s">
        <v>7614</v>
      </c>
      <c r="JCE33" s="2375" t="s">
        <v>7614</v>
      </c>
      <c r="JCF33" s="2375" t="s">
        <v>7614</v>
      </c>
      <c r="JCG33" s="2375" t="s">
        <v>7614</v>
      </c>
      <c r="JCH33" s="2375" t="s">
        <v>7614</v>
      </c>
      <c r="JCI33" s="2375" t="s">
        <v>7614</v>
      </c>
      <c r="JCJ33" s="2375" t="s">
        <v>7614</v>
      </c>
      <c r="JCK33" s="2375" t="s">
        <v>7614</v>
      </c>
      <c r="JCL33" s="2375" t="s">
        <v>7614</v>
      </c>
      <c r="JCM33" s="2375" t="s">
        <v>7614</v>
      </c>
      <c r="JCN33" s="2375" t="s">
        <v>7614</v>
      </c>
      <c r="JCO33" s="2375" t="s">
        <v>7614</v>
      </c>
      <c r="JCP33" s="2375" t="s">
        <v>7614</v>
      </c>
      <c r="JCQ33" s="2375" t="s">
        <v>7614</v>
      </c>
      <c r="JCR33" s="2375" t="s">
        <v>7614</v>
      </c>
      <c r="JCS33" s="2375" t="s">
        <v>7614</v>
      </c>
      <c r="JCT33" s="2375" t="s">
        <v>7614</v>
      </c>
      <c r="JCU33" s="2375" t="s">
        <v>7614</v>
      </c>
      <c r="JCV33" s="2375" t="s">
        <v>7614</v>
      </c>
      <c r="JCW33" s="2375" t="s">
        <v>7614</v>
      </c>
      <c r="JCX33" s="2375" t="s">
        <v>7614</v>
      </c>
      <c r="JCY33" s="2375" t="s">
        <v>7614</v>
      </c>
      <c r="JCZ33" s="2375" t="s">
        <v>7614</v>
      </c>
      <c r="JDA33" s="2375" t="s">
        <v>7614</v>
      </c>
      <c r="JDB33" s="2375" t="s">
        <v>7614</v>
      </c>
      <c r="JDC33" s="2375" t="s">
        <v>7614</v>
      </c>
      <c r="JDD33" s="2375" t="s">
        <v>7614</v>
      </c>
      <c r="JDE33" s="2375" t="s">
        <v>7614</v>
      </c>
      <c r="JDF33" s="2375" t="s">
        <v>7614</v>
      </c>
      <c r="JDG33" s="2375" t="s">
        <v>7614</v>
      </c>
      <c r="JDH33" s="2375" t="s">
        <v>7614</v>
      </c>
      <c r="JDI33" s="2375" t="s">
        <v>7614</v>
      </c>
      <c r="JDJ33" s="2375" t="s">
        <v>7614</v>
      </c>
      <c r="JDK33" s="2375" t="s">
        <v>7614</v>
      </c>
      <c r="JDL33" s="2375" t="s">
        <v>7614</v>
      </c>
      <c r="JDM33" s="2375" t="s">
        <v>7614</v>
      </c>
      <c r="JDN33" s="2375" t="s">
        <v>7614</v>
      </c>
      <c r="JDO33" s="2375" t="s">
        <v>7614</v>
      </c>
      <c r="JDP33" s="2375" t="s">
        <v>7614</v>
      </c>
      <c r="JDQ33" s="2375" t="s">
        <v>7614</v>
      </c>
      <c r="JDR33" s="2375" t="s">
        <v>7614</v>
      </c>
      <c r="JDS33" s="2375" t="s">
        <v>7614</v>
      </c>
      <c r="JDT33" s="2375" t="s">
        <v>7614</v>
      </c>
      <c r="JDU33" s="2375" t="s">
        <v>7614</v>
      </c>
      <c r="JDV33" s="2375" t="s">
        <v>7614</v>
      </c>
      <c r="JDW33" s="2375" t="s">
        <v>7614</v>
      </c>
      <c r="JDX33" s="2375" t="s">
        <v>7614</v>
      </c>
      <c r="JDY33" s="2375" t="s">
        <v>7614</v>
      </c>
      <c r="JDZ33" s="2375" t="s">
        <v>7614</v>
      </c>
      <c r="JEA33" s="2375" t="s">
        <v>7614</v>
      </c>
      <c r="JEB33" s="2375" t="s">
        <v>7614</v>
      </c>
      <c r="JEC33" s="2375" t="s">
        <v>7614</v>
      </c>
      <c r="JED33" s="2375" t="s">
        <v>7614</v>
      </c>
      <c r="JEE33" s="2375" t="s">
        <v>7614</v>
      </c>
      <c r="JEF33" s="2375" t="s">
        <v>7614</v>
      </c>
      <c r="JEG33" s="2375" t="s">
        <v>7614</v>
      </c>
      <c r="JEH33" s="2375" t="s">
        <v>7614</v>
      </c>
      <c r="JEI33" s="2375" t="s">
        <v>7614</v>
      </c>
      <c r="JEJ33" s="2375" t="s">
        <v>7614</v>
      </c>
      <c r="JEK33" s="2375" t="s">
        <v>7614</v>
      </c>
      <c r="JEL33" s="2375" t="s">
        <v>7614</v>
      </c>
      <c r="JEM33" s="2375" t="s">
        <v>7614</v>
      </c>
      <c r="JEN33" s="2375" t="s">
        <v>7614</v>
      </c>
      <c r="JEO33" s="2375" t="s">
        <v>7614</v>
      </c>
      <c r="JEP33" s="2375" t="s">
        <v>7614</v>
      </c>
      <c r="JEQ33" s="2375" t="s">
        <v>7614</v>
      </c>
      <c r="JER33" s="2375" t="s">
        <v>7614</v>
      </c>
      <c r="JES33" s="2375" t="s">
        <v>7614</v>
      </c>
      <c r="JET33" s="2375" t="s">
        <v>7614</v>
      </c>
      <c r="JEU33" s="2375" t="s">
        <v>7614</v>
      </c>
      <c r="JEV33" s="2375" t="s">
        <v>7614</v>
      </c>
      <c r="JEW33" s="2375" t="s">
        <v>7614</v>
      </c>
      <c r="JEX33" s="2375" t="s">
        <v>7614</v>
      </c>
      <c r="JEY33" s="2375" t="s">
        <v>7614</v>
      </c>
      <c r="JEZ33" s="2375" t="s">
        <v>7614</v>
      </c>
      <c r="JFA33" s="2375" t="s">
        <v>7614</v>
      </c>
      <c r="JFB33" s="2375" t="s">
        <v>7614</v>
      </c>
      <c r="JFC33" s="2375" t="s">
        <v>7614</v>
      </c>
      <c r="JFD33" s="2375" t="s">
        <v>7614</v>
      </c>
      <c r="JFE33" s="2375" t="s">
        <v>7614</v>
      </c>
      <c r="JFF33" s="2375" t="s">
        <v>7614</v>
      </c>
      <c r="JFG33" s="2375" t="s">
        <v>7614</v>
      </c>
      <c r="JFH33" s="2375" t="s">
        <v>7614</v>
      </c>
      <c r="JFI33" s="2375" t="s">
        <v>7614</v>
      </c>
      <c r="JFJ33" s="2375" t="s">
        <v>7614</v>
      </c>
      <c r="JFK33" s="2375" t="s">
        <v>7614</v>
      </c>
      <c r="JFL33" s="2375" t="s">
        <v>7614</v>
      </c>
      <c r="JFM33" s="2375" t="s">
        <v>7614</v>
      </c>
      <c r="JFN33" s="2375" t="s">
        <v>7614</v>
      </c>
      <c r="JFO33" s="2375" t="s">
        <v>7614</v>
      </c>
      <c r="JFP33" s="2375" t="s">
        <v>7614</v>
      </c>
      <c r="JFQ33" s="2375" t="s">
        <v>7614</v>
      </c>
      <c r="JFR33" s="2375" t="s">
        <v>7614</v>
      </c>
      <c r="JFS33" s="2375" t="s">
        <v>7614</v>
      </c>
      <c r="JFT33" s="2375" t="s">
        <v>7614</v>
      </c>
      <c r="JFU33" s="2375" t="s">
        <v>7614</v>
      </c>
      <c r="JFV33" s="2375" t="s">
        <v>7614</v>
      </c>
      <c r="JFW33" s="2375" t="s">
        <v>7614</v>
      </c>
      <c r="JFX33" s="2375" t="s">
        <v>7614</v>
      </c>
      <c r="JFY33" s="2375" t="s">
        <v>7614</v>
      </c>
      <c r="JFZ33" s="2375" t="s">
        <v>7614</v>
      </c>
      <c r="JGA33" s="2375" t="s">
        <v>7614</v>
      </c>
      <c r="JGB33" s="2375" t="s">
        <v>7614</v>
      </c>
      <c r="JGC33" s="2375" t="s">
        <v>7614</v>
      </c>
      <c r="JGD33" s="2375" t="s">
        <v>7614</v>
      </c>
      <c r="JGE33" s="2375" t="s">
        <v>7614</v>
      </c>
      <c r="JGF33" s="2375" t="s">
        <v>7614</v>
      </c>
      <c r="JGG33" s="2375" t="s">
        <v>7614</v>
      </c>
      <c r="JGH33" s="2375" t="s">
        <v>7614</v>
      </c>
      <c r="JGI33" s="2375" t="s">
        <v>7614</v>
      </c>
      <c r="JGJ33" s="2375" t="s">
        <v>7614</v>
      </c>
      <c r="JGK33" s="2375" t="s">
        <v>7614</v>
      </c>
      <c r="JGL33" s="2375" t="s">
        <v>7614</v>
      </c>
      <c r="JGM33" s="2375" t="s">
        <v>7614</v>
      </c>
      <c r="JGN33" s="2375" t="s">
        <v>7614</v>
      </c>
      <c r="JGO33" s="2375" t="s">
        <v>7614</v>
      </c>
      <c r="JGP33" s="2375" t="s">
        <v>7614</v>
      </c>
      <c r="JGQ33" s="2375" t="s">
        <v>7614</v>
      </c>
      <c r="JGR33" s="2375" t="s">
        <v>7614</v>
      </c>
      <c r="JGS33" s="2375" t="s">
        <v>7614</v>
      </c>
      <c r="JGT33" s="2375" t="s">
        <v>7614</v>
      </c>
      <c r="JGU33" s="2375" t="s">
        <v>7614</v>
      </c>
      <c r="JGV33" s="2375" t="s">
        <v>7614</v>
      </c>
      <c r="JGW33" s="2375" t="s">
        <v>7614</v>
      </c>
      <c r="JGX33" s="2375" t="s">
        <v>7614</v>
      </c>
      <c r="JGY33" s="2375" t="s">
        <v>7614</v>
      </c>
      <c r="JGZ33" s="2375" t="s">
        <v>7614</v>
      </c>
      <c r="JHA33" s="2375" t="s">
        <v>7614</v>
      </c>
      <c r="JHB33" s="2375" t="s">
        <v>7614</v>
      </c>
      <c r="JHC33" s="2375" t="s">
        <v>7614</v>
      </c>
      <c r="JHD33" s="2375" t="s">
        <v>7614</v>
      </c>
      <c r="JHE33" s="2375" t="s">
        <v>7614</v>
      </c>
      <c r="JHF33" s="2375" t="s">
        <v>7614</v>
      </c>
      <c r="JHG33" s="2375" t="s">
        <v>7614</v>
      </c>
      <c r="JHH33" s="2375" t="s">
        <v>7614</v>
      </c>
      <c r="JHI33" s="2375" t="s">
        <v>7614</v>
      </c>
      <c r="JHJ33" s="2375" t="s">
        <v>7614</v>
      </c>
      <c r="JHK33" s="2375" t="s">
        <v>7614</v>
      </c>
      <c r="JHL33" s="2375" t="s">
        <v>7614</v>
      </c>
      <c r="JHM33" s="2375" t="s">
        <v>7614</v>
      </c>
      <c r="JHN33" s="2375" t="s">
        <v>7614</v>
      </c>
      <c r="JHO33" s="2375" t="s">
        <v>7614</v>
      </c>
      <c r="JHP33" s="2375" t="s">
        <v>7614</v>
      </c>
      <c r="JHQ33" s="2375" t="s">
        <v>7614</v>
      </c>
      <c r="JHR33" s="2375" t="s">
        <v>7614</v>
      </c>
      <c r="JHS33" s="2375" t="s">
        <v>7614</v>
      </c>
      <c r="JHT33" s="2375" t="s">
        <v>7614</v>
      </c>
      <c r="JHU33" s="2375" t="s">
        <v>7614</v>
      </c>
      <c r="JHV33" s="2375" t="s">
        <v>7614</v>
      </c>
      <c r="JHW33" s="2375" t="s">
        <v>7614</v>
      </c>
      <c r="JHX33" s="2375" t="s">
        <v>7614</v>
      </c>
      <c r="JHY33" s="2375" t="s">
        <v>7614</v>
      </c>
      <c r="JHZ33" s="2375" t="s">
        <v>7614</v>
      </c>
      <c r="JIA33" s="2375" t="s">
        <v>7614</v>
      </c>
      <c r="JIB33" s="2375" t="s">
        <v>7614</v>
      </c>
      <c r="JIC33" s="2375" t="s">
        <v>7614</v>
      </c>
      <c r="JID33" s="2375" t="s">
        <v>7614</v>
      </c>
      <c r="JIE33" s="2375" t="s">
        <v>7614</v>
      </c>
      <c r="JIF33" s="2375" t="s">
        <v>7614</v>
      </c>
      <c r="JIG33" s="2375" t="s">
        <v>7614</v>
      </c>
      <c r="JIH33" s="2375" t="s">
        <v>7614</v>
      </c>
      <c r="JII33" s="2375" t="s">
        <v>7614</v>
      </c>
      <c r="JIJ33" s="2375" t="s">
        <v>7614</v>
      </c>
      <c r="JIK33" s="2375" t="s">
        <v>7614</v>
      </c>
      <c r="JIL33" s="2375" t="s">
        <v>7614</v>
      </c>
      <c r="JIM33" s="2375" t="s">
        <v>7614</v>
      </c>
      <c r="JIN33" s="2375" t="s">
        <v>7614</v>
      </c>
      <c r="JIO33" s="2375" t="s">
        <v>7614</v>
      </c>
      <c r="JIP33" s="2375" t="s">
        <v>7614</v>
      </c>
      <c r="JIQ33" s="2375" t="s">
        <v>7614</v>
      </c>
      <c r="JIR33" s="2375" t="s">
        <v>7614</v>
      </c>
      <c r="JIS33" s="2375" t="s">
        <v>7614</v>
      </c>
      <c r="JIT33" s="2375" t="s">
        <v>7614</v>
      </c>
      <c r="JIU33" s="2375" t="s">
        <v>7614</v>
      </c>
      <c r="JIV33" s="2375" t="s">
        <v>7614</v>
      </c>
      <c r="JIW33" s="2375" t="s">
        <v>7614</v>
      </c>
      <c r="JIX33" s="2375" t="s">
        <v>7614</v>
      </c>
      <c r="JIY33" s="2375" t="s">
        <v>7614</v>
      </c>
      <c r="JIZ33" s="2375" t="s">
        <v>7614</v>
      </c>
      <c r="JJA33" s="2375" t="s">
        <v>7614</v>
      </c>
      <c r="JJB33" s="2375" t="s">
        <v>7614</v>
      </c>
      <c r="JJC33" s="2375" t="s">
        <v>7614</v>
      </c>
      <c r="JJD33" s="2375" t="s">
        <v>7614</v>
      </c>
      <c r="JJE33" s="2375" t="s">
        <v>7614</v>
      </c>
      <c r="JJF33" s="2375" t="s">
        <v>7614</v>
      </c>
      <c r="JJG33" s="2375" t="s">
        <v>7614</v>
      </c>
      <c r="JJH33" s="2375" t="s">
        <v>7614</v>
      </c>
      <c r="JJI33" s="2375" t="s">
        <v>7614</v>
      </c>
      <c r="JJJ33" s="2375" t="s">
        <v>7614</v>
      </c>
      <c r="JJK33" s="2375" t="s">
        <v>7614</v>
      </c>
      <c r="JJL33" s="2375" t="s">
        <v>7614</v>
      </c>
      <c r="JJM33" s="2375" t="s">
        <v>7614</v>
      </c>
      <c r="JJN33" s="2375" t="s">
        <v>7614</v>
      </c>
      <c r="JJO33" s="2375" t="s">
        <v>7614</v>
      </c>
      <c r="JJP33" s="2375" t="s">
        <v>7614</v>
      </c>
      <c r="JJQ33" s="2375" t="s">
        <v>7614</v>
      </c>
      <c r="JJR33" s="2375" t="s">
        <v>7614</v>
      </c>
      <c r="JJS33" s="2375" t="s">
        <v>7614</v>
      </c>
      <c r="JJT33" s="2375" t="s">
        <v>7614</v>
      </c>
      <c r="JJU33" s="2375" t="s">
        <v>7614</v>
      </c>
      <c r="JJV33" s="2375" t="s">
        <v>7614</v>
      </c>
      <c r="JJW33" s="2375" t="s">
        <v>7614</v>
      </c>
      <c r="JJX33" s="2375" t="s">
        <v>7614</v>
      </c>
      <c r="JJY33" s="2375" t="s">
        <v>7614</v>
      </c>
      <c r="JJZ33" s="2375" t="s">
        <v>7614</v>
      </c>
      <c r="JKA33" s="2375" t="s">
        <v>7614</v>
      </c>
      <c r="JKB33" s="2375" t="s">
        <v>7614</v>
      </c>
      <c r="JKC33" s="2375" t="s">
        <v>7614</v>
      </c>
      <c r="JKD33" s="2375" t="s">
        <v>7614</v>
      </c>
      <c r="JKE33" s="2375" t="s">
        <v>7614</v>
      </c>
      <c r="JKF33" s="2375" t="s">
        <v>7614</v>
      </c>
      <c r="JKG33" s="2375" t="s">
        <v>7614</v>
      </c>
      <c r="JKH33" s="2375" t="s">
        <v>7614</v>
      </c>
      <c r="JKI33" s="2375" t="s">
        <v>7614</v>
      </c>
      <c r="JKJ33" s="2375" t="s">
        <v>7614</v>
      </c>
      <c r="JKK33" s="2375" t="s">
        <v>7614</v>
      </c>
      <c r="JKL33" s="2375" t="s">
        <v>7614</v>
      </c>
      <c r="JKM33" s="2375" t="s">
        <v>7614</v>
      </c>
      <c r="JKN33" s="2375" t="s">
        <v>7614</v>
      </c>
      <c r="JKO33" s="2375" t="s">
        <v>7614</v>
      </c>
      <c r="JKP33" s="2375" t="s">
        <v>7614</v>
      </c>
      <c r="JKQ33" s="2375" t="s">
        <v>7614</v>
      </c>
      <c r="JKR33" s="2375" t="s">
        <v>7614</v>
      </c>
      <c r="JKS33" s="2375" t="s">
        <v>7614</v>
      </c>
      <c r="JKT33" s="2375" t="s">
        <v>7614</v>
      </c>
      <c r="JKU33" s="2375" t="s">
        <v>7614</v>
      </c>
      <c r="JKV33" s="2375" t="s">
        <v>7614</v>
      </c>
      <c r="JKW33" s="2375" t="s">
        <v>7614</v>
      </c>
      <c r="JKX33" s="2375" t="s">
        <v>7614</v>
      </c>
      <c r="JKY33" s="2375" t="s">
        <v>7614</v>
      </c>
      <c r="JKZ33" s="2375" t="s">
        <v>7614</v>
      </c>
      <c r="JLA33" s="2375" t="s">
        <v>7614</v>
      </c>
      <c r="JLB33" s="2375" t="s">
        <v>7614</v>
      </c>
      <c r="JLC33" s="2375" t="s">
        <v>7614</v>
      </c>
      <c r="JLD33" s="2375" t="s">
        <v>7614</v>
      </c>
      <c r="JLE33" s="2375" t="s">
        <v>7614</v>
      </c>
      <c r="JLF33" s="2375" t="s">
        <v>7614</v>
      </c>
      <c r="JLG33" s="2375" t="s">
        <v>7614</v>
      </c>
      <c r="JLH33" s="2375" t="s">
        <v>7614</v>
      </c>
      <c r="JLI33" s="2375" t="s">
        <v>7614</v>
      </c>
      <c r="JLJ33" s="2375" t="s">
        <v>7614</v>
      </c>
      <c r="JLK33" s="2375" t="s">
        <v>7614</v>
      </c>
      <c r="JLL33" s="2375" t="s">
        <v>7614</v>
      </c>
      <c r="JLM33" s="2375" t="s">
        <v>7614</v>
      </c>
      <c r="JLN33" s="2375" t="s">
        <v>7614</v>
      </c>
      <c r="JLO33" s="2375" t="s">
        <v>7614</v>
      </c>
      <c r="JLP33" s="2375" t="s">
        <v>7614</v>
      </c>
      <c r="JLQ33" s="2375" t="s">
        <v>7614</v>
      </c>
      <c r="JLR33" s="2375" t="s">
        <v>7614</v>
      </c>
      <c r="JLS33" s="2375" t="s">
        <v>7614</v>
      </c>
      <c r="JLT33" s="2375" t="s">
        <v>7614</v>
      </c>
      <c r="JLU33" s="2375" t="s">
        <v>7614</v>
      </c>
      <c r="JLV33" s="2375" t="s">
        <v>7614</v>
      </c>
      <c r="JLW33" s="2375" t="s">
        <v>7614</v>
      </c>
      <c r="JLX33" s="2375" t="s">
        <v>7614</v>
      </c>
      <c r="JLY33" s="2375" t="s">
        <v>7614</v>
      </c>
      <c r="JLZ33" s="2375" t="s">
        <v>7614</v>
      </c>
      <c r="JMA33" s="2375" t="s">
        <v>7614</v>
      </c>
      <c r="JMB33" s="2375" t="s">
        <v>7614</v>
      </c>
      <c r="JMC33" s="2375" t="s">
        <v>7614</v>
      </c>
      <c r="JMD33" s="2375" t="s">
        <v>7614</v>
      </c>
      <c r="JME33" s="2375" t="s">
        <v>7614</v>
      </c>
      <c r="JMF33" s="2375" t="s">
        <v>7614</v>
      </c>
      <c r="JMG33" s="2375" t="s">
        <v>7614</v>
      </c>
      <c r="JMH33" s="2375" t="s">
        <v>7614</v>
      </c>
      <c r="JMI33" s="2375" t="s">
        <v>7614</v>
      </c>
      <c r="JMJ33" s="2375" t="s">
        <v>7614</v>
      </c>
      <c r="JMK33" s="2375" t="s">
        <v>7614</v>
      </c>
      <c r="JML33" s="2375" t="s">
        <v>7614</v>
      </c>
      <c r="JMM33" s="2375" t="s">
        <v>7614</v>
      </c>
      <c r="JMN33" s="2375" t="s">
        <v>7614</v>
      </c>
      <c r="JMO33" s="2375" t="s">
        <v>7614</v>
      </c>
      <c r="JMP33" s="2375" t="s">
        <v>7614</v>
      </c>
      <c r="JMQ33" s="2375" t="s">
        <v>7614</v>
      </c>
      <c r="JMR33" s="2375" t="s">
        <v>7614</v>
      </c>
      <c r="JMS33" s="2375" t="s">
        <v>7614</v>
      </c>
      <c r="JMT33" s="2375" t="s">
        <v>7614</v>
      </c>
      <c r="JMU33" s="2375" t="s">
        <v>7614</v>
      </c>
      <c r="JMV33" s="2375" t="s">
        <v>7614</v>
      </c>
      <c r="JMW33" s="2375" t="s">
        <v>7614</v>
      </c>
      <c r="JMX33" s="2375" t="s">
        <v>7614</v>
      </c>
      <c r="JMY33" s="2375" t="s">
        <v>7614</v>
      </c>
      <c r="JMZ33" s="2375" t="s">
        <v>7614</v>
      </c>
      <c r="JNA33" s="2375" t="s">
        <v>7614</v>
      </c>
      <c r="JNB33" s="2375" t="s">
        <v>7614</v>
      </c>
      <c r="JNC33" s="2375" t="s">
        <v>7614</v>
      </c>
      <c r="JND33" s="2375" t="s">
        <v>7614</v>
      </c>
      <c r="JNE33" s="2375" t="s">
        <v>7614</v>
      </c>
      <c r="JNF33" s="2375" t="s">
        <v>7614</v>
      </c>
      <c r="JNG33" s="2375" t="s">
        <v>7614</v>
      </c>
      <c r="JNH33" s="2375" t="s">
        <v>7614</v>
      </c>
      <c r="JNI33" s="2375" t="s">
        <v>7614</v>
      </c>
      <c r="JNJ33" s="2375" t="s">
        <v>7614</v>
      </c>
      <c r="JNK33" s="2375" t="s">
        <v>7614</v>
      </c>
      <c r="JNL33" s="2375" t="s">
        <v>7614</v>
      </c>
      <c r="JNM33" s="2375" t="s">
        <v>7614</v>
      </c>
      <c r="JNN33" s="2375" t="s">
        <v>7614</v>
      </c>
      <c r="JNO33" s="2375" t="s">
        <v>7614</v>
      </c>
      <c r="JNP33" s="2375" t="s">
        <v>7614</v>
      </c>
      <c r="JNQ33" s="2375" t="s">
        <v>7614</v>
      </c>
      <c r="JNR33" s="2375" t="s">
        <v>7614</v>
      </c>
      <c r="JNS33" s="2375" t="s">
        <v>7614</v>
      </c>
      <c r="JNT33" s="2375" t="s">
        <v>7614</v>
      </c>
      <c r="JNU33" s="2375" t="s">
        <v>7614</v>
      </c>
      <c r="JNV33" s="2375" t="s">
        <v>7614</v>
      </c>
      <c r="JNW33" s="2375" t="s">
        <v>7614</v>
      </c>
      <c r="JNX33" s="2375" t="s">
        <v>7614</v>
      </c>
      <c r="JNY33" s="2375" t="s">
        <v>7614</v>
      </c>
      <c r="JNZ33" s="2375" t="s">
        <v>7614</v>
      </c>
      <c r="JOA33" s="2375" t="s">
        <v>7614</v>
      </c>
      <c r="JOB33" s="2375" t="s">
        <v>7614</v>
      </c>
      <c r="JOC33" s="2375" t="s">
        <v>7614</v>
      </c>
      <c r="JOD33" s="2375" t="s">
        <v>7614</v>
      </c>
      <c r="JOE33" s="2375" t="s">
        <v>7614</v>
      </c>
      <c r="JOF33" s="2375" t="s">
        <v>7614</v>
      </c>
      <c r="JOG33" s="2375" t="s">
        <v>7614</v>
      </c>
      <c r="JOH33" s="2375" t="s">
        <v>7614</v>
      </c>
      <c r="JOI33" s="2375" t="s">
        <v>7614</v>
      </c>
      <c r="JOJ33" s="2375" t="s">
        <v>7614</v>
      </c>
      <c r="JOK33" s="2375" t="s">
        <v>7614</v>
      </c>
      <c r="JOL33" s="2375" t="s">
        <v>7614</v>
      </c>
      <c r="JOM33" s="2375" t="s">
        <v>7614</v>
      </c>
      <c r="JON33" s="2375" t="s">
        <v>7614</v>
      </c>
      <c r="JOO33" s="2375" t="s">
        <v>7614</v>
      </c>
      <c r="JOP33" s="2375" t="s">
        <v>7614</v>
      </c>
      <c r="JOQ33" s="2375" t="s">
        <v>7614</v>
      </c>
      <c r="JOR33" s="2375" t="s">
        <v>7614</v>
      </c>
      <c r="JOS33" s="2375" t="s">
        <v>7614</v>
      </c>
      <c r="JOT33" s="2375" t="s">
        <v>7614</v>
      </c>
      <c r="JOU33" s="2375" t="s">
        <v>7614</v>
      </c>
      <c r="JOV33" s="2375" t="s">
        <v>7614</v>
      </c>
      <c r="JOW33" s="2375" t="s">
        <v>7614</v>
      </c>
      <c r="JOX33" s="2375" t="s">
        <v>7614</v>
      </c>
      <c r="JOY33" s="2375" t="s">
        <v>7614</v>
      </c>
      <c r="JOZ33" s="2375" t="s">
        <v>7614</v>
      </c>
      <c r="JPA33" s="2375" t="s">
        <v>7614</v>
      </c>
      <c r="JPB33" s="2375" t="s">
        <v>7614</v>
      </c>
      <c r="JPC33" s="2375" t="s">
        <v>7614</v>
      </c>
      <c r="JPD33" s="2375" t="s">
        <v>7614</v>
      </c>
      <c r="JPE33" s="2375" t="s">
        <v>7614</v>
      </c>
      <c r="JPF33" s="2375" t="s">
        <v>7614</v>
      </c>
      <c r="JPG33" s="2375" t="s">
        <v>7614</v>
      </c>
      <c r="JPH33" s="2375" t="s">
        <v>7614</v>
      </c>
      <c r="JPI33" s="2375" t="s">
        <v>7614</v>
      </c>
      <c r="JPJ33" s="2375" t="s">
        <v>7614</v>
      </c>
      <c r="JPK33" s="2375" t="s">
        <v>7614</v>
      </c>
      <c r="JPL33" s="2375" t="s">
        <v>7614</v>
      </c>
      <c r="JPM33" s="2375" t="s">
        <v>7614</v>
      </c>
      <c r="JPN33" s="2375" t="s">
        <v>7614</v>
      </c>
      <c r="JPO33" s="2375" t="s">
        <v>7614</v>
      </c>
      <c r="JPP33" s="2375" t="s">
        <v>7614</v>
      </c>
      <c r="JPQ33" s="2375" t="s">
        <v>7614</v>
      </c>
      <c r="JPR33" s="2375" t="s">
        <v>7614</v>
      </c>
      <c r="JPS33" s="2375" t="s">
        <v>7614</v>
      </c>
      <c r="JPT33" s="2375" t="s">
        <v>7614</v>
      </c>
      <c r="JPU33" s="2375" t="s">
        <v>7614</v>
      </c>
      <c r="JPV33" s="2375" t="s">
        <v>7614</v>
      </c>
      <c r="JPW33" s="2375" t="s">
        <v>7614</v>
      </c>
      <c r="JPX33" s="2375" t="s">
        <v>7614</v>
      </c>
      <c r="JPY33" s="2375" t="s">
        <v>7614</v>
      </c>
      <c r="JPZ33" s="2375" t="s">
        <v>7614</v>
      </c>
      <c r="JQA33" s="2375" t="s">
        <v>7614</v>
      </c>
      <c r="JQB33" s="2375" t="s">
        <v>7614</v>
      </c>
      <c r="JQC33" s="2375" t="s">
        <v>7614</v>
      </c>
      <c r="JQD33" s="2375" t="s">
        <v>7614</v>
      </c>
      <c r="JQE33" s="2375" t="s">
        <v>7614</v>
      </c>
      <c r="JQF33" s="2375" t="s">
        <v>7614</v>
      </c>
      <c r="JQG33" s="2375" t="s">
        <v>7614</v>
      </c>
      <c r="JQH33" s="2375" t="s">
        <v>7614</v>
      </c>
      <c r="JQI33" s="2375" t="s">
        <v>7614</v>
      </c>
      <c r="JQJ33" s="2375" t="s">
        <v>7614</v>
      </c>
      <c r="JQK33" s="2375" t="s">
        <v>7614</v>
      </c>
      <c r="JQL33" s="2375" t="s">
        <v>7614</v>
      </c>
      <c r="JQM33" s="2375" t="s">
        <v>7614</v>
      </c>
      <c r="JQN33" s="2375" t="s">
        <v>7614</v>
      </c>
      <c r="JQO33" s="2375" t="s">
        <v>7614</v>
      </c>
      <c r="JQP33" s="2375" t="s">
        <v>7614</v>
      </c>
      <c r="JQQ33" s="2375" t="s">
        <v>7614</v>
      </c>
      <c r="JQR33" s="2375" t="s">
        <v>7614</v>
      </c>
      <c r="JQS33" s="2375" t="s">
        <v>7614</v>
      </c>
      <c r="JQT33" s="2375" t="s">
        <v>7614</v>
      </c>
      <c r="JQU33" s="2375" t="s">
        <v>7614</v>
      </c>
      <c r="JQV33" s="2375" t="s">
        <v>7614</v>
      </c>
      <c r="JQW33" s="2375" t="s">
        <v>7614</v>
      </c>
      <c r="JQX33" s="2375" t="s">
        <v>7614</v>
      </c>
      <c r="JQY33" s="2375" t="s">
        <v>7614</v>
      </c>
      <c r="JQZ33" s="2375" t="s">
        <v>7614</v>
      </c>
      <c r="JRA33" s="2375" t="s">
        <v>7614</v>
      </c>
      <c r="JRB33" s="2375" t="s">
        <v>7614</v>
      </c>
      <c r="JRC33" s="2375" t="s">
        <v>7614</v>
      </c>
      <c r="JRD33" s="2375" t="s">
        <v>7614</v>
      </c>
      <c r="JRE33" s="2375" t="s">
        <v>7614</v>
      </c>
      <c r="JRF33" s="2375" t="s">
        <v>7614</v>
      </c>
      <c r="JRG33" s="2375" t="s">
        <v>7614</v>
      </c>
      <c r="JRH33" s="2375" t="s">
        <v>7614</v>
      </c>
      <c r="JRI33" s="2375" t="s">
        <v>7614</v>
      </c>
      <c r="JRJ33" s="2375" t="s">
        <v>7614</v>
      </c>
      <c r="JRK33" s="2375" t="s">
        <v>7614</v>
      </c>
      <c r="JRL33" s="2375" t="s">
        <v>7614</v>
      </c>
      <c r="JRM33" s="2375" t="s">
        <v>7614</v>
      </c>
      <c r="JRN33" s="2375" t="s">
        <v>7614</v>
      </c>
      <c r="JRO33" s="2375" t="s">
        <v>7614</v>
      </c>
      <c r="JRP33" s="2375" t="s">
        <v>7614</v>
      </c>
      <c r="JRQ33" s="2375" t="s">
        <v>7614</v>
      </c>
      <c r="JRR33" s="2375" t="s">
        <v>7614</v>
      </c>
      <c r="JRS33" s="2375" t="s">
        <v>7614</v>
      </c>
      <c r="JRT33" s="2375" t="s">
        <v>7614</v>
      </c>
      <c r="JRU33" s="2375" t="s">
        <v>7614</v>
      </c>
      <c r="JRV33" s="2375" t="s">
        <v>7614</v>
      </c>
      <c r="JRW33" s="2375" t="s">
        <v>7614</v>
      </c>
      <c r="JRX33" s="2375" t="s">
        <v>7614</v>
      </c>
      <c r="JRY33" s="2375" t="s">
        <v>7614</v>
      </c>
      <c r="JRZ33" s="2375" t="s">
        <v>7614</v>
      </c>
      <c r="JSA33" s="2375" t="s">
        <v>7614</v>
      </c>
      <c r="JSB33" s="2375" t="s">
        <v>7614</v>
      </c>
      <c r="JSC33" s="2375" t="s">
        <v>7614</v>
      </c>
      <c r="JSD33" s="2375" t="s">
        <v>7614</v>
      </c>
      <c r="JSE33" s="2375" t="s">
        <v>7614</v>
      </c>
      <c r="JSF33" s="2375" t="s">
        <v>7614</v>
      </c>
      <c r="JSG33" s="2375" t="s">
        <v>7614</v>
      </c>
      <c r="JSH33" s="2375" t="s">
        <v>7614</v>
      </c>
      <c r="JSI33" s="2375" t="s">
        <v>7614</v>
      </c>
      <c r="JSJ33" s="2375" t="s">
        <v>7614</v>
      </c>
      <c r="JSK33" s="2375" t="s">
        <v>7614</v>
      </c>
      <c r="JSL33" s="2375" t="s">
        <v>7614</v>
      </c>
      <c r="JSM33" s="2375" t="s">
        <v>7614</v>
      </c>
      <c r="JSN33" s="2375" t="s">
        <v>7614</v>
      </c>
      <c r="JSO33" s="2375" t="s">
        <v>7614</v>
      </c>
      <c r="JSP33" s="2375" t="s">
        <v>7614</v>
      </c>
      <c r="JSQ33" s="2375" t="s">
        <v>7614</v>
      </c>
      <c r="JSR33" s="2375" t="s">
        <v>7614</v>
      </c>
      <c r="JSS33" s="2375" t="s">
        <v>7614</v>
      </c>
      <c r="JST33" s="2375" t="s">
        <v>7614</v>
      </c>
      <c r="JSU33" s="2375" t="s">
        <v>7614</v>
      </c>
      <c r="JSV33" s="2375" t="s">
        <v>7614</v>
      </c>
      <c r="JSW33" s="2375" t="s">
        <v>7614</v>
      </c>
      <c r="JSX33" s="2375" t="s">
        <v>7614</v>
      </c>
      <c r="JSY33" s="2375" t="s">
        <v>7614</v>
      </c>
      <c r="JSZ33" s="2375" t="s">
        <v>7614</v>
      </c>
      <c r="JTA33" s="2375" t="s">
        <v>7614</v>
      </c>
      <c r="JTB33" s="2375" t="s">
        <v>7614</v>
      </c>
      <c r="JTC33" s="2375" t="s">
        <v>7614</v>
      </c>
      <c r="JTD33" s="2375" t="s">
        <v>7614</v>
      </c>
      <c r="JTE33" s="2375" t="s">
        <v>7614</v>
      </c>
      <c r="JTF33" s="2375" t="s">
        <v>7614</v>
      </c>
      <c r="JTG33" s="2375" t="s">
        <v>7614</v>
      </c>
      <c r="JTH33" s="2375" t="s">
        <v>7614</v>
      </c>
      <c r="JTI33" s="2375" t="s">
        <v>7614</v>
      </c>
      <c r="JTJ33" s="2375" t="s">
        <v>7614</v>
      </c>
      <c r="JTK33" s="2375" t="s">
        <v>7614</v>
      </c>
      <c r="JTL33" s="2375" t="s">
        <v>7614</v>
      </c>
      <c r="JTM33" s="2375" t="s">
        <v>7614</v>
      </c>
      <c r="JTN33" s="2375" t="s">
        <v>7614</v>
      </c>
      <c r="JTO33" s="2375" t="s">
        <v>7614</v>
      </c>
      <c r="JTP33" s="2375" t="s">
        <v>7614</v>
      </c>
      <c r="JTQ33" s="2375" t="s">
        <v>7614</v>
      </c>
      <c r="JTR33" s="2375" t="s">
        <v>7614</v>
      </c>
      <c r="JTS33" s="2375" t="s">
        <v>7614</v>
      </c>
      <c r="JTT33" s="2375" t="s">
        <v>7614</v>
      </c>
      <c r="JTU33" s="2375" t="s">
        <v>7614</v>
      </c>
      <c r="JTV33" s="2375" t="s">
        <v>7614</v>
      </c>
      <c r="JTW33" s="2375" t="s">
        <v>7614</v>
      </c>
      <c r="JTX33" s="2375" t="s">
        <v>7614</v>
      </c>
      <c r="JTY33" s="2375" t="s">
        <v>7614</v>
      </c>
      <c r="JTZ33" s="2375" t="s">
        <v>7614</v>
      </c>
      <c r="JUA33" s="2375" t="s">
        <v>7614</v>
      </c>
      <c r="JUB33" s="2375" t="s">
        <v>7614</v>
      </c>
      <c r="JUC33" s="2375" t="s">
        <v>7614</v>
      </c>
      <c r="JUD33" s="2375" t="s">
        <v>7614</v>
      </c>
      <c r="JUE33" s="2375" t="s">
        <v>7614</v>
      </c>
      <c r="JUF33" s="2375" t="s">
        <v>7614</v>
      </c>
      <c r="JUG33" s="2375" t="s">
        <v>7614</v>
      </c>
      <c r="JUH33" s="2375" t="s">
        <v>7614</v>
      </c>
      <c r="JUI33" s="2375" t="s">
        <v>7614</v>
      </c>
      <c r="JUJ33" s="2375" t="s">
        <v>7614</v>
      </c>
      <c r="JUK33" s="2375" t="s">
        <v>7614</v>
      </c>
      <c r="JUL33" s="2375" t="s">
        <v>7614</v>
      </c>
      <c r="JUM33" s="2375" t="s">
        <v>7614</v>
      </c>
      <c r="JUN33" s="2375" t="s">
        <v>7614</v>
      </c>
      <c r="JUO33" s="2375" t="s">
        <v>7614</v>
      </c>
      <c r="JUP33" s="2375" t="s">
        <v>7614</v>
      </c>
      <c r="JUQ33" s="2375" t="s">
        <v>7614</v>
      </c>
      <c r="JUR33" s="2375" t="s">
        <v>7614</v>
      </c>
      <c r="JUS33" s="2375" t="s">
        <v>7614</v>
      </c>
      <c r="JUT33" s="2375" t="s">
        <v>7614</v>
      </c>
      <c r="JUU33" s="2375" t="s">
        <v>7614</v>
      </c>
      <c r="JUV33" s="2375" t="s">
        <v>7614</v>
      </c>
      <c r="JUW33" s="2375" t="s">
        <v>7614</v>
      </c>
      <c r="JUX33" s="2375" t="s">
        <v>7614</v>
      </c>
      <c r="JUY33" s="2375" t="s">
        <v>7614</v>
      </c>
      <c r="JUZ33" s="2375" t="s">
        <v>7614</v>
      </c>
      <c r="JVA33" s="2375" t="s">
        <v>7614</v>
      </c>
      <c r="JVB33" s="2375" t="s">
        <v>7614</v>
      </c>
      <c r="JVC33" s="2375" t="s">
        <v>7614</v>
      </c>
      <c r="JVD33" s="2375" t="s">
        <v>7614</v>
      </c>
      <c r="JVE33" s="2375" t="s">
        <v>7614</v>
      </c>
      <c r="JVF33" s="2375" t="s">
        <v>7614</v>
      </c>
      <c r="JVG33" s="2375" t="s">
        <v>7614</v>
      </c>
      <c r="JVH33" s="2375" t="s">
        <v>7614</v>
      </c>
      <c r="JVI33" s="2375" t="s">
        <v>7614</v>
      </c>
      <c r="JVJ33" s="2375" t="s">
        <v>7614</v>
      </c>
      <c r="JVK33" s="2375" t="s">
        <v>7614</v>
      </c>
      <c r="JVL33" s="2375" t="s">
        <v>7614</v>
      </c>
      <c r="JVM33" s="2375" t="s">
        <v>7614</v>
      </c>
      <c r="JVN33" s="2375" t="s">
        <v>7614</v>
      </c>
      <c r="JVO33" s="2375" t="s">
        <v>7614</v>
      </c>
      <c r="JVP33" s="2375" t="s">
        <v>7614</v>
      </c>
      <c r="JVQ33" s="2375" t="s">
        <v>7614</v>
      </c>
      <c r="JVR33" s="2375" t="s">
        <v>7614</v>
      </c>
      <c r="JVS33" s="2375" t="s">
        <v>7614</v>
      </c>
      <c r="JVT33" s="2375" t="s">
        <v>7614</v>
      </c>
      <c r="JVU33" s="2375" t="s">
        <v>7614</v>
      </c>
      <c r="JVV33" s="2375" t="s">
        <v>7614</v>
      </c>
      <c r="JVW33" s="2375" t="s">
        <v>7614</v>
      </c>
      <c r="JVX33" s="2375" t="s">
        <v>7614</v>
      </c>
      <c r="JVY33" s="2375" t="s">
        <v>7614</v>
      </c>
      <c r="JVZ33" s="2375" t="s">
        <v>7614</v>
      </c>
      <c r="JWA33" s="2375" t="s">
        <v>7614</v>
      </c>
      <c r="JWB33" s="2375" t="s">
        <v>7614</v>
      </c>
      <c r="JWC33" s="2375" t="s">
        <v>7614</v>
      </c>
      <c r="JWD33" s="2375" t="s">
        <v>7614</v>
      </c>
      <c r="JWE33" s="2375" t="s">
        <v>7614</v>
      </c>
      <c r="JWF33" s="2375" t="s">
        <v>7614</v>
      </c>
      <c r="JWG33" s="2375" t="s">
        <v>7614</v>
      </c>
      <c r="JWH33" s="2375" t="s">
        <v>7614</v>
      </c>
      <c r="JWI33" s="2375" t="s">
        <v>7614</v>
      </c>
      <c r="JWJ33" s="2375" t="s">
        <v>7614</v>
      </c>
      <c r="JWK33" s="2375" t="s">
        <v>7614</v>
      </c>
      <c r="JWL33" s="2375" t="s">
        <v>7614</v>
      </c>
      <c r="JWM33" s="2375" t="s">
        <v>7614</v>
      </c>
      <c r="JWN33" s="2375" t="s">
        <v>7614</v>
      </c>
      <c r="JWO33" s="2375" t="s">
        <v>7614</v>
      </c>
      <c r="JWP33" s="2375" t="s">
        <v>7614</v>
      </c>
      <c r="JWQ33" s="2375" t="s">
        <v>7614</v>
      </c>
      <c r="JWR33" s="2375" t="s">
        <v>7614</v>
      </c>
      <c r="JWS33" s="2375" t="s">
        <v>7614</v>
      </c>
      <c r="JWT33" s="2375" t="s">
        <v>7614</v>
      </c>
      <c r="JWU33" s="2375" t="s">
        <v>7614</v>
      </c>
      <c r="JWV33" s="2375" t="s">
        <v>7614</v>
      </c>
      <c r="JWW33" s="2375" t="s">
        <v>7614</v>
      </c>
      <c r="JWX33" s="2375" t="s">
        <v>7614</v>
      </c>
      <c r="JWY33" s="2375" t="s">
        <v>7614</v>
      </c>
      <c r="JWZ33" s="2375" t="s">
        <v>7614</v>
      </c>
      <c r="JXA33" s="2375" t="s">
        <v>7614</v>
      </c>
      <c r="JXB33" s="2375" t="s">
        <v>7614</v>
      </c>
      <c r="JXC33" s="2375" t="s">
        <v>7614</v>
      </c>
      <c r="JXD33" s="2375" t="s">
        <v>7614</v>
      </c>
      <c r="JXE33" s="2375" t="s">
        <v>7614</v>
      </c>
      <c r="JXF33" s="2375" t="s">
        <v>7614</v>
      </c>
      <c r="JXG33" s="2375" t="s">
        <v>7614</v>
      </c>
      <c r="JXH33" s="2375" t="s">
        <v>7614</v>
      </c>
      <c r="JXI33" s="2375" t="s">
        <v>7614</v>
      </c>
      <c r="JXJ33" s="2375" t="s">
        <v>7614</v>
      </c>
      <c r="JXK33" s="2375" t="s">
        <v>7614</v>
      </c>
      <c r="JXL33" s="2375" t="s">
        <v>7614</v>
      </c>
      <c r="JXM33" s="2375" t="s">
        <v>7614</v>
      </c>
      <c r="JXN33" s="2375" t="s">
        <v>7614</v>
      </c>
      <c r="JXO33" s="2375" t="s">
        <v>7614</v>
      </c>
      <c r="JXP33" s="2375" t="s">
        <v>7614</v>
      </c>
      <c r="JXQ33" s="2375" t="s">
        <v>7614</v>
      </c>
      <c r="JXR33" s="2375" t="s">
        <v>7614</v>
      </c>
      <c r="JXS33" s="2375" t="s">
        <v>7614</v>
      </c>
      <c r="JXT33" s="2375" t="s">
        <v>7614</v>
      </c>
      <c r="JXU33" s="2375" t="s">
        <v>7614</v>
      </c>
      <c r="JXV33" s="2375" t="s">
        <v>7614</v>
      </c>
      <c r="JXW33" s="2375" t="s">
        <v>7614</v>
      </c>
      <c r="JXX33" s="2375" t="s">
        <v>7614</v>
      </c>
      <c r="JXY33" s="2375" t="s">
        <v>7614</v>
      </c>
      <c r="JXZ33" s="2375" t="s">
        <v>7614</v>
      </c>
      <c r="JYA33" s="2375" t="s">
        <v>7614</v>
      </c>
      <c r="JYB33" s="2375" t="s">
        <v>7614</v>
      </c>
      <c r="JYC33" s="2375" t="s">
        <v>7614</v>
      </c>
      <c r="JYD33" s="2375" t="s">
        <v>7614</v>
      </c>
      <c r="JYE33" s="2375" t="s">
        <v>7614</v>
      </c>
      <c r="JYF33" s="2375" t="s">
        <v>7614</v>
      </c>
      <c r="JYG33" s="2375" t="s">
        <v>7614</v>
      </c>
      <c r="JYH33" s="2375" t="s">
        <v>7614</v>
      </c>
      <c r="JYI33" s="2375" t="s">
        <v>7614</v>
      </c>
      <c r="JYJ33" s="2375" t="s">
        <v>7614</v>
      </c>
      <c r="JYK33" s="2375" t="s">
        <v>7614</v>
      </c>
      <c r="JYL33" s="2375" t="s">
        <v>7614</v>
      </c>
      <c r="JYM33" s="2375" t="s">
        <v>7614</v>
      </c>
      <c r="JYN33" s="2375" t="s">
        <v>7614</v>
      </c>
      <c r="JYO33" s="2375" t="s">
        <v>7614</v>
      </c>
      <c r="JYP33" s="2375" t="s">
        <v>7614</v>
      </c>
      <c r="JYQ33" s="2375" t="s">
        <v>7614</v>
      </c>
      <c r="JYR33" s="2375" t="s">
        <v>7614</v>
      </c>
      <c r="JYS33" s="2375" t="s">
        <v>7614</v>
      </c>
      <c r="JYT33" s="2375" t="s">
        <v>7614</v>
      </c>
      <c r="JYU33" s="2375" t="s">
        <v>7614</v>
      </c>
      <c r="JYV33" s="2375" t="s">
        <v>7614</v>
      </c>
      <c r="JYW33" s="2375" t="s">
        <v>7614</v>
      </c>
      <c r="JYX33" s="2375" t="s">
        <v>7614</v>
      </c>
      <c r="JYY33" s="2375" t="s">
        <v>7614</v>
      </c>
      <c r="JYZ33" s="2375" t="s">
        <v>7614</v>
      </c>
      <c r="JZA33" s="2375" t="s">
        <v>7614</v>
      </c>
      <c r="JZB33" s="2375" t="s">
        <v>7614</v>
      </c>
      <c r="JZC33" s="2375" t="s">
        <v>7614</v>
      </c>
      <c r="JZD33" s="2375" t="s">
        <v>7614</v>
      </c>
      <c r="JZE33" s="2375" t="s">
        <v>7614</v>
      </c>
      <c r="JZF33" s="2375" t="s">
        <v>7614</v>
      </c>
      <c r="JZG33" s="2375" t="s">
        <v>7614</v>
      </c>
      <c r="JZH33" s="2375" t="s">
        <v>7614</v>
      </c>
      <c r="JZI33" s="2375" t="s">
        <v>7614</v>
      </c>
      <c r="JZJ33" s="2375" t="s">
        <v>7614</v>
      </c>
      <c r="JZK33" s="2375" t="s">
        <v>7614</v>
      </c>
      <c r="JZL33" s="2375" t="s">
        <v>7614</v>
      </c>
      <c r="JZM33" s="2375" t="s">
        <v>7614</v>
      </c>
      <c r="JZN33" s="2375" t="s">
        <v>7614</v>
      </c>
      <c r="JZO33" s="2375" t="s">
        <v>7614</v>
      </c>
      <c r="JZP33" s="2375" t="s">
        <v>7614</v>
      </c>
      <c r="JZQ33" s="2375" t="s">
        <v>7614</v>
      </c>
      <c r="JZR33" s="2375" t="s">
        <v>7614</v>
      </c>
      <c r="JZS33" s="2375" t="s">
        <v>7614</v>
      </c>
      <c r="JZT33" s="2375" t="s">
        <v>7614</v>
      </c>
      <c r="JZU33" s="2375" t="s">
        <v>7614</v>
      </c>
      <c r="JZV33" s="2375" t="s">
        <v>7614</v>
      </c>
      <c r="JZW33" s="2375" t="s">
        <v>7614</v>
      </c>
      <c r="JZX33" s="2375" t="s">
        <v>7614</v>
      </c>
      <c r="JZY33" s="2375" t="s">
        <v>7614</v>
      </c>
      <c r="JZZ33" s="2375" t="s">
        <v>7614</v>
      </c>
      <c r="KAA33" s="2375" t="s">
        <v>7614</v>
      </c>
      <c r="KAB33" s="2375" t="s">
        <v>7614</v>
      </c>
      <c r="KAC33" s="2375" t="s">
        <v>7614</v>
      </c>
      <c r="KAD33" s="2375" t="s">
        <v>7614</v>
      </c>
      <c r="KAE33" s="2375" t="s">
        <v>7614</v>
      </c>
      <c r="KAF33" s="2375" t="s">
        <v>7614</v>
      </c>
      <c r="KAG33" s="2375" t="s">
        <v>7614</v>
      </c>
      <c r="KAH33" s="2375" t="s">
        <v>7614</v>
      </c>
      <c r="KAI33" s="2375" t="s">
        <v>7614</v>
      </c>
      <c r="KAJ33" s="2375" t="s">
        <v>7614</v>
      </c>
      <c r="KAK33" s="2375" t="s">
        <v>7614</v>
      </c>
      <c r="KAL33" s="2375" t="s">
        <v>7614</v>
      </c>
      <c r="KAM33" s="2375" t="s">
        <v>7614</v>
      </c>
      <c r="KAN33" s="2375" t="s">
        <v>7614</v>
      </c>
      <c r="KAO33" s="2375" t="s">
        <v>7614</v>
      </c>
      <c r="KAP33" s="2375" t="s">
        <v>7614</v>
      </c>
      <c r="KAQ33" s="2375" t="s">
        <v>7614</v>
      </c>
      <c r="KAR33" s="2375" t="s">
        <v>7614</v>
      </c>
      <c r="KAS33" s="2375" t="s">
        <v>7614</v>
      </c>
      <c r="KAT33" s="2375" t="s">
        <v>7614</v>
      </c>
      <c r="KAU33" s="2375" t="s">
        <v>7614</v>
      </c>
      <c r="KAV33" s="2375" t="s">
        <v>7614</v>
      </c>
      <c r="KAW33" s="2375" t="s">
        <v>7614</v>
      </c>
      <c r="KAX33" s="2375" t="s">
        <v>7614</v>
      </c>
      <c r="KAY33" s="2375" t="s">
        <v>7614</v>
      </c>
      <c r="KAZ33" s="2375" t="s">
        <v>7614</v>
      </c>
      <c r="KBA33" s="2375" t="s">
        <v>7614</v>
      </c>
      <c r="KBB33" s="2375" t="s">
        <v>7614</v>
      </c>
      <c r="KBC33" s="2375" t="s">
        <v>7614</v>
      </c>
      <c r="KBD33" s="2375" t="s">
        <v>7614</v>
      </c>
      <c r="KBE33" s="2375" t="s">
        <v>7614</v>
      </c>
      <c r="KBF33" s="2375" t="s">
        <v>7614</v>
      </c>
      <c r="KBG33" s="2375" t="s">
        <v>7614</v>
      </c>
      <c r="KBH33" s="2375" t="s">
        <v>7614</v>
      </c>
      <c r="KBI33" s="2375" t="s">
        <v>7614</v>
      </c>
      <c r="KBJ33" s="2375" t="s">
        <v>7614</v>
      </c>
      <c r="KBK33" s="2375" t="s">
        <v>7614</v>
      </c>
      <c r="KBL33" s="2375" t="s">
        <v>7614</v>
      </c>
      <c r="KBM33" s="2375" t="s">
        <v>7614</v>
      </c>
      <c r="KBN33" s="2375" t="s">
        <v>7614</v>
      </c>
      <c r="KBO33" s="2375" t="s">
        <v>7614</v>
      </c>
      <c r="KBP33" s="2375" t="s">
        <v>7614</v>
      </c>
      <c r="KBQ33" s="2375" t="s">
        <v>7614</v>
      </c>
      <c r="KBR33" s="2375" t="s">
        <v>7614</v>
      </c>
      <c r="KBS33" s="2375" t="s">
        <v>7614</v>
      </c>
      <c r="KBT33" s="2375" t="s">
        <v>7614</v>
      </c>
      <c r="KBU33" s="2375" t="s">
        <v>7614</v>
      </c>
      <c r="KBV33" s="2375" t="s">
        <v>7614</v>
      </c>
      <c r="KBW33" s="2375" t="s">
        <v>7614</v>
      </c>
      <c r="KBX33" s="2375" t="s">
        <v>7614</v>
      </c>
      <c r="KBY33" s="2375" t="s">
        <v>7614</v>
      </c>
      <c r="KBZ33" s="2375" t="s">
        <v>7614</v>
      </c>
      <c r="KCA33" s="2375" t="s">
        <v>7614</v>
      </c>
      <c r="KCB33" s="2375" t="s">
        <v>7614</v>
      </c>
      <c r="KCC33" s="2375" t="s">
        <v>7614</v>
      </c>
      <c r="KCD33" s="2375" t="s">
        <v>7614</v>
      </c>
      <c r="KCE33" s="2375" t="s">
        <v>7614</v>
      </c>
      <c r="KCF33" s="2375" t="s">
        <v>7614</v>
      </c>
      <c r="KCG33" s="2375" t="s">
        <v>7614</v>
      </c>
      <c r="KCH33" s="2375" t="s">
        <v>7614</v>
      </c>
      <c r="KCI33" s="2375" t="s">
        <v>7614</v>
      </c>
      <c r="KCJ33" s="2375" t="s">
        <v>7614</v>
      </c>
      <c r="KCK33" s="2375" t="s">
        <v>7614</v>
      </c>
      <c r="KCL33" s="2375" t="s">
        <v>7614</v>
      </c>
      <c r="KCM33" s="2375" t="s">
        <v>7614</v>
      </c>
      <c r="KCN33" s="2375" t="s">
        <v>7614</v>
      </c>
      <c r="KCO33" s="2375" t="s">
        <v>7614</v>
      </c>
      <c r="KCP33" s="2375" t="s">
        <v>7614</v>
      </c>
      <c r="KCQ33" s="2375" t="s">
        <v>7614</v>
      </c>
      <c r="KCR33" s="2375" t="s">
        <v>7614</v>
      </c>
      <c r="KCS33" s="2375" t="s">
        <v>7614</v>
      </c>
      <c r="KCT33" s="2375" t="s">
        <v>7614</v>
      </c>
      <c r="KCU33" s="2375" t="s">
        <v>7614</v>
      </c>
      <c r="KCV33" s="2375" t="s">
        <v>7614</v>
      </c>
      <c r="KCW33" s="2375" t="s">
        <v>7614</v>
      </c>
      <c r="KCX33" s="2375" t="s">
        <v>7614</v>
      </c>
      <c r="KCY33" s="2375" t="s">
        <v>7614</v>
      </c>
      <c r="KCZ33" s="2375" t="s">
        <v>7614</v>
      </c>
      <c r="KDA33" s="2375" t="s">
        <v>7614</v>
      </c>
      <c r="KDB33" s="2375" t="s">
        <v>7614</v>
      </c>
      <c r="KDC33" s="2375" t="s">
        <v>7614</v>
      </c>
      <c r="KDD33" s="2375" t="s">
        <v>7614</v>
      </c>
      <c r="KDE33" s="2375" t="s">
        <v>7614</v>
      </c>
      <c r="KDF33" s="2375" t="s">
        <v>7614</v>
      </c>
      <c r="KDG33" s="2375" t="s">
        <v>7614</v>
      </c>
      <c r="KDH33" s="2375" t="s">
        <v>7614</v>
      </c>
      <c r="KDI33" s="2375" t="s">
        <v>7614</v>
      </c>
      <c r="KDJ33" s="2375" t="s">
        <v>7614</v>
      </c>
      <c r="KDK33" s="2375" t="s">
        <v>7614</v>
      </c>
      <c r="KDL33" s="2375" t="s">
        <v>7614</v>
      </c>
      <c r="KDM33" s="2375" t="s">
        <v>7614</v>
      </c>
      <c r="KDN33" s="2375" t="s">
        <v>7614</v>
      </c>
      <c r="KDO33" s="2375" t="s">
        <v>7614</v>
      </c>
      <c r="KDP33" s="2375" t="s">
        <v>7614</v>
      </c>
      <c r="KDQ33" s="2375" t="s">
        <v>7614</v>
      </c>
      <c r="KDR33" s="2375" t="s">
        <v>7614</v>
      </c>
      <c r="KDS33" s="2375" t="s">
        <v>7614</v>
      </c>
      <c r="KDT33" s="2375" t="s">
        <v>7614</v>
      </c>
      <c r="KDU33" s="2375" t="s">
        <v>7614</v>
      </c>
      <c r="KDV33" s="2375" t="s">
        <v>7614</v>
      </c>
      <c r="KDW33" s="2375" t="s">
        <v>7614</v>
      </c>
      <c r="KDX33" s="2375" t="s">
        <v>7614</v>
      </c>
      <c r="KDY33" s="2375" t="s">
        <v>7614</v>
      </c>
      <c r="KDZ33" s="2375" t="s">
        <v>7614</v>
      </c>
      <c r="KEA33" s="2375" t="s">
        <v>7614</v>
      </c>
      <c r="KEB33" s="2375" t="s">
        <v>7614</v>
      </c>
      <c r="KEC33" s="2375" t="s">
        <v>7614</v>
      </c>
      <c r="KED33" s="2375" t="s">
        <v>7614</v>
      </c>
      <c r="KEE33" s="2375" t="s">
        <v>7614</v>
      </c>
      <c r="KEF33" s="2375" t="s">
        <v>7614</v>
      </c>
      <c r="KEG33" s="2375" t="s">
        <v>7614</v>
      </c>
      <c r="KEH33" s="2375" t="s">
        <v>7614</v>
      </c>
      <c r="KEI33" s="2375" t="s">
        <v>7614</v>
      </c>
      <c r="KEJ33" s="2375" t="s">
        <v>7614</v>
      </c>
      <c r="KEK33" s="2375" t="s">
        <v>7614</v>
      </c>
      <c r="KEL33" s="2375" t="s">
        <v>7614</v>
      </c>
      <c r="KEM33" s="2375" t="s">
        <v>7614</v>
      </c>
      <c r="KEN33" s="2375" t="s">
        <v>7614</v>
      </c>
      <c r="KEO33" s="2375" t="s">
        <v>7614</v>
      </c>
      <c r="KEP33" s="2375" t="s">
        <v>7614</v>
      </c>
      <c r="KEQ33" s="2375" t="s">
        <v>7614</v>
      </c>
      <c r="KER33" s="2375" t="s">
        <v>7614</v>
      </c>
      <c r="KES33" s="2375" t="s">
        <v>7614</v>
      </c>
      <c r="KET33" s="2375" t="s">
        <v>7614</v>
      </c>
      <c r="KEU33" s="2375" t="s">
        <v>7614</v>
      </c>
      <c r="KEV33" s="2375" t="s">
        <v>7614</v>
      </c>
      <c r="KEW33" s="2375" t="s">
        <v>7614</v>
      </c>
      <c r="KEX33" s="2375" t="s">
        <v>7614</v>
      </c>
      <c r="KEY33" s="2375" t="s">
        <v>7614</v>
      </c>
      <c r="KEZ33" s="2375" t="s">
        <v>7614</v>
      </c>
      <c r="KFA33" s="2375" t="s">
        <v>7614</v>
      </c>
      <c r="KFB33" s="2375" t="s">
        <v>7614</v>
      </c>
      <c r="KFC33" s="2375" t="s">
        <v>7614</v>
      </c>
      <c r="KFD33" s="2375" t="s">
        <v>7614</v>
      </c>
      <c r="KFE33" s="2375" t="s">
        <v>7614</v>
      </c>
      <c r="KFF33" s="2375" t="s">
        <v>7614</v>
      </c>
      <c r="KFG33" s="2375" t="s">
        <v>7614</v>
      </c>
      <c r="KFH33" s="2375" t="s">
        <v>7614</v>
      </c>
      <c r="KFI33" s="2375" t="s">
        <v>7614</v>
      </c>
      <c r="KFJ33" s="2375" t="s">
        <v>7614</v>
      </c>
      <c r="KFK33" s="2375" t="s">
        <v>7614</v>
      </c>
      <c r="KFL33" s="2375" t="s">
        <v>7614</v>
      </c>
      <c r="KFM33" s="2375" t="s">
        <v>7614</v>
      </c>
      <c r="KFN33" s="2375" t="s">
        <v>7614</v>
      </c>
      <c r="KFO33" s="2375" t="s">
        <v>7614</v>
      </c>
      <c r="KFP33" s="2375" t="s">
        <v>7614</v>
      </c>
      <c r="KFQ33" s="2375" t="s">
        <v>7614</v>
      </c>
      <c r="KFR33" s="2375" t="s">
        <v>7614</v>
      </c>
      <c r="KFS33" s="2375" t="s">
        <v>7614</v>
      </c>
      <c r="KFT33" s="2375" t="s">
        <v>7614</v>
      </c>
      <c r="KFU33" s="2375" t="s">
        <v>7614</v>
      </c>
      <c r="KFV33" s="2375" t="s">
        <v>7614</v>
      </c>
      <c r="KFW33" s="2375" t="s">
        <v>7614</v>
      </c>
      <c r="KFX33" s="2375" t="s">
        <v>7614</v>
      </c>
      <c r="KFY33" s="2375" t="s">
        <v>7614</v>
      </c>
      <c r="KFZ33" s="2375" t="s">
        <v>7614</v>
      </c>
      <c r="KGA33" s="2375" t="s">
        <v>7614</v>
      </c>
      <c r="KGB33" s="2375" t="s">
        <v>7614</v>
      </c>
      <c r="KGC33" s="2375" t="s">
        <v>7614</v>
      </c>
      <c r="KGD33" s="2375" t="s">
        <v>7614</v>
      </c>
      <c r="KGE33" s="2375" t="s">
        <v>7614</v>
      </c>
      <c r="KGF33" s="2375" t="s">
        <v>7614</v>
      </c>
      <c r="KGG33" s="2375" t="s">
        <v>7614</v>
      </c>
      <c r="KGH33" s="2375" t="s">
        <v>7614</v>
      </c>
      <c r="KGI33" s="2375" t="s">
        <v>7614</v>
      </c>
      <c r="KGJ33" s="2375" t="s">
        <v>7614</v>
      </c>
      <c r="KGK33" s="2375" t="s">
        <v>7614</v>
      </c>
      <c r="KGL33" s="2375" t="s">
        <v>7614</v>
      </c>
      <c r="KGM33" s="2375" t="s">
        <v>7614</v>
      </c>
      <c r="KGN33" s="2375" t="s">
        <v>7614</v>
      </c>
      <c r="KGO33" s="2375" t="s">
        <v>7614</v>
      </c>
      <c r="KGP33" s="2375" t="s">
        <v>7614</v>
      </c>
      <c r="KGQ33" s="2375" t="s">
        <v>7614</v>
      </c>
      <c r="KGR33" s="2375" t="s">
        <v>7614</v>
      </c>
      <c r="KGS33" s="2375" t="s">
        <v>7614</v>
      </c>
      <c r="KGT33" s="2375" t="s">
        <v>7614</v>
      </c>
      <c r="KGU33" s="2375" t="s">
        <v>7614</v>
      </c>
      <c r="KGV33" s="2375" t="s">
        <v>7614</v>
      </c>
      <c r="KGW33" s="2375" t="s">
        <v>7614</v>
      </c>
      <c r="KGX33" s="2375" t="s">
        <v>7614</v>
      </c>
      <c r="KGY33" s="2375" t="s">
        <v>7614</v>
      </c>
      <c r="KGZ33" s="2375" t="s">
        <v>7614</v>
      </c>
      <c r="KHA33" s="2375" t="s">
        <v>7614</v>
      </c>
      <c r="KHB33" s="2375" t="s">
        <v>7614</v>
      </c>
      <c r="KHC33" s="2375" t="s">
        <v>7614</v>
      </c>
      <c r="KHD33" s="2375" t="s">
        <v>7614</v>
      </c>
      <c r="KHE33" s="2375" t="s">
        <v>7614</v>
      </c>
      <c r="KHF33" s="2375" t="s">
        <v>7614</v>
      </c>
      <c r="KHG33" s="2375" t="s">
        <v>7614</v>
      </c>
      <c r="KHH33" s="2375" t="s">
        <v>7614</v>
      </c>
      <c r="KHI33" s="2375" t="s">
        <v>7614</v>
      </c>
      <c r="KHJ33" s="2375" t="s">
        <v>7614</v>
      </c>
      <c r="KHK33" s="2375" t="s">
        <v>7614</v>
      </c>
      <c r="KHL33" s="2375" t="s">
        <v>7614</v>
      </c>
      <c r="KHM33" s="2375" t="s">
        <v>7614</v>
      </c>
      <c r="KHN33" s="2375" t="s">
        <v>7614</v>
      </c>
      <c r="KHO33" s="2375" t="s">
        <v>7614</v>
      </c>
      <c r="KHP33" s="2375" t="s">
        <v>7614</v>
      </c>
      <c r="KHQ33" s="2375" t="s">
        <v>7614</v>
      </c>
      <c r="KHR33" s="2375" t="s">
        <v>7614</v>
      </c>
      <c r="KHS33" s="2375" t="s">
        <v>7614</v>
      </c>
      <c r="KHT33" s="2375" t="s">
        <v>7614</v>
      </c>
      <c r="KHU33" s="2375" t="s">
        <v>7614</v>
      </c>
      <c r="KHV33" s="2375" t="s">
        <v>7614</v>
      </c>
      <c r="KHW33" s="2375" t="s">
        <v>7614</v>
      </c>
      <c r="KHX33" s="2375" t="s">
        <v>7614</v>
      </c>
      <c r="KHY33" s="2375" t="s">
        <v>7614</v>
      </c>
      <c r="KHZ33" s="2375" t="s">
        <v>7614</v>
      </c>
      <c r="KIA33" s="2375" t="s">
        <v>7614</v>
      </c>
      <c r="KIB33" s="2375" t="s">
        <v>7614</v>
      </c>
      <c r="KIC33" s="2375" t="s">
        <v>7614</v>
      </c>
      <c r="KID33" s="2375" t="s">
        <v>7614</v>
      </c>
      <c r="KIE33" s="2375" t="s">
        <v>7614</v>
      </c>
      <c r="KIF33" s="2375" t="s">
        <v>7614</v>
      </c>
      <c r="KIG33" s="2375" t="s">
        <v>7614</v>
      </c>
      <c r="KIH33" s="2375" t="s">
        <v>7614</v>
      </c>
      <c r="KII33" s="2375" t="s">
        <v>7614</v>
      </c>
      <c r="KIJ33" s="2375" t="s">
        <v>7614</v>
      </c>
      <c r="KIK33" s="2375" t="s">
        <v>7614</v>
      </c>
      <c r="KIL33" s="2375" t="s">
        <v>7614</v>
      </c>
      <c r="KIM33" s="2375" t="s">
        <v>7614</v>
      </c>
      <c r="KIN33" s="2375" t="s">
        <v>7614</v>
      </c>
      <c r="KIO33" s="2375" t="s">
        <v>7614</v>
      </c>
      <c r="KIP33" s="2375" t="s">
        <v>7614</v>
      </c>
      <c r="KIQ33" s="2375" t="s">
        <v>7614</v>
      </c>
      <c r="KIR33" s="2375" t="s">
        <v>7614</v>
      </c>
      <c r="KIS33" s="2375" t="s">
        <v>7614</v>
      </c>
      <c r="KIT33" s="2375" t="s">
        <v>7614</v>
      </c>
      <c r="KIU33" s="2375" t="s">
        <v>7614</v>
      </c>
      <c r="KIV33" s="2375" t="s">
        <v>7614</v>
      </c>
      <c r="KIW33" s="2375" t="s">
        <v>7614</v>
      </c>
      <c r="KIX33" s="2375" t="s">
        <v>7614</v>
      </c>
      <c r="KIY33" s="2375" t="s">
        <v>7614</v>
      </c>
      <c r="KIZ33" s="2375" t="s">
        <v>7614</v>
      </c>
      <c r="KJA33" s="2375" t="s">
        <v>7614</v>
      </c>
      <c r="KJB33" s="2375" t="s">
        <v>7614</v>
      </c>
      <c r="KJC33" s="2375" t="s">
        <v>7614</v>
      </c>
      <c r="KJD33" s="2375" t="s">
        <v>7614</v>
      </c>
      <c r="KJE33" s="2375" t="s">
        <v>7614</v>
      </c>
      <c r="KJF33" s="2375" t="s">
        <v>7614</v>
      </c>
      <c r="KJG33" s="2375" t="s">
        <v>7614</v>
      </c>
      <c r="KJH33" s="2375" t="s">
        <v>7614</v>
      </c>
      <c r="KJI33" s="2375" t="s">
        <v>7614</v>
      </c>
      <c r="KJJ33" s="2375" t="s">
        <v>7614</v>
      </c>
      <c r="KJK33" s="2375" t="s">
        <v>7614</v>
      </c>
      <c r="KJL33" s="2375" t="s">
        <v>7614</v>
      </c>
      <c r="KJM33" s="2375" t="s">
        <v>7614</v>
      </c>
      <c r="KJN33" s="2375" t="s">
        <v>7614</v>
      </c>
      <c r="KJO33" s="2375" t="s">
        <v>7614</v>
      </c>
      <c r="KJP33" s="2375" t="s">
        <v>7614</v>
      </c>
      <c r="KJQ33" s="2375" t="s">
        <v>7614</v>
      </c>
      <c r="KJR33" s="2375" t="s">
        <v>7614</v>
      </c>
      <c r="KJS33" s="2375" t="s">
        <v>7614</v>
      </c>
      <c r="KJT33" s="2375" t="s">
        <v>7614</v>
      </c>
      <c r="KJU33" s="2375" t="s">
        <v>7614</v>
      </c>
      <c r="KJV33" s="2375" t="s">
        <v>7614</v>
      </c>
      <c r="KJW33" s="2375" t="s">
        <v>7614</v>
      </c>
      <c r="KJX33" s="2375" t="s">
        <v>7614</v>
      </c>
      <c r="KJY33" s="2375" t="s">
        <v>7614</v>
      </c>
      <c r="KJZ33" s="2375" t="s">
        <v>7614</v>
      </c>
      <c r="KKA33" s="2375" t="s">
        <v>7614</v>
      </c>
      <c r="KKB33" s="2375" t="s">
        <v>7614</v>
      </c>
      <c r="KKC33" s="2375" t="s">
        <v>7614</v>
      </c>
      <c r="KKD33" s="2375" t="s">
        <v>7614</v>
      </c>
      <c r="KKE33" s="2375" t="s">
        <v>7614</v>
      </c>
      <c r="KKF33" s="2375" t="s">
        <v>7614</v>
      </c>
      <c r="KKG33" s="2375" t="s">
        <v>7614</v>
      </c>
      <c r="KKH33" s="2375" t="s">
        <v>7614</v>
      </c>
      <c r="KKI33" s="2375" t="s">
        <v>7614</v>
      </c>
      <c r="KKJ33" s="2375" t="s">
        <v>7614</v>
      </c>
      <c r="KKK33" s="2375" t="s">
        <v>7614</v>
      </c>
      <c r="KKL33" s="2375" t="s">
        <v>7614</v>
      </c>
      <c r="KKM33" s="2375" t="s">
        <v>7614</v>
      </c>
      <c r="KKN33" s="2375" t="s">
        <v>7614</v>
      </c>
      <c r="KKO33" s="2375" t="s">
        <v>7614</v>
      </c>
      <c r="KKP33" s="2375" t="s">
        <v>7614</v>
      </c>
      <c r="KKQ33" s="2375" t="s">
        <v>7614</v>
      </c>
      <c r="KKR33" s="2375" t="s">
        <v>7614</v>
      </c>
      <c r="KKS33" s="2375" t="s">
        <v>7614</v>
      </c>
      <c r="KKT33" s="2375" t="s">
        <v>7614</v>
      </c>
      <c r="KKU33" s="2375" t="s">
        <v>7614</v>
      </c>
      <c r="KKV33" s="2375" t="s">
        <v>7614</v>
      </c>
      <c r="KKW33" s="2375" t="s">
        <v>7614</v>
      </c>
      <c r="KKX33" s="2375" t="s">
        <v>7614</v>
      </c>
      <c r="KKY33" s="2375" t="s">
        <v>7614</v>
      </c>
      <c r="KKZ33" s="2375" t="s">
        <v>7614</v>
      </c>
      <c r="KLA33" s="2375" t="s">
        <v>7614</v>
      </c>
      <c r="KLB33" s="2375" t="s">
        <v>7614</v>
      </c>
      <c r="KLC33" s="2375" t="s">
        <v>7614</v>
      </c>
      <c r="KLD33" s="2375" t="s">
        <v>7614</v>
      </c>
      <c r="KLE33" s="2375" t="s">
        <v>7614</v>
      </c>
      <c r="KLF33" s="2375" t="s">
        <v>7614</v>
      </c>
      <c r="KLG33" s="2375" t="s">
        <v>7614</v>
      </c>
      <c r="KLH33" s="2375" t="s">
        <v>7614</v>
      </c>
      <c r="KLI33" s="2375" t="s">
        <v>7614</v>
      </c>
      <c r="KLJ33" s="2375" t="s">
        <v>7614</v>
      </c>
      <c r="KLK33" s="2375" t="s">
        <v>7614</v>
      </c>
      <c r="KLL33" s="2375" t="s">
        <v>7614</v>
      </c>
      <c r="KLM33" s="2375" t="s">
        <v>7614</v>
      </c>
      <c r="KLN33" s="2375" t="s">
        <v>7614</v>
      </c>
      <c r="KLO33" s="2375" t="s">
        <v>7614</v>
      </c>
      <c r="KLP33" s="2375" t="s">
        <v>7614</v>
      </c>
      <c r="KLQ33" s="2375" t="s">
        <v>7614</v>
      </c>
      <c r="KLR33" s="2375" t="s">
        <v>7614</v>
      </c>
      <c r="KLS33" s="2375" t="s">
        <v>7614</v>
      </c>
      <c r="KLT33" s="2375" t="s">
        <v>7614</v>
      </c>
      <c r="KLU33" s="2375" t="s">
        <v>7614</v>
      </c>
      <c r="KLV33" s="2375" t="s">
        <v>7614</v>
      </c>
      <c r="KLW33" s="2375" t="s">
        <v>7614</v>
      </c>
      <c r="KLX33" s="2375" t="s">
        <v>7614</v>
      </c>
      <c r="KLY33" s="2375" t="s">
        <v>7614</v>
      </c>
      <c r="KLZ33" s="2375" t="s">
        <v>7614</v>
      </c>
      <c r="KMA33" s="2375" t="s">
        <v>7614</v>
      </c>
      <c r="KMB33" s="2375" t="s">
        <v>7614</v>
      </c>
      <c r="KMC33" s="2375" t="s">
        <v>7614</v>
      </c>
      <c r="KMD33" s="2375" t="s">
        <v>7614</v>
      </c>
      <c r="KME33" s="2375" t="s">
        <v>7614</v>
      </c>
      <c r="KMF33" s="2375" t="s">
        <v>7614</v>
      </c>
      <c r="KMG33" s="2375" t="s">
        <v>7614</v>
      </c>
      <c r="KMH33" s="2375" t="s">
        <v>7614</v>
      </c>
      <c r="KMI33" s="2375" t="s">
        <v>7614</v>
      </c>
      <c r="KMJ33" s="2375" t="s">
        <v>7614</v>
      </c>
      <c r="KMK33" s="2375" t="s">
        <v>7614</v>
      </c>
      <c r="KML33" s="2375" t="s">
        <v>7614</v>
      </c>
      <c r="KMM33" s="2375" t="s">
        <v>7614</v>
      </c>
      <c r="KMN33" s="2375" t="s">
        <v>7614</v>
      </c>
      <c r="KMO33" s="2375" t="s">
        <v>7614</v>
      </c>
      <c r="KMP33" s="2375" t="s">
        <v>7614</v>
      </c>
      <c r="KMQ33" s="2375" t="s">
        <v>7614</v>
      </c>
      <c r="KMR33" s="2375" t="s">
        <v>7614</v>
      </c>
      <c r="KMS33" s="2375" t="s">
        <v>7614</v>
      </c>
      <c r="KMT33" s="2375" t="s">
        <v>7614</v>
      </c>
      <c r="KMU33" s="2375" t="s">
        <v>7614</v>
      </c>
      <c r="KMV33" s="2375" t="s">
        <v>7614</v>
      </c>
      <c r="KMW33" s="2375" t="s">
        <v>7614</v>
      </c>
      <c r="KMX33" s="2375" t="s">
        <v>7614</v>
      </c>
      <c r="KMY33" s="2375" t="s">
        <v>7614</v>
      </c>
      <c r="KMZ33" s="2375" t="s">
        <v>7614</v>
      </c>
      <c r="KNA33" s="2375" t="s">
        <v>7614</v>
      </c>
      <c r="KNB33" s="2375" t="s">
        <v>7614</v>
      </c>
      <c r="KNC33" s="2375" t="s">
        <v>7614</v>
      </c>
      <c r="KND33" s="2375" t="s">
        <v>7614</v>
      </c>
      <c r="KNE33" s="2375" t="s">
        <v>7614</v>
      </c>
      <c r="KNF33" s="2375" t="s">
        <v>7614</v>
      </c>
      <c r="KNG33" s="2375" t="s">
        <v>7614</v>
      </c>
      <c r="KNH33" s="2375" t="s">
        <v>7614</v>
      </c>
      <c r="KNI33" s="2375" t="s">
        <v>7614</v>
      </c>
      <c r="KNJ33" s="2375" t="s">
        <v>7614</v>
      </c>
      <c r="KNK33" s="2375" t="s">
        <v>7614</v>
      </c>
      <c r="KNL33" s="2375" t="s">
        <v>7614</v>
      </c>
      <c r="KNM33" s="2375" t="s">
        <v>7614</v>
      </c>
      <c r="KNN33" s="2375" t="s">
        <v>7614</v>
      </c>
      <c r="KNO33" s="2375" t="s">
        <v>7614</v>
      </c>
      <c r="KNP33" s="2375" t="s">
        <v>7614</v>
      </c>
      <c r="KNQ33" s="2375" t="s">
        <v>7614</v>
      </c>
      <c r="KNR33" s="2375" t="s">
        <v>7614</v>
      </c>
      <c r="KNS33" s="2375" t="s">
        <v>7614</v>
      </c>
      <c r="KNT33" s="2375" t="s">
        <v>7614</v>
      </c>
      <c r="KNU33" s="2375" t="s">
        <v>7614</v>
      </c>
      <c r="KNV33" s="2375" t="s">
        <v>7614</v>
      </c>
      <c r="KNW33" s="2375" t="s">
        <v>7614</v>
      </c>
      <c r="KNX33" s="2375" t="s">
        <v>7614</v>
      </c>
      <c r="KNY33" s="2375" t="s">
        <v>7614</v>
      </c>
      <c r="KNZ33" s="2375" t="s">
        <v>7614</v>
      </c>
      <c r="KOA33" s="2375" t="s">
        <v>7614</v>
      </c>
      <c r="KOB33" s="2375" t="s">
        <v>7614</v>
      </c>
      <c r="KOC33" s="2375" t="s">
        <v>7614</v>
      </c>
      <c r="KOD33" s="2375" t="s">
        <v>7614</v>
      </c>
      <c r="KOE33" s="2375" t="s">
        <v>7614</v>
      </c>
      <c r="KOF33" s="2375" t="s">
        <v>7614</v>
      </c>
      <c r="KOG33" s="2375" t="s">
        <v>7614</v>
      </c>
      <c r="KOH33" s="2375" t="s">
        <v>7614</v>
      </c>
      <c r="KOI33" s="2375" t="s">
        <v>7614</v>
      </c>
      <c r="KOJ33" s="2375" t="s">
        <v>7614</v>
      </c>
      <c r="KOK33" s="2375" t="s">
        <v>7614</v>
      </c>
      <c r="KOL33" s="2375" t="s">
        <v>7614</v>
      </c>
      <c r="KOM33" s="2375" t="s">
        <v>7614</v>
      </c>
      <c r="KON33" s="2375" t="s">
        <v>7614</v>
      </c>
      <c r="KOO33" s="2375" t="s">
        <v>7614</v>
      </c>
      <c r="KOP33" s="2375" t="s">
        <v>7614</v>
      </c>
      <c r="KOQ33" s="2375" t="s">
        <v>7614</v>
      </c>
      <c r="KOR33" s="2375" t="s">
        <v>7614</v>
      </c>
      <c r="KOS33" s="2375" t="s">
        <v>7614</v>
      </c>
      <c r="KOT33" s="2375" t="s">
        <v>7614</v>
      </c>
      <c r="KOU33" s="2375" t="s">
        <v>7614</v>
      </c>
      <c r="KOV33" s="2375" t="s">
        <v>7614</v>
      </c>
      <c r="KOW33" s="2375" t="s">
        <v>7614</v>
      </c>
      <c r="KOX33" s="2375" t="s">
        <v>7614</v>
      </c>
      <c r="KOY33" s="2375" t="s">
        <v>7614</v>
      </c>
      <c r="KOZ33" s="2375" t="s">
        <v>7614</v>
      </c>
      <c r="KPA33" s="2375" t="s">
        <v>7614</v>
      </c>
      <c r="KPB33" s="2375" t="s">
        <v>7614</v>
      </c>
      <c r="KPC33" s="2375" t="s">
        <v>7614</v>
      </c>
      <c r="KPD33" s="2375" t="s">
        <v>7614</v>
      </c>
      <c r="KPE33" s="2375" t="s">
        <v>7614</v>
      </c>
      <c r="KPF33" s="2375" t="s">
        <v>7614</v>
      </c>
      <c r="KPG33" s="2375" t="s">
        <v>7614</v>
      </c>
      <c r="KPH33" s="2375" t="s">
        <v>7614</v>
      </c>
      <c r="KPI33" s="2375" t="s">
        <v>7614</v>
      </c>
      <c r="KPJ33" s="2375" t="s">
        <v>7614</v>
      </c>
      <c r="KPK33" s="2375" t="s">
        <v>7614</v>
      </c>
      <c r="KPL33" s="2375" t="s">
        <v>7614</v>
      </c>
      <c r="KPM33" s="2375" t="s">
        <v>7614</v>
      </c>
      <c r="KPN33" s="2375" t="s">
        <v>7614</v>
      </c>
      <c r="KPO33" s="2375" t="s">
        <v>7614</v>
      </c>
      <c r="KPP33" s="2375" t="s">
        <v>7614</v>
      </c>
      <c r="KPQ33" s="2375" t="s">
        <v>7614</v>
      </c>
      <c r="KPR33" s="2375" t="s">
        <v>7614</v>
      </c>
      <c r="KPS33" s="2375" t="s">
        <v>7614</v>
      </c>
      <c r="KPT33" s="2375" t="s">
        <v>7614</v>
      </c>
      <c r="KPU33" s="2375" t="s">
        <v>7614</v>
      </c>
      <c r="KPV33" s="2375" t="s">
        <v>7614</v>
      </c>
      <c r="KPW33" s="2375" t="s">
        <v>7614</v>
      </c>
      <c r="KPX33" s="2375" t="s">
        <v>7614</v>
      </c>
      <c r="KPY33" s="2375" t="s">
        <v>7614</v>
      </c>
      <c r="KPZ33" s="2375" t="s">
        <v>7614</v>
      </c>
      <c r="KQA33" s="2375" t="s">
        <v>7614</v>
      </c>
      <c r="KQB33" s="2375" t="s">
        <v>7614</v>
      </c>
      <c r="KQC33" s="2375" t="s">
        <v>7614</v>
      </c>
      <c r="KQD33" s="2375" t="s">
        <v>7614</v>
      </c>
      <c r="KQE33" s="2375" t="s">
        <v>7614</v>
      </c>
      <c r="KQF33" s="2375" t="s">
        <v>7614</v>
      </c>
      <c r="KQG33" s="2375" t="s">
        <v>7614</v>
      </c>
      <c r="KQH33" s="2375" t="s">
        <v>7614</v>
      </c>
      <c r="KQI33" s="2375" t="s">
        <v>7614</v>
      </c>
      <c r="KQJ33" s="2375" t="s">
        <v>7614</v>
      </c>
      <c r="KQK33" s="2375" t="s">
        <v>7614</v>
      </c>
      <c r="KQL33" s="2375" t="s">
        <v>7614</v>
      </c>
      <c r="KQM33" s="2375" t="s">
        <v>7614</v>
      </c>
      <c r="KQN33" s="2375" t="s">
        <v>7614</v>
      </c>
      <c r="KQO33" s="2375" t="s">
        <v>7614</v>
      </c>
      <c r="KQP33" s="2375" t="s">
        <v>7614</v>
      </c>
      <c r="KQQ33" s="2375" t="s">
        <v>7614</v>
      </c>
      <c r="KQR33" s="2375" t="s">
        <v>7614</v>
      </c>
      <c r="KQS33" s="2375" t="s">
        <v>7614</v>
      </c>
      <c r="KQT33" s="2375" t="s">
        <v>7614</v>
      </c>
      <c r="KQU33" s="2375" t="s">
        <v>7614</v>
      </c>
      <c r="KQV33" s="2375" t="s">
        <v>7614</v>
      </c>
      <c r="KQW33" s="2375" t="s">
        <v>7614</v>
      </c>
      <c r="KQX33" s="2375" t="s">
        <v>7614</v>
      </c>
      <c r="KQY33" s="2375" t="s">
        <v>7614</v>
      </c>
      <c r="KQZ33" s="2375" t="s">
        <v>7614</v>
      </c>
      <c r="KRA33" s="2375" t="s">
        <v>7614</v>
      </c>
      <c r="KRB33" s="2375" t="s">
        <v>7614</v>
      </c>
      <c r="KRC33" s="2375" t="s">
        <v>7614</v>
      </c>
      <c r="KRD33" s="2375" t="s">
        <v>7614</v>
      </c>
      <c r="KRE33" s="2375" t="s">
        <v>7614</v>
      </c>
      <c r="KRF33" s="2375" t="s">
        <v>7614</v>
      </c>
      <c r="KRG33" s="2375" t="s">
        <v>7614</v>
      </c>
      <c r="KRH33" s="2375" t="s">
        <v>7614</v>
      </c>
      <c r="KRI33" s="2375" t="s">
        <v>7614</v>
      </c>
      <c r="KRJ33" s="2375" t="s">
        <v>7614</v>
      </c>
      <c r="KRK33" s="2375" t="s">
        <v>7614</v>
      </c>
      <c r="KRL33" s="2375" t="s">
        <v>7614</v>
      </c>
      <c r="KRM33" s="2375" t="s">
        <v>7614</v>
      </c>
      <c r="KRN33" s="2375" t="s">
        <v>7614</v>
      </c>
      <c r="KRO33" s="2375" t="s">
        <v>7614</v>
      </c>
      <c r="KRP33" s="2375" t="s">
        <v>7614</v>
      </c>
      <c r="KRQ33" s="2375" t="s">
        <v>7614</v>
      </c>
      <c r="KRR33" s="2375" t="s">
        <v>7614</v>
      </c>
      <c r="KRS33" s="2375" t="s">
        <v>7614</v>
      </c>
      <c r="KRT33" s="2375" t="s">
        <v>7614</v>
      </c>
      <c r="KRU33" s="2375" t="s">
        <v>7614</v>
      </c>
      <c r="KRV33" s="2375" t="s">
        <v>7614</v>
      </c>
      <c r="KRW33" s="2375" t="s">
        <v>7614</v>
      </c>
      <c r="KRX33" s="2375" t="s">
        <v>7614</v>
      </c>
      <c r="KRY33" s="2375" t="s">
        <v>7614</v>
      </c>
      <c r="KRZ33" s="2375" t="s">
        <v>7614</v>
      </c>
      <c r="KSA33" s="2375" t="s">
        <v>7614</v>
      </c>
      <c r="KSB33" s="2375" t="s">
        <v>7614</v>
      </c>
      <c r="KSC33" s="2375" t="s">
        <v>7614</v>
      </c>
      <c r="KSD33" s="2375" t="s">
        <v>7614</v>
      </c>
      <c r="KSE33" s="2375" t="s">
        <v>7614</v>
      </c>
      <c r="KSF33" s="2375" t="s">
        <v>7614</v>
      </c>
      <c r="KSG33" s="2375" t="s">
        <v>7614</v>
      </c>
      <c r="KSH33" s="2375" t="s">
        <v>7614</v>
      </c>
      <c r="KSI33" s="2375" t="s">
        <v>7614</v>
      </c>
      <c r="KSJ33" s="2375" t="s">
        <v>7614</v>
      </c>
      <c r="KSK33" s="2375" t="s">
        <v>7614</v>
      </c>
      <c r="KSL33" s="2375" t="s">
        <v>7614</v>
      </c>
      <c r="KSM33" s="2375" t="s">
        <v>7614</v>
      </c>
      <c r="KSN33" s="2375" t="s">
        <v>7614</v>
      </c>
      <c r="KSO33" s="2375" t="s">
        <v>7614</v>
      </c>
      <c r="KSP33" s="2375" t="s">
        <v>7614</v>
      </c>
      <c r="KSQ33" s="2375" t="s">
        <v>7614</v>
      </c>
      <c r="KSR33" s="2375" t="s">
        <v>7614</v>
      </c>
      <c r="KSS33" s="2375" t="s">
        <v>7614</v>
      </c>
      <c r="KST33" s="2375" t="s">
        <v>7614</v>
      </c>
      <c r="KSU33" s="2375" t="s">
        <v>7614</v>
      </c>
      <c r="KSV33" s="2375" t="s">
        <v>7614</v>
      </c>
      <c r="KSW33" s="2375" t="s">
        <v>7614</v>
      </c>
      <c r="KSX33" s="2375" t="s">
        <v>7614</v>
      </c>
      <c r="KSY33" s="2375" t="s">
        <v>7614</v>
      </c>
      <c r="KSZ33" s="2375" t="s">
        <v>7614</v>
      </c>
      <c r="KTA33" s="2375" t="s">
        <v>7614</v>
      </c>
      <c r="KTB33" s="2375" t="s">
        <v>7614</v>
      </c>
      <c r="KTC33" s="2375" t="s">
        <v>7614</v>
      </c>
      <c r="KTD33" s="2375" t="s">
        <v>7614</v>
      </c>
      <c r="KTE33" s="2375" t="s">
        <v>7614</v>
      </c>
      <c r="KTF33" s="2375" t="s">
        <v>7614</v>
      </c>
      <c r="KTG33" s="2375" t="s">
        <v>7614</v>
      </c>
      <c r="KTH33" s="2375" t="s">
        <v>7614</v>
      </c>
      <c r="KTI33" s="2375" t="s">
        <v>7614</v>
      </c>
      <c r="KTJ33" s="2375" t="s">
        <v>7614</v>
      </c>
      <c r="KTK33" s="2375" t="s">
        <v>7614</v>
      </c>
      <c r="KTL33" s="2375" t="s">
        <v>7614</v>
      </c>
      <c r="KTM33" s="2375" t="s">
        <v>7614</v>
      </c>
      <c r="KTN33" s="2375" t="s">
        <v>7614</v>
      </c>
      <c r="KTO33" s="2375" t="s">
        <v>7614</v>
      </c>
      <c r="KTP33" s="2375" t="s">
        <v>7614</v>
      </c>
      <c r="KTQ33" s="2375" t="s">
        <v>7614</v>
      </c>
      <c r="KTR33" s="2375" t="s">
        <v>7614</v>
      </c>
      <c r="KTS33" s="2375" t="s">
        <v>7614</v>
      </c>
      <c r="KTT33" s="2375" t="s">
        <v>7614</v>
      </c>
      <c r="KTU33" s="2375" t="s">
        <v>7614</v>
      </c>
      <c r="KTV33" s="2375" t="s">
        <v>7614</v>
      </c>
      <c r="KTW33" s="2375" t="s">
        <v>7614</v>
      </c>
      <c r="KTX33" s="2375" t="s">
        <v>7614</v>
      </c>
      <c r="KTY33" s="2375" t="s">
        <v>7614</v>
      </c>
      <c r="KTZ33" s="2375" t="s">
        <v>7614</v>
      </c>
      <c r="KUA33" s="2375" t="s">
        <v>7614</v>
      </c>
      <c r="KUB33" s="2375" t="s">
        <v>7614</v>
      </c>
      <c r="KUC33" s="2375" t="s">
        <v>7614</v>
      </c>
      <c r="KUD33" s="2375" t="s">
        <v>7614</v>
      </c>
      <c r="KUE33" s="2375" t="s">
        <v>7614</v>
      </c>
      <c r="KUF33" s="2375" t="s">
        <v>7614</v>
      </c>
      <c r="KUG33" s="2375" t="s">
        <v>7614</v>
      </c>
      <c r="KUH33" s="2375" t="s">
        <v>7614</v>
      </c>
      <c r="KUI33" s="2375" t="s">
        <v>7614</v>
      </c>
      <c r="KUJ33" s="2375" t="s">
        <v>7614</v>
      </c>
      <c r="KUK33" s="2375" t="s">
        <v>7614</v>
      </c>
      <c r="KUL33" s="2375" t="s">
        <v>7614</v>
      </c>
      <c r="KUM33" s="2375" t="s">
        <v>7614</v>
      </c>
      <c r="KUN33" s="2375" t="s">
        <v>7614</v>
      </c>
      <c r="KUO33" s="2375" t="s">
        <v>7614</v>
      </c>
      <c r="KUP33" s="2375" t="s">
        <v>7614</v>
      </c>
      <c r="KUQ33" s="2375" t="s">
        <v>7614</v>
      </c>
      <c r="KUR33" s="2375" t="s">
        <v>7614</v>
      </c>
      <c r="KUS33" s="2375" t="s">
        <v>7614</v>
      </c>
      <c r="KUT33" s="2375" t="s">
        <v>7614</v>
      </c>
      <c r="KUU33" s="2375" t="s">
        <v>7614</v>
      </c>
      <c r="KUV33" s="2375" t="s">
        <v>7614</v>
      </c>
      <c r="KUW33" s="2375" t="s">
        <v>7614</v>
      </c>
      <c r="KUX33" s="2375" t="s">
        <v>7614</v>
      </c>
      <c r="KUY33" s="2375" t="s">
        <v>7614</v>
      </c>
      <c r="KUZ33" s="2375" t="s">
        <v>7614</v>
      </c>
      <c r="KVA33" s="2375" t="s">
        <v>7614</v>
      </c>
      <c r="KVB33" s="2375" t="s">
        <v>7614</v>
      </c>
      <c r="KVC33" s="2375" t="s">
        <v>7614</v>
      </c>
      <c r="KVD33" s="2375" t="s">
        <v>7614</v>
      </c>
      <c r="KVE33" s="2375" t="s">
        <v>7614</v>
      </c>
      <c r="KVF33" s="2375" t="s">
        <v>7614</v>
      </c>
      <c r="KVG33" s="2375" t="s">
        <v>7614</v>
      </c>
      <c r="KVH33" s="2375" t="s">
        <v>7614</v>
      </c>
      <c r="KVI33" s="2375" t="s">
        <v>7614</v>
      </c>
      <c r="KVJ33" s="2375" t="s">
        <v>7614</v>
      </c>
      <c r="KVK33" s="2375" t="s">
        <v>7614</v>
      </c>
      <c r="KVL33" s="2375" t="s">
        <v>7614</v>
      </c>
      <c r="KVM33" s="2375" t="s">
        <v>7614</v>
      </c>
      <c r="KVN33" s="2375" t="s">
        <v>7614</v>
      </c>
      <c r="KVO33" s="2375" t="s">
        <v>7614</v>
      </c>
      <c r="KVP33" s="2375" t="s">
        <v>7614</v>
      </c>
      <c r="KVQ33" s="2375" t="s">
        <v>7614</v>
      </c>
      <c r="KVR33" s="2375" t="s">
        <v>7614</v>
      </c>
      <c r="KVS33" s="2375" t="s">
        <v>7614</v>
      </c>
      <c r="KVT33" s="2375" t="s">
        <v>7614</v>
      </c>
      <c r="KVU33" s="2375" t="s">
        <v>7614</v>
      </c>
      <c r="KVV33" s="2375" t="s">
        <v>7614</v>
      </c>
      <c r="KVW33" s="2375" t="s">
        <v>7614</v>
      </c>
      <c r="KVX33" s="2375" t="s">
        <v>7614</v>
      </c>
      <c r="KVY33" s="2375" t="s">
        <v>7614</v>
      </c>
      <c r="KVZ33" s="2375" t="s">
        <v>7614</v>
      </c>
      <c r="KWA33" s="2375" t="s">
        <v>7614</v>
      </c>
      <c r="KWB33" s="2375" t="s">
        <v>7614</v>
      </c>
      <c r="KWC33" s="2375" t="s">
        <v>7614</v>
      </c>
      <c r="KWD33" s="2375" t="s">
        <v>7614</v>
      </c>
      <c r="KWE33" s="2375" t="s">
        <v>7614</v>
      </c>
      <c r="KWF33" s="2375" t="s">
        <v>7614</v>
      </c>
      <c r="KWG33" s="2375" t="s">
        <v>7614</v>
      </c>
      <c r="KWH33" s="2375" t="s">
        <v>7614</v>
      </c>
      <c r="KWI33" s="2375" t="s">
        <v>7614</v>
      </c>
      <c r="KWJ33" s="2375" t="s">
        <v>7614</v>
      </c>
      <c r="KWK33" s="2375" t="s">
        <v>7614</v>
      </c>
      <c r="KWL33" s="2375" t="s">
        <v>7614</v>
      </c>
      <c r="KWM33" s="2375" t="s">
        <v>7614</v>
      </c>
      <c r="KWN33" s="2375" t="s">
        <v>7614</v>
      </c>
      <c r="KWO33" s="2375" t="s">
        <v>7614</v>
      </c>
      <c r="KWP33" s="2375" t="s">
        <v>7614</v>
      </c>
      <c r="KWQ33" s="2375" t="s">
        <v>7614</v>
      </c>
      <c r="KWR33" s="2375" t="s">
        <v>7614</v>
      </c>
      <c r="KWS33" s="2375" t="s">
        <v>7614</v>
      </c>
      <c r="KWT33" s="2375" t="s">
        <v>7614</v>
      </c>
      <c r="KWU33" s="2375" t="s">
        <v>7614</v>
      </c>
      <c r="KWV33" s="2375" t="s">
        <v>7614</v>
      </c>
      <c r="KWW33" s="2375" t="s">
        <v>7614</v>
      </c>
      <c r="KWX33" s="2375" t="s">
        <v>7614</v>
      </c>
      <c r="KWY33" s="2375" t="s">
        <v>7614</v>
      </c>
      <c r="KWZ33" s="2375" t="s">
        <v>7614</v>
      </c>
      <c r="KXA33" s="2375" t="s">
        <v>7614</v>
      </c>
      <c r="KXB33" s="2375" t="s">
        <v>7614</v>
      </c>
      <c r="KXC33" s="2375" t="s">
        <v>7614</v>
      </c>
      <c r="KXD33" s="2375" t="s">
        <v>7614</v>
      </c>
      <c r="KXE33" s="2375" t="s">
        <v>7614</v>
      </c>
      <c r="KXF33" s="2375" t="s">
        <v>7614</v>
      </c>
      <c r="KXG33" s="2375" t="s">
        <v>7614</v>
      </c>
      <c r="KXH33" s="2375" t="s">
        <v>7614</v>
      </c>
      <c r="KXI33" s="2375" t="s">
        <v>7614</v>
      </c>
      <c r="KXJ33" s="2375" t="s">
        <v>7614</v>
      </c>
      <c r="KXK33" s="2375" t="s">
        <v>7614</v>
      </c>
      <c r="KXL33" s="2375" t="s">
        <v>7614</v>
      </c>
      <c r="KXM33" s="2375" t="s">
        <v>7614</v>
      </c>
      <c r="KXN33" s="2375" t="s">
        <v>7614</v>
      </c>
      <c r="KXO33" s="2375" t="s">
        <v>7614</v>
      </c>
      <c r="KXP33" s="2375" t="s">
        <v>7614</v>
      </c>
      <c r="KXQ33" s="2375" t="s">
        <v>7614</v>
      </c>
      <c r="KXR33" s="2375" t="s">
        <v>7614</v>
      </c>
      <c r="KXS33" s="2375" t="s">
        <v>7614</v>
      </c>
      <c r="KXT33" s="2375" t="s">
        <v>7614</v>
      </c>
      <c r="KXU33" s="2375" t="s">
        <v>7614</v>
      </c>
      <c r="KXV33" s="2375" t="s">
        <v>7614</v>
      </c>
      <c r="KXW33" s="2375" t="s">
        <v>7614</v>
      </c>
      <c r="KXX33" s="2375" t="s">
        <v>7614</v>
      </c>
      <c r="KXY33" s="2375" t="s">
        <v>7614</v>
      </c>
      <c r="KXZ33" s="2375" t="s">
        <v>7614</v>
      </c>
      <c r="KYA33" s="2375" t="s">
        <v>7614</v>
      </c>
      <c r="KYB33" s="2375" t="s">
        <v>7614</v>
      </c>
      <c r="KYC33" s="2375" t="s">
        <v>7614</v>
      </c>
      <c r="KYD33" s="2375" t="s">
        <v>7614</v>
      </c>
      <c r="KYE33" s="2375" t="s">
        <v>7614</v>
      </c>
      <c r="KYF33" s="2375" t="s">
        <v>7614</v>
      </c>
      <c r="KYG33" s="2375" t="s">
        <v>7614</v>
      </c>
      <c r="KYH33" s="2375" t="s">
        <v>7614</v>
      </c>
      <c r="KYI33" s="2375" t="s">
        <v>7614</v>
      </c>
      <c r="KYJ33" s="2375" t="s">
        <v>7614</v>
      </c>
      <c r="KYK33" s="2375" t="s">
        <v>7614</v>
      </c>
      <c r="KYL33" s="2375" t="s">
        <v>7614</v>
      </c>
      <c r="KYM33" s="2375" t="s">
        <v>7614</v>
      </c>
      <c r="KYN33" s="2375" t="s">
        <v>7614</v>
      </c>
      <c r="KYO33" s="2375" t="s">
        <v>7614</v>
      </c>
      <c r="KYP33" s="2375" t="s">
        <v>7614</v>
      </c>
      <c r="KYQ33" s="2375" t="s">
        <v>7614</v>
      </c>
      <c r="KYR33" s="2375" t="s">
        <v>7614</v>
      </c>
      <c r="KYS33" s="2375" t="s">
        <v>7614</v>
      </c>
      <c r="KYT33" s="2375" t="s">
        <v>7614</v>
      </c>
      <c r="KYU33" s="2375" t="s">
        <v>7614</v>
      </c>
      <c r="KYV33" s="2375" t="s">
        <v>7614</v>
      </c>
      <c r="KYW33" s="2375" t="s">
        <v>7614</v>
      </c>
      <c r="KYX33" s="2375" t="s">
        <v>7614</v>
      </c>
      <c r="KYY33" s="2375" t="s">
        <v>7614</v>
      </c>
      <c r="KYZ33" s="2375" t="s">
        <v>7614</v>
      </c>
      <c r="KZA33" s="2375" t="s">
        <v>7614</v>
      </c>
      <c r="KZB33" s="2375" t="s">
        <v>7614</v>
      </c>
      <c r="KZC33" s="2375" t="s">
        <v>7614</v>
      </c>
      <c r="KZD33" s="2375" t="s">
        <v>7614</v>
      </c>
      <c r="KZE33" s="2375" t="s">
        <v>7614</v>
      </c>
      <c r="KZF33" s="2375" t="s">
        <v>7614</v>
      </c>
      <c r="KZG33" s="2375" t="s">
        <v>7614</v>
      </c>
      <c r="KZH33" s="2375" t="s">
        <v>7614</v>
      </c>
      <c r="KZI33" s="2375" t="s">
        <v>7614</v>
      </c>
      <c r="KZJ33" s="2375" t="s">
        <v>7614</v>
      </c>
      <c r="KZK33" s="2375" t="s">
        <v>7614</v>
      </c>
      <c r="KZL33" s="2375" t="s">
        <v>7614</v>
      </c>
      <c r="KZM33" s="2375" t="s">
        <v>7614</v>
      </c>
      <c r="KZN33" s="2375" t="s">
        <v>7614</v>
      </c>
      <c r="KZO33" s="2375" t="s">
        <v>7614</v>
      </c>
      <c r="KZP33" s="2375" t="s">
        <v>7614</v>
      </c>
      <c r="KZQ33" s="2375" t="s">
        <v>7614</v>
      </c>
      <c r="KZR33" s="2375" t="s">
        <v>7614</v>
      </c>
      <c r="KZS33" s="2375" t="s">
        <v>7614</v>
      </c>
      <c r="KZT33" s="2375" t="s">
        <v>7614</v>
      </c>
      <c r="KZU33" s="2375" t="s">
        <v>7614</v>
      </c>
      <c r="KZV33" s="2375" t="s">
        <v>7614</v>
      </c>
      <c r="KZW33" s="2375" t="s">
        <v>7614</v>
      </c>
      <c r="KZX33" s="2375" t="s">
        <v>7614</v>
      </c>
      <c r="KZY33" s="2375" t="s">
        <v>7614</v>
      </c>
      <c r="KZZ33" s="2375" t="s">
        <v>7614</v>
      </c>
      <c r="LAA33" s="2375" t="s">
        <v>7614</v>
      </c>
      <c r="LAB33" s="2375" t="s">
        <v>7614</v>
      </c>
      <c r="LAC33" s="2375" t="s">
        <v>7614</v>
      </c>
      <c r="LAD33" s="2375" t="s">
        <v>7614</v>
      </c>
      <c r="LAE33" s="2375" t="s">
        <v>7614</v>
      </c>
      <c r="LAF33" s="2375" t="s">
        <v>7614</v>
      </c>
      <c r="LAG33" s="2375" t="s">
        <v>7614</v>
      </c>
      <c r="LAH33" s="2375" t="s">
        <v>7614</v>
      </c>
      <c r="LAI33" s="2375" t="s">
        <v>7614</v>
      </c>
      <c r="LAJ33" s="2375" t="s">
        <v>7614</v>
      </c>
      <c r="LAK33" s="2375" t="s">
        <v>7614</v>
      </c>
      <c r="LAL33" s="2375" t="s">
        <v>7614</v>
      </c>
      <c r="LAM33" s="2375" t="s">
        <v>7614</v>
      </c>
      <c r="LAN33" s="2375" t="s">
        <v>7614</v>
      </c>
      <c r="LAO33" s="2375" t="s">
        <v>7614</v>
      </c>
      <c r="LAP33" s="2375" t="s">
        <v>7614</v>
      </c>
      <c r="LAQ33" s="2375" t="s">
        <v>7614</v>
      </c>
      <c r="LAR33" s="2375" t="s">
        <v>7614</v>
      </c>
      <c r="LAS33" s="2375" t="s">
        <v>7614</v>
      </c>
      <c r="LAT33" s="2375" t="s">
        <v>7614</v>
      </c>
      <c r="LAU33" s="2375" t="s">
        <v>7614</v>
      </c>
      <c r="LAV33" s="2375" t="s">
        <v>7614</v>
      </c>
      <c r="LAW33" s="2375" t="s">
        <v>7614</v>
      </c>
      <c r="LAX33" s="2375" t="s">
        <v>7614</v>
      </c>
      <c r="LAY33" s="2375" t="s">
        <v>7614</v>
      </c>
      <c r="LAZ33" s="2375" t="s">
        <v>7614</v>
      </c>
      <c r="LBA33" s="2375" t="s">
        <v>7614</v>
      </c>
      <c r="LBB33" s="2375" t="s">
        <v>7614</v>
      </c>
      <c r="LBC33" s="2375" t="s">
        <v>7614</v>
      </c>
      <c r="LBD33" s="2375" t="s">
        <v>7614</v>
      </c>
      <c r="LBE33" s="2375" t="s">
        <v>7614</v>
      </c>
      <c r="LBF33" s="2375" t="s">
        <v>7614</v>
      </c>
      <c r="LBG33" s="2375" t="s">
        <v>7614</v>
      </c>
      <c r="LBH33" s="2375" t="s">
        <v>7614</v>
      </c>
      <c r="LBI33" s="2375" t="s">
        <v>7614</v>
      </c>
      <c r="LBJ33" s="2375" t="s">
        <v>7614</v>
      </c>
      <c r="LBK33" s="2375" t="s">
        <v>7614</v>
      </c>
      <c r="LBL33" s="2375" t="s">
        <v>7614</v>
      </c>
      <c r="LBM33" s="2375" t="s">
        <v>7614</v>
      </c>
      <c r="LBN33" s="2375" t="s">
        <v>7614</v>
      </c>
      <c r="LBO33" s="2375" t="s">
        <v>7614</v>
      </c>
      <c r="LBP33" s="2375" t="s">
        <v>7614</v>
      </c>
      <c r="LBQ33" s="2375" t="s">
        <v>7614</v>
      </c>
      <c r="LBR33" s="2375" t="s">
        <v>7614</v>
      </c>
      <c r="LBS33" s="2375" t="s">
        <v>7614</v>
      </c>
      <c r="LBT33" s="2375" t="s">
        <v>7614</v>
      </c>
      <c r="LBU33" s="2375" t="s">
        <v>7614</v>
      </c>
      <c r="LBV33" s="2375" t="s">
        <v>7614</v>
      </c>
      <c r="LBW33" s="2375" t="s">
        <v>7614</v>
      </c>
      <c r="LBX33" s="2375" t="s">
        <v>7614</v>
      </c>
      <c r="LBY33" s="2375" t="s">
        <v>7614</v>
      </c>
      <c r="LBZ33" s="2375" t="s">
        <v>7614</v>
      </c>
      <c r="LCA33" s="2375" t="s">
        <v>7614</v>
      </c>
      <c r="LCB33" s="2375" t="s">
        <v>7614</v>
      </c>
      <c r="LCC33" s="2375" t="s">
        <v>7614</v>
      </c>
      <c r="LCD33" s="2375" t="s">
        <v>7614</v>
      </c>
      <c r="LCE33" s="2375" t="s">
        <v>7614</v>
      </c>
      <c r="LCF33" s="2375" t="s">
        <v>7614</v>
      </c>
      <c r="LCG33" s="2375" t="s">
        <v>7614</v>
      </c>
      <c r="LCH33" s="2375" t="s">
        <v>7614</v>
      </c>
      <c r="LCI33" s="2375" t="s">
        <v>7614</v>
      </c>
      <c r="LCJ33" s="2375" t="s">
        <v>7614</v>
      </c>
      <c r="LCK33" s="2375" t="s">
        <v>7614</v>
      </c>
      <c r="LCL33" s="2375" t="s">
        <v>7614</v>
      </c>
      <c r="LCM33" s="2375" t="s">
        <v>7614</v>
      </c>
      <c r="LCN33" s="2375" t="s">
        <v>7614</v>
      </c>
      <c r="LCO33" s="2375" t="s">
        <v>7614</v>
      </c>
      <c r="LCP33" s="2375" t="s">
        <v>7614</v>
      </c>
      <c r="LCQ33" s="2375" t="s">
        <v>7614</v>
      </c>
      <c r="LCR33" s="2375" t="s">
        <v>7614</v>
      </c>
      <c r="LCS33" s="2375" t="s">
        <v>7614</v>
      </c>
      <c r="LCT33" s="2375" t="s">
        <v>7614</v>
      </c>
      <c r="LCU33" s="2375" t="s">
        <v>7614</v>
      </c>
      <c r="LCV33" s="2375" t="s">
        <v>7614</v>
      </c>
      <c r="LCW33" s="2375" t="s">
        <v>7614</v>
      </c>
      <c r="LCX33" s="2375" t="s">
        <v>7614</v>
      </c>
      <c r="LCY33" s="2375" t="s">
        <v>7614</v>
      </c>
      <c r="LCZ33" s="2375" t="s">
        <v>7614</v>
      </c>
      <c r="LDA33" s="2375" t="s">
        <v>7614</v>
      </c>
      <c r="LDB33" s="2375" t="s">
        <v>7614</v>
      </c>
      <c r="LDC33" s="2375" t="s">
        <v>7614</v>
      </c>
      <c r="LDD33" s="2375" t="s">
        <v>7614</v>
      </c>
      <c r="LDE33" s="2375" t="s">
        <v>7614</v>
      </c>
      <c r="LDF33" s="2375" t="s">
        <v>7614</v>
      </c>
      <c r="LDG33" s="2375" t="s">
        <v>7614</v>
      </c>
      <c r="LDH33" s="2375" t="s">
        <v>7614</v>
      </c>
      <c r="LDI33" s="2375" t="s">
        <v>7614</v>
      </c>
      <c r="LDJ33" s="2375" t="s">
        <v>7614</v>
      </c>
      <c r="LDK33" s="2375" t="s">
        <v>7614</v>
      </c>
      <c r="LDL33" s="2375" t="s">
        <v>7614</v>
      </c>
      <c r="LDM33" s="2375" t="s">
        <v>7614</v>
      </c>
      <c r="LDN33" s="2375" t="s">
        <v>7614</v>
      </c>
      <c r="LDO33" s="2375" t="s">
        <v>7614</v>
      </c>
      <c r="LDP33" s="2375" t="s">
        <v>7614</v>
      </c>
      <c r="LDQ33" s="2375" t="s">
        <v>7614</v>
      </c>
      <c r="LDR33" s="2375" t="s">
        <v>7614</v>
      </c>
      <c r="LDS33" s="2375" t="s">
        <v>7614</v>
      </c>
      <c r="LDT33" s="2375" t="s">
        <v>7614</v>
      </c>
      <c r="LDU33" s="2375" t="s">
        <v>7614</v>
      </c>
      <c r="LDV33" s="2375" t="s">
        <v>7614</v>
      </c>
      <c r="LDW33" s="2375" t="s">
        <v>7614</v>
      </c>
      <c r="LDX33" s="2375" t="s">
        <v>7614</v>
      </c>
      <c r="LDY33" s="2375" t="s">
        <v>7614</v>
      </c>
      <c r="LDZ33" s="2375" t="s">
        <v>7614</v>
      </c>
      <c r="LEA33" s="2375" t="s">
        <v>7614</v>
      </c>
      <c r="LEB33" s="2375" t="s">
        <v>7614</v>
      </c>
      <c r="LEC33" s="2375" t="s">
        <v>7614</v>
      </c>
      <c r="LED33" s="2375" t="s">
        <v>7614</v>
      </c>
      <c r="LEE33" s="2375" t="s">
        <v>7614</v>
      </c>
      <c r="LEF33" s="2375" t="s">
        <v>7614</v>
      </c>
      <c r="LEG33" s="2375" t="s">
        <v>7614</v>
      </c>
      <c r="LEH33" s="2375" t="s">
        <v>7614</v>
      </c>
      <c r="LEI33" s="2375" t="s">
        <v>7614</v>
      </c>
      <c r="LEJ33" s="2375" t="s">
        <v>7614</v>
      </c>
      <c r="LEK33" s="2375" t="s">
        <v>7614</v>
      </c>
      <c r="LEL33" s="2375" t="s">
        <v>7614</v>
      </c>
      <c r="LEM33" s="2375" t="s">
        <v>7614</v>
      </c>
      <c r="LEN33" s="2375" t="s">
        <v>7614</v>
      </c>
      <c r="LEO33" s="2375" t="s">
        <v>7614</v>
      </c>
      <c r="LEP33" s="2375" t="s">
        <v>7614</v>
      </c>
      <c r="LEQ33" s="2375" t="s">
        <v>7614</v>
      </c>
      <c r="LER33" s="2375" t="s">
        <v>7614</v>
      </c>
      <c r="LES33" s="2375" t="s">
        <v>7614</v>
      </c>
      <c r="LET33" s="2375" t="s">
        <v>7614</v>
      </c>
      <c r="LEU33" s="2375" t="s">
        <v>7614</v>
      </c>
      <c r="LEV33" s="2375" t="s">
        <v>7614</v>
      </c>
      <c r="LEW33" s="2375" t="s">
        <v>7614</v>
      </c>
      <c r="LEX33" s="2375" t="s">
        <v>7614</v>
      </c>
      <c r="LEY33" s="2375" t="s">
        <v>7614</v>
      </c>
      <c r="LEZ33" s="2375" t="s">
        <v>7614</v>
      </c>
      <c r="LFA33" s="2375" t="s">
        <v>7614</v>
      </c>
      <c r="LFB33" s="2375" t="s">
        <v>7614</v>
      </c>
      <c r="LFC33" s="2375" t="s">
        <v>7614</v>
      </c>
      <c r="LFD33" s="2375" t="s">
        <v>7614</v>
      </c>
      <c r="LFE33" s="2375" t="s">
        <v>7614</v>
      </c>
      <c r="LFF33" s="2375" t="s">
        <v>7614</v>
      </c>
      <c r="LFG33" s="2375" t="s">
        <v>7614</v>
      </c>
      <c r="LFH33" s="2375" t="s">
        <v>7614</v>
      </c>
      <c r="LFI33" s="2375" t="s">
        <v>7614</v>
      </c>
      <c r="LFJ33" s="2375" t="s">
        <v>7614</v>
      </c>
      <c r="LFK33" s="2375" t="s">
        <v>7614</v>
      </c>
      <c r="LFL33" s="2375" t="s">
        <v>7614</v>
      </c>
      <c r="LFM33" s="2375" t="s">
        <v>7614</v>
      </c>
      <c r="LFN33" s="2375" t="s">
        <v>7614</v>
      </c>
      <c r="LFO33" s="2375" t="s">
        <v>7614</v>
      </c>
      <c r="LFP33" s="2375" t="s">
        <v>7614</v>
      </c>
      <c r="LFQ33" s="2375" t="s">
        <v>7614</v>
      </c>
      <c r="LFR33" s="2375" t="s">
        <v>7614</v>
      </c>
      <c r="LFS33" s="2375" t="s">
        <v>7614</v>
      </c>
      <c r="LFT33" s="2375" t="s">
        <v>7614</v>
      </c>
      <c r="LFU33" s="2375" t="s">
        <v>7614</v>
      </c>
      <c r="LFV33" s="2375" t="s">
        <v>7614</v>
      </c>
      <c r="LFW33" s="2375" t="s">
        <v>7614</v>
      </c>
      <c r="LFX33" s="2375" t="s">
        <v>7614</v>
      </c>
      <c r="LFY33" s="2375" t="s">
        <v>7614</v>
      </c>
      <c r="LFZ33" s="2375" t="s">
        <v>7614</v>
      </c>
      <c r="LGA33" s="2375" t="s">
        <v>7614</v>
      </c>
      <c r="LGB33" s="2375" t="s">
        <v>7614</v>
      </c>
      <c r="LGC33" s="2375" t="s">
        <v>7614</v>
      </c>
      <c r="LGD33" s="2375" t="s">
        <v>7614</v>
      </c>
      <c r="LGE33" s="2375" t="s">
        <v>7614</v>
      </c>
      <c r="LGF33" s="2375" t="s">
        <v>7614</v>
      </c>
      <c r="LGG33" s="2375" t="s">
        <v>7614</v>
      </c>
      <c r="LGH33" s="2375" t="s">
        <v>7614</v>
      </c>
      <c r="LGI33" s="2375" t="s">
        <v>7614</v>
      </c>
      <c r="LGJ33" s="2375" t="s">
        <v>7614</v>
      </c>
      <c r="LGK33" s="2375" t="s">
        <v>7614</v>
      </c>
      <c r="LGL33" s="2375" t="s">
        <v>7614</v>
      </c>
      <c r="LGM33" s="2375" t="s">
        <v>7614</v>
      </c>
      <c r="LGN33" s="2375" t="s">
        <v>7614</v>
      </c>
      <c r="LGO33" s="2375" t="s">
        <v>7614</v>
      </c>
      <c r="LGP33" s="2375" t="s">
        <v>7614</v>
      </c>
      <c r="LGQ33" s="2375" t="s">
        <v>7614</v>
      </c>
      <c r="LGR33" s="2375" t="s">
        <v>7614</v>
      </c>
      <c r="LGS33" s="2375" t="s">
        <v>7614</v>
      </c>
      <c r="LGT33" s="2375" t="s">
        <v>7614</v>
      </c>
      <c r="LGU33" s="2375" t="s">
        <v>7614</v>
      </c>
      <c r="LGV33" s="2375" t="s">
        <v>7614</v>
      </c>
      <c r="LGW33" s="2375" t="s">
        <v>7614</v>
      </c>
      <c r="LGX33" s="2375" t="s">
        <v>7614</v>
      </c>
      <c r="LGY33" s="2375" t="s">
        <v>7614</v>
      </c>
      <c r="LGZ33" s="2375" t="s">
        <v>7614</v>
      </c>
      <c r="LHA33" s="2375" t="s">
        <v>7614</v>
      </c>
      <c r="LHB33" s="2375" t="s">
        <v>7614</v>
      </c>
      <c r="LHC33" s="2375" t="s">
        <v>7614</v>
      </c>
      <c r="LHD33" s="2375" t="s">
        <v>7614</v>
      </c>
      <c r="LHE33" s="2375" t="s">
        <v>7614</v>
      </c>
      <c r="LHF33" s="2375" t="s">
        <v>7614</v>
      </c>
      <c r="LHG33" s="2375" t="s">
        <v>7614</v>
      </c>
      <c r="LHH33" s="2375" t="s">
        <v>7614</v>
      </c>
      <c r="LHI33" s="2375" t="s">
        <v>7614</v>
      </c>
      <c r="LHJ33" s="2375" t="s">
        <v>7614</v>
      </c>
      <c r="LHK33" s="2375" t="s">
        <v>7614</v>
      </c>
      <c r="LHL33" s="2375" t="s">
        <v>7614</v>
      </c>
      <c r="LHM33" s="2375" t="s">
        <v>7614</v>
      </c>
      <c r="LHN33" s="2375" t="s">
        <v>7614</v>
      </c>
      <c r="LHO33" s="2375" t="s">
        <v>7614</v>
      </c>
      <c r="LHP33" s="2375" t="s">
        <v>7614</v>
      </c>
      <c r="LHQ33" s="2375" t="s">
        <v>7614</v>
      </c>
      <c r="LHR33" s="2375" t="s">
        <v>7614</v>
      </c>
      <c r="LHS33" s="2375" t="s">
        <v>7614</v>
      </c>
      <c r="LHT33" s="2375" t="s">
        <v>7614</v>
      </c>
      <c r="LHU33" s="2375" t="s">
        <v>7614</v>
      </c>
      <c r="LHV33" s="2375" t="s">
        <v>7614</v>
      </c>
      <c r="LHW33" s="2375" t="s">
        <v>7614</v>
      </c>
      <c r="LHX33" s="2375" t="s">
        <v>7614</v>
      </c>
      <c r="LHY33" s="2375" t="s">
        <v>7614</v>
      </c>
      <c r="LHZ33" s="2375" t="s">
        <v>7614</v>
      </c>
      <c r="LIA33" s="2375" t="s">
        <v>7614</v>
      </c>
      <c r="LIB33" s="2375" t="s">
        <v>7614</v>
      </c>
      <c r="LIC33" s="2375" t="s">
        <v>7614</v>
      </c>
      <c r="LID33" s="2375" t="s">
        <v>7614</v>
      </c>
      <c r="LIE33" s="2375" t="s">
        <v>7614</v>
      </c>
      <c r="LIF33" s="2375" t="s">
        <v>7614</v>
      </c>
      <c r="LIG33" s="2375" t="s">
        <v>7614</v>
      </c>
      <c r="LIH33" s="2375" t="s">
        <v>7614</v>
      </c>
      <c r="LII33" s="2375" t="s">
        <v>7614</v>
      </c>
      <c r="LIJ33" s="2375" t="s">
        <v>7614</v>
      </c>
      <c r="LIK33" s="2375" t="s">
        <v>7614</v>
      </c>
      <c r="LIL33" s="2375" t="s">
        <v>7614</v>
      </c>
      <c r="LIM33" s="2375" t="s">
        <v>7614</v>
      </c>
      <c r="LIN33" s="2375" t="s">
        <v>7614</v>
      </c>
      <c r="LIO33" s="2375" t="s">
        <v>7614</v>
      </c>
      <c r="LIP33" s="2375" t="s">
        <v>7614</v>
      </c>
      <c r="LIQ33" s="2375" t="s">
        <v>7614</v>
      </c>
      <c r="LIR33" s="2375" t="s">
        <v>7614</v>
      </c>
      <c r="LIS33" s="2375" t="s">
        <v>7614</v>
      </c>
      <c r="LIT33" s="2375" t="s">
        <v>7614</v>
      </c>
      <c r="LIU33" s="2375" t="s">
        <v>7614</v>
      </c>
      <c r="LIV33" s="2375" t="s">
        <v>7614</v>
      </c>
      <c r="LIW33" s="2375" t="s">
        <v>7614</v>
      </c>
      <c r="LIX33" s="2375" t="s">
        <v>7614</v>
      </c>
      <c r="LIY33" s="2375" t="s">
        <v>7614</v>
      </c>
      <c r="LIZ33" s="2375" t="s">
        <v>7614</v>
      </c>
      <c r="LJA33" s="2375" t="s">
        <v>7614</v>
      </c>
      <c r="LJB33" s="2375" t="s">
        <v>7614</v>
      </c>
      <c r="LJC33" s="2375" t="s">
        <v>7614</v>
      </c>
      <c r="LJD33" s="2375" t="s">
        <v>7614</v>
      </c>
      <c r="LJE33" s="2375" t="s">
        <v>7614</v>
      </c>
      <c r="LJF33" s="2375" t="s">
        <v>7614</v>
      </c>
      <c r="LJG33" s="2375" t="s">
        <v>7614</v>
      </c>
      <c r="LJH33" s="2375" t="s">
        <v>7614</v>
      </c>
      <c r="LJI33" s="2375" t="s">
        <v>7614</v>
      </c>
      <c r="LJJ33" s="2375" t="s">
        <v>7614</v>
      </c>
      <c r="LJK33" s="2375" t="s">
        <v>7614</v>
      </c>
      <c r="LJL33" s="2375" t="s">
        <v>7614</v>
      </c>
      <c r="LJM33" s="2375" t="s">
        <v>7614</v>
      </c>
      <c r="LJN33" s="2375" t="s">
        <v>7614</v>
      </c>
      <c r="LJO33" s="2375" t="s">
        <v>7614</v>
      </c>
      <c r="LJP33" s="2375" t="s">
        <v>7614</v>
      </c>
      <c r="LJQ33" s="2375" t="s">
        <v>7614</v>
      </c>
      <c r="LJR33" s="2375" t="s">
        <v>7614</v>
      </c>
      <c r="LJS33" s="2375" t="s">
        <v>7614</v>
      </c>
      <c r="LJT33" s="2375" t="s">
        <v>7614</v>
      </c>
      <c r="LJU33" s="2375" t="s">
        <v>7614</v>
      </c>
      <c r="LJV33" s="2375" t="s">
        <v>7614</v>
      </c>
      <c r="LJW33" s="2375" t="s">
        <v>7614</v>
      </c>
      <c r="LJX33" s="2375" t="s">
        <v>7614</v>
      </c>
      <c r="LJY33" s="2375" t="s">
        <v>7614</v>
      </c>
      <c r="LJZ33" s="2375" t="s">
        <v>7614</v>
      </c>
      <c r="LKA33" s="2375" t="s">
        <v>7614</v>
      </c>
      <c r="LKB33" s="2375" t="s">
        <v>7614</v>
      </c>
      <c r="LKC33" s="2375" t="s">
        <v>7614</v>
      </c>
      <c r="LKD33" s="2375" t="s">
        <v>7614</v>
      </c>
      <c r="LKE33" s="2375" t="s">
        <v>7614</v>
      </c>
      <c r="LKF33" s="2375" t="s">
        <v>7614</v>
      </c>
      <c r="LKG33" s="2375" t="s">
        <v>7614</v>
      </c>
      <c r="LKH33" s="2375" t="s">
        <v>7614</v>
      </c>
      <c r="LKI33" s="2375" t="s">
        <v>7614</v>
      </c>
      <c r="LKJ33" s="2375" t="s">
        <v>7614</v>
      </c>
      <c r="LKK33" s="2375" t="s">
        <v>7614</v>
      </c>
      <c r="LKL33" s="2375" t="s">
        <v>7614</v>
      </c>
      <c r="LKM33" s="2375" t="s">
        <v>7614</v>
      </c>
      <c r="LKN33" s="2375" t="s">
        <v>7614</v>
      </c>
      <c r="LKO33" s="2375" t="s">
        <v>7614</v>
      </c>
      <c r="LKP33" s="2375" t="s">
        <v>7614</v>
      </c>
      <c r="LKQ33" s="2375" t="s">
        <v>7614</v>
      </c>
      <c r="LKR33" s="2375" t="s">
        <v>7614</v>
      </c>
      <c r="LKS33" s="2375" t="s">
        <v>7614</v>
      </c>
      <c r="LKT33" s="2375" t="s">
        <v>7614</v>
      </c>
      <c r="LKU33" s="2375" t="s">
        <v>7614</v>
      </c>
      <c r="LKV33" s="2375" t="s">
        <v>7614</v>
      </c>
      <c r="LKW33" s="2375" t="s">
        <v>7614</v>
      </c>
      <c r="LKX33" s="2375" t="s">
        <v>7614</v>
      </c>
      <c r="LKY33" s="2375" t="s">
        <v>7614</v>
      </c>
      <c r="LKZ33" s="2375" t="s">
        <v>7614</v>
      </c>
      <c r="LLA33" s="2375" t="s">
        <v>7614</v>
      </c>
      <c r="LLB33" s="2375" t="s">
        <v>7614</v>
      </c>
      <c r="LLC33" s="2375" t="s">
        <v>7614</v>
      </c>
      <c r="LLD33" s="2375" t="s">
        <v>7614</v>
      </c>
      <c r="LLE33" s="2375" t="s">
        <v>7614</v>
      </c>
      <c r="LLF33" s="2375" t="s">
        <v>7614</v>
      </c>
      <c r="LLG33" s="2375" t="s">
        <v>7614</v>
      </c>
      <c r="LLH33" s="2375" t="s">
        <v>7614</v>
      </c>
      <c r="LLI33" s="2375" t="s">
        <v>7614</v>
      </c>
      <c r="LLJ33" s="2375" t="s">
        <v>7614</v>
      </c>
      <c r="LLK33" s="2375" t="s">
        <v>7614</v>
      </c>
      <c r="LLL33" s="2375" t="s">
        <v>7614</v>
      </c>
      <c r="LLM33" s="2375" t="s">
        <v>7614</v>
      </c>
      <c r="LLN33" s="2375" t="s">
        <v>7614</v>
      </c>
      <c r="LLO33" s="2375" t="s">
        <v>7614</v>
      </c>
      <c r="LLP33" s="2375" t="s">
        <v>7614</v>
      </c>
      <c r="LLQ33" s="2375" t="s">
        <v>7614</v>
      </c>
      <c r="LLR33" s="2375" t="s">
        <v>7614</v>
      </c>
      <c r="LLS33" s="2375" t="s">
        <v>7614</v>
      </c>
      <c r="LLT33" s="2375" t="s">
        <v>7614</v>
      </c>
      <c r="LLU33" s="2375" t="s">
        <v>7614</v>
      </c>
      <c r="LLV33" s="2375" t="s">
        <v>7614</v>
      </c>
      <c r="LLW33" s="2375" t="s">
        <v>7614</v>
      </c>
      <c r="LLX33" s="2375" t="s">
        <v>7614</v>
      </c>
      <c r="LLY33" s="2375" t="s">
        <v>7614</v>
      </c>
      <c r="LLZ33" s="2375" t="s">
        <v>7614</v>
      </c>
      <c r="LMA33" s="2375" t="s">
        <v>7614</v>
      </c>
      <c r="LMB33" s="2375" t="s">
        <v>7614</v>
      </c>
      <c r="LMC33" s="2375" t="s">
        <v>7614</v>
      </c>
      <c r="LMD33" s="2375" t="s">
        <v>7614</v>
      </c>
      <c r="LME33" s="2375" t="s">
        <v>7614</v>
      </c>
      <c r="LMF33" s="2375" t="s">
        <v>7614</v>
      </c>
      <c r="LMG33" s="2375" t="s">
        <v>7614</v>
      </c>
      <c r="LMH33" s="2375" t="s">
        <v>7614</v>
      </c>
      <c r="LMI33" s="2375" t="s">
        <v>7614</v>
      </c>
      <c r="LMJ33" s="2375" t="s">
        <v>7614</v>
      </c>
      <c r="LMK33" s="2375" t="s">
        <v>7614</v>
      </c>
      <c r="LML33" s="2375" t="s">
        <v>7614</v>
      </c>
      <c r="LMM33" s="2375" t="s">
        <v>7614</v>
      </c>
      <c r="LMN33" s="2375" t="s">
        <v>7614</v>
      </c>
      <c r="LMO33" s="2375" t="s">
        <v>7614</v>
      </c>
      <c r="LMP33" s="2375" t="s">
        <v>7614</v>
      </c>
      <c r="LMQ33" s="2375" t="s">
        <v>7614</v>
      </c>
      <c r="LMR33" s="2375" t="s">
        <v>7614</v>
      </c>
      <c r="LMS33" s="2375" t="s">
        <v>7614</v>
      </c>
      <c r="LMT33" s="2375" t="s">
        <v>7614</v>
      </c>
      <c r="LMU33" s="2375" t="s">
        <v>7614</v>
      </c>
      <c r="LMV33" s="2375" t="s">
        <v>7614</v>
      </c>
      <c r="LMW33" s="2375" t="s">
        <v>7614</v>
      </c>
      <c r="LMX33" s="2375" t="s">
        <v>7614</v>
      </c>
      <c r="LMY33" s="2375" t="s">
        <v>7614</v>
      </c>
      <c r="LMZ33" s="2375" t="s">
        <v>7614</v>
      </c>
      <c r="LNA33" s="2375" t="s">
        <v>7614</v>
      </c>
      <c r="LNB33" s="2375" t="s">
        <v>7614</v>
      </c>
      <c r="LNC33" s="2375" t="s">
        <v>7614</v>
      </c>
      <c r="LND33" s="2375" t="s">
        <v>7614</v>
      </c>
      <c r="LNE33" s="2375" t="s">
        <v>7614</v>
      </c>
      <c r="LNF33" s="2375" t="s">
        <v>7614</v>
      </c>
      <c r="LNG33" s="2375" t="s">
        <v>7614</v>
      </c>
      <c r="LNH33" s="2375" t="s">
        <v>7614</v>
      </c>
      <c r="LNI33" s="2375" t="s">
        <v>7614</v>
      </c>
      <c r="LNJ33" s="2375" t="s">
        <v>7614</v>
      </c>
      <c r="LNK33" s="2375" t="s">
        <v>7614</v>
      </c>
      <c r="LNL33" s="2375" t="s">
        <v>7614</v>
      </c>
      <c r="LNM33" s="2375" t="s">
        <v>7614</v>
      </c>
      <c r="LNN33" s="2375" t="s">
        <v>7614</v>
      </c>
      <c r="LNO33" s="2375" t="s">
        <v>7614</v>
      </c>
      <c r="LNP33" s="2375" t="s">
        <v>7614</v>
      </c>
      <c r="LNQ33" s="2375" t="s">
        <v>7614</v>
      </c>
      <c r="LNR33" s="2375" t="s">
        <v>7614</v>
      </c>
      <c r="LNS33" s="2375" t="s">
        <v>7614</v>
      </c>
      <c r="LNT33" s="2375" t="s">
        <v>7614</v>
      </c>
      <c r="LNU33" s="2375" t="s">
        <v>7614</v>
      </c>
      <c r="LNV33" s="2375" t="s">
        <v>7614</v>
      </c>
      <c r="LNW33" s="2375" t="s">
        <v>7614</v>
      </c>
      <c r="LNX33" s="2375" t="s">
        <v>7614</v>
      </c>
      <c r="LNY33" s="2375" t="s">
        <v>7614</v>
      </c>
      <c r="LNZ33" s="2375" t="s">
        <v>7614</v>
      </c>
      <c r="LOA33" s="2375" t="s">
        <v>7614</v>
      </c>
      <c r="LOB33" s="2375" t="s">
        <v>7614</v>
      </c>
      <c r="LOC33" s="2375" t="s">
        <v>7614</v>
      </c>
      <c r="LOD33" s="2375" t="s">
        <v>7614</v>
      </c>
      <c r="LOE33" s="2375" t="s">
        <v>7614</v>
      </c>
      <c r="LOF33" s="2375" t="s">
        <v>7614</v>
      </c>
      <c r="LOG33" s="2375" t="s">
        <v>7614</v>
      </c>
      <c r="LOH33" s="2375" t="s">
        <v>7614</v>
      </c>
      <c r="LOI33" s="2375" t="s">
        <v>7614</v>
      </c>
      <c r="LOJ33" s="2375" t="s">
        <v>7614</v>
      </c>
      <c r="LOK33" s="2375" t="s">
        <v>7614</v>
      </c>
      <c r="LOL33" s="2375" t="s">
        <v>7614</v>
      </c>
      <c r="LOM33" s="2375" t="s">
        <v>7614</v>
      </c>
      <c r="LON33" s="2375" t="s">
        <v>7614</v>
      </c>
      <c r="LOO33" s="2375" t="s">
        <v>7614</v>
      </c>
      <c r="LOP33" s="2375" t="s">
        <v>7614</v>
      </c>
      <c r="LOQ33" s="2375" t="s">
        <v>7614</v>
      </c>
      <c r="LOR33" s="2375" t="s">
        <v>7614</v>
      </c>
      <c r="LOS33" s="2375" t="s">
        <v>7614</v>
      </c>
      <c r="LOT33" s="2375" t="s">
        <v>7614</v>
      </c>
      <c r="LOU33" s="2375" t="s">
        <v>7614</v>
      </c>
      <c r="LOV33" s="2375" t="s">
        <v>7614</v>
      </c>
      <c r="LOW33" s="2375" t="s">
        <v>7614</v>
      </c>
      <c r="LOX33" s="2375" t="s">
        <v>7614</v>
      </c>
      <c r="LOY33" s="2375" t="s">
        <v>7614</v>
      </c>
      <c r="LOZ33" s="2375" t="s">
        <v>7614</v>
      </c>
      <c r="LPA33" s="2375" t="s">
        <v>7614</v>
      </c>
      <c r="LPB33" s="2375" t="s">
        <v>7614</v>
      </c>
      <c r="LPC33" s="2375" t="s">
        <v>7614</v>
      </c>
      <c r="LPD33" s="2375" t="s">
        <v>7614</v>
      </c>
      <c r="LPE33" s="2375" t="s">
        <v>7614</v>
      </c>
      <c r="LPF33" s="2375" t="s">
        <v>7614</v>
      </c>
      <c r="LPG33" s="2375" t="s">
        <v>7614</v>
      </c>
      <c r="LPH33" s="2375" t="s">
        <v>7614</v>
      </c>
      <c r="LPI33" s="2375" t="s">
        <v>7614</v>
      </c>
      <c r="LPJ33" s="2375" t="s">
        <v>7614</v>
      </c>
      <c r="LPK33" s="2375" t="s">
        <v>7614</v>
      </c>
      <c r="LPL33" s="2375" t="s">
        <v>7614</v>
      </c>
      <c r="LPM33" s="2375" t="s">
        <v>7614</v>
      </c>
      <c r="LPN33" s="2375" t="s">
        <v>7614</v>
      </c>
      <c r="LPO33" s="2375" t="s">
        <v>7614</v>
      </c>
      <c r="LPP33" s="2375" t="s">
        <v>7614</v>
      </c>
      <c r="LPQ33" s="2375" t="s">
        <v>7614</v>
      </c>
      <c r="LPR33" s="2375" t="s">
        <v>7614</v>
      </c>
      <c r="LPS33" s="2375" t="s">
        <v>7614</v>
      </c>
      <c r="LPT33" s="2375" t="s">
        <v>7614</v>
      </c>
      <c r="LPU33" s="2375" t="s">
        <v>7614</v>
      </c>
      <c r="LPV33" s="2375" t="s">
        <v>7614</v>
      </c>
      <c r="LPW33" s="2375" t="s">
        <v>7614</v>
      </c>
      <c r="LPX33" s="2375" t="s">
        <v>7614</v>
      </c>
      <c r="LPY33" s="2375" t="s">
        <v>7614</v>
      </c>
      <c r="LPZ33" s="2375" t="s">
        <v>7614</v>
      </c>
      <c r="LQA33" s="2375" t="s">
        <v>7614</v>
      </c>
      <c r="LQB33" s="2375" t="s">
        <v>7614</v>
      </c>
      <c r="LQC33" s="2375" t="s">
        <v>7614</v>
      </c>
      <c r="LQD33" s="2375" t="s">
        <v>7614</v>
      </c>
      <c r="LQE33" s="2375" t="s">
        <v>7614</v>
      </c>
      <c r="LQF33" s="2375" t="s">
        <v>7614</v>
      </c>
      <c r="LQG33" s="2375" t="s">
        <v>7614</v>
      </c>
      <c r="LQH33" s="2375" t="s">
        <v>7614</v>
      </c>
      <c r="LQI33" s="2375" t="s">
        <v>7614</v>
      </c>
      <c r="LQJ33" s="2375" t="s">
        <v>7614</v>
      </c>
      <c r="LQK33" s="2375" t="s">
        <v>7614</v>
      </c>
      <c r="LQL33" s="2375" t="s">
        <v>7614</v>
      </c>
      <c r="LQM33" s="2375" t="s">
        <v>7614</v>
      </c>
      <c r="LQN33" s="2375" t="s">
        <v>7614</v>
      </c>
      <c r="LQO33" s="2375" t="s">
        <v>7614</v>
      </c>
      <c r="LQP33" s="2375" t="s">
        <v>7614</v>
      </c>
      <c r="LQQ33" s="2375" t="s">
        <v>7614</v>
      </c>
      <c r="LQR33" s="2375" t="s">
        <v>7614</v>
      </c>
      <c r="LQS33" s="2375" t="s">
        <v>7614</v>
      </c>
      <c r="LQT33" s="2375" t="s">
        <v>7614</v>
      </c>
      <c r="LQU33" s="2375" t="s">
        <v>7614</v>
      </c>
      <c r="LQV33" s="2375" t="s">
        <v>7614</v>
      </c>
      <c r="LQW33" s="2375" t="s">
        <v>7614</v>
      </c>
      <c r="LQX33" s="2375" t="s">
        <v>7614</v>
      </c>
      <c r="LQY33" s="2375" t="s">
        <v>7614</v>
      </c>
      <c r="LQZ33" s="2375" t="s">
        <v>7614</v>
      </c>
      <c r="LRA33" s="2375" t="s">
        <v>7614</v>
      </c>
      <c r="LRB33" s="2375" t="s">
        <v>7614</v>
      </c>
      <c r="LRC33" s="2375" t="s">
        <v>7614</v>
      </c>
      <c r="LRD33" s="2375" t="s">
        <v>7614</v>
      </c>
      <c r="LRE33" s="2375" t="s">
        <v>7614</v>
      </c>
      <c r="LRF33" s="2375" t="s">
        <v>7614</v>
      </c>
      <c r="LRG33" s="2375" t="s">
        <v>7614</v>
      </c>
      <c r="LRH33" s="2375" t="s">
        <v>7614</v>
      </c>
      <c r="LRI33" s="2375" t="s">
        <v>7614</v>
      </c>
      <c r="LRJ33" s="2375" t="s">
        <v>7614</v>
      </c>
      <c r="LRK33" s="2375" t="s">
        <v>7614</v>
      </c>
      <c r="LRL33" s="2375" t="s">
        <v>7614</v>
      </c>
      <c r="LRM33" s="2375" t="s">
        <v>7614</v>
      </c>
      <c r="LRN33" s="2375" t="s">
        <v>7614</v>
      </c>
      <c r="LRO33" s="2375" t="s">
        <v>7614</v>
      </c>
      <c r="LRP33" s="2375" t="s">
        <v>7614</v>
      </c>
      <c r="LRQ33" s="2375" t="s">
        <v>7614</v>
      </c>
      <c r="LRR33" s="2375" t="s">
        <v>7614</v>
      </c>
      <c r="LRS33" s="2375" t="s">
        <v>7614</v>
      </c>
      <c r="LRT33" s="2375" t="s">
        <v>7614</v>
      </c>
      <c r="LRU33" s="2375" t="s">
        <v>7614</v>
      </c>
      <c r="LRV33" s="2375" t="s">
        <v>7614</v>
      </c>
      <c r="LRW33" s="2375" t="s">
        <v>7614</v>
      </c>
      <c r="LRX33" s="2375" t="s">
        <v>7614</v>
      </c>
      <c r="LRY33" s="2375" t="s">
        <v>7614</v>
      </c>
      <c r="LRZ33" s="2375" t="s">
        <v>7614</v>
      </c>
      <c r="LSA33" s="2375" t="s">
        <v>7614</v>
      </c>
      <c r="LSB33" s="2375" t="s">
        <v>7614</v>
      </c>
      <c r="LSC33" s="2375" t="s">
        <v>7614</v>
      </c>
      <c r="LSD33" s="2375" t="s">
        <v>7614</v>
      </c>
      <c r="LSE33" s="2375" t="s">
        <v>7614</v>
      </c>
      <c r="LSF33" s="2375" t="s">
        <v>7614</v>
      </c>
      <c r="LSG33" s="2375" t="s">
        <v>7614</v>
      </c>
      <c r="LSH33" s="2375" t="s">
        <v>7614</v>
      </c>
      <c r="LSI33" s="2375" t="s">
        <v>7614</v>
      </c>
      <c r="LSJ33" s="2375" t="s">
        <v>7614</v>
      </c>
      <c r="LSK33" s="2375" t="s">
        <v>7614</v>
      </c>
      <c r="LSL33" s="2375" t="s">
        <v>7614</v>
      </c>
      <c r="LSM33" s="2375" t="s">
        <v>7614</v>
      </c>
      <c r="LSN33" s="2375" t="s">
        <v>7614</v>
      </c>
      <c r="LSO33" s="2375" t="s">
        <v>7614</v>
      </c>
      <c r="LSP33" s="2375" t="s">
        <v>7614</v>
      </c>
      <c r="LSQ33" s="2375" t="s">
        <v>7614</v>
      </c>
      <c r="LSR33" s="2375" t="s">
        <v>7614</v>
      </c>
      <c r="LSS33" s="2375" t="s">
        <v>7614</v>
      </c>
      <c r="LST33" s="2375" t="s">
        <v>7614</v>
      </c>
      <c r="LSU33" s="2375" t="s">
        <v>7614</v>
      </c>
      <c r="LSV33" s="2375" t="s">
        <v>7614</v>
      </c>
      <c r="LSW33" s="2375" t="s">
        <v>7614</v>
      </c>
      <c r="LSX33" s="2375" t="s">
        <v>7614</v>
      </c>
      <c r="LSY33" s="2375" t="s">
        <v>7614</v>
      </c>
      <c r="LSZ33" s="2375" t="s">
        <v>7614</v>
      </c>
      <c r="LTA33" s="2375" t="s">
        <v>7614</v>
      </c>
      <c r="LTB33" s="2375" t="s">
        <v>7614</v>
      </c>
      <c r="LTC33" s="2375" t="s">
        <v>7614</v>
      </c>
      <c r="LTD33" s="2375" t="s">
        <v>7614</v>
      </c>
      <c r="LTE33" s="2375" t="s">
        <v>7614</v>
      </c>
      <c r="LTF33" s="2375" t="s">
        <v>7614</v>
      </c>
      <c r="LTG33" s="2375" t="s">
        <v>7614</v>
      </c>
      <c r="LTH33" s="2375" t="s">
        <v>7614</v>
      </c>
      <c r="LTI33" s="2375" t="s">
        <v>7614</v>
      </c>
      <c r="LTJ33" s="2375" t="s">
        <v>7614</v>
      </c>
      <c r="LTK33" s="2375" t="s">
        <v>7614</v>
      </c>
      <c r="LTL33" s="2375" t="s">
        <v>7614</v>
      </c>
      <c r="LTM33" s="2375" t="s">
        <v>7614</v>
      </c>
      <c r="LTN33" s="2375" t="s">
        <v>7614</v>
      </c>
      <c r="LTO33" s="2375" t="s">
        <v>7614</v>
      </c>
      <c r="LTP33" s="2375" t="s">
        <v>7614</v>
      </c>
      <c r="LTQ33" s="2375" t="s">
        <v>7614</v>
      </c>
      <c r="LTR33" s="2375" t="s">
        <v>7614</v>
      </c>
      <c r="LTS33" s="2375" t="s">
        <v>7614</v>
      </c>
      <c r="LTT33" s="2375" t="s">
        <v>7614</v>
      </c>
      <c r="LTU33" s="2375" t="s">
        <v>7614</v>
      </c>
      <c r="LTV33" s="2375" t="s">
        <v>7614</v>
      </c>
      <c r="LTW33" s="2375" t="s">
        <v>7614</v>
      </c>
      <c r="LTX33" s="2375" t="s">
        <v>7614</v>
      </c>
      <c r="LTY33" s="2375" t="s">
        <v>7614</v>
      </c>
      <c r="LTZ33" s="2375" t="s">
        <v>7614</v>
      </c>
      <c r="LUA33" s="2375" t="s">
        <v>7614</v>
      </c>
      <c r="LUB33" s="2375" t="s">
        <v>7614</v>
      </c>
      <c r="LUC33" s="2375" t="s">
        <v>7614</v>
      </c>
      <c r="LUD33" s="2375" t="s">
        <v>7614</v>
      </c>
      <c r="LUE33" s="2375" t="s">
        <v>7614</v>
      </c>
      <c r="LUF33" s="2375" t="s">
        <v>7614</v>
      </c>
      <c r="LUG33" s="2375" t="s">
        <v>7614</v>
      </c>
      <c r="LUH33" s="2375" t="s">
        <v>7614</v>
      </c>
      <c r="LUI33" s="2375" t="s">
        <v>7614</v>
      </c>
      <c r="LUJ33" s="2375" t="s">
        <v>7614</v>
      </c>
      <c r="LUK33" s="2375" t="s">
        <v>7614</v>
      </c>
      <c r="LUL33" s="2375" t="s">
        <v>7614</v>
      </c>
      <c r="LUM33" s="2375" t="s">
        <v>7614</v>
      </c>
      <c r="LUN33" s="2375" t="s">
        <v>7614</v>
      </c>
      <c r="LUO33" s="2375" t="s">
        <v>7614</v>
      </c>
      <c r="LUP33" s="2375" t="s">
        <v>7614</v>
      </c>
      <c r="LUQ33" s="2375" t="s">
        <v>7614</v>
      </c>
      <c r="LUR33" s="2375" t="s">
        <v>7614</v>
      </c>
      <c r="LUS33" s="2375" t="s">
        <v>7614</v>
      </c>
      <c r="LUT33" s="2375" t="s">
        <v>7614</v>
      </c>
      <c r="LUU33" s="2375" t="s">
        <v>7614</v>
      </c>
      <c r="LUV33" s="2375" t="s">
        <v>7614</v>
      </c>
      <c r="LUW33" s="2375" t="s">
        <v>7614</v>
      </c>
      <c r="LUX33" s="2375" t="s">
        <v>7614</v>
      </c>
      <c r="LUY33" s="2375" t="s">
        <v>7614</v>
      </c>
      <c r="LUZ33" s="2375" t="s">
        <v>7614</v>
      </c>
      <c r="LVA33" s="2375" t="s">
        <v>7614</v>
      </c>
      <c r="LVB33" s="2375" t="s">
        <v>7614</v>
      </c>
      <c r="LVC33" s="2375" t="s">
        <v>7614</v>
      </c>
      <c r="LVD33" s="2375" t="s">
        <v>7614</v>
      </c>
      <c r="LVE33" s="2375" t="s">
        <v>7614</v>
      </c>
      <c r="LVF33" s="2375" t="s">
        <v>7614</v>
      </c>
      <c r="LVG33" s="2375" t="s">
        <v>7614</v>
      </c>
      <c r="LVH33" s="2375" t="s">
        <v>7614</v>
      </c>
      <c r="LVI33" s="2375" t="s">
        <v>7614</v>
      </c>
      <c r="LVJ33" s="2375" t="s">
        <v>7614</v>
      </c>
      <c r="LVK33" s="2375" t="s">
        <v>7614</v>
      </c>
      <c r="LVL33" s="2375" t="s">
        <v>7614</v>
      </c>
      <c r="LVM33" s="2375" t="s">
        <v>7614</v>
      </c>
      <c r="LVN33" s="2375" t="s">
        <v>7614</v>
      </c>
      <c r="LVO33" s="2375" t="s">
        <v>7614</v>
      </c>
      <c r="LVP33" s="2375" t="s">
        <v>7614</v>
      </c>
      <c r="LVQ33" s="2375" t="s">
        <v>7614</v>
      </c>
      <c r="LVR33" s="2375" t="s">
        <v>7614</v>
      </c>
      <c r="LVS33" s="2375" t="s">
        <v>7614</v>
      </c>
      <c r="LVT33" s="2375" t="s">
        <v>7614</v>
      </c>
      <c r="LVU33" s="2375" t="s">
        <v>7614</v>
      </c>
      <c r="LVV33" s="2375" t="s">
        <v>7614</v>
      </c>
      <c r="LVW33" s="2375" t="s">
        <v>7614</v>
      </c>
      <c r="LVX33" s="2375" t="s">
        <v>7614</v>
      </c>
      <c r="LVY33" s="2375" t="s">
        <v>7614</v>
      </c>
      <c r="LVZ33" s="2375" t="s">
        <v>7614</v>
      </c>
      <c r="LWA33" s="2375" t="s">
        <v>7614</v>
      </c>
      <c r="LWB33" s="2375" t="s">
        <v>7614</v>
      </c>
      <c r="LWC33" s="2375" t="s">
        <v>7614</v>
      </c>
      <c r="LWD33" s="2375" t="s">
        <v>7614</v>
      </c>
      <c r="LWE33" s="2375" t="s">
        <v>7614</v>
      </c>
      <c r="LWF33" s="2375" t="s">
        <v>7614</v>
      </c>
      <c r="LWG33" s="2375" t="s">
        <v>7614</v>
      </c>
      <c r="LWH33" s="2375" t="s">
        <v>7614</v>
      </c>
      <c r="LWI33" s="2375" t="s">
        <v>7614</v>
      </c>
      <c r="LWJ33" s="2375" t="s">
        <v>7614</v>
      </c>
      <c r="LWK33" s="2375" t="s">
        <v>7614</v>
      </c>
      <c r="LWL33" s="2375" t="s">
        <v>7614</v>
      </c>
      <c r="LWM33" s="2375" t="s">
        <v>7614</v>
      </c>
      <c r="LWN33" s="2375" t="s">
        <v>7614</v>
      </c>
      <c r="LWO33" s="2375" t="s">
        <v>7614</v>
      </c>
      <c r="LWP33" s="2375" t="s">
        <v>7614</v>
      </c>
      <c r="LWQ33" s="2375" t="s">
        <v>7614</v>
      </c>
      <c r="LWR33" s="2375" t="s">
        <v>7614</v>
      </c>
      <c r="LWS33" s="2375" t="s">
        <v>7614</v>
      </c>
      <c r="LWT33" s="2375" t="s">
        <v>7614</v>
      </c>
      <c r="LWU33" s="2375" t="s">
        <v>7614</v>
      </c>
      <c r="LWV33" s="2375" t="s">
        <v>7614</v>
      </c>
      <c r="LWW33" s="2375" t="s">
        <v>7614</v>
      </c>
      <c r="LWX33" s="2375" t="s">
        <v>7614</v>
      </c>
      <c r="LWY33" s="2375" t="s">
        <v>7614</v>
      </c>
      <c r="LWZ33" s="2375" t="s">
        <v>7614</v>
      </c>
      <c r="LXA33" s="2375" t="s">
        <v>7614</v>
      </c>
      <c r="LXB33" s="2375" t="s">
        <v>7614</v>
      </c>
      <c r="LXC33" s="2375" t="s">
        <v>7614</v>
      </c>
      <c r="LXD33" s="2375" t="s">
        <v>7614</v>
      </c>
      <c r="LXE33" s="2375" t="s">
        <v>7614</v>
      </c>
      <c r="LXF33" s="2375" t="s">
        <v>7614</v>
      </c>
      <c r="LXG33" s="2375" t="s">
        <v>7614</v>
      </c>
      <c r="LXH33" s="2375" t="s">
        <v>7614</v>
      </c>
      <c r="LXI33" s="2375" t="s">
        <v>7614</v>
      </c>
      <c r="LXJ33" s="2375" t="s">
        <v>7614</v>
      </c>
      <c r="LXK33" s="2375" t="s">
        <v>7614</v>
      </c>
      <c r="LXL33" s="2375" t="s">
        <v>7614</v>
      </c>
      <c r="LXM33" s="2375" t="s">
        <v>7614</v>
      </c>
      <c r="LXN33" s="2375" t="s">
        <v>7614</v>
      </c>
      <c r="LXO33" s="2375" t="s">
        <v>7614</v>
      </c>
      <c r="LXP33" s="2375" t="s">
        <v>7614</v>
      </c>
      <c r="LXQ33" s="2375" t="s">
        <v>7614</v>
      </c>
      <c r="LXR33" s="2375" t="s">
        <v>7614</v>
      </c>
      <c r="LXS33" s="2375" t="s">
        <v>7614</v>
      </c>
      <c r="LXT33" s="2375" t="s">
        <v>7614</v>
      </c>
      <c r="LXU33" s="2375" t="s">
        <v>7614</v>
      </c>
      <c r="LXV33" s="2375" t="s">
        <v>7614</v>
      </c>
      <c r="LXW33" s="2375" t="s">
        <v>7614</v>
      </c>
      <c r="LXX33" s="2375" t="s">
        <v>7614</v>
      </c>
      <c r="LXY33" s="2375" t="s">
        <v>7614</v>
      </c>
      <c r="LXZ33" s="2375" t="s">
        <v>7614</v>
      </c>
      <c r="LYA33" s="2375" t="s">
        <v>7614</v>
      </c>
      <c r="LYB33" s="2375" t="s">
        <v>7614</v>
      </c>
      <c r="LYC33" s="2375" t="s">
        <v>7614</v>
      </c>
      <c r="LYD33" s="2375" t="s">
        <v>7614</v>
      </c>
      <c r="LYE33" s="2375" t="s">
        <v>7614</v>
      </c>
      <c r="LYF33" s="2375" t="s">
        <v>7614</v>
      </c>
      <c r="LYG33" s="2375" t="s">
        <v>7614</v>
      </c>
      <c r="LYH33" s="2375" t="s">
        <v>7614</v>
      </c>
      <c r="LYI33" s="2375" t="s">
        <v>7614</v>
      </c>
      <c r="LYJ33" s="2375" t="s">
        <v>7614</v>
      </c>
      <c r="LYK33" s="2375" t="s">
        <v>7614</v>
      </c>
      <c r="LYL33" s="2375" t="s">
        <v>7614</v>
      </c>
      <c r="LYM33" s="2375" t="s">
        <v>7614</v>
      </c>
      <c r="LYN33" s="2375" t="s">
        <v>7614</v>
      </c>
      <c r="LYO33" s="2375" t="s">
        <v>7614</v>
      </c>
      <c r="LYP33" s="2375" t="s">
        <v>7614</v>
      </c>
      <c r="LYQ33" s="2375" t="s">
        <v>7614</v>
      </c>
      <c r="LYR33" s="2375" t="s">
        <v>7614</v>
      </c>
      <c r="LYS33" s="2375" t="s">
        <v>7614</v>
      </c>
      <c r="LYT33" s="2375" t="s">
        <v>7614</v>
      </c>
      <c r="LYU33" s="2375" t="s">
        <v>7614</v>
      </c>
      <c r="LYV33" s="2375" t="s">
        <v>7614</v>
      </c>
      <c r="LYW33" s="2375" t="s">
        <v>7614</v>
      </c>
      <c r="LYX33" s="2375" t="s">
        <v>7614</v>
      </c>
      <c r="LYY33" s="2375" t="s">
        <v>7614</v>
      </c>
      <c r="LYZ33" s="2375" t="s">
        <v>7614</v>
      </c>
      <c r="LZA33" s="2375" t="s">
        <v>7614</v>
      </c>
      <c r="LZB33" s="2375" t="s">
        <v>7614</v>
      </c>
      <c r="LZC33" s="2375" t="s">
        <v>7614</v>
      </c>
      <c r="LZD33" s="2375" t="s">
        <v>7614</v>
      </c>
      <c r="LZE33" s="2375" t="s">
        <v>7614</v>
      </c>
      <c r="LZF33" s="2375" t="s">
        <v>7614</v>
      </c>
      <c r="LZG33" s="2375" t="s">
        <v>7614</v>
      </c>
      <c r="LZH33" s="2375" t="s">
        <v>7614</v>
      </c>
      <c r="LZI33" s="2375" t="s">
        <v>7614</v>
      </c>
      <c r="LZJ33" s="2375" t="s">
        <v>7614</v>
      </c>
      <c r="LZK33" s="2375" t="s">
        <v>7614</v>
      </c>
      <c r="LZL33" s="2375" t="s">
        <v>7614</v>
      </c>
      <c r="LZM33" s="2375" t="s">
        <v>7614</v>
      </c>
      <c r="LZN33" s="2375" t="s">
        <v>7614</v>
      </c>
      <c r="LZO33" s="2375" t="s">
        <v>7614</v>
      </c>
      <c r="LZP33" s="2375" t="s">
        <v>7614</v>
      </c>
      <c r="LZQ33" s="2375" t="s">
        <v>7614</v>
      </c>
      <c r="LZR33" s="2375" t="s">
        <v>7614</v>
      </c>
      <c r="LZS33" s="2375" t="s">
        <v>7614</v>
      </c>
      <c r="LZT33" s="2375" t="s">
        <v>7614</v>
      </c>
      <c r="LZU33" s="2375" t="s">
        <v>7614</v>
      </c>
      <c r="LZV33" s="2375" t="s">
        <v>7614</v>
      </c>
      <c r="LZW33" s="2375" t="s">
        <v>7614</v>
      </c>
      <c r="LZX33" s="2375" t="s">
        <v>7614</v>
      </c>
      <c r="LZY33" s="2375" t="s">
        <v>7614</v>
      </c>
      <c r="LZZ33" s="2375" t="s">
        <v>7614</v>
      </c>
      <c r="MAA33" s="2375" t="s">
        <v>7614</v>
      </c>
      <c r="MAB33" s="2375" t="s">
        <v>7614</v>
      </c>
      <c r="MAC33" s="2375" t="s">
        <v>7614</v>
      </c>
      <c r="MAD33" s="2375" t="s">
        <v>7614</v>
      </c>
      <c r="MAE33" s="2375" t="s">
        <v>7614</v>
      </c>
      <c r="MAF33" s="2375" t="s">
        <v>7614</v>
      </c>
      <c r="MAG33" s="2375" t="s">
        <v>7614</v>
      </c>
      <c r="MAH33" s="2375" t="s">
        <v>7614</v>
      </c>
      <c r="MAI33" s="2375" t="s">
        <v>7614</v>
      </c>
      <c r="MAJ33" s="2375" t="s">
        <v>7614</v>
      </c>
      <c r="MAK33" s="2375" t="s">
        <v>7614</v>
      </c>
      <c r="MAL33" s="2375" t="s">
        <v>7614</v>
      </c>
      <c r="MAM33" s="2375" t="s">
        <v>7614</v>
      </c>
      <c r="MAN33" s="2375" t="s">
        <v>7614</v>
      </c>
      <c r="MAO33" s="2375" t="s">
        <v>7614</v>
      </c>
      <c r="MAP33" s="2375" t="s">
        <v>7614</v>
      </c>
      <c r="MAQ33" s="2375" t="s">
        <v>7614</v>
      </c>
      <c r="MAR33" s="2375" t="s">
        <v>7614</v>
      </c>
      <c r="MAS33" s="2375" t="s">
        <v>7614</v>
      </c>
      <c r="MAT33" s="2375" t="s">
        <v>7614</v>
      </c>
      <c r="MAU33" s="2375" t="s">
        <v>7614</v>
      </c>
      <c r="MAV33" s="2375" t="s">
        <v>7614</v>
      </c>
      <c r="MAW33" s="2375" t="s">
        <v>7614</v>
      </c>
      <c r="MAX33" s="2375" t="s">
        <v>7614</v>
      </c>
      <c r="MAY33" s="2375" t="s">
        <v>7614</v>
      </c>
      <c r="MAZ33" s="2375" t="s">
        <v>7614</v>
      </c>
      <c r="MBA33" s="2375" t="s">
        <v>7614</v>
      </c>
      <c r="MBB33" s="2375" t="s">
        <v>7614</v>
      </c>
      <c r="MBC33" s="2375" t="s">
        <v>7614</v>
      </c>
      <c r="MBD33" s="2375" t="s">
        <v>7614</v>
      </c>
      <c r="MBE33" s="2375" t="s">
        <v>7614</v>
      </c>
      <c r="MBF33" s="2375" t="s">
        <v>7614</v>
      </c>
      <c r="MBG33" s="2375" t="s">
        <v>7614</v>
      </c>
      <c r="MBH33" s="2375" t="s">
        <v>7614</v>
      </c>
      <c r="MBI33" s="2375" t="s">
        <v>7614</v>
      </c>
      <c r="MBJ33" s="2375" t="s">
        <v>7614</v>
      </c>
      <c r="MBK33" s="2375" t="s">
        <v>7614</v>
      </c>
      <c r="MBL33" s="2375" t="s">
        <v>7614</v>
      </c>
      <c r="MBM33" s="2375" t="s">
        <v>7614</v>
      </c>
      <c r="MBN33" s="2375" t="s">
        <v>7614</v>
      </c>
      <c r="MBO33" s="2375" t="s">
        <v>7614</v>
      </c>
      <c r="MBP33" s="2375" t="s">
        <v>7614</v>
      </c>
      <c r="MBQ33" s="2375" t="s">
        <v>7614</v>
      </c>
      <c r="MBR33" s="2375" t="s">
        <v>7614</v>
      </c>
      <c r="MBS33" s="2375" t="s">
        <v>7614</v>
      </c>
      <c r="MBT33" s="2375" t="s">
        <v>7614</v>
      </c>
      <c r="MBU33" s="2375" t="s">
        <v>7614</v>
      </c>
      <c r="MBV33" s="2375" t="s">
        <v>7614</v>
      </c>
      <c r="MBW33" s="2375" t="s">
        <v>7614</v>
      </c>
      <c r="MBX33" s="2375" t="s">
        <v>7614</v>
      </c>
      <c r="MBY33" s="2375" t="s">
        <v>7614</v>
      </c>
      <c r="MBZ33" s="2375" t="s">
        <v>7614</v>
      </c>
      <c r="MCA33" s="2375" t="s">
        <v>7614</v>
      </c>
      <c r="MCB33" s="2375" t="s">
        <v>7614</v>
      </c>
      <c r="MCC33" s="2375" t="s">
        <v>7614</v>
      </c>
      <c r="MCD33" s="2375" t="s">
        <v>7614</v>
      </c>
      <c r="MCE33" s="2375" t="s">
        <v>7614</v>
      </c>
      <c r="MCF33" s="2375" t="s">
        <v>7614</v>
      </c>
      <c r="MCG33" s="2375" t="s">
        <v>7614</v>
      </c>
      <c r="MCH33" s="2375" t="s">
        <v>7614</v>
      </c>
      <c r="MCI33" s="2375" t="s">
        <v>7614</v>
      </c>
      <c r="MCJ33" s="2375" t="s">
        <v>7614</v>
      </c>
      <c r="MCK33" s="2375" t="s">
        <v>7614</v>
      </c>
      <c r="MCL33" s="2375" t="s">
        <v>7614</v>
      </c>
      <c r="MCM33" s="2375" t="s">
        <v>7614</v>
      </c>
      <c r="MCN33" s="2375" t="s">
        <v>7614</v>
      </c>
      <c r="MCO33" s="2375" t="s">
        <v>7614</v>
      </c>
      <c r="MCP33" s="2375" t="s">
        <v>7614</v>
      </c>
      <c r="MCQ33" s="2375" t="s">
        <v>7614</v>
      </c>
      <c r="MCR33" s="2375" t="s">
        <v>7614</v>
      </c>
      <c r="MCS33" s="2375" t="s">
        <v>7614</v>
      </c>
      <c r="MCT33" s="2375" t="s">
        <v>7614</v>
      </c>
      <c r="MCU33" s="2375" t="s">
        <v>7614</v>
      </c>
      <c r="MCV33" s="2375" t="s">
        <v>7614</v>
      </c>
      <c r="MCW33" s="2375" t="s">
        <v>7614</v>
      </c>
      <c r="MCX33" s="2375" t="s">
        <v>7614</v>
      </c>
      <c r="MCY33" s="2375" t="s">
        <v>7614</v>
      </c>
      <c r="MCZ33" s="2375" t="s">
        <v>7614</v>
      </c>
      <c r="MDA33" s="2375" t="s">
        <v>7614</v>
      </c>
      <c r="MDB33" s="2375" t="s">
        <v>7614</v>
      </c>
      <c r="MDC33" s="2375" t="s">
        <v>7614</v>
      </c>
      <c r="MDD33" s="2375" t="s">
        <v>7614</v>
      </c>
      <c r="MDE33" s="2375" t="s">
        <v>7614</v>
      </c>
      <c r="MDF33" s="2375" t="s">
        <v>7614</v>
      </c>
      <c r="MDG33" s="2375" t="s">
        <v>7614</v>
      </c>
      <c r="MDH33" s="2375" t="s">
        <v>7614</v>
      </c>
      <c r="MDI33" s="2375" t="s">
        <v>7614</v>
      </c>
      <c r="MDJ33" s="2375" t="s">
        <v>7614</v>
      </c>
      <c r="MDK33" s="2375" t="s">
        <v>7614</v>
      </c>
      <c r="MDL33" s="2375" t="s">
        <v>7614</v>
      </c>
      <c r="MDM33" s="2375" t="s">
        <v>7614</v>
      </c>
      <c r="MDN33" s="2375" t="s">
        <v>7614</v>
      </c>
      <c r="MDO33" s="2375" t="s">
        <v>7614</v>
      </c>
      <c r="MDP33" s="2375" t="s">
        <v>7614</v>
      </c>
      <c r="MDQ33" s="2375" t="s">
        <v>7614</v>
      </c>
      <c r="MDR33" s="2375" t="s">
        <v>7614</v>
      </c>
      <c r="MDS33" s="2375" t="s">
        <v>7614</v>
      </c>
      <c r="MDT33" s="2375" t="s">
        <v>7614</v>
      </c>
      <c r="MDU33" s="2375" t="s">
        <v>7614</v>
      </c>
      <c r="MDV33" s="2375" t="s">
        <v>7614</v>
      </c>
      <c r="MDW33" s="2375" t="s">
        <v>7614</v>
      </c>
      <c r="MDX33" s="2375" t="s">
        <v>7614</v>
      </c>
      <c r="MDY33" s="2375" t="s">
        <v>7614</v>
      </c>
      <c r="MDZ33" s="2375" t="s">
        <v>7614</v>
      </c>
      <c r="MEA33" s="2375" t="s">
        <v>7614</v>
      </c>
      <c r="MEB33" s="2375" t="s">
        <v>7614</v>
      </c>
      <c r="MEC33" s="2375" t="s">
        <v>7614</v>
      </c>
      <c r="MED33" s="2375" t="s">
        <v>7614</v>
      </c>
      <c r="MEE33" s="2375" t="s">
        <v>7614</v>
      </c>
      <c r="MEF33" s="2375" t="s">
        <v>7614</v>
      </c>
      <c r="MEG33" s="2375" t="s">
        <v>7614</v>
      </c>
      <c r="MEH33" s="2375" t="s">
        <v>7614</v>
      </c>
      <c r="MEI33" s="2375" t="s">
        <v>7614</v>
      </c>
      <c r="MEJ33" s="2375" t="s">
        <v>7614</v>
      </c>
      <c r="MEK33" s="2375" t="s">
        <v>7614</v>
      </c>
      <c r="MEL33" s="2375" t="s">
        <v>7614</v>
      </c>
      <c r="MEM33" s="2375" t="s">
        <v>7614</v>
      </c>
      <c r="MEN33" s="2375" t="s">
        <v>7614</v>
      </c>
      <c r="MEO33" s="2375" t="s">
        <v>7614</v>
      </c>
      <c r="MEP33" s="2375" t="s">
        <v>7614</v>
      </c>
      <c r="MEQ33" s="2375" t="s">
        <v>7614</v>
      </c>
      <c r="MER33" s="2375" t="s">
        <v>7614</v>
      </c>
      <c r="MES33" s="2375" t="s">
        <v>7614</v>
      </c>
      <c r="MET33" s="2375" t="s">
        <v>7614</v>
      </c>
      <c r="MEU33" s="2375" t="s">
        <v>7614</v>
      </c>
      <c r="MEV33" s="2375" t="s">
        <v>7614</v>
      </c>
      <c r="MEW33" s="2375" t="s">
        <v>7614</v>
      </c>
      <c r="MEX33" s="2375" t="s">
        <v>7614</v>
      </c>
      <c r="MEY33" s="2375" t="s">
        <v>7614</v>
      </c>
      <c r="MEZ33" s="2375" t="s">
        <v>7614</v>
      </c>
      <c r="MFA33" s="2375" t="s">
        <v>7614</v>
      </c>
      <c r="MFB33" s="2375" t="s">
        <v>7614</v>
      </c>
      <c r="MFC33" s="2375" t="s">
        <v>7614</v>
      </c>
      <c r="MFD33" s="2375" t="s">
        <v>7614</v>
      </c>
      <c r="MFE33" s="2375" t="s">
        <v>7614</v>
      </c>
      <c r="MFF33" s="2375" t="s">
        <v>7614</v>
      </c>
      <c r="MFG33" s="2375" t="s">
        <v>7614</v>
      </c>
      <c r="MFH33" s="2375" t="s">
        <v>7614</v>
      </c>
      <c r="MFI33" s="2375" t="s">
        <v>7614</v>
      </c>
      <c r="MFJ33" s="2375" t="s">
        <v>7614</v>
      </c>
      <c r="MFK33" s="2375" t="s">
        <v>7614</v>
      </c>
      <c r="MFL33" s="2375" t="s">
        <v>7614</v>
      </c>
      <c r="MFM33" s="2375" t="s">
        <v>7614</v>
      </c>
      <c r="MFN33" s="2375" t="s">
        <v>7614</v>
      </c>
      <c r="MFO33" s="2375" t="s">
        <v>7614</v>
      </c>
      <c r="MFP33" s="2375" t="s">
        <v>7614</v>
      </c>
      <c r="MFQ33" s="2375" t="s">
        <v>7614</v>
      </c>
      <c r="MFR33" s="2375" t="s">
        <v>7614</v>
      </c>
      <c r="MFS33" s="2375" t="s">
        <v>7614</v>
      </c>
      <c r="MFT33" s="2375" t="s">
        <v>7614</v>
      </c>
      <c r="MFU33" s="2375" t="s">
        <v>7614</v>
      </c>
      <c r="MFV33" s="2375" t="s">
        <v>7614</v>
      </c>
      <c r="MFW33" s="2375" t="s">
        <v>7614</v>
      </c>
      <c r="MFX33" s="2375" t="s">
        <v>7614</v>
      </c>
      <c r="MFY33" s="2375" t="s">
        <v>7614</v>
      </c>
      <c r="MFZ33" s="2375" t="s">
        <v>7614</v>
      </c>
      <c r="MGA33" s="2375" t="s">
        <v>7614</v>
      </c>
      <c r="MGB33" s="2375" t="s">
        <v>7614</v>
      </c>
      <c r="MGC33" s="2375" t="s">
        <v>7614</v>
      </c>
      <c r="MGD33" s="2375" t="s">
        <v>7614</v>
      </c>
      <c r="MGE33" s="2375" t="s">
        <v>7614</v>
      </c>
      <c r="MGF33" s="2375" t="s">
        <v>7614</v>
      </c>
      <c r="MGG33" s="2375" t="s">
        <v>7614</v>
      </c>
      <c r="MGH33" s="2375" t="s">
        <v>7614</v>
      </c>
      <c r="MGI33" s="2375" t="s">
        <v>7614</v>
      </c>
      <c r="MGJ33" s="2375" t="s">
        <v>7614</v>
      </c>
      <c r="MGK33" s="2375" t="s">
        <v>7614</v>
      </c>
      <c r="MGL33" s="2375" t="s">
        <v>7614</v>
      </c>
      <c r="MGM33" s="2375" t="s">
        <v>7614</v>
      </c>
      <c r="MGN33" s="2375" t="s">
        <v>7614</v>
      </c>
      <c r="MGO33" s="2375" t="s">
        <v>7614</v>
      </c>
      <c r="MGP33" s="2375" t="s">
        <v>7614</v>
      </c>
      <c r="MGQ33" s="2375" t="s">
        <v>7614</v>
      </c>
      <c r="MGR33" s="2375" t="s">
        <v>7614</v>
      </c>
      <c r="MGS33" s="2375" t="s">
        <v>7614</v>
      </c>
      <c r="MGT33" s="2375" t="s">
        <v>7614</v>
      </c>
      <c r="MGU33" s="2375" t="s">
        <v>7614</v>
      </c>
      <c r="MGV33" s="2375" t="s">
        <v>7614</v>
      </c>
      <c r="MGW33" s="2375" t="s">
        <v>7614</v>
      </c>
      <c r="MGX33" s="2375" t="s">
        <v>7614</v>
      </c>
      <c r="MGY33" s="2375" t="s">
        <v>7614</v>
      </c>
      <c r="MGZ33" s="2375" t="s">
        <v>7614</v>
      </c>
      <c r="MHA33" s="2375" t="s">
        <v>7614</v>
      </c>
      <c r="MHB33" s="2375" t="s">
        <v>7614</v>
      </c>
      <c r="MHC33" s="2375" t="s">
        <v>7614</v>
      </c>
      <c r="MHD33" s="2375" t="s">
        <v>7614</v>
      </c>
      <c r="MHE33" s="2375" t="s">
        <v>7614</v>
      </c>
      <c r="MHF33" s="2375" t="s">
        <v>7614</v>
      </c>
      <c r="MHG33" s="2375" t="s">
        <v>7614</v>
      </c>
      <c r="MHH33" s="2375" t="s">
        <v>7614</v>
      </c>
      <c r="MHI33" s="2375" t="s">
        <v>7614</v>
      </c>
      <c r="MHJ33" s="2375" t="s">
        <v>7614</v>
      </c>
      <c r="MHK33" s="2375" t="s">
        <v>7614</v>
      </c>
      <c r="MHL33" s="2375" t="s">
        <v>7614</v>
      </c>
      <c r="MHM33" s="2375" t="s">
        <v>7614</v>
      </c>
      <c r="MHN33" s="2375" t="s">
        <v>7614</v>
      </c>
      <c r="MHO33" s="2375" t="s">
        <v>7614</v>
      </c>
      <c r="MHP33" s="2375" t="s">
        <v>7614</v>
      </c>
      <c r="MHQ33" s="2375" t="s">
        <v>7614</v>
      </c>
      <c r="MHR33" s="2375" t="s">
        <v>7614</v>
      </c>
      <c r="MHS33" s="2375" t="s">
        <v>7614</v>
      </c>
      <c r="MHT33" s="2375" t="s">
        <v>7614</v>
      </c>
      <c r="MHU33" s="2375" t="s">
        <v>7614</v>
      </c>
      <c r="MHV33" s="2375" t="s">
        <v>7614</v>
      </c>
      <c r="MHW33" s="2375" t="s">
        <v>7614</v>
      </c>
      <c r="MHX33" s="2375" t="s">
        <v>7614</v>
      </c>
      <c r="MHY33" s="2375" t="s">
        <v>7614</v>
      </c>
      <c r="MHZ33" s="2375" t="s">
        <v>7614</v>
      </c>
      <c r="MIA33" s="2375" t="s">
        <v>7614</v>
      </c>
      <c r="MIB33" s="2375" t="s">
        <v>7614</v>
      </c>
      <c r="MIC33" s="2375" t="s">
        <v>7614</v>
      </c>
      <c r="MID33" s="2375" t="s">
        <v>7614</v>
      </c>
      <c r="MIE33" s="2375" t="s">
        <v>7614</v>
      </c>
      <c r="MIF33" s="2375" t="s">
        <v>7614</v>
      </c>
      <c r="MIG33" s="2375" t="s">
        <v>7614</v>
      </c>
      <c r="MIH33" s="2375" t="s">
        <v>7614</v>
      </c>
      <c r="MII33" s="2375" t="s">
        <v>7614</v>
      </c>
      <c r="MIJ33" s="2375" t="s">
        <v>7614</v>
      </c>
      <c r="MIK33" s="2375" t="s">
        <v>7614</v>
      </c>
      <c r="MIL33" s="2375" t="s">
        <v>7614</v>
      </c>
      <c r="MIM33" s="2375" t="s">
        <v>7614</v>
      </c>
      <c r="MIN33" s="2375" t="s">
        <v>7614</v>
      </c>
      <c r="MIO33" s="2375" t="s">
        <v>7614</v>
      </c>
      <c r="MIP33" s="2375" t="s">
        <v>7614</v>
      </c>
      <c r="MIQ33" s="2375" t="s">
        <v>7614</v>
      </c>
      <c r="MIR33" s="2375" t="s">
        <v>7614</v>
      </c>
      <c r="MIS33" s="2375" t="s">
        <v>7614</v>
      </c>
      <c r="MIT33" s="2375" t="s">
        <v>7614</v>
      </c>
      <c r="MIU33" s="2375" t="s">
        <v>7614</v>
      </c>
      <c r="MIV33" s="2375" t="s">
        <v>7614</v>
      </c>
      <c r="MIW33" s="2375" t="s">
        <v>7614</v>
      </c>
      <c r="MIX33" s="2375" t="s">
        <v>7614</v>
      </c>
      <c r="MIY33" s="2375" t="s">
        <v>7614</v>
      </c>
      <c r="MIZ33" s="2375" t="s">
        <v>7614</v>
      </c>
      <c r="MJA33" s="2375" t="s">
        <v>7614</v>
      </c>
      <c r="MJB33" s="2375" t="s">
        <v>7614</v>
      </c>
      <c r="MJC33" s="2375" t="s">
        <v>7614</v>
      </c>
      <c r="MJD33" s="2375" t="s">
        <v>7614</v>
      </c>
      <c r="MJE33" s="2375" t="s">
        <v>7614</v>
      </c>
      <c r="MJF33" s="2375" t="s">
        <v>7614</v>
      </c>
      <c r="MJG33" s="2375" t="s">
        <v>7614</v>
      </c>
      <c r="MJH33" s="2375" t="s">
        <v>7614</v>
      </c>
      <c r="MJI33" s="2375" t="s">
        <v>7614</v>
      </c>
      <c r="MJJ33" s="2375" t="s">
        <v>7614</v>
      </c>
      <c r="MJK33" s="2375" t="s">
        <v>7614</v>
      </c>
      <c r="MJL33" s="2375" t="s">
        <v>7614</v>
      </c>
      <c r="MJM33" s="2375" t="s">
        <v>7614</v>
      </c>
      <c r="MJN33" s="2375" t="s">
        <v>7614</v>
      </c>
      <c r="MJO33" s="2375" t="s">
        <v>7614</v>
      </c>
      <c r="MJP33" s="2375" t="s">
        <v>7614</v>
      </c>
      <c r="MJQ33" s="2375" t="s">
        <v>7614</v>
      </c>
      <c r="MJR33" s="2375" t="s">
        <v>7614</v>
      </c>
      <c r="MJS33" s="2375" t="s">
        <v>7614</v>
      </c>
      <c r="MJT33" s="2375" t="s">
        <v>7614</v>
      </c>
      <c r="MJU33" s="2375" t="s">
        <v>7614</v>
      </c>
      <c r="MJV33" s="2375" t="s">
        <v>7614</v>
      </c>
      <c r="MJW33" s="2375" t="s">
        <v>7614</v>
      </c>
      <c r="MJX33" s="2375" t="s">
        <v>7614</v>
      </c>
      <c r="MJY33" s="2375" t="s">
        <v>7614</v>
      </c>
      <c r="MJZ33" s="2375" t="s">
        <v>7614</v>
      </c>
      <c r="MKA33" s="2375" t="s">
        <v>7614</v>
      </c>
      <c r="MKB33" s="2375" t="s">
        <v>7614</v>
      </c>
      <c r="MKC33" s="2375" t="s">
        <v>7614</v>
      </c>
      <c r="MKD33" s="2375" t="s">
        <v>7614</v>
      </c>
      <c r="MKE33" s="2375" t="s">
        <v>7614</v>
      </c>
      <c r="MKF33" s="2375" t="s">
        <v>7614</v>
      </c>
      <c r="MKG33" s="2375" t="s">
        <v>7614</v>
      </c>
      <c r="MKH33" s="2375" t="s">
        <v>7614</v>
      </c>
      <c r="MKI33" s="2375" t="s">
        <v>7614</v>
      </c>
      <c r="MKJ33" s="2375" t="s">
        <v>7614</v>
      </c>
      <c r="MKK33" s="2375" t="s">
        <v>7614</v>
      </c>
      <c r="MKL33" s="2375" t="s">
        <v>7614</v>
      </c>
      <c r="MKM33" s="2375" t="s">
        <v>7614</v>
      </c>
      <c r="MKN33" s="2375" t="s">
        <v>7614</v>
      </c>
      <c r="MKO33" s="2375" t="s">
        <v>7614</v>
      </c>
      <c r="MKP33" s="2375" t="s">
        <v>7614</v>
      </c>
      <c r="MKQ33" s="2375" t="s">
        <v>7614</v>
      </c>
      <c r="MKR33" s="2375" t="s">
        <v>7614</v>
      </c>
      <c r="MKS33" s="2375" t="s">
        <v>7614</v>
      </c>
      <c r="MKT33" s="2375" t="s">
        <v>7614</v>
      </c>
      <c r="MKU33" s="2375" t="s">
        <v>7614</v>
      </c>
      <c r="MKV33" s="2375" t="s">
        <v>7614</v>
      </c>
      <c r="MKW33" s="2375" t="s">
        <v>7614</v>
      </c>
      <c r="MKX33" s="2375" t="s">
        <v>7614</v>
      </c>
      <c r="MKY33" s="2375" t="s">
        <v>7614</v>
      </c>
      <c r="MKZ33" s="2375" t="s">
        <v>7614</v>
      </c>
      <c r="MLA33" s="2375" t="s">
        <v>7614</v>
      </c>
      <c r="MLB33" s="2375" t="s">
        <v>7614</v>
      </c>
      <c r="MLC33" s="2375" t="s">
        <v>7614</v>
      </c>
      <c r="MLD33" s="2375" t="s">
        <v>7614</v>
      </c>
      <c r="MLE33" s="2375" t="s">
        <v>7614</v>
      </c>
      <c r="MLF33" s="2375" t="s">
        <v>7614</v>
      </c>
      <c r="MLG33" s="2375" t="s">
        <v>7614</v>
      </c>
      <c r="MLH33" s="2375" t="s">
        <v>7614</v>
      </c>
      <c r="MLI33" s="2375" t="s">
        <v>7614</v>
      </c>
      <c r="MLJ33" s="2375" t="s">
        <v>7614</v>
      </c>
      <c r="MLK33" s="2375" t="s">
        <v>7614</v>
      </c>
      <c r="MLL33" s="2375" t="s">
        <v>7614</v>
      </c>
      <c r="MLM33" s="2375" t="s">
        <v>7614</v>
      </c>
      <c r="MLN33" s="2375" t="s">
        <v>7614</v>
      </c>
      <c r="MLO33" s="2375" t="s">
        <v>7614</v>
      </c>
      <c r="MLP33" s="2375" t="s">
        <v>7614</v>
      </c>
      <c r="MLQ33" s="2375" t="s">
        <v>7614</v>
      </c>
      <c r="MLR33" s="2375" t="s">
        <v>7614</v>
      </c>
      <c r="MLS33" s="2375" t="s">
        <v>7614</v>
      </c>
      <c r="MLT33" s="2375" t="s">
        <v>7614</v>
      </c>
      <c r="MLU33" s="2375" t="s">
        <v>7614</v>
      </c>
      <c r="MLV33" s="2375" t="s">
        <v>7614</v>
      </c>
      <c r="MLW33" s="2375" t="s">
        <v>7614</v>
      </c>
      <c r="MLX33" s="2375" t="s">
        <v>7614</v>
      </c>
      <c r="MLY33" s="2375" t="s">
        <v>7614</v>
      </c>
      <c r="MLZ33" s="2375" t="s">
        <v>7614</v>
      </c>
      <c r="MMA33" s="2375" t="s">
        <v>7614</v>
      </c>
      <c r="MMB33" s="2375" t="s">
        <v>7614</v>
      </c>
      <c r="MMC33" s="2375" t="s">
        <v>7614</v>
      </c>
      <c r="MMD33" s="2375" t="s">
        <v>7614</v>
      </c>
      <c r="MME33" s="2375" t="s">
        <v>7614</v>
      </c>
      <c r="MMF33" s="2375" t="s">
        <v>7614</v>
      </c>
      <c r="MMG33" s="2375" t="s">
        <v>7614</v>
      </c>
      <c r="MMH33" s="2375" t="s">
        <v>7614</v>
      </c>
      <c r="MMI33" s="2375" t="s">
        <v>7614</v>
      </c>
      <c r="MMJ33" s="2375" t="s">
        <v>7614</v>
      </c>
      <c r="MMK33" s="2375" t="s">
        <v>7614</v>
      </c>
      <c r="MML33" s="2375" t="s">
        <v>7614</v>
      </c>
      <c r="MMM33" s="2375" t="s">
        <v>7614</v>
      </c>
      <c r="MMN33" s="2375" t="s">
        <v>7614</v>
      </c>
      <c r="MMO33" s="2375" t="s">
        <v>7614</v>
      </c>
      <c r="MMP33" s="2375" t="s">
        <v>7614</v>
      </c>
      <c r="MMQ33" s="2375" t="s">
        <v>7614</v>
      </c>
      <c r="MMR33" s="2375" t="s">
        <v>7614</v>
      </c>
      <c r="MMS33" s="2375" t="s">
        <v>7614</v>
      </c>
      <c r="MMT33" s="2375" t="s">
        <v>7614</v>
      </c>
      <c r="MMU33" s="2375" t="s">
        <v>7614</v>
      </c>
      <c r="MMV33" s="2375" t="s">
        <v>7614</v>
      </c>
      <c r="MMW33" s="2375" t="s">
        <v>7614</v>
      </c>
      <c r="MMX33" s="2375" t="s">
        <v>7614</v>
      </c>
      <c r="MMY33" s="2375" t="s">
        <v>7614</v>
      </c>
      <c r="MMZ33" s="2375" t="s">
        <v>7614</v>
      </c>
      <c r="MNA33" s="2375" t="s">
        <v>7614</v>
      </c>
      <c r="MNB33" s="2375" t="s">
        <v>7614</v>
      </c>
      <c r="MNC33" s="2375" t="s">
        <v>7614</v>
      </c>
      <c r="MND33" s="2375" t="s">
        <v>7614</v>
      </c>
      <c r="MNE33" s="2375" t="s">
        <v>7614</v>
      </c>
      <c r="MNF33" s="2375" t="s">
        <v>7614</v>
      </c>
      <c r="MNG33" s="2375" t="s">
        <v>7614</v>
      </c>
      <c r="MNH33" s="2375" t="s">
        <v>7614</v>
      </c>
      <c r="MNI33" s="2375" t="s">
        <v>7614</v>
      </c>
      <c r="MNJ33" s="2375" t="s">
        <v>7614</v>
      </c>
      <c r="MNK33" s="2375" t="s">
        <v>7614</v>
      </c>
      <c r="MNL33" s="2375" t="s">
        <v>7614</v>
      </c>
      <c r="MNM33" s="2375" t="s">
        <v>7614</v>
      </c>
      <c r="MNN33" s="2375" t="s">
        <v>7614</v>
      </c>
      <c r="MNO33" s="2375" t="s">
        <v>7614</v>
      </c>
      <c r="MNP33" s="2375" t="s">
        <v>7614</v>
      </c>
      <c r="MNQ33" s="2375" t="s">
        <v>7614</v>
      </c>
      <c r="MNR33" s="2375" t="s">
        <v>7614</v>
      </c>
      <c r="MNS33" s="2375" t="s">
        <v>7614</v>
      </c>
      <c r="MNT33" s="2375" t="s">
        <v>7614</v>
      </c>
      <c r="MNU33" s="2375" t="s">
        <v>7614</v>
      </c>
      <c r="MNV33" s="2375" t="s">
        <v>7614</v>
      </c>
      <c r="MNW33" s="2375" t="s">
        <v>7614</v>
      </c>
      <c r="MNX33" s="2375" t="s">
        <v>7614</v>
      </c>
      <c r="MNY33" s="2375" t="s">
        <v>7614</v>
      </c>
      <c r="MNZ33" s="2375" t="s">
        <v>7614</v>
      </c>
      <c r="MOA33" s="2375" t="s">
        <v>7614</v>
      </c>
      <c r="MOB33" s="2375" t="s">
        <v>7614</v>
      </c>
      <c r="MOC33" s="2375" t="s">
        <v>7614</v>
      </c>
      <c r="MOD33" s="2375" t="s">
        <v>7614</v>
      </c>
      <c r="MOE33" s="2375" t="s">
        <v>7614</v>
      </c>
      <c r="MOF33" s="2375" t="s">
        <v>7614</v>
      </c>
      <c r="MOG33" s="2375" t="s">
        <v>7614</v>
      </c>
      <c r="MOH33" s="2375" t="s">
        <v>7614</v>
      </c>
      <c r="MOI33" s="2375" t="s">
        <v>7614</v>
      </c>
      <c r="MOJ33" s="2375" t="s">
        <v>7614</v>
      </c>
      <c r="MOK33" s="2375" t="s">
        <v>7614</v>
      </c>
      <c r="MOL33" s="2375" t="s">
        <v>7614</v>
      </c>
      <c r="MOM33" s="2375" t="s">
        <v>7614</v>
      </c>
      <c r="MON33" s="2375" t="s">
        <v>7614</v>
      </c>
      <c r="MOO33" s="2375" t="s">
        <v>7614</v>
      </c>
      <c r="MOP33" s="2375" t="s">
        <v>7614</v>
      </c>
      <c r="MOQ33" s="2375" t="s">
        <v>7614</v>
      </c>
      <c r="MOR33" s="2375" t="s">
        <v>7614</v>
      </c>
      <c r="MOS33" s="2375" t="s">
        <v>7614</v>
      </c>
      <c r="MOT33" s="2375" t="s">
        <v>7614</v>
      </c>
      <c r="MOU33" s="2375" t="s">
        <v>7614</v>
      </c>
      <c r="MOV33" s="2375" t="s">
        <v>7614</v>
      </c>
      <c r="MOW33" s="2375" t="s">
        <v>7614</v>
      </c>
      <c r="MOX33" s="2375" t="s">
        <v>7614</v>
      </c>
      <c r="MOY33" s="2375" t="s">
        <v>7614</v>
      </c>
      <c r="MOZ33" s="2375" t="s">
        <v>7614</v>
      </c>
      <c r="MPA33" s="2375" t="s">
        <v>7614</v>
      </c>
      <c r="MPB33" s="2375" t="s">
        <v>7614</v>
      </c>
      <c r="MPC33" s="2375" t="s">
        <v>7614</v>
      </c>
      <c r="MPD33" s="2375" t="s">
        <v>7614</v>
      </c>
      <c r="MPE33" s="2375" t="s">
        <v>7614</v>
      </c>
      <c r="MPF33" s="2375" t="s">
        <v>7614</v>
      </c>
      <c r="MPG33" s="2375" t="s">
        <v>7614</v>
      </c>
      <c r="MPH33" s="2375" t="s">
        <v>7614</v>
      </c>
      <c r="MPI33" s="2375" t="s">
        <v>7614</v>
      </c>
      <c r="MPJ33" s="2375" t="s">
        <v>7614</v>
      </c>
      <c r="MPK33" s="2375" t="s">
        <v>7614</v>
      </c>
      <c r="MPL33" s="2375" t="s">
        <v>7614</v>
      </c>
      <c r="MPM33" s="2375" t="s">
        <v>7614</v>
      </c>
      <c r="MPN33" s="2375" t="s">
        <v>7614</v>
      </c>
      <c r="MPO33" s="2375" t="s">
        <v>7614</v>
      </c>
      <c r="MPP33" s="2375" t="s">
        <v>7614</v>
      </c>
      <c r="MPQ33" s="2375" t="s">
        <v>7614</v>
      </c>
      <c r="MPR33" s="2375" t="s">
        <v>7614</v>
      </c>
      <c r="MPS33" s="2375" t="s">
        <v>7614</v>
      </c>
      <c r="MPT33" s="2375" t="s">
        <v>7614</v>
      </c>
      <c r="MPU33" s="2375" t="s">
        <v>7614</v>
      </c>
      <c r="MPV33" s="2375" t="s">
        <v>7614</v>
      </c>
      <c r="MPW33" s="2375" t="s">
        <v>7614</v>
      </c>
      <c r="MPX33" s="2375" t="s">
        <v>7614</v>
      </c>
      <c r="MPY33" s="2375" t="s">
        <v>7614</v>
      </c>
      <c r="MPZ33" s="2375" t="s">
        <v>7614</v>
      </c>
      <c r="MQA33" s="2375" t="s">
        <v>7614</v>
      </c>
      <c r="MQB33" s="2375" t="s">
        <v>7614</v>
      </c>
      <c r="MQC33" s="2375" t="s">
        <v>7614</v>
      </c>
      <c r="MQD33" s="2375" t="s">
        <v>7614</v>
      </c>
      <c r="MQE33" s="2375" t="s">
        <v>7614</v>
      </c>
      <c r="MQF33" s="2375" t="s">
        <v>7614</v>
      </c>
      <c r="MQG33" s="2375" t="s">
        <v>7614</v>
      </c>
      <c r="MQH33" s="2375" t="s">
        <v>7614</v>
      </c>
      <c r="MQI33" s="2375" t="s">
        <v>7614</v>
      </c>
      <c r="MQJ33" s="2375" t="s">
        <v>7614</v>
      </c>
      <c r="MQK33" s="2375" t="s">
        <v>7614</v>
      </c>
      <c r="MQL33" s="2375" t="s">
        <v>7614</v>
      </c>
      <c r="MQM33" s="2375" t="s">
        <v>7614</v>
      </c>
      <c r="MQN33" s="2375" t="s">
        <v>7614</v>
      </c>
      <c r="MQO33" s="2375" t="s">
        <v>7614</v>
      </c>
      <c r="MQP33" s="2375" t="s">
        <v>7614</v>
      </c>
      <c r="MQQ33" s="2375" t="s">
        <v>7614</v>
      </c>
      <c r="MQR33" s="2375" t="s">
        <v>7614</v>
      </c>
      <c r="MQS33" s="2375" t="s">
        <v>7614</v>
      </c>
      <c r="MQT33" s="2375" t="s">
        <v>7614</v>
      </c>
      <c r="MQU33" s="2375" t="s">
        <v>7614</v>
      </c>
      <c r="MQV33" s="2375" t="s">
        <v>7614</v>
      </c>
      <c r="MQW33" s="2375" t="s">
        <v>7614</v>
      </c>
      <c r="MQX33" s="2375" t="s">
        <v>7614</v>
      </c>
      <c r="MQY33" s="2375" t="s">
        <v>7614</v>
      </c>
      <c r="MQZ33" s="2375" t="s">
        <v>7614</v>
      </c>
      <c r="MRA33" s="2375" t="s">
        <v>7614</v>
      </c>
      <c r="MRB33" s="2375" t="s">
        <v>7614</v>
      </c>
      <c r="MRC33" s="2375" t="s">
        <v>7614</v>
      </c>
      <c r="MRD33" s="2375" t="s">
        <v>7614</v>
      </c>
      <c r="MRE33" s="2375" t="s">
        <v>7614</v>
      </c>
      <c r="MRF33" s="2375" t="s">
        <v>7614</v>
      </c>
      <c r="MRG33" s="2375" t="s">
        <v>7614</v>
      </c>
      <c r="MRH33" s="2375" t="s">
        <v>7614</v>
      </c>
      <c r="MRI33" s="2375" t="s">
        <v>7614</v>
      </c>
      <c r="MRJ33" s="2375" t="s">
        <v>7614</v>
      </c>
      <c r="MRK33" s="2375" t="s">
        <v>7614</v>
      </c>
      <c r="MRL33" s="2375" t="s">
        <v>7614</v>
      </c>
      <c r="MRM33" s="2375" t="s">
        <v>7614</v>
      </c>
      <c r="MRN33" s="2375" t="s">
        <v>7614</v>
      </c>
      <c r="MRO33" s="2375" t="s">
        <v>7614</v>
      </c>
      <c r="MRP33" s="2375" t="s">
        <v>7614</v>
      </c>
      <c r="MRQ33" s="2375" t="s">
        <v>7614</v>
      </c>
      <c r="MRR33" s="2375" t="s">
        <v>7614</v>
      </c>
      <c r="MRS33" s="2375" t="s">
        <v>7614</v>
      </c>
      <c r="MRT33" s="2375" t="s">
        <v>7614</v>
      </c>
      <c r="MRU33" s="2375" t="s">
        <v>7614</v>
      </c>
      <c r="MRV33" s="2375" t="s">
        <v>7614</v>
      </c>
      <c r="MRW33" s="2375" t="s">
        <v>7614</v>
      </c>
      <c r="MRX33" s="2375" t="s">
        <v>7614</v>
      </c>
      <c r="MRY33" s="2375" t="s">
        <v>7614</v>
      </c>
      <c r="MRZ33" s="2375" t="s">
        <v>7614</v>
      </c>
      <c r="MSA33" s="2375" t="s">
        <v>7614</v>
      </c>
      <c r="MSB33" s="2375" t="s">
        <v>7614</v>
      </c>
      <c r="MSC33" s="2375" t="s">
        <v>7614</v>
      </c>
      <c r="MSD33" s="2375" t="s">
        <v>7614</v>
      </c>
      <c r="MSE33" s="2375" t="s">
        <v>7614</v>
      </c>
      <c r="MSF33" s="2375" t="s">
        <v>7614</v>
      </c>
      <c r="MSG33" s="2375" t="s">
        <v>7614</v>
      </c>
      <c r="MSH33" s="2375" t="s">
        <v>7614</v>
      </c>
      <c r="MSI33" s="2375" t="s">
        <v>7614</v>
      </c>
      <c r="MSJ33" s="2375" t="s">
        <v>7614</v>
      </c>
      <c r="MSK33" s="2375" t="s">
        <v>7614</v>
      </c>
      <c r="MSL33" s="2375" t="s">
        <v>7614</v>
      </c>
      <c r="MSM33" s="2375" t="s">
        <v>7614</v>
      </c>
      <c r="MSN33" s="2375" t="s">
        <v>7614</v>
      </c>
      <c r="MSO33" s="2375" t="s">
        <v>7614</v>
      </c>
      <c r="MSP33" s="2375" t="s">
        <v>7614</v>
      </c>
      <c r="MSQ33" s="2375" t="s">
        <v>7614</v>
      </c>
      <c r="MSR33" s="2375" t="s">
        <v>7614</v>
      </c>
      <c r="MSS33" s="2375" t="s">
        <v>7614</v>
      </c>
      <c r="MST33" s="2375" t="s">
        <v>7614</v>
      </c>
      <c r="MSU33" s="2375" t="s">
        <v>7614</v>
      </c>
      <c r="MSV33" s="2375" t="s">
        <v>7614</v>
      </c>
      <c r="MSW33" s="2375" t="s">
        <v>7614</v>
      </c>
      <c r="MSX33" s="2375" t="s">
        <v>7614</v>
      </c>
      <c r="MSY33" s="2375" t="s">
        <v>7614</v>
      </c>
      <c r="MSZ33" s="2375" t="s">
        <v>7614</v>
      </c>
      <c r="MTA33" s="2375" t="s">
        <v>7614</v>
      </c>
      <c r="MTB33" s="2375" t="s">
        <v>7614</v>
      </c>
      <c r="MTC33" s="2375" t="s">
        <v>7614</v>
      </c>
      <c r="MTD33" s="2375" t="s">
        <v>7614</v>
      </c>
      <c r="MTE33" s="2375" t="s">
        <v>7614</v>
      </c>
      <c r="MTF33" s="2375" t="s">
        <v>7614</v>
      </c>
      <c r="MTG33" s="2375" t="s">
        <v>7614</v>
      </c>
      <c r="MTH33" s="2375" t="s">
        <v>7614</v>
      </c>
      <c r="MTI33" s="2375" t="s">
        <v>7614</v>
      </c>
      <c r="MTJ33" s="2375" t="s">
        <v>7614</v>
      </c>
      <c r="MTK33" s="2375" t="s">
        <v>7614</v>
      </c>
      <c r="MTL33" s="2375" t="s">
        <v>7614</v>
      </c>
      <c r="MTM33" s="2375" t="s">
        <v>7614</v>
      </c>
      <c r="MTN33" s="2375" t="s">
        <v>7614</v>
      </c>
      <c r="MTO33" s="2375" t="s">
        <v>7614</v>
      </c>
      <c r="MTP33" s="2375" t="s">
        <v>7614</v>
      </c>
      <c r="MTQ33" s="2375" t="s">
        <v>7614</v>
      </c>
      <c r="MTR33" s="2375" t="s">
        <v>7614</v>
      </c>
      <c r="MTS33" s="2375" t="s">
        <v>7614</v>
      </c>
      <c r="MTT33" s="2375" t="s">
        <v>7614</v>
      </c>
      <c r="MTU33" s="2375" t="s">
        <v>7614</v>
      </c>
      <c r="MTV33" s="2375" t="s">
        <v>7614</v>
      </c>
      <c r="MTW33" s="2375" t="s">
        <v>7614</v>
      </c>
      <c r="MTX33" s="2375" t="s">
        <v>7614</v>
      </c>
      <c r="MTY33" s="2375" t="s">
        <v>7614</v>
      </c>
      <c r="MTZ33" s="2375" t="s">
        <v>7614</v>
      </c>
      <c r="MUA33" s="2375" t="s">
        <v>7614</v>
      </c>
      <c r="MUB33" s="2375" t="s">
        <v>7614</v>
      </c>
      <c r="MUC33" s="2375" t="s">
        <v>7614</v>
      </c>
      <c r="MUD33" s="2375" t="s">
        <v>7614</v>
      </c>
      <c r="MUE33" s="2375" t="s">
        <v>7614</v>
      </c>
      <c r="MUF33" s="2375" t="s">
        <v>7614</v>
      </c>
      <c r="MUG33" s="2375" t="s">
        <v>7614</v>
      </c>
      <c r="MUH33" s="2375" t="s">
        <v>7614</v>
      </c>
      <c r="MUI33" s="2375" t="s">
        <v>7614</v>
      </c>
      <c r="MUJ33" s="2375" t="s">
        <v>7614</v>
      </c>
      <c r="MUK33" s="2375" t="s">
        <v>7614</v>
      </c>
      <c r="MUL33" s="2375" t="s">
        <v>7614</v>
      </c>
      <c r="MUM33" s="2375" t="s">
        <v>7614</v>
      </c>
      <c r="MUN33" s="2375" t="s">
        <v>7614</v>
      </c>
      <c r="MUO33" s="2375" t="s">
        <v>7614</v>
      </c>
      <c r="MUP33" s="2375" t="s">
        <v>7614</v>
      </c>
      <c r="MUQ33" s="2375" t="s">
        <v>7614</v>
      </c>
      <c r="MUR33" s="2375" t="s">
        <v>7614</v>
      </c>
      <c r="MUS33" s="2375" t="s">
        <v>7614</v>
      </c>
      <c r="MUT33" s="2375" t="s">
        <v>7614</v>
      </c>
      <c r="MUU33" s="2375" t="s">
        <v>7614</v>
      </c>
      <c r="MUV33" s="2375" t="s">
        <v>7614</v>
      </c>
      <c r="MUW33" s="2375" t="s">
        <v>7614</v>
      </c>
      <c r="MUX33" s="2375" t="s">
        <v>7614</v>
      </c>
      <c r="MUY33" s="2375" t="s">
        <v>7614</v>
      </c>
      <c r="MUZ33" s="2375" t="s">
        <v>7614</v>
      </c>
      <c r="MVA33" s="2375" t="s">
        <v>7614</v>
      </c>
      <c r="MVB33" s="2375" t="s">
        <v>7614</v>
      </c>
      <c r="MVC33" s="2375" t="s">
        <v>7614</v>
      </c>
      <c r="MVD33" s="2375" t="s">
        <v>7614</v>
      </c>
      <c r="MVE33" s="2375" t="s">
        <v>7614</v>
      </c>
      <c r="MVF33" s="2375" t="s">
        <v>7614</v>
      </c>
      <c r="MVG33" s="2375" t="s">
        <v>7614</v>
      </c>
      <c r="MVH33" s="2375" t="s">
        <v>7614</v>
      </c>
      <c r="MVI33" s="2375" t="s">
        <v>7614</v>
      </c>
      <c r="MVJ33" s="2375" t="s">
        <v>7614</v>
      </c>
      <c r="MVK33" s="2375" t="s">
        <v>7614</v>
      </c>
      <c r="MVL33" s="2375" t="s">
        <v>7614</v>
      </c>
      <c r="MVM33" s="2375" t="s">
        <v>7614</v>
      </c>
      <c r="MVN33" s="2375" t="s">
        <v>7614</v>
      </c>
      <c r="MVO33" s="2375" t="s">
        <v>7614</v>
      </c>
      <c r="MVP33" s="2375" t="s">
        <v>7614</v>
      </c>
      <c r="MVQ33" s="2375" t="s">
        <v>7614</v>
      </c>
      <c r="MVR33" s="2375" t="s">
        <v>7614</v>
      </c>
      <c r="MVS33" s="2375" t="s">
        <v>7614</v>
      </c>
      <c r="MVT33" s="2375" t="s">
        <v>7614</v>
      </c>
      <c r="MVU33" s="2375" t="s">
        <v>7614</v>
      </c>
      <c r="MVV33" s="2375" t="s">
        <v>7614</v>
      </c>
      <c r="MVW33" s="2375" t="s">
        <v>7614</v>
      </c>
      <c r="MVX33" s="2375" t="s">
        <v>7614</v>
      </c>
      <c r="MVY33" s="2375" t="s">
        <v>7614</v>
      </c>
      <c r="MVZ33" s="2375" t="s">
        <v>7614</v>
      </c>
      <c r="MWA33" s="2375" t="s">
        <v>7614</v>
      </c>
      <c r="MWB33" s="2375" t="s">
        <v>7614</v>
      </c>
      <c r="MWC33" s="2375" t="s">
        <v>7614</v>
      </c>
      <c r="MWD33" s="2375" t="s">
        <v>7614</v>
      </c>
      <c r="MWE33" s="2375" t="s">
        <v>7614</v>
      </c>
      <c r="MWF33" s="2375" t="s">
        <v>7614</v>
      </c>
      <c r="MWG33" s="2375" t="s">
        <v>7614</v>
      </c>
      <c r="MWH33" s="2375" t="s">
        <v>7614</v>
      </c>
      <c r="MWI33" s="2375" t="s">
        <v>7614</v>
      </c>
      <c r="MWJ33" s="2375" t="s">
        <v>7614</v>
      </c>
      <c r="MWK33" s="2375" t="s">
        <v>7614</v>
      </c>
      <c r="MWL33" s="2375" t="s">
        <v>7614</v>
      </c>
      <c r="MWM33" s="2375" t="s">
        <v>7614</v>
      </c>
      <c r="MWN33" s="2375" t="s">
        <v>7614</v>
      </c>
      <c r="MWO33" s="2375" t="s">
        <v>7614</v>
      </c>
      <c r="MWP33" s="2375" t="s">
        <v>7614</v>
      </c>
      <c r="MWQ33" s="2375" t="s">
        <v>7614</v>
      </c>
      <c r="MWR33" s="2375" t="s">
        <v>7614</v>
      </c>
      <c r="MWS33" s="2375" t="s">
        <v>7614</v>
      </c>
      <c r="MWT33" s="2375" t="s">
        <v>7614</v>
      </c>
      <c r="MWU33" s="2375" t="s">
        <v>7614</v>
      </c>
      <c r="MWV33" s="2375" t="s">
        <v>7614</v>
      </c>
      <c r="MWW33" s="2375" t="s">
        <v>7614</v>
      </c>
      <c r="MWX33" s="2375" t="s">
        <v>7614</v>
      </c>
      <c r="MWY33" s="2375" t="s">
        <v>7614</v>
      </c>
      <c r="MWZ33" s="2375" t="s">
        <v>7614</v>
      </c>
      <c r="MXA33" s="2375" t="s">
        <v>7614</v>
      </c>
      <c r="MXB33" s="2375" t="s">
        <v>7614</v>
      </c>
      <c r="MXC33" s="2375" t="s">
        <v>7614</v>
      </c>
      <c r="MXD33" s="2375" t="s">
        <v>7614</v>
      </c>
      <c r="MXE33" s="2375" t="s">
        <v>7614</v>
      </c>
      <c r="MXF33" s="2375" t="s">
        <v>7614</v>
      </c>
      <c r="MXG33" s="2375" t="s">
        <v>7614</v>
      </c>
      <c r="MXH33" s="2375" t="s">
        <v>7614</v>
      </c>
      <c r="MXI33" s="2375" t="s">
        <v>7614</v>
      </c>
      <c r="MXJ33" s="2375" t="s">
        <v>7614</v>
      </c>
      <c r="MXK33" s="2375" t="s">
        <v>7614</v>
      </c>
      <c r="MXL33" s="2375" t="s">
        <v>7614</v>
      </c>
      <c r="MXM33" s="2375" t="s">
        <v>7614</v>
      </c>
      <c r="MXN33" s="2375" t="s">
        <v>7614</v>
      </c>
      <c r="MXO33" s="2375" t="s">
        <v>7614</v>
      </c>
      <c r="MXP33" s="2375" t="s">
        <v>7614</v>
      </c>
      <c r="MXQ33" s="2375" t="s">
        <v>7614</v>
      </c>
      <c r="MXR33" s="2375" t="s">
        <v>7614</v>
      </c>
      <c r="MXS33" s="2375" t="s">
        <v>7614</v>
      </c>
      <c r="MXT33" s="2375" t="s">
        <v>7614</v>
      </c>
      <c r="MXU33" s="2375" t="s">
        <v>7614</v>
      </c>
      <c r="MXV33" s="2375" t="s">
        <v>7614</v>
      </c>
      <c r="MXW33" s="2375" t="s">
        <v>7614</v>
      </c>
      <c r="MXX33" s="2375" t="s">
        <v>7614</v>
      </c>
      <c r="MXY33" s="2375" t="s">
        <v>7614</v>
      </c>
      <c r="MXZ33" s="2375" t="s">
        <v>7614</v>
      </c>
      <c r="MYA33" s="2375" t="s">
        <v>7614</v>
      </c>
      <c r="MYB33" s="2375" t="s">
        <v>7614</v>
      </c>
      <c r="MYC33" s="2375" t="s">
        <v>7614</v>
      </c>
      <c r="MYD33" s="2375" t="s">
        <v>7614</v>
      </c>
      <c r="MYE33" s="2375" t="s">
        <v>7614</v>
      </c>
      <c r="MYF33" s="2375" t="s">
        <v>7614</v>
      </c>
      <c r="MYG33" s="2375" t="s">
        <v>7614</v>
      </c>
      <c r="MYH33" s="2375" t="s">
        <v>7614</v>
      </c>
      <c r="MYI33" s="2375" t="s">
        <v>7614</v>
      </c>
      <c r="MYJ33" s="2375" t="s">
        <v>7614</v>
      </c>
      <c r="MYK33" s="2375" t="s">
        <v>7614</v>
      </c>
      <c r="MYL33" s="2375" t="s">
        <v>7614</v>
      </c>
      <c r="MYM33" s="2375" t="s">
        <v>7614</v>
      </c>
      <c r="MYN33" s="2375" t="s">
        <v>7614</v>
      </c>
      <c r="MYO33" s="2375" t="s">
        <v>7614</v>
      </c>
      <c r="MYP33" s="2375" t="s">
        <v>7614</v>
      </c>
      <c r="MYQ33" s="2375" t="s">
        <v>7614</v>
      </c>
      <c r="MYR33" s="2375" t="s">
        <v>7614</v>
      </c>
      <c r="MYS33" s="2375" t="s">
        <v>7614</v>
      </c>
      <c r="MYT33" s="2375" t="s">
        <v>7614</v>
      </c>
      <c r="MYU33" s="2375" t="s">
        <v>7614</v>
      </c>
      <c r="MYV33" s="2375" t="s">
        <v>7614</v>
      </c>
      <c r="MYW33" s="2375" t="s">
        <v>7614</v>
      </c>
      <c r="MYX33" s="2375" t="s">
        <v>7614</v>
      </c>
      <c r="MYY33" s="2375" t="s">
        <v>7614</v>
      </c>
      <c r="MYZ33" s="2375" t="s">
        <v>7614</v>
      </c>
      <c r="MZA33" s="2375" t="s">
        <v>7614</v>
      </c>
      <c r="MZB33" s="2375" t="s">
        <v>7614</v>
      </c>
      <c r="MZC33" s="2375" t="s">
        <v>7614</v>
      </c>
      <c r="MZD33" s="2375" t="s">
        <v>7614</v>
      </c>
      <c r="MZE33" s="2375" t="s">
        <v>7614</v>
      </c>
      <c r="MZF33" s="2375" t="s">
        <v>7614</v>
      </c>
      <c r="MZG33" s="2375" t="s">
        <v>7614</v>
      </c>
      <c r="MZH33" s="2375" t="s">
        <v>7614</v>
      </c>
      <c r="MZI33" s="2375" t="s">
        <v>7614</v>
      </c>
      <c r="MZJ33" s="2375" t="s">
        <v>7614</v>
      </c>
      <c r="MZK33" s="2375" t="s">
        <v>7614</v>
      </c>
      <c r="MZL33" s="2375" t="s">
        <v>7614</v>
      </c>
      <c r="MZM33" s="2375" t="s">
        <v>7614</v>
      </c>
      <c r="MZN33" s="2375" t="s">
        <v>7614</v>
      </c>
      <c r="MZO33" s="2375" t="s">
        <v>7614</v>
      </c>
      <c r="MZP33" s="2375" t="s">
        <v>7614</v>
      </c>
      <c r="MZQ33" s="2375" t="s">
        <v>7614</v>
      </c>
      <c r="MZR33" s="2375" t="s">
        <v>7614</v>
      </c>
      <c r="MZS33" s="2375" t="s">
        <v>7614</v>
      </c>
      <c r="MZT33" s="2375" t="s">
        <v>7614</v>
      </c>
      <c r="MZU33" s="2375" t="s">
        <v>7614</v>
      </c>
      <c r="MZV33" s="2375" t="s">
        <v>7614</v>
      </c>
      <c r="MZW33" s="2375" t="s">
        <v>7614</v>
      </c>
      <c r="MZX33" s="2375" t="s">
        <v>7614</v>
      </c>
      <c r="MZY33" s="2375" t="s">
        <v>7614</v>
      </c>
      <c r="MZZ33" s="2375" t="s">
        <v>7614</v>
      </c>
      <c r="NAA33" s="2375" t="s">
        <v>7614</v>
      </c>
      <c r="NAB33" s="2375" t="s">
        <v>7614</v>
      </c>
      <c r="NAC33" s="2375" t="s">
        <v>7614</v>
      </c>
      <c r="NAD33" s="2375" t="s">
        <v>7614</v>
      </c>
      <c r="NAE33" s="2375" t="s">
        <v>7614</v>
      </c>
      <c r="NAF33" s="2375" t="s">
        <v>7614</v>
      </c>
      <c r="NAG33" s="2375" t="s">
        <v>7614</v>
      </c>
      <c r="NAH33" s="2375" t="s">
        <v>7614</v>
      </c>
      <c r="NAI33" s="2375" t="s">
        <v>7614</v>
      </c>
      <c r="NAJ33" s="2375" t="s">
        <v>7614</v>
      </c>
      <c r="NAK33" s="2375" t="s">
        <v>7614</v>
      </c>
      <c r="NAL33" s="2375" t="s">
        <v>7614</v>
      </c>
      <c r="NAM33" s="2375" t="s">
        <v>7614</v>
      </c>
      <c r="NAN33" s="2375" t="s">
        <v>7614</v>
      </c>
      <c r="NAO33" s="2375" t="s">
        <v>7614</v>
      </c>
      <c r="NAP33" s="2375" t="s">
        <v>7614</v>
      </c>
      <c r="NAQ33" s="2375" t="s">
        <v>7614</v>
      </c>
      <c r="NAR33" s="2375" t="s">
        <v>7614</v>
      </c>
      <c r="NAS33" s="2375" t="s">
        <v>7614</v>
      </c>
      <c r="NAT33" s="2375" t="s">
        <v>7614</v>
      </c>
      <c r="NAU33" s="2375" t="s">
        <v>7614</v>
      </c>
      <c r="NAV33" s="2375" t="s">
        <v>7614</v>
      </c>
      <c r="NAW33" s="2375" t="s">
        <v>7614</v>
      </c>
      <c r="NAX33" s="2375" t="s">
        <v>7614</v>
      </c>
      <c r="NAY33" s="2375" t="s">
        <v>7614</v>
      </c>
      <c r="NAZ33" s="2375" t="s">
        <v>7614</v>
      </c>
      <c r="NBA33" s="2375" t="s">
        <v>7614</v>
      </c>
      <c r="NBB33" s="2375" t="s">
        <v>7614</v>
      </c>
      <c r="NBC33" s="2375" t="s">
        <v>7614</v>
      </c>
      <c r="NBD33" s="2375" t="s">
        <v>7614</v>
      </c>
      <c r="NBE33" s="2375" t="s">
        <v>7614</v>
      </c>
      <c r="NBF33" s="2375" t="s">
        <v>7614</v>
      </c>
      <c r="NBG33" s="2375" t="s">
        <v>7614</v>
      </c>
      <c r="NBH33" s="2375" t="s">
        <v>7614</v>
      </c>
      <c r="NBI33" s="2375" t="s">
        <v>7614</v>
      </c>
      <c r="NBJ33" s="2375" t="s">
        <v>7614</v>
      </c>
      <c r="NBK33" s="2375" t="s">
        <v>7614</v>
      </c>
      <c r="NBL33" s="2375" t="s">
        <v>7614</v>
      </c>
      <c r="NBM33" s="2375" t="s">
        <v>7614</v>
      </c>
      <c r="NBN33" s="2375" t="s">
        <v>7614</v>
      </c>
      <c r="NBO33" s="2375" t="s">
        <v>7614</v>
      </c>
      <c r="NBP33" s="2375" t="s">
        <v>7614</v>
      </c>
      <c r="NBQ33" s="2375" t="s">
        <v>7614</v>
      </c>
      <c r="NBR33" s="2375" t="s">
        <v>7614</v>
      </c>
      <c r="NBS33" s="2375" t="s">
        <v>7614</v>
      </c>
      <c r="NBT33" s="2375" t="s">
        <v>7614</v>
      </c>
      <c r="NBU33" s="2375" t="s">
        <v>7614</v>
      </c>
      <c r="NBV33" s="2375" t="s">
        <v>7614</v>
      </c>
      <c r="NBW33" s="2375" t="s">
        <v>7614</v>
      </c>
      <c r="NBX33" s="2375" t="s">
        <v>7614</v>
      </c>
      <c r="NBY33" s="2375" t="s">
        <v>7614</v>
      </c>
      <c r="NBZ33" s="2375" t="s">
        <v>7614</v>
      </c>
      <c r="NCA33" s="2375" t="s">
        <v>7614</v>
      </c>
      <c r="NCB33" s="2375" t="s">
        <v>7614</v>
      </c>
      <c r="NCC33" s="2375" t="s">
        <v>7614</v>
      </c>
      <c r="NCD33" s="2375" t="s">
        <v>7614</v>
      </c>
      <c r="NCE33" s="2375" t="s">
        <v>7614</v>
      </c>
      <c r="NCF33" s="2375" t="s">
        <v>7614</v>
      </c>
      <c r="NCG33" s="2375" t="s">
        <v>7614</v>
      </c>
      <c r="NCH33" s="2375" t="s">
        <v>7614</v>
      </c>
      <c r="NCI33" s="2375" t="s">
        <v>7614</v>
      </c>
      <c r="NCJ33" s="2375" t="s">
        <v>7614</v>
      </c>
      <c r="NCK33" s="2375" t="s">
        <v>7614</v>
      </c>
      <c r="NCL33" s="2375" t="s">
        <v>7614</v>
      </c>
      <c r="NCM33" s="2375" t="s">
        <v>7614</v>
      </c>
      <c r="NCN33" s="2375" t="s">
        <v>7614</v>
      </c>
      <c r="NCO33" s="2375" t="s">
        <v>7614</v>
      </c>
      <c r="NCP33" s="2375" t="s">
        <v>7614</v>
      </c>
      <c r="NCQ33" s="2375" t="s">
        <v>7614</v>
      </c>
      <c r="NCR33" s="2375" t="s">
        <v>7614</v>
      </c>
      <c r="NCS33" s="2375" t="s">
        <v>7614</v>
      </c>
      <c r="NCT33" s="2375" t="s">
        <v>7614</v>
      </c>
      <c r="NCU33" s="2375" t="s">
        <v>7614</v>
      </c>
      <c r="NCV33" s="2375" t="s">
        <v>7614</v>
      </c>
      <c r="NCW33" s="2375" t="s">
        <v>7614</v>
      </c>
      <c r="NCX33" s="2375" t="s">
        <v>7614</v>
      </c>
      <c r="NCY33" s="2375" t="s">
        <v>7614</v>
      </c>
      <c r="NCZ33" s="2375" t="s">
        <v>7614</v>
      </c>
      <c r="NDA33" s="2375" t="s">
        <v>7614</v>
      </c>
      <c r="NDB33" s="2375" t="s">
        <v>7614</v>
      </c>
      <c r="NDC33" s="2375" t="s">
        <v>7614</v>
      </c>
      <c r="NDD33" s="2375" t="s">
        <v>7614</v>
      </c>
      <c r="NDE33" s="2375" t="s">
        <v>7614</v>
      </c>
      <c r="NDF33" s="2375" t="s">
        <v>7614</v>
      </c>
      <c r="NDG33" s="2375" t="s">
        <v>7614</v>
      </c>
      <c r="NDH33" s="2375" t="s">
        <v>7614</v>
      </c>
      <c r="NDI33" s="2375" t="s">
        <v>7614</v>
      </c>
      <c r="NDJ33" s="2375" t="s">
        <v>7614</v>
      </c>
      <c r="NDK33" s="2375" t="s">
        <v>7614</v>
      </c>
      <c r="NDL33" s="2375" t="s">
        <v>7614</v>
      </c>
      <c r="NDM33" s="2375" t="s">
        <v>7614</v>
      </c>
      <c r="NDN33" s="2375" t="s">
        <v>7614</v>
      </c>
      <c r="NDO33" s="2375" t="s">
        <v>7614</v>
      </c>
      <c r="NDP33" s="2375" t="s">
        <v>7614</v>
      </c>
      <c r="NDQ33" s="2375" t="s">
        <v>7614</v>
      </c>
      <c r="NDR33" s="2375" t="s">
        <v>7614</v>
      </c>
      <c r="NDS33" s="2375" t="s">
        <v>7614</v>
      </c>
      <c r="NDT33" s="2375" t="s">
        <v>7614</v>
      </c>
      <c r="NDU33" s="2375" t="s">
        <v>7614</v>
      </c>
      <c r="NDV33" s="2375" t="s">
        <v>7614</v>
      </c>
      <c r="NDW33" s="2375" t="s">
        <v>7614</v>
      </c>
      <c r="NDX33" s="2375" t="s">
        <v>7614</v>
      </c>
      <c r="NDY33" s="2375" t="s">
        <v>7614</v>
      </c>
      <c r="NDZ33" s="2375" t="s">
        <v>7614</v>
      </c>
      <c r="NEA33" s="2375" t="s">
        <v>7614</v>
      </c>
      <c r="NEB33" s="2375" t="s">
        <v>7614</v>
      </c>
      <c r="NEC33" s="2375" t="s">
        <v>7614</v>
      </c>
      <c r="NED33" s="2375" t="s">
        <v>7614</v>
      </c>
      <c r="NEE33" s="2375" t="s">
        <v>7614</v>
      </c>
      <c r="NEF33" s="2375" t="s">
        <v>7614</v>
      </c>
      <c r="NEG33" s="2375" t="s">
        <v>7614</v>
      </c>
      <c r="NEH33" s="2375" t="s">
        <v>7614</v>
      </c>
      <c r="NEI33" s="2375" t="s">
        <v>7614</v>
      </c>
      <c r="NEJ33" s="2375" t="s">
        <v>7614</v>
      </c>
      <c r="NEK33" s="2375" t="s">
        <v>7614</v>
      </c>
      <c r="NEL33" s="2375" t="s">
        <v>7614</v>
      </c>
      <c r="NEM33" s="2375" t="s">
        <v>7614</v>
      </c>
      <c r="NEN33" s="2375" t="s">
        <v>7614</v>
      </c>
      <c r="NEO33" s="2375" t="s">
        <v>7614</v>
      </c>
      <c r="NEP33" s="2375" t="s">
        <v>7614</v>
      </c>
      <c r="NEQ33" s="2375" t="s">
        <v>7614</v>
      </c>
      <c r="NER33" s="2375" t="s">
        <v>7614</v>
      </c>
      <c r="NES33" s="2375" t="s">
        <v>7614</v>
      </c>
      <c r="NET33" s="2375" t="s">
        <v>7614</v>
      </c>
      <c r="NEU33" s="2375" t="s">
        <v>7614</v>
      </c>
      <c r="NEV33" s="2375" t="s">
        <v>7614</v>
      </c>
      <c r="NEW33" s="2375" t="s">
        <v>7614</v>
      </c>
      <c r="NEX33" s="2375" t="s">
        <v>7614</v>
      </c>
      <c r="NEY33" s="2375" t="s">
        <v>7614</v>
      </c>
      <c r="NEZ33" s="2375" t="s">
        <v>7614</v>
      </c>
      <c r="NFA33" s="2375" t="s">
        <v>7614</v>
      </c>
      <c r="NFB33" s="2375" t="s">
        <v>7614</v>
      </c>
      <c r="NFC33" s="2375" t="s">
        <v>7614</v>
      </c>
      <c r="NFD33" s="2375" t="s">
        <v>7614</v>
      </c>
      <c r="NFE33" s="2375" t="s">
        <v>7614</v>
      </c>
      <c r="NFF33" s="2375" t="s">
        <v>7614</v>
      </c>
      <c r="NFG33" s="2375" t="s">
        <v>7614</v>
      </c>
      <c r="NFH33" s="2375" t="s">
        <v>7614</v>
      </c>
      <c r="NFI33" s="2375" t="s">
        <v>7614</v>
      </c>
      <c r="NFJ33" s="2375" t="s">
        <v>7614</v>
      </c>
      <c r="NFK33" s="2375" t="s">
        <v>7614</v>
      </c>
      <c r="NFL33" s="2375" t="s">
        <v>7614</v>
      </c>
      <c r="NFM33" s="2375" t="s">
        <v>7614</v>
      </c>
      <c r="NFN33" s="2375" t="s">
        <v>7614</v>
      </c>
      <c r="NFO33" s="2375" t="s">
        <v>7614</v>
      </c>
      <c r="NFP33" s="2375" t="s">
        <v>7614</v>
      </c>
      <c r="NFQ33" s="2375" t="s">
        <v>7614</v>
      </c>
      <c r="NFR33" s="2375" t="s">
        <v>7614</v>
      </c>
      <c r="NFS33" s="2375" t="s">
        <v>7614</v>
      </c>
      <c r="NFT33" s="2375" t="s">
        <v>7614</v>
      </c>
      <c r="NFU33" s="2375" t="s">
        <v>7614</v>
      </c>
      <c r="NFV33" s="2375" t="s">
        <v>7614</v>
      </c>
      <c r="NFW33" s="2375" t="s">
        <v>7614</v>
      </c>
      <c r="NFX33" s="2375" t="s">
        <v>7614</v>
      </c>
      <c r="NFY33" s="2375" t="s">
        <v>7614</v>
      </c>
      <c r="NFZ33" s="2375" t="s">
        <v>7614</v>
      </c>
      <c r="NGA33" s="2375" t="s">
        <v>7614</v>
      </c>
      <c r="NGB33" s="2375" t="s">
        <v>7614</v>
      </c>
      <c r="NGC33" s="2375" t="s">
        <v>7614</v>
      </c>
      <c r="NGD33" s="2375" t="s">
        <v>7614</v>
      </c>
      <c r="NGE33" s="2375" t="s">
        <v>7614</v>
      </c>
      <c r="NGF33" s="2375" t="s">
        <v>7614</v>
      </c>
      <c r="NGG33" s="2375" t="s">
        <v>7614</v>
      </c>
      <c r="NGH33" s="2375" t="s">
        <v>7614</v>
      </c>
      <c r="NGI33" s="2375" t="s">
        <v>7614</v>
      </c>
      <c r="NGJ33" s="2375" t="s">
        <v>7614</v>
      </c>
      <c r="NGK33" s="2375" t="s">
        <v>7614</v>
      </c>
      <c r="NGL33" s="2375" t="s">
        <v>7614</v>
      </c>
      <c r="NGM33" s="2375" t="s">
        <v>7614</v>
      </c>
      <c r="NGN33" s="2375" t="s">
        <v>7614</v>
      </c>
      <c r="NGO33" s="2375" t="s">
        <v>7614</v>
      </c>
      <c r="NGP33" s="2375" t="s">
        <v>7614</v>
      </c>
      <c r="NGQ33" s="2375" t="s">
        <v>7614</v>
      </c>
      <c r="NGR33" s="2375" t="s">
        <v>7614</v>
      </c>
      <c r="NGS33" s="2375" t="s">
        <v>7614</v>
      </c>
      <c r="NGT33" s="2375" t="s">
        <v>7614</v>
      </c>
      <c r="NGU33" s="2375" t="s">
        <v>7614</v>
      </c>
      <c r="NGV33" s="2375" t="s">
        <v>7614</v>
      </c>
      <c r="NGW33" s="2375" t="s">
        <v>7614</v>
      </c>
      <c r="NGX33" s="2375" t="s">
        <v>7614</v>
      </c>
      <c r="NGY33" s="2375" t="s">
        <v>7614</v>
      </c>
      <c r="NGZ33" s="2375" t="s">
        <v>7614</v>
      </c>
      <c r="NHA33" s="2375" t="s">
        <v>7614</v>
      </c>
      <c r="NHB33" s="2375" t="s">
        <v>7614</v>
      </c>
      <c r="NHC33" s="2375" t="s">
        <v>7614</v>
      </c>
      <c r="NHD33" s="2375" t="s">
        <v>7614</v>
      </c>
      <c r="NHE33" s="2375" t="s">
        <v>7614</v>
      </c>
      <c r="NHF33" s="2375" t="s">
        <v>7614</v>
      </c>
      <c r="NHG33" s="2375" t="s">
        <v>7614</v>
      </c>
      <c r="NHH33" s="2375" t="s">
        <v>7614</v>
      </c>
      <c r="NHI33" s="2375" t="s">
        <v>7614</v>
      </c>
      <c r="NHJ33" s="2375" t="s">
        <v>7614</v>
      </c>
      <c r="NHK33" s="2375" t="s">
        <v>7614</v>
      </c>
      <c r="NHL33" s="2375" t="s">
        <v>7614</v>
      </c>
      <c r="NHM33" s="2375" t="s">
        <v>7614</v>
      </c>
      <c r="NHN33" s="2375" t="s">
        <v>7614</v>
      </c>
      <c r="NHO33" s="2375" t="s">
        <v>7614</v>
      </c>
      <c r="NHP33" s="2375" t="s">
        <v>7614</v>
      </c>
      <c r="NHQ33" s="2375" t="s">
        <v>7614</v>
      </c>
      <c r="NHR33" s="2375" t="s">
        <v>7614</v>
      </c>
      <c r="NHS33" s="2375" t="s">
        <v>7614</v>
      </c>
      <c r="NHT33" s="2375" t="s">
        <v>7614</v>
      </c>
      <c r="NHU33" s="2375" t="s">
        <v>7614</v>
      </c>
      <c r="NHV33" s="2375" t="s">
        <v>7614</v>
      </c>
      <c r="NHW33" s="2375" t="s">
        <v>7614</v>
      </c>
      <c r="NHX33" s="2375" t="s">
        <v>7614</v>
      </c>
      <c r="NHY33" s="2375" t="s">
        <v>7614</v>
      </c>
      <c r="NHZ33" s="2375" t="s">
        <v>7614</v>
      </c>
      <c r="NIA33" s="2375" t="s">
        <v>7614</v>
      </c>
      <c r="NIB33" s="2375" t="s">
        <v>7614</v>
      </c>
      <c r="NIC33" s="2375" t="s">
        <v>7614</v>
      </c>
      <c r="NID33" s="2375" t="s">
        <v>7614</v>
      </c>
      <c r="NIE33" s="2375" t="s">
        <v>7614</v>
      </c>
      <c r="NIF33" s="2375" t="s">
        <v>7614</v>
      </c>
      <c r="NIG33" s="2375" t="s">
        <v>7614</v>
      </c>
      <c r="NIH33" s="2375" t="s">
        <v>7614</v>
      </c>
      <c r="NII33" s="2375" t="s">
        <v>7614</v>
      </c>
      <c r="NIJ33" s="2375" t="s">
        <v>7614</v>
      </c>
      <c r="NIK33" s="2375" t="s">
        <v>7614</v>
      </c>
      <c r="NIL33" s="2375" t="s">
        <v>7614</v>
      </c>
      <c r="NIM33" s="2375" t="s">
        <v>7614</v>
      </c>
      <c r="NIN33" s="2375" t="s">
        <v>7614</v>
      </c>
      <c r="NIO33" s="2375" t="s">
        <v>7614</v>
      </c>
      <c r="NIP33" s="2375" t="s">
        <v>7614</v>
      </c>
      <c r="NIQ33" s="2375" t="s">
        <v>7614</v>
      </c>
      <c r="NIR33" s="2375" t="s">
        <v>7614</v>
      </c>
      <c r="NIS33" s="2375" t="s">
        <v>7614</v>
      </c>
      <c r="NIT33" s="2375" t="s">
        <v>7614</v>
      </c>
      <c r="NIU33" s="2375" t="s">
        <v>7614</v>
      </c>
      <c r="NIV33" s="2375" t="s">
        <v>7614</v>
      </c>
      <c r="NIW33" s="2375" t="s">
        <v>7614</v>
      </c>
      <c r="NIX33" s="2375" t="s">
        <v>7614</v>
      </c>
      <c r="NIY33" s="2375" t="s">
        <v>7614</v>
      </c>
      <c r="NIZ33" s="2375" t="s">
        <v>7614</v>
      </c>
      <c r="NJA33" s="2375" t="s">
        <v>7614</v>
      </c>
      <c r="NJB33" s="2375" t="s">
        <v>7614</v>
      </c>
      <c r="NJC33" s="2375" t="s">
        <v>7614</v>
      </c>
      <c r="NJD33" s="2375" t="s">
        <v>7614</v>
      </c>
      <c r="NJE33" s="2375" t="s">
        <v>7614</v>
      </c>
      <c r="NJF33" s="2375" t="s">
        <v>7614</v>
      </c>
      <c r="NJG33" s="2375" t="s">
        <v>7614</v>
      </c>
      <c r="NJH33" s="2375" t="s">
        <v>7614</v>
      </c>
      <c r="NJI33" s="2375" t="s">
        <v>7614</v>
      </c>
      <c r="NJJ33" s="2375" t="s">
        <v>7614</v>
      </c>
      <c r="NJK33" s="2375" t="s">
        <v>7614</v>
      </c>
      <c r="NJL33" s="2375" t="s">
        <v>7614</v>
      </c>
      <c r="NJM33" s="2375" t="s">
        <v>7614</v>
      </c>
      <c r="NJN33" s="2375" t="s">
        <v>7614</v>
      </c>
      <c r="NJO33" s="2375" t="s">
        <v>7614</v>
      </c>
      <c r="NJP33" s="2375" t="s">
        <v>7614</v>
      </c>
      <c r="NJQ33" s="2375" t="s">
        <v>7614</v>
      </c>
      <c r="NJR33" s="2375" t="s">
        <v>7614</v>
      </c>
      <c r="NJS33" s="2375" t="s">
        <v>7614</v>
      </c>
      <c r="NJT33" s="2375" t="s">
        <v>7614</v>
      </c>
      <c r="NJU33" s="2375" t="s">
        <v>7614</v>
      </c>
      <c r="NJV33" s="2375" t="s">
        <v>7614</v>
      </c>
      <c r="NJW33" s="2375" t="s">
        <v>7614</v>
      </c>
      <c r="NJX33" s="2375" t="s">
        <v>7614</v>
      </c>
      <c r="NJY33" s="2375" t="s">
        <v>7614</v>
      </c>
      <c r="NJZ33" s="2375" t="s">
        <v>7614</v>
      </c>
      <c r="NKA33" s="2375" t="s">
        <v>7614</v>
      </c>
      <c r="NKB33" s="2375" t="s">
        <v>7614</v>
      </c>
      <c r="NKC33" s="2375" t="s">
        <v>7614</v>
      </c>
      <c r="NKD33" s="2375" t="s">
        <v>7614</v>
      </c>
      <c r="NKE33" s="2375" t="s">
        <v>7614</v>
      </c>
      <c r="NKF33" s="2375" t="s">
        <v>7614</v>
      </c>
      <c r="NKG33" s="2375" t="s">
        <v>7614</v>
      </c>
      <c r="NKH33" s="2375" t="s">
        <v>7614</v>
      </c>
      <c r="NKI33" s="2375" t="s">
        <v>7614</v>
      </c>
      <c r="NKJ33" s="2375" t="s">
        <v>7614</v>
      </c>
      <c r="NKK33" s="2375" t="s">
        <v>7614</v>
      </c>
      <c r="NKL33" s="2375" t="s">
        <v>7614</v>
      </c>
      <c r="NKM33" s="2375" t="s">
        <v>7614</v>
      </c>
      <c r="NKN33" s="2375" t="s">
        <v>7614</v>
      </c>
      <c r="NKO33" s="2375" t="s">
        <v>7614</v>
      </c>
      <c r="NKP33" s="2375" t="s">
        <v>7614</v>
      </c>
      <c r="NKQ33" s="2375" t="s">
        <v>7614</v>
      </c>
      <c r="NKR33" s="2375" t="s">
        <v>7614</v>
      </c>
      <c r="NKS33" s="2375" t="s">
        <v>7614</v>
      </c>
      <c r="NKT33" s="2375" t="s">
        <v>7614</v>
      </c>
      <c r="NKU33" s="2375" t="s">
        <v>7614</v>
      </c>
      <c r="NKV33" s="2375" t="s">
        <v>7614</v>
      </c>
      <c r="NKW33" s="2375" t="s">
        <v>7614</v>
      </c>
      <c r="NKX33" s="2375" t="s">
        <v>7614</v>
      </c>
      <c r="NKY33" s="2375" t="s">
        <v>7614</v>
      </c>
      <c r="NKZ33" s="2375" t="s">
        <v>7614</v>
      </c>
      <c r="NLA33" s="2375" t="s">
        <v>7614</v>
      </c>
      <c r="NLB33" s="2375" t="s">
        <v>7614</v>
      </c>
      <c r="NLC33" s="2375" t="s">
        <v>7614</v>
      </c>
      <c r="NLD33" s="2375" t="s">
        <v>7614</v>
      </c>
      <c r="NLE33" s="2375" t="s">
        <v>7614</v>
      </c>
      <c r="NLF33" s="2375" t="s">
        <v>7614</v>
      </c>
      <c r="NLG33" s="2375" t="s">
        <v>7614</v>
      </c>
      <c r="NLH33" s="2375" t="s">
        <v>7614</v>
      </c>
      <c r="NLI33" s="2375" t="s">
        <v>7614</v>
      </c>
      <c r="NLJ33" s="2375" t="s">
        <v>7614</v>
      </c>
      <c r="NLK33" s="2375" t="s">
        <v>7614</v>
      </c>
      <c r="NLL33" s="2375" t="s">
        <v>7614</v>
      </c>
      <c r="NLM33" s="2375" t="s">
        <v>7614</v>
      </c>
      <c r="NLN33" s="2375" t="s">
        <v>7614</v>
      </c>
      <c r="NLO33" s="2375" t="s">
        <v>7614</v>
      </c>
      <c r="NLP33" s="2375" t="s">
        <v>7614</v>
      </c>
      <c r="NLQ33" s="2375" t="s">
        <v>7614</v>
      </c>
      <c r="NLR33" s="2375" t="s">
        <v>7614</v>
      </c>
      <c r="NLS33" s="2375" t="s">
        <v>7614</v>
      </c>
      <c r="NLT33" s="2375" t="s">
        <v>7614</v>
      </c>
      <c r="NLU33" s="2375" t="s">
        <v>7614</v>
      </c>
      <c r="NLV33" s="2375" t="s">
        <v>7614</v>
      </c>
      <c r="NLW33" s="2375" t="s">
        <v>7614</v>
      </c>
      <c r="NLX33" s="2375" t="s">
        <v>7614</v>
      </c>
      <c r="NLY33" s="2375" t="s">
        <v>7614</v>
      </c>
      <c r="NLZ33" s="2375" t="s">
        <v>7614</v>
      </c>
      <c r="NMA33" s="2375" t="s">
        <v>7614</v>
      </c>
      <c r="NMB33" s="2375" t="s">
        <v>7614</v>
      </c>
      <c r="NMC33" s="2375" t="s">
        <v>7614</v>
      </c>
      <c r="NMD33" s="2375" t="s">
        <v>7614</v>
      </c>
      <c r="NME33" s="2375" t="s">
        <v>7614</v>
      </c>
      <c r="NMF33" s="2375" t="s">
        <v>7614</v>
      </c>
      <c r="NMG33" s="2375" t="s">
        <v>7614</v>
      </c>
      <c r="NMH33" s="2375" t="s">
        <v>7614</v>
      </c>
      <c r="NMI33" s="2375" t="s">
        <v>7614</v>
      </c>
      <c r="NMJ33" s="2375" t="s">
        <v>7614</v>
      </c>
      <c r="NMK33" s="2375" t="s">
        <v>7614</v>
      </c>
      <c r="NML33" s="2375" t="s">
        <v>7614</v>
      </c>
      <c r="NMM33" s="2375" t="s">
        <v>7614</v>
      </c>
      <c r="NMN33" s="2375" t="s">
        <v>7614</v>
      </c>
      <c r="NMO33" s="2375" t="s">
        <v>7614</v>
      </c>
      <c r="NMP33" s="2375" t="s">
        <v>7614</v>
      </c>
      <c r="NMQ33" s="2375" t="s">
        <v>7614</v>
      </c>
      <c r="NMR33" s="2375" t="s">
        <v>7614</v>
      </c>
      <c r="NMS33" s="2375" t="s">
        <v>7614</v>
      </c>
      <c r="NMT33" s="2375" t="s">
        <v>7614</v>
      </c>
      <c r="NMU33" s="2375" t="s">
        <v>7614</v>
      </c>
      <c r="NMV33" s="2375" t="s">
        <v>7614</v>
      </c>
      <c r="NMW33" s="2375" t="s">
        <v>7614</v>
      </c>
      <c r="NMX33" s="2375" t="s">
        <v>7614</v>
      </c>
      <c r="NMY33" s="2375" t="s">
        <v>7614</v>
      </c>
      <c r="NMZ33" s="2375" t="s">
        <v>7614</v>
      </c>
      <c r="NNA33" s="2375" t="s">
        <v>7614</v>
      </c>
      <c r="NNB33" s="2375" t="s">
        <v>7614</v>
      </c>
      <c r="NNC33" s="2375" t="s">
        <v>7614</v>
      </c>
      <c r="NND33" s="2375" t="s">
        <v>7614</v>
      </c>
      <c r="NNE33" s="2375" t="s">
        <v>7614</v>
      </c>
      <c r="NNF33" s="2375" t="s">
        <v>7614</v>
      </c>
      <c r="NNG33" s="2375" t="s">
        <v>7614</v>
      </c>
      <c r="NNH33" s="2375" t="s">
        <v>7614</v>
      </c>
      <c r="NNI33" s="2375" t="s">
        <v>7614</v>
      </c>
      <c r="NNJ33" s="2375" t="s">
        <v>7614</v>
      </c>
      <c r="NNK33" s="2375" t="s">
        <v>7614</v>
      </c>
      <c r="NNL33" s="2375" t="s">
        <v>7614</v>
      </c>
      <c r="NNM33" s="2375" t="s">
        <v>7614</v>
      </c>
      <c r="NNN33" s="2375" t="s">
        <v>7614</v>
      </c>
      <c r="NNO33" s="2375" t="s">
        <v>7614</v>
      </c>
      <c r="NNP33" s="2375" t="s">
        <v>7614</v>
      </c>
      <c r="NNQ33" s="2375" t="s">
        <v>7614</v>
      </c>
      <c r="NNR33" s="2375" t="s">
        <v>7614</v>
      </c>
      <c r="NNS33" s="2375" t="s">
        <v>7614</v>
      </c>
      <c r="NNT33" s="2375" t="s">
        <v>7614</v>
      </c>
      <c r="NNU33" s="2375" t="s">
        <v>7614</v>
      </c>
      <c r="NNV33" s="2375" t="s">
        <v>7614</v>
      </c>
      <c r="NNW33" s="2375" t="s">
        <v>7614</v>
      </c>
      <c r="NNX33" s="2375" t="s">
        <v>7614</v>
      </c>
      <c r="NNY33" s="2375" t="s">
        <v>7614</v>
      </c>
      <c r="NNZ33" s="2375" t="s">
        <v>7614</v>
      </c>
      <c r="NOA33" s="2375" t="s">
        <v>7614</v>
      </c>
      <c r="NOB33" s="2375" t="s">
        <v>7614</v>
      </c>
      <c r="NOC33" s="2375" t="s">
        <v>7614</v>
      </c>
      <c r="NOD33" s="2375" t="s">
        <v>7614</v>
      </c>
      <c r="NOE33" s="2375" t="s">
        <v>7614</v>
      </c>
      <c r="NOF33" s="2375" t="s">
        <v>7614</v>
      </c>
      <c r="NOG33" s="2375" t="s">
        <v>7614</v>
      </c>
      <c r="NOH33" s="2375" t="s">
        <v>7614</v>
      </c>
      <c r="NOI33" s="2375" t="s">
        <v>7614</v>
      </c>
      <c r="NOJ33" s="2375" t="s">
        <v>7614</v>
      </c>
      <c r="NOK33" s="2375" t="s">
        <v>7614</v>
      </c>
      <c r="NOL33" s="2375" t="s">
        <v>7614</v>
      </c>
      <c r="NOM33" s="2375" t="s">
        <v>7614</v>
      </c>
      <c r="NON33" s="2375" t="s">
        <v>7614</v>
      </c>
      <c r="NOO33" s="2375" t="s">
        <v>7614</v>
      </c>
      <c r="NOP33" s="2375" t="s">
        <v>7614</v>
      </c>
      <c r="NOQ33" s="2375" t="s">
        <v>7614</v>
      </c>
      <c r="NOR33" s="2375" t="s">
        <v>7614</v>
      </c>
      <c r="NOS33" s="2375" t="s">
        <v>7614</v>
      </c>
      <c r="NOT33" s="2375" t="s">
        <v>7614</v>
      </c>
      <c r="NOU33" s="2375" t="s">
        <v>7614</v>
      </c>
      <c r="NOV33" s="2375" t="s">
        <v>7614</v>
      </c>
      <c r="NOW33" s="2375" t="s">
        <v>7614</v>
      </c>
      <c r="NOX33" s="2375" t="s">
        <v>7614</v>
      </c>
      <c r="NOY33" s="2375" t="s">
        <v>7614</v>
      </c>
      <c r="NOZ33" s="2375" t="s">
        <v>7614</v>
      </c>
      <c r="NPA33" s="2375" t="s">
        <v>7614</v>
      </c>
      <c r="NPB33" s="2375" t="s">
        <v>7614</v>
      </c>
      <c r="NPC33" s="2375" t="s">
        <v>7614</v>
      </c>
      <c r="NPD33" s="2375" t="s">
        <v>7614</v>
      </c>
      <c r="NPE33" s="2375" t="s">
        <v>7614</v>
      </c>
      <c r="NPF33" s="2375" t="s">
        <v>7614</v>
      </c>
      <c r="NPG33" s="2375" t="s">
        <v>7614</v>
      </c>
      <c r="NPH33" s="2375" t="s">
        <v>7614</v>
      </c>
      <c r="NPI33" s="2375" t="s">
        <v>7614</v>
      </c>
      <c r="NPJ33" s="2375" t="s">
        <v>7614</v>
      </c>
      <c r="NPK33" s="2375" t="s">
        <v>7614</v>
      </c>
      <c r="NPL33" s="2375" t="s">
        <v>7614</v>
      </c>
      <c r="NPM33" s="2375" t="s">
        <v>7614</v>
      </c>
      <c r="NPN33" s="2375" t="s">
        <v>7614</v>
      </c>
      <c r="NPO33" s="2375" t="s">
        <v>7614</v>
      </c>
      <c r="NPP33" s="2375" t="s">
        <v>7614</v>
      </c>
      <c r="NPQ33" s="2375" t="s">
        <v>7614</v>
      </c>
      <c r="NPR33" s="2375" t="s">
        <v>7614</v>
      </c>
      <c r="NPS33" s="2375" t="s">
        <v>7614</v>
      </c>
      <c r="NPT33" s="2375" t="s">
        <v>7614</v>
      </c>
      <c r="NPU33" s="2375" t="s">
        <v>7614</v>
      </c>
      <c r="NPV33" s="2375" t="s">
        <v>7614</v>
      </c>
      <c r="NPW33" s="2375" t="s">
        <v>7614</v>
      </c>
      <c r="NPX33" s="2375" t="s">
        <v>7614</v>
      </c>
      <c r="NPY33" s="2375" t="s">
        <v>7614</v>
      </c>
      <c r="NPZ33" s="2375" t="s">
        <v>7614</v>
      </c>
      <c r="NQA33" s="2375" t="s">
        <v>7614</v>
      </c>
      <c r="NQB33" s="2375" t="s">
        <v>7614</v>
      </c>
      <c r="NQC33" s="2375" t="s">
        <v>7614</v>
      </c>
      <c r="NQD33" s="2375" t="s">
        <v>7614</v>
      </c>
      <c r="NQE33" s="2375" t="s">
        <v>7614</v>
      </c>
      <c r="NQF33" s="2375" t="s">
        <v>7614</v>
      </c>
      <c r="NQG33" s="2375" t="s">
        <v>7614</v>
      </c>
      <c r="NQH33" s="2375" t="s">
        <v>7614</v>
      </c>
      <c r="NQI33" s="2375" t="s">
        <v>7614</v>
      </c>
      <c r="NQJ33" s="2375" t="s">
        <v>7614</v>
      </c>
      <c r="NQK33" s="2375" t="s">
        <v>7614</v>
      </c>
      <c r="NQL33" s="2375" t="s">
        <v>7614</v>
      </c>
      <c r="NQM33" s="2375" t="s">
        <v>7614</v>
      </c>
      <c r="NQN33" s="2375" t="s">
        <v>7614</v>
      </c>
      <c r="NQO33" s="2375" t="s">
        <v>7614</v>
      </c>
      <c r="NQP33" s="2375" t="s">
        <v>7614</v>
      </c>
      <c r="NQQ33" s="2375" t="s">
        <v>7614</v>
      </c>
      <c r="NQR33" s="2375" t="s">
        <v>7614</v>
      </c>
      <c r="NQS33" s="2375" t="s">
        <v>7614</v>
      </c>
      <c r="NQT33" s="2375" t="s">
        <v>7614</v>
      </c>
      <c r="NQU33" s="2375" t="s">
        <v>7614</v>
      </c>
      <c r="NQV33" s="2375" t="s">
        <v>7614</v>
      </c>
      <c r="NQW33" s="2375" t="s">
        <v>7614</v>
      </c>
      <c r="NQX33" s="2375" t="s">
        <v>7614</v>
      </c>
      <c r="NQY33" s="2375" t="s">
        <v>7614</v>
      </c>
      <c r="NQZ33" s="2375" t="s">
        <v>7614</v>
      </c>
      <c r="NRA33" s="2375" t="s">
        <v>7614</v>
      </c>
      <c r="NRB33" s="2375" t="s">
        <v>7614</v>
      </c>
      <c r="NRC33" s="2375" t="s">
        <v>7614</v>
      </c>
      <c r="NRD33" s="2375" t="s">
        <v>7614</v>
      </c>
      <c r="NRE33" s="2375" t="s">
        <v>7614</v>
      </c>
      <c r="NRF33" s="2375" t="s">
        <v>7614</v>
      </c>
      <c r="NRG33" s="2375" t="s">
        <v>7614</v>
      </c>
      <c r="NRH33" s="2375" t="s">
        <v>7614</v>
      </c>
      <c r="NRI33" s="2375" t="s">
        <v>7614</v>
      </c>
      <c r="NRJ33" s="2375" t="s">
        <v>7614</v>
      </c>
      <c r="NRK33" s="2375" t="s">
        <v>7614</v>
      </c>
      <c r="NRL33" s="2375" t="s">
        <v>7614</v>
      </c>
      <c r="NRM33" s="2375" t="s">
        <v>7614</v>
      </c>
      <c r="NRN33" s="2375" t="s">
        <v>7614</v>
      </c>
      <c r="NRO33" s="2375" t="s">
        <v>7614</v>
      </c>
      <c r="NRP33" s="2375" t="s">
        <v>7614</v>
      </c>
      <c r="NRQ33" s="2375" t="s">
        <v>7614</v>
      </c>
      <c r="NRR33" s="2375" t="s">
        <v>7614</v>
      </c>
      <c r="NRS33" s="2375" t="s">
        <v>7614</v>
      </c>
      <c r="NRT33" s="2375" t="s">
        <v>7614</v>
      </c>
      <c r="NRU33" s="2375" t="s">
        <v>7614</v>
      </c>
      <c r="NRV33" s="2375" t="s">
        <v>7614</v>
      </c>
      <c r="NRW33" s="2375" t="s">
        <v>7614</v>
      </c>
      <c r="NRX33" s="2375" t="s">
        <v>7614</v>
      </c>
      <c r="NRY33" s="2375" t="s">
        <v>7614</v>
      </c>
      <c r="NRZ33" s="2375" t="s">
        <v>7614</v>
      </c>
      <c r="NSA33" s="2375" t="s">
        <v>7614</v>
      </c>
      <c r="NSB33" s="2375" t="s">
        <v>7614</v>
      </c>
      <c r="NSC33" s="2375" t="s">
        <v>7614</v>
      </c>
      <c r="NSD33" s="2375" t="s">
        <v>7614</v>
      </c>
      <c r="NSE33" s="2375" t="s">
        <v>7614</v>
      </c>
      <c r="NSF33" s="2375" t="s">
        <v>7614</v>
      </c>
      <c r="NSG33" s="2375" t="s">
        <v>7614</v>
      </c>
      <c r="NSH33" s="2375" t="s">
        <v>7614</v>
      </c>
      <c r="NSI33" s="2375" t="s">
        <v>7614</v>
      </c>
      <c r="NSJ33" s="2375" t="s">
        <v>7614</v>
      </c>
      <c r="NSK33" s="2375" t="s">
        <v>7614</v>
      </c>
      <c r="NSL33" s="2375" t="s">
        <v>7614</v>
      </c>
      <c r="NSM33" s="2375" t="s">
        <v>7614</v>
      </c>
      <c r="NSN33" s="2375" t="s">
        <v>7614</v>
      </c>
      <c r="NSO33" s="2375" t="s">
        <v>7614</v>
      </c>
      <c r="NSP33" s="2375" t="s">
        <v>7614</v>
      </c>
      <c r="NSQ33" s="2375" t="s">
        <v>7614</v>
      </c>
      <c r="NSR33" s="2375" t="s">
        <v>7614</v>
      </c>
      <c r="NSS33" s="2375" t="s">
        <v>7614</v>
      </c>
      <c r="NST33" s="2375" t="s">
        <v>7614</v>
      </c>
      <c r="NSU33" s="2375" t="s">
        <v>7614</v>
      </c>
      <c r="NSV33" s="2375" t="s">
        <v>7614</v>
      </c>
      <c r="NSW33" s="2375" t="s">
        <v>7614</v>
      </c>
      <c r="NSX33" s="2375" t="s">
        <v>7614</v>
      </c>
      <c r="NSY33" s="2375" t="s">
        <v>7614</v>
      </c>
      <c r="NSZ33" s="2375" t="s">
        <v>7614</v>
      </c>
      <c r="NTA33" s="2375" t="s">
        <v>7614</v>
      </c>
      <c r="NTB33" s="2375" t="s">
        <v>7614</v>
      </c>
      <c r="NTC33" s="2375" t="s">
        <v>7614</v>
      </c>
      <c r="NTD33" s="2375" t="s">
        <v>7614</v>
      </c>
      <c r="NTE33" s="2375" t="s">
        <v>7614</v>
      </c>
      <c r="NTF33" s="2375" t="s">
        <v>7614</v>
      </c>
      <c r="NTG33" s="2375" t="s">
        <v>7614</v>
      </c>
      <c r="NTH33" s="2375" t="s">
        <v>7614</v>
      </c>
      <c r="NTI33" s="2375" t="s">
        <v>7614</v>
      </c>
      <c r="NTJ33" s="2375" t="s">
        <v>7614</v>
      </c>
      <c r="NTK33" s="2375" t="s">
        <v>7614</v>
      </c>
      <c r="NTL33" s="2375" t="s">
        <v>7614</v>
      </c>
      <c r="NTM33" s="2375" t="s">
        <v>7614</v>
      </c>
      <c r="NTN33" s="2375" t="s">
        <v>7614</v>
      </c>
      <c r="NTO33" s="2375" t="s">
        <v>7614</v>
      </c>
      <c r="NTP33" s="2375" t="s">
        <v>7614</v>
      </c>
      <c r="NTQ33" s="2375" t="s">
        <v>7614</v>
      </c>
      <c r="NTR33" s="2375" t="s">
        <v>7614</v>
      </c>
      <c r="NTS33" s="2375" t="s">
        <v>7614</v>
      </c>
      <c r="NTT33" s="2375" t="s">
        <v>7614</v>
      </c>
      <c r="NTU33" s="2375" t="s">
        <v>7614</v>
      </c>
      <c r="NTV33" s="2375" t="s">
        <v>7614</v>
      </c>
      <c r="NTW33" s="2375" t="s">
        <v>7614</v>
      </c>
      <c r="NTX33" s="2375" t="s">
        <v>7614</v>
      </c>
      <c r="NTY33" s="2375" t="s">
        <v>7614</v>
      </c>
      <c r="NTZ33" s="2375" t="s">
        <v>7614</v>
      </c>
      <c r="NUA33" s="2375" t="s">
        <v>7614</v>
      </c>
      <c r="NUB33" s="2375" t="s">
        <v>7614</v>
      </c>
      <c r="NUC33" s="2375" t="s">
        <v>7614</v>
      </c>
      <c r="NUD33" s="2375" t="s">
        <v>7614</v>
      </c>
      <c r="NUE33" s="2375" t="s">
        <v>7614</v>
      </c>
      <c r="NUF33" s="2375" t="s">
        <v>7614</v>
      </c>
      <c r="NUG33" s="2375" t="s">
        <v>7614</v>
      </c>
      <c r="NUH33" s="2375" t="s">
        <v>7614</v>
      </c>
      <c r="NUI33" s="2375" t="s">
        <v>7614</v>
      </c>
      <c r="NUJ33" s="2375" t="s">
        <v>7614</v>
      </c>
      <c r="NUK33" s="2375" t="s">
        <v>7614</v>
      </c>
      <c r="NUL33" s="2375" t="s">
        <v>7614</v>
      </c>
      <c r="NUM33" s="2375" t="s">
        <v>7614</v>
      </c>
      <c r="NUN33" s="2375" t="s">
        <v>7614</v>
      </c>
      <c r="NUO33" s="2375" t="s">
        <v>7614</v>
      </c>
      <c r="NUP33" s="2375" t="s">
        <v>7614</v>
      </c>
      <c r="NUQ33" s="2375" t="s">
        <v>7614</v>
      </c>
      <c r="NUR33" s="2375" t="s">
        <v>7614</v>
      </c>
      <c r="NUS33" s="2375" t="s">
        <v>7614</v>
      </c>
      <c r="NUT33" s="2375" t="s">
        <v>7614</v>
      </c>
      <c r="NUU33" s="2375" t="s">
        <v>7614</v>
      </c>
      <c r="NUV33" s="2375" t="s">
        <v>7614</v>
      </c>
      <c r="NUW33" s="2375" t="s">
        <v>7614</v>
      </c>
      <c r="NUX33" s="2375" t="s">
        <v>7614</v>
      </c>
      <c r="NUY33" s="2375" t="s">
        <v>7614</v>
      </c>
      <c r="NUZ33" s="2375" t="s">
        <v>7614</v>
      </c>
      <c r="NVA33" s="2375" t="s">
        <v>7614</v>
      </c>
      <c r="NVB33" s="2375" t="s">
        <v>7614</v>
      </c>
      <c r="NVC33" s="2375" t="s">
        <v>7614</v>
      </c>
      <c r="NVD33" s="2375" t="s">
        <v>7614</v>
      </c>
      <c r="NVE33" s="2375" t="s">
        <v>7614</v>
      </c>
      <c r="NVF33" s="2375" t="s">
        <v>7614</v>
      </c>
      <c r="NVG33" s="2375" t="s">
        <v>7614</v>
      </c>
      <c r="NVH33" s="2375" t="s">
        <v>7614</v>
      </c>
      <c r="NVI33" s="2375" t="s">
        <v>7614</v>
      </c>
      <c r="NVJ33" s="2375" t="s">
        <v>7614</v>
      </c>
      <c r="NVK33" s="2375" t="s">
        <v>7614</v>
      </c>
      <c r="NVL33" s="2375" t="s">
        <v>7614</v>
      </c>
      <c r="NVM33" s="2375" t="s">
        <v>7614</v>
      </c>
      <c r="NVN33" s="2375" t="s">
        <v>7614</v>
      </c>
      <c r="NVO33" s="2375" t="s">
        <v>7614</v>
      </c>
      <c r="NVP33" s="2375" t="s">
        <v>7614</v>
      </c>
      <c r="NVQ33" s="2375" t="s">
        <v>7614</v>
      </c>
      <c r="NVR33" s="2375" t="s">
        <v>7614</v>
      </c>
      <c r="NVS33" s="2375" t="s">
        <v>7614</v>
      </c>
      <c r="NVT33" s="2375" t="s">
        <v>7614</v>
      </c>
      <c r="NVU33" s="2375" t="s">
        <v>7614</v>
      </c>
      <c r="NVV33" s="2375" t="s">
        <v>7614</v>
      </c>
      <c r="NVW33" s="2375" t="s">
        <v>7614</v>
      </c>
      <c r="NVX33" s="2375" t="s">
        <v>7614</v>
      </c>
      <c r="NVY33" s="2375" t="s">
        <v>7614</v>
      </c>
      <c r="NVZ33" s="2375" t="s">
        <v>7614</v>
      </c>
      <c r="NWA33" s="2375" t="s">
        <v>7614</v>
      </c>
      <c r="NWB33" s="2375" t="s">
        <v>7614</v>
      </c>
      <c r="NWC33" s="2375" t="s">
        <v>7614</v>
      </c>
      <c r="NWD33" s="2375" t="s">
        <v>7614</v>
      </c>
      <c r="NWE33" s="2375" t="s">
        <v>7614</v>
      </c>
      <c r="NWF33" s="2375" t="s">
        <v>7614</v>
      </c>
      <c r="NWG33" s="2375" t="s">
        <v>7614</v>
      </c>
      <c r="NWH33" s="2375" t="s">
        <v>7614</v>
      </c>
      <c r="NWI33" s="2375" t="s">
        <v>7614</v>
      </c>
      <c r="NWJ33" s="2375" t="s">
        <v>7614</v>
      </c>
      <c r="NWK33" s="2375" t="s">
        <v>7614</v>
      </c>
      <c r="NWL33" s="2375" t="s">
        <v>7614</v>
      </c>
      <c r="NWM33" s="2375" t="s">
        <v>7614</v>
      </c>
      <c r="NWN33" s="2375" t="s">
        <v>7614</v>
      </c>
      <c r="NWO33" s="2375" t="s">
        <v>7614</v>
      </c>
      <c r="NWP33" s="2375" t="s">
        <v>7614</v>
      </c>
      <c r="NWQ33" s="2375" t="s">
        <v>7614</v>
      </c>
      <c r="NWR33" s="2375" t="s">
        <v>7614</v>
      </c>
      <c r="NWS33" s="2375" t="s">
        <v>7614</v>
      </c>
      <c r="NWT33" s="2375" t="s">
        <v>7614</v>
      </c>
      <c r="NWU33" s="2375" t="s">
        <v>7614</v>
      </c>
      <c r="NWV33" s="2375" t="s">
        <v>7614</v>
      </c>
      <c r="NWW33" s="2375" t="s">
        <v>7614</v>
      </c>
      <c r="NWX33" s="2375" t="s">
        <v>7614</v>
      </c>
      <c r="NWY33" s="2375" t="s">
        <v>7614</v>
      </c>
      <c r="NWZ33" s="2375" t="s">
        <v>7614</v>
      </c>
      <c r="NXA33" s="2375" t="s">
        <v>7614</v>
      </c>
      <c r="NXB33" s="2375" t="s">
        <v>7614</v>
      </c>
      <c r="NXC33" s="2375" t="s">
        <v>7614</v>
      </c>
      <c r="NXD33" s="2375" t="s">
        <v>7614</v>
      </c>
      <c r="NXE33" s="2375" t="s">
        <v>7614</v>
      </c>
      <c r="NXF33" s="2375" t="s">
        <v>7614</v>
      </c>
      <c r="NXG33" s="2375" t="s">
        <v>7614</v>
      </c>
      <c r="NXH33" s="2375" t="s">
        <v>7614</v>
      </c>
      <c r="NXI33" s="2375" t="s">
        <v>7614</v>
      </c>
      <c r="NXJ33" s="2375" t="s">
        <v>7614</v>
      </c>
      <c r="NXK33" s="2375" t="s">
        <v>7614</v>
      </c>
      <c r="NXL33" s="2375" t="s">
        <v>7614</v>
      </c>
      <c r="NXM33" s="2375" t="s">
        <v>7614</v>
      </c>
      <c r="NXN33" s="2375" t="s">
        <v>7614</v>
      </c>
      <c r="NXO33" s="2375" t="s">
        <v>7614</v>
      </c>
      <c r="NXP33" s="2375" t="s">
        <v>7614</v>
      </c>
      <c r="NXQ33" s="2375" t="s">
        <v>7614</v>
      </c>
      <c r="NXR33" s="2375" t="s">
        <v>7614</v>
      </c>
      <c r="NXS33" s="2375" t="s">
        <v>7614</v>
      </c>
      <c r="NXT33" s="2375" t="s">
        <v>7614</v>
      </c>
      <c r="NXU33" s="2375" t="s">
        <v>7614</v>
      </c>
      <c r="NXV33" s="2375" t="s">
        <v>7614</v>
      </c>
      <c r="NXW33" s="2375" t="s">
        <v>7614</v>
      </c>
      <c r="NXX33" s="2375" t="s">
        <v>7614</v>
      </c>
      <c r="NXY33" s="2375" t="s">
        <v>7614</v>
      </c>
      <c r="NXZ33" s="2375" t="s">
        <v>7614</v>
      </c>
      <c r="NYA33" s="2375" t="s">
        <v>7614</v>
      </c>
      <c r="NYB33" s="2375" t="s">
        <v>7614</v>
      </c>
      <c r="NYC33" s="2375" t="s">
        <v>7614</v>
      </c>
      <c r="NYD33" s="2375" t="s">
        <v>7614</v>
      </c>
      <c r="NYE33" s="2375" t="s">
        <v>7614</v>
      </c>
      <c r="NYF33" s="2375" t="s">
        <v>7614</v>
      </c>
      <c r="NYG33" s="2375" t="s">
        <v>7614</v>
      </c>
      <c r="NYH33" s="2375" t="s">
        <v>7614</v>
      </c>
      <c r="NYI33" s="2375" t="s">
        <v>7614</v>
      </c>
      <c r="NYJ33" s="2375" t="s">
        <v>7614</v>
      </c>
      <c r="NYK33" s="2375" t="s">
        <v>7614</v>
      </c>
      <c r="NYL33" s="2375" t="s">
        <v>7614</v>
      </c>
      <c r="NYM33" s="2375" t="s">
        <v>7614</v>
      </c>
      <c r="NYN33" s="2375" t="s">
        <v>7614</v>
      </c>
      <c r="NYO33" s="2375" t="s">
        <v>7614</v>
      </c>
      <c r="NYP33" s="2375" t="s">
        <v>7614</v>
      </c>
      <c r="NYQ33" s="2375" t="s">
        <v>7614</v>
      </c>
      <c r="NYR33" s="2375" t="s">
        <v>7614</v>
      </c>
      <c r="NYS33" s="2375" t="s">
        <v>7614</v>
      </c>
      <c r="NYT33" s="2375" t="s">
        <v>7614</v>
      </c>
      <c r="NYU33" s="2375" t="s">
        <v>7614</v>
      </c>
      <c r="NYV33" s="2375" t="s">
        <v>7614</v>
      </c>
      <c r="NYW33" s="2375" t="s">
        <v>7614</v>
      </c>
      <c r="NYX33" s="2375" t="s">
        <v>7614</v>
      </c>
      <c r="NYY33" s="2375" t="s">
        <v>7614</v>
      </c>
      <c r="NYZ33" s="2375" t="s">
        <v>7614</v>
      </c>
      <c r="NZA33" s="2375" t="s">
        <v>7614</v>
      </c>
      <c r="NZB33" s="2375" t="s">
        <v>7614</v>
      </c>
      <c r="NZC33" s="2375" t="s">
        <v>7614</v>
      </c>
      <c r="NZD33" s="2375" t="s">
        <v>7614</v>
      </c>
      <c r="NZE33" s="2375" t="s">
        <v>7614</v>
      </c>
      <c r="NZF33" s="2375" t="s">
        <v>7614</v>
      </c>
      <c r="NZG33" s="2375" t="s">
        <v>7614</v>
      </c>
      <c r="NZH33" s="2375" t="s">
        <v>7614</v>
      </c>
      <c r="NZI33" s="2375" t="s">
        <v>7614</v>
      </c>
      <c r="NZJ33" s="2375" t="s">
        <v>7614</v>
      </c>
      <c r="NZK33" s="2375" t="s">
        <v>7614</v>
      </c>
      <c r="NZL33" s="2375" t="s">
        <v>7614</v>
      </c>
      <c r="NZM33" s="2375" t="s">
        <v>7614</v>
      </c>
      <c r="NZN33" s="2375" t="s">
        <v>7614</v>
      </c>
      <c r="NZO33" s="2375" t="s">
        <v>7614</v>
      </c>
      <c r="NZP33" s="2375" t="s">
        <v>7614</v>
      </c>
      <c r="NZQ33" s="2375" t="s">
        <v>7614</v>
      </c>
      <c r="NZR33" s="2375" t="s">
        <v>7614</v>
      </c>
      <c r="NZS33" s="2375" t="s">
        <v>7614</v>
      </c>
      <c r="NZT33" s="2375" t="s">
        <v>7614</v>
      </c>
      <c r="NZU33" s="2375" t="s">
        <v>7614</v>
      </c>
      <c r="NZV33" s="2375" t="s">
        <v>7614</v>
      </c>
      <c r="NZW33" s="2375" t="s">
        <v>7614</v>
      </c>
      <c r="NZX33" s="2375" t="s">
        <v>7614</v>
      </c>
      <c r="NZY33" s="2375" t="s">
        <v>7614</v>
      </c>
      <c r="NZZ33" s="2375" t="s">
        <v>7614</v>
      </c>
      <c r="OAA33" s="2375" t="s">
        <v>7614</v>
      </c>
      <c r="OAB33" s="2375" t="s">
        <v>7614</v>
      </c>
      <c r="OAC33" s="2375" t="s">
        <v>7614</v>
      </c>
      <c r="OAD33" s="2375" t="s">
        <v>7614</v>
      </c>
      <c r="OAE33" s="2375" t="s">
        <v>7614</v>
      </c>
      <c r="OAF33" s="2375" t="s">
        <v>7614</v>
      </c>
      <c r="OAG33" s="2375" t="s">
        <v>7614</v>
      </c>
      <c r="OAH33" s="2375" t="s">
        <v>7614</v>
      </c>
      <c r="OAI33" s="2375" t="s">
        <v>7614</v>
      </c>
      <c r="OAJ33" s="2375" t="s">
        <v>7614</v>
      </c>
      <c r="OAK33" s="2375" t="s">
        <v>7614</v>
      </c>
      <c r="OAL33" s="2375" t="s">
        <v>7614</v>
      </c>
      <c r="OAM33" s="2375" t="s">
        <v>7614</v>
      </c>
      <c r="OAN33" s="2375" t="s">
        <v>7614</v>
      </c>
      <c r="OAO33" s="2375" t="s">
        <v>7614</v>
      </c>
      <c r="OAP33" s="2375" t="s">
        <v>7614</v>
      </c>
      <c r="OAQ33" s="2375" t="s">
        <v>7614</v>
      </c>
      <c r="OAR33" s="2375" t="s">
        <v>7614</v>
      </c>
      <c r="OAS33" s="2375" t="s">
        <v>7614</v>
      </c>
      <c r="OAT33" s="2375" t="s">
        <v>7614</v>
      </c>
      <c r="OAU33" s="2375" t="s">
        <v>7614</v>
      </c>
      <c r="OAV33" s="2375" t="s">
        <v>7614</v>
      </c>
      <c r="OAW33" s="2375" t="s">
        <v>7614</v>
      </c>
      <c r="OAX33" s="2375" t="s">
        <v>7614</v>
      </c>
      <c r="OAY33" s="2375" t="s">
        <v>7614</v>
      </c>
      <c r="OAZ33" s="2375" t="s">
        <v>7614</v>
      </c>
      <c r="OBA33" s="2375" t="s">
        <v>7614</v>
      </c>
      <c r="OBB33" s="2375" t="s">
        <v>7614</v>
      </c>
      <c r="OBC33" s="2375" t="s">
        <v>7614</v>
      </c>
      <c r="OBD33" s="2375" t="s">
        <v>7614</v>
      </c>
      <c r="OBE33" s="2375" t="s">
        <v>7614</v>
      </c>
      <c r="OBF33" s="2375" t="s">
        <v>7614</v>
      </c>
      <c r="OBG33" s="2375" t="s">
        <v>7614</v>
      </c>
      <c r="OBH33" s="2375" t="s">
        <v>7614</v>
      </c>
      <c r="OBI33" s="2375" t="s">
        <v>7614</v>
      </c>
      <c r="OBJ33" s="2375" t="s">
        <v>7614</v>
      </c>
      <c r="OBK33" s="2375" t="s">
        <v>7614</v>
      </c>
      <c r="OBL33" s="2375" t="s">
        <v>7614</v>
      </c>
      <c r="OBM33" s="2375" t="s">
        <v>7614</v>
      </c>
      <c r="OBN33" s="2375" t="s">
        <v>7614</v>
      </c>
      <c r="OBO33" s="2375" t="s">
        <v>7614</v>
      </c>
      <c r="OBP33" s="2375" t="s">
        <v>7614</v>
      </c>
      <c r="OBQ33" s="2375" t="s">
        <v>7614</v>
      </c>
      <c r="OBR33" s="2375" t="s">
        <v>7614</v>
      </c>
      <c r="OBS33" s="2375" t="s">
        <v>7614</v>
      </c>
      <c r="OBT33" s="2375" t="s">
        <v>7614</v>
      </c>
      <c r="OBU33" s="2375" t="s">
        <v>7614</v>
      </c>
      <c r="OBV33" s="2375" t="s">
        <v>7614</v>
      </c>
      <c r="OBW33" s="2375" t="s">
        <v>7614</v>
      </c>
      <c r="OBX33" s="2375" t="s">
        <v>7614</v>
      </c>
      <c r="OBY33" s="2375" t="s">
        <v>7614</v>
      </c>
      <c r="OBZ33" s="2375" t="s">
        <v>7614</v>
      </c>
      <c r="OCA33" s="2375" t="s">
        <v>7614</v>
      </c>
      <c r="OCB33" s="2375" t="s">
        <v>7614</v>
      </c>
      <c r="OCC33" s="2375" t="s">
        <v>7614</v>
      </c>
      <c r="OCD33" s="2375" t="s">
        <v>7614</v>
      </c>
      <c r="OCE33" s="2375" t="s">
        <v>7614</v>
      </c>
      <c r="OCF33" s="2375" t="s">
        <v>7614</v>
      </c>
      <c r="OCG33" s="2375" t="s">
        <v>7614</v>
      </c>
      <c r="OCH33" s="2375" t="s">
        <v>7614</v>
      </c>
      <c r="OCI33" s="2375" t="s">
        <v>7614</v>
      </c>
      <c r="OCJ33" s="2375" t="s">
        <v>7614</v>
      </c>
      <c r="OCK33" s="2375" t="s">
        <v>7614</v>
      </c>
      <c r="OCL33" s="2375" t="s">
        <v>7614</v>
      </c>
      <c r="OCM33" s="2375" t="s">
        <v>7614</v>
      </c>
      <c r="OCN33" s="2375" t="s">
        <v>7614</v>
      </c>
      <c r="OCO33" s="2375" t="s">
        <v>7614</v>
      </c>
      <c r="OCP33" s="2375" t="s">
        <v>7614</v>
      </c>
      <c r="OCQ33" s="2375" t="s">
        <v>7614</v>
      </c>
      <c r="OCR33" s="2375" t="s">
        <v>7614</v>
      </c>
      <c r="OCS33" s="2375" t="s">
        <v>7614</v>
      </c>
      <c r="OCT33" s="2375" t="s">
        <v>7614</v>
      </c>
      <c r="OCU33" s="2375" t="s">
        <v>7614</v>
      </c>
      <c r="OCV33" s="2375" t="s">
        <v>7614</v>
      </c>
      <c r="OCW33" s="2375" t="s">
        <v>7614</v>
      </c>
      <c r="OCX33" s="2375" t="s">
        <v>7614</v>
      </c>
      <c r="OCY33" s="2375" t="s">
        <v>7614</v>
      </c>
      <c r="OCZ33" s="2375" t="s">
        <v>7614</v>
      </c>
      <c r="ODA33" s="2375" t="s">
        <v>7614</v>
      </c>
      <c r="ODB33" s="2375" t="s">
        <v>7614</v>
      </c>
      <c r="ODC33" s="2375" t="s">
        <v>7614</v>
      </c>
      <c r="ODD33" s="2375" t="s">
        <v>7614</v>
      </c>
      <c r="ODE33" s="2375" t="s">
        <v>7614</v>
      </c>
      <c r="ODF33" s="2375" t="s">
        <v>7614</v>
      </c>
      <c r="ODG33" s="2375" t="s">
        <v>7614</v>
      </c>
      <c r="ODH33" s="2375" t="s">
        <v>7614</v>
      </c>
      <c r="ODI33" s="2375" t="s">
        <v>7614</v>
      </c>
      <c r="ODJ33" s="2375" t="s">
        <v>7614</v>
      </c>
      <c r="ODK33" s="2375" t="s">
        <v>7614</v>
      </c>
      <c r="ODL33" s="2375" t="s">
        <v>7614</v>
      </c>
      <c r="ODM33" s="2375" t="s">
        <v>7614</v>
      </c>
      <c r="ODN33" s="2375" t="s">
        <v>7614</v>
      </c>
      <c r="ODO33" s="2375" t="s">
        <v>7614</v>
      </c>
      <c r="ODP33" s="2375" t="s">
        <v>7614</v>
      </c>
      <c r="ODQ33" s="2375" t="s">
        <v>7614</v>
      </c>
      <c r="ODR33" s="2375" t="s">
        <v>7614</v>
      </c>
      <c r="ODS33" s="2375" t="s">
        <v>7614</v>
      </c>
      <c r="ODT33" s="2375" t="s">
        <v>7614</v>
      </c>
      <c r="ODU33" s="2375" t="s">
        <v>7614</v>
      </c>
      <c r="ODV33" s="2375" t="s">
        <v>7614</v>
      </c>
      <c r="ODW33" s="2375" t="s">
        <v>7614</v>
      </c>
      <c r="ODX33" s="2375" t="s">
        <v>7614</v>
      </c>
      <c r="ODY33" s="2375" t="s">
        <v>7614</v>
      </c>
      <c r="ODZ33" s="2375" t="s">
        <v>7614</v>
      </c>
      <c r="OEA33" s="2375" t="s">
        <v>7614</v>
      </c>
      <c r="OEB33" s="2375" t="s">
        <v>7614</v>
      </c>
      <c r="OEC33" s="2375" t="s">
        <v>7614</v>
      </c>
      <c r="OED33" s="2375" t="s">
        <v>7614</v>
      </c>
      <c r="OEE33" s="2375" t="s">
        <v>7614</v>
      </c>
      <c r="OEF33" s="2375" t="s">
        <v>7614</v>
      </c>
      <c r="OEG33" s="2375" t="s">
        <v>7614</v>
      </c>
      <c r="OEH33" s="2375" t="s">
        <v>7614</v>
      </c>
      <c r="OEI33" s="2375" t="s">
        <v>7614</v>
      </c>
      <c r="OEJ33" s="2375" t="s">
        <v>7614</v>
      </c>
      <c r="OEK33" s="2375" t="s">
        <v>7614</v>
      </c>
      <c r="OEL33" s="2375" t="s">
        <v>7614</v>
      </c>
      <c r="OEM33" s="2375" t="s">
        <v>7614</v>
      </c>
      <c r="OEN33" s="2375" t="s">
        <v>7614</v>
      </c>
      <c r="OEO33" s="2375" t="s">
        <v>7614</v>
      </c>
      <c r="OEP33" s="2375" t="s">
        <v>7614</v>
      </c>
      <c r="OEQ33" s="2375" t="s">
        <v>7614</v>
      </c>
      <c r="OER33" s="2375" t="s">
        <v>7614</v>
      </c>
      <c r="OES33" s="2375" t="s">
        <v>7614</v>
      </c>
      <c r="OET33" s="2375" t="s">
        <v>7614</v>
      </c>
      <c r="OEU33" s="2375" t="s">
        <v>7614</v>
      </c>
      <c r="OEV33" s="2375" t="s">
        <v>7614</v>
      </c>
      <c r="OEW33" s="2375" t="s">
        <v>7614</v>
      </c>
      <c r="OEX33" s="2375" t="s">
        <v>7614</v>
      </c>
      <c r="OEY33" s="2375" t="s">
        <v>7614</v>
      </c>
      <c r="OEZ33" s="2375" t="s">
        <v>7614</v>
      </c>
      <c r="OFA33" s="2375" t="s">
        <v>7614</v>
      </c>
      <c r="OFB33" s="2375" t="s">
        <v>7614</v>
      </c>
      <c r="OFC33" s="2375" t="s">
        <v>7614</v>
      </c>
      <c r="OFD33" s="2375" t="s">
        <v>7614</v>
      </c>
      <c r="OFE33" s="2375" t="s">
        <v>7614</v>
      </c>
      <c r="OFF33" s="2375" t="s">
        <v>7614</v>
      </c>
      <c r="OFG33" s="2375" t="s">
        <v>7614</v>
      </c>
      <c r="OFH33" s="2375" t="s">
        <v>7614</v>
      </c>
      <c r="OFI33" s="2375" t="s">
        <v>7614</v>
      </c>
      <c r="OFJ33" s="2375" t="s">
        <v>7614</v>
      </c>
      <c r="OFK33" s="2375" t="s">
        <v>7614</v>
      </c>
      <c r="OFL33" s="2375" t="s">
        <v>7614</v>
      </c>
      <c r="OFM33" s="2375" t="s">
        <v>7614</v>
      </c>
      <c r="OFN33" s="2375" t="s">
        <v>7614</v>
      </c>
      <c r="OFO33" s="2375" t="s">
        <v>7614</v>
      </c>
      <c r="OFP33" s="2375" t="s">
        <v>7614</v>
      </c>
      <c r="OFQ33" s="2375" t="s">
        <v>7614</v>
      </c>
      <c r="OFR33" s="2375" t="s">
        <v>7614</v>
      </c>
      <c r="OFS33" s="2375" t="s">
        <v>7614</v>
      </c>
      <c r="OFT33" s="2375" t="s">
        <v>7614</v>
      </c>
      <c r="OFU33" s="2375" t="s">
        <v>7614</v>
      </c>
      <c r="OFV33" s="2375" t="s">
        <v>7614</v>
      </c>
      <c r="OFW33" s="2375" t="s">
        <v>7614</v>
      </c>
      <c r="OFX33" s="2375" t="s">
        <v>7614</v>
      </c>
      <c r="OFY33" s="2375" t="s">
        <v>7614</v>
      </c>
      <c r="OFZ33" s="2375" t="s">
        <v>7614</v>
      </c>
      <c r="OGA33" s="2375" t="s">
        <v>7614</v>
      </c>
      <c r="OGB33" s="2375" t="s">
        <v>7614</v>
      </c>
      <c r="OGC33" s="2375" t="s">
        <v>7614</v>
      </c>
      <c r="OGD33" s="2375" t="s">
        <v>7614</v>
      </c>
      <c r="OGE33" s="2375" t="s">
        <v>7614</v>
      </c>
      <c r="OGF33" s="2375" t="s">
        <v>7614</v>
      </c>
      <c r="OGG33" s="2375" t="s">
        <v>7614</v>
      </c>
      <c r="OGH33" s="2375" t="s">
        <v>7614</v>
      </c>
      <c r="OGI33" s="2375" t="s">
        <v>7614</v>
      </c>
      <c r="OGJ33" s="2375" t="s">
        <v>7614</v>
      </c>
      <c r="OGK33" s="2375" t="s">
        <v>7614</v>
      </c>
      <c r="OGL33" s="2375" t="s">
        <v>7614</v>
      </c>
      <c r="OGM33" s="2375" t="s">
        <v>7614</v>
      </c>
      <c r="OGN33" s="2375" t="s">
        <v>7614</v>
      </c>
      <c r="OGO33" s="2375" t="s">
        <v>7614</v>
      </c>
      <c r="OGP33" s="2375" t="s">
        <v>7614</v>
      </c>
      <c r="OGQ33" s="2375" t="s">
        <v>7614</v>
      </c>
      <c r="OGR33" s="2375" t="s">
        <v>7614</v>
      </c>
      <c r="OGS33" s="2375" t="s">
        <v>7614</v>
      </c>
      <c r="OGT33" s="2375" t="s">
        <v>7614</v>
      </c>
      <c r="OGU33" s="2375" t="s">
        <v>7614</v>
      </c>
      <c r="OGV33" s="2375" t="s">
        <v>7614</v>
      </c>
      <c r="OGW33" s="2375" t="s">
        <v>7614</v>
      </c>
      <c r="OGX33" s="2375" t="s">
        <v>7614</v>
      </c>
      <c r="OGY33" s="2375" t="s">
        <v>7614</v>
      </c>
      <c r="OGZ33" s="2375" t="s">
        <v>7614</v>
      </c>
      <c r="OHA33" s="2375" t="s">
        <v>7614</v>
      </c>
      <c r="OHB33" s="2375" t="s">
        <v>7614</v>
      </c>
      <c r="OHC33" s="2375" t="s">
        <v>7614</v>
      </c>
      <c r="OHD33" s="2375" t="s">
        <v>7614</v>
      </c>
      <c r="OHE33" s="2375" t="s">
        <v>7614</v>
      </c>
      <c r="OHF33" s="2375" t="s">
        <v>7614</v>
      </c>
      <c r="OHG33" s="2375" t="s">
        <v>7614</v>
      </c>
      <c r="OHH33" s="2375" t="s">
        <v>7614</v>
      </c>
      <c r="OHI33" s="2375" t="s">
        <v>7614</v>
      </c>
      <c r="OHJ33" s="2375" t="s">
        <v>7614</v>
      </c>
      <c r="OHK33" s="2375" t="s">
        <v>7614</v>
      </c>
      <c r="OHL33" s="2375" t="s">
        <v>7614</v>
      </c>
      <c r="OHM33" s="2375" t="s">
        <v>7614</v>
      </c>
      <c r="OHN33" s="2375" t="s">
        <v>7614</v>
      </c>
      <c r="OHO33" s="2375" t="s">
        <v>7614</v>
      </c>
      <c r="OHP33" s="2375" t="s">
        <v>7614</v>
      </c>
      <c r="OHQ33" s="2375" t="s">
        <v>7614</v>
      </c>
      <c r="OHR33" s="2375" t="s">
        <v>7614</v>
      </c>
      <c r="OHS33" s="2375" t="s">
        <v>7614</v>
      </c>
      <c r="OHT33" s="2375" t="s">
        <v>7614</v>
      </c>
      <c r="OHU33" s="2375" t="s">
        <v>7614</v>
      </c>
      <c r="OHV33" s="2375" t="s">
        <v>7614</v>
      </c>
      <c r="OHW33" s="2375" t="s">
        <v>7614</v>
      </c>
      <c r="OHX33" s="2375" t="s">
        <v>7614</v>
      </c>
      <c r="OHY33" s="2375" t="s">
        <v>7614</v>
      </c>
      <c r="OHZ33" s="2375" t="s">
        <v>7614</v>
      </c>
      <c r="OIA33" s="2375" t="s">
        <v>7614</v>
      </c>
      <c r="OIB33" s="2375" t="s">
        <v>7614</v>
      </c>
      <c r="OIC33" s="2375" t="s">
        <v>7614</v>
      </c>
      <c r="OID33" s="2375" t="s">
        <v>7614</v>
      </c>
      <c r="OIE33" s="2375" t="s">
        <v>7614</v>
      </c>
      <c r="OIF33" s="2375" t="s">
        <v>7614</v>
      </c>
      <c r="OIG33" s="2375" t="s">
        <v>7614</v>
      </c>
      <c r="OIH33" s="2375" t="s">
        <v>7614</v>
      </c>
      <c r="OII33" s="2375" t="s">
        <v>7614</v>
      </c>
      <c r="OIJ33" s="2375" t="s">
        <v>7614</v>
      </c>
      <c r="OIK33" s="2375" t="s">
        <v>7614</v>
      </c>
      <c r="OIL33" s="2375" t="s">
        <v>7614</v>
      </c>
      <c r="OIM33" s="2375" t="s">
        <v>7614</v>
      </c>
      <c r="OIN33" s="2375" t="s">
        <v>7614</v>
      </c>
      <c r="OIO33" s="2375" t="s">
        <v>7614</v>
      </c>
      <c r="OIP33" s="2375" t="s">
        <v>7614</v>
      </c>
      <c r="OIQ33" s="2375" t="s">
        <v>7614</v>
      </c>
      <c r="OIR33" s="2375" t="s">
        <v>7614</v>
      </c>
      <c r="OIS33" s="2375" t="s">
        <v>7614</v>
      </c>
      <c r="OIT33" s="2375" t="s">
        <v>7614</v>
      </c>
      <c r="OIU33" s="2375" t="s">
        <v>7614</v>
      </c>
      <c r="OIV33" s="2375" t="s">
        <v>7614</v>
      </c>
      <c r="OIW33" s="2375" t="s">
        <v>7614</v>
      </c>
      <c r="OIX33" s="2375" t="s">
        <v>7614</v>
      </c>
      <c r="OIY33" s="2375" t="s">
        <v>7614</v>
      </c>
      <c r="OIZ33" s="2375" t="s">
        <v>7614</v>
      </c>
      <c r="OJA33" s="2375" t="s">
        <v>7614</v>
      </c>
      <c r="OJB33" s="2375" t="s">
        <v>7614</v>
      </c>
      <c r="OJC33" s="2375" t="s">
        <v>7614</v>
      </c>
      <c r="OJD33" s="2375" t="s">
        <v>7614</v>
      </c>
      <c r="OJE33" s="2375" t="s">
        <v>7614</v>
      </c>
      <c r="OJF33" s="2375" t="s">
        <v>7614</v>
      </c>
      <c r="OJG33" s="2375" t="s">
        <v>7614</v>
      </c>
      <c r="OJH33" s="2375" t="s">
        <v>7614</v>
      </c>
      <c r="OJI33" s="2375" t="s">
        <v>7614</v>
      </c>
      <c r="OJJ33" s="2375" t="s">
        <v>7614</v>
      </c>
      <c r="OJK33" s="2375" t="s">
        <v>7614</v>
      </c>
      <c r="OJL33" s="2375" t="s">
        <v>7614</v>
      </c>
      <c r="OJM33" s="2375" t="s">
        <v>7614</v>
      </c>
      <c r="OJN33" s="2375" t="s">
        <v>7614</v>
      </c>
      <c r="OJO33" s="2375" t="s">
        <v>7614</v>
      </c>
      <c r="OJP33" s="2375" t="s">
        <v>7614</v>
      </c>
      <c r="OJQ33" s="2375" t="s">
        <v>7614</v>
      </c>
      <c r="OJR33" s="2375" t="s">
        <v>7614</v>
      </c>
      <c r="OJS33" s="2375" t="s">
        <v>7614</v>
      </c>
      <c r="OJT33" s="2375" t="s">
        <v>7614</v>
      </c>
      <c r="OJU33" s="2375" t="s">
        <v>7614</v>
      </c>
      <c r="OJV33" s="2375" t="s">
        <v>7614</v>
      </c>
      <c r="OJW33" s="2375" t="s">
        <v>7614</v>
      </c>
      <c r="OJX33" s="2375" t="s">
        <v>7614</v>
      </c>
      <c r="OJY33" s="2375" t="s">
        <v>7614</v>
      </c>
      <c r="OJZ33" s="2375" t="s">
        <v>7614</v>
      </c>
      <c r="OKA33" s="2375" t="s">
        <v>7614</v>
      </c>
      <c r="OKB33" s="2375" t="s">
        <v>7614</v>
      </c>
      <c r="OKC33" s="2375" t="s">
        <v>7614</v>
      </c>
      <c r="OKD33" s="2375" t="s">
        <v>7614</v>
      </c>
      <c r="OKE33" s="2375" t="s">
        <v>7614</v>
      </c>
      <c r="OKF33" s="2375" t="s">
        <v>7614</v>
      </c>
      <c r="OKG33" s="2375" t="s">
        <v>7614</v>
      </c>
      <c r="OKH33" s="2375" t="s">
        <v>7614</v>
      </c>
      <c r="OKI33" s="2375" t="s">
        <v>7614</v>
      </c>
      <c r="OKJ33" s="2375" t="s">
        <v>7614</v>
      </c>
      <c r="OKK33" s="2375" t="s">
        <v>7614</v>
      </c>
      <c r="OKL33" s="2375" t="s">
        <v>7614</v>
      </c>
      <c r="OKM33" s="2375" t="s">
        <v>7614</v>
      </c>
      <c r="OKN33" s="2375" t="s">
        <v>7614</v>
      </c>
      <c r="OKO33" s="2375" t="s">
        <v>7614</v>
      </c>
      <c r="OKP33" s="2375" t="s">
        <v>7614</v>
      </c>
      <c r="OKQ33" s="2375" t="s">
        <v>7614</v>
      </c>
      <c r="OKR33" s="2375" t="s">
        <v>7614</v>
      </c>
      <c r="OKS33" s="2375" t="s">
        <v>7614</v>
      </c>
      <c r="OKT33" s="2375" t="s">
        <v>7614</v>
      </c>
      <c r="OKU33" s="2375" t="s">
        <v>7614</v>
      </c>
      <c r="OKV33" s="2375" t="s">
        <v>7614</v>
      </c>
      <c r="OKW33" s="2375" t="s">
        <v>7614</v>
      </c>
      <c r="OKX33" s="2375" t="s">
        <v>7614</v>
      </c>
      <c r="OKY33" s="2375" t="s">
        <v>7614</v>
      </c>
      <c r="OKZ33" s="2375" t="s">
        <v>7614</v>
      </c>
      <c r="OLA33" s="2375" t="s">
        <v>7614</v>
      </c>
      <c r="OLB33" s="2375" t="s">
        <v>7614</v>
      </c>
      <c r="OLC33" s="2375" t="s">
        <v>7614</v>
      </c>
      <c r="OLD33" s="2375" t="s">
        <v>7614</v>
      </c>
      <c r="OLE33" s="2375" t="s">
        <v>7614</v>
      </c>
      <c r="OLF33" s="2375" t="s">
        <v>7614</v>
      </c>
      <c r="OLG33" s="2375" t="s">
        <v>7614</v>
      </c>
      <c r="OLH33" s="2375" t="s">
        <v>7614</v>
      </c>
      <c r="OLI33" s="2375" t="s">
        <v>7614</v>
      </c>
      <c r="OLJ33" s="2375" t="s">
        <v>7614</v>
      </c>
      <c r="OLK33" s="2375" t="s">
        <v>7614</v>
      </c>
      <c r="OLL33" s="2375" t="s">
        <v>7614</v>
      </c>
      <c r="OLM33" s="2375" t="s">
        <v>7614</v>
      </c>
      <c r="OLN33" s="2375" t="s">
        <v>7614</v>
      </c>
      <c r="OLO33" s="2375" t="s">
        <v>7614</v>
      </c>
      <c r="OLP33" s="2375" t="s">
        <v>7614</v>
      </c>
      <c r="OLQ33" s="2375" t="s">
        <v>7614</v>
      </c>
      <c r="OLR33" s="2375" t="s">
        <v>7614</v>
      </c>
      <c r="OLS33" s="2375" t="s">
        <v>7614</v>
      </c>
      <c r="OLT33" s="2375" t="s">
        <v>7614</v>
      </c>
      <c r="OLU33" s="2375" t="s">
        <v>7614</v>
      </c>
      <c r="OLV33" s="2375" t="s">
        <v>7614</v>
      </c>
      <c r="OLW33" s="2375" t="s">
        <v>7614</v>
      </c>
      <c r="OLX33" s="2375" t="s">
        <v>7614</v>
      </c>
      <c r="OLY33" s="2375" t="s">
        <v>7614</v>
      </c>
      <c r="OLZ33" s="2375" t="s">
        <v>7614</v>
      </c>
      <c r="OMA33" s="2375" t="s">
        <v>7614</v>
      </c>
      <c r="OMB33" s="2375" t="s">
        <v>7614</v>
      </c>
      <c r="OMC33" s="2375" t="s">
        <v>7614</v>
      </c>
      <c r="OMD33" s="2375" t="s">
        <v>7614</v>
      </c>
      <c r="OME33" s="2375" t="s">
        <v>7614</v>
      </c>
      <c r="OMF33" s="2375" t="s">
        <v>7614</v>
      </c>
      <c r="OMG33" s="2375" t="s">
        <v>7614</v>
      </c>
      <c r="OMH33" s="2375" t="s">
        <v>7614</v>
      </c>
      <c r="OMI33" s="2375" t="s">
        <v>7614</v>
      </c>
      <c r="OMJ33" s="2375" t="s">
        <v>7614</v>
      </c>
      <c r="OMK33" s="2375" t="s">
        <v>7614</v>
      </c>
      <c r="OML33" s="2375" t="s">
        <v>7614</v>
      </c>
      <c r="OMM33" s="2375" t="s">
        <v>7614</v>
      </c>
      <c r="OMN33" s="2375" t="s">
        <v>7614</v>
      </c>
      <c r="OMO33" s="2375" t="s">
        <v>7614</v>
      </c>
      <c r="OMP33" s="2375" t="s">
        <v>7614</v>
      </c>
      <c r="OMQ33" s="2375" t="s">
        <v>7614</v>
      </c>
      <c r="OMR33" s="2375" t="s">
        <v>7614</v>
      </c>
      <c r="OMS33" s="2375" t="s">
        <v>7614</v>
      </c>
      <c r="OMT33" s="2375" t="s">
        <v>7614</v>
      </c>
      <c r="OMU33" s="2375" t="s">
        <v>7614</v>
      </c>
      <c r="OMV33" s="2375" t="s">
        <v>7614</v>
      </c>
      <c r="OMW33" s="2375" t="s">
        <v>7614</v>
      </c>
      <c r="OMX33" s="2375" t="s">
        <v>7614</v>
      </c>
      <c r="OMY33" s="2375" t="s">
        <v>7614</v>
      </c>
      <c r="OMZ33" s="2375" t="s">
        <v>7614</v>
      </c>
      <c r="ONA33" s="2375" t="s">
        <v>7614</v>
      </c>
      <c r="ONB33" s="2375" t="s">
        <v>7614</v>
      </c>
      <c r="ONC33" s="2375" t="s">
        <v>7614</v>
      </c>
      <c r="OND33" s="2375" t="s">
        <v>7614</v>
      </c>
      <c r="ONE33" s="2375" t="s">
        <v>7614</v>
      </c>
      <c r="ONF33" s="2375" t="s">
        <v>7614</v>
      </c>
      <c r="ONG33" s="2375" t="s">
        <v>7614</v>
      </c>
      <c r="ONH33" s="2375" t="s">
        <v>7614</v>
      </c>
      <c r="ONI33" s="2375" t="s">
        <v>7614</v>
      </c>
      <c r="ONJ33" s="2375" t="s">
        <v>7614</v>
      </c>
      <c r="ONK33" s="2375" t="s">
        <v>7614</v>
      </c>
      <c r="ONL33" s="2375" t="s">
        <v>7614</v>
      </c>
      <c r="ONM33" s="2375" t="s">
        <v>7614</v>
      </c>
      <c r="ONN33" s="2375" t="s">
        <v>7614</v>
      </c>
      <c r="ONO33" s="2375" t="s">
        <v>7614</v>
      </c>
      <c r="ONP33" s="2375" t="s">
        <v>7614</v>
      </c>
      <c r="ONQ33" s="2375" t="s">
        <v>7614</v>
      </c>
      <c r="ONR33" s="2375" t="s">
        <v>7614</v>
      </c>
      <c r="ONS33" s="2375" t="s">
        <v>7614</v>
      </c>
      <c r="ONT33" s="2375" t="s">
        <v>7614</v>
      </c>
      <c r="ONU33" s="2375" t="s">
        <v>7614</v>
      </c>
      <c r="ONV33" s="2375" t="s">
        <v>7614</v>
      </c>
      <c r="ONW33" s="2375" t="s">
        <v>7614</v>
      </c>
      <c r="ONX33" s="2375" t="s">
        <v>7614</v>
      </c>
      <c r="ONY33" s="2375" t="s">
        <v>7614</v>
      </c>
      <c r="ONZ33" s="2375" t="s">
        <v>7614</v>
      </c>
      <c r="OOA33" s="2375" t="s">
        <v>7614</v>
      </c>
      <c r="OOB33" s="2375" t="s">
        <v>7614</v>
      </c>
      <c r="OOC33" s="2375" t="s">
        <v>7614</v>
      </c>
      <c r="OOD33" s="2375" t="s">
        <v>7614</v>
      </c>
      <c r="OOE33" s="2375" t="s">
        <v>7614</v>
      </c>
      <c r="OOF33" s="2375" t="s">
        <v>7614</v>
      </c>
      <c r="OOG33" s="2375" t="s">
        <v>7614</v>
      </c>
      <c r="OOH33" s="2375" t="s">
        <v>7614</v>
      </c>
      <c r="OOI33" s="2375" t="s">
        <v>7614</v>
      </c>
      <c r="OOJ33" s="2375" t="s">
        <v>7614</v>
      </c>
      <c r="OOK33" s="2375" t="s">
        <v>7614</v>
      </c>
      <c r="OOL33" s="2375" t="s">
        <v>7614</v>
      </c>
      <c r="OOM33" s="2375" t="s">
        <v>7614</v>
      </c>
      <c r="OON33" s="2375" t="s">
        <v>7614</v>
      </c>
      <c r="OOO33" s="2375" t="s">
        <v>7614</v>
      </c>
      <c r="OOP33" s="2375" t="s">
        <v>7614</v>
      </c>
      <c r="OOQ33" s="2375" t="s">
        <v>7614</v>
      </c>
      <c r="OOR33" s="2375" t="s">
        <v>7614</v>
      </c>
      <c r="OOS33" s="2375" t="s">
        <v>7614</v>
      </c>
      <c r="OOT33" s="2375" t="s">
        <v>7614</v>
      </c>
      <c r="OOU33" s="2375" t="s">
        <v>7614</v>
      </c>
      <c r="OOV33" s="2375" t="s">
        <v>7614</v>
      </c>
      <c r="OOW33" s="2375" t="s">
        <v>7614</v>
      </c>
      <c r="OOX33" s="2375" t="s">
        <v>7614</v>
      </c>
      <c r="OOY33" s="2375" t="s">
        <v>7614</v>
      </c>
      <c r="OOZ33" s="2375" t="s">
        <v>7614</v>
      </c>
      <c r="OPA33" s="2375" t="s">
        <v>7614</v>
      </c>
      <c r="OPB33" s="2375" t="s">
        <v>7614</v>
      </c>
      <c r="OPC33" s="2375" t="s">
        <v>7614</v>
      </c>
      <c r="OPD33" s="2375" t="s">
        <v>7614</v>
      </c>
      <c r="OPE33" s="2375" t="s">
        <v>7614</v>
      </c>
      <c r="OPF33" s="2375" t="s">
        <v>7614</v>
      </c>
      <c r="OPG33" s="2375" t="s">
        <v>7614</v>
      </c>
      <c r="OPH33" s="2375" t="s">
        <v>7614</v>
      </c>
      <c r="OPI33" s="2375" t="s">
        <v>7614</v>
      </c>
      <c r="OPJ33" s="2375" t="s">
        <v>7614</v>
      </c>
      <c r="OPK33" s="2375" t="s">
        <v>7614</v>
      </c>
      <c r="OPL33" s="2375" t="s">
        <v>7614</v>
      </c>
      <c r="OPM33" s="2375" t="s">
        <v>7614</v>
      </c>
      <c r="OPN33" s="2375" t="s">
        <v>7614</v>
      </c>
      <c r="OPO33" s="2375" t="s">
        <v>7614</v>
      </c>
      <c r="OPP33" s="2375" t="s">
        <v>7614</v>
      </c>
      <c r="OPQ33" s="2375" t="s">
        <v>7614</v>
      </c>
      <c r="OPR33" s="2375" t="s">
        <v>7614</v>
      </c>
      <c r="OPS33" s="2375" t="s">
        <v>7614</v>
      </c>
      <c r="OPT33" s="2375" t="s">
        <v>7614</v>
      </c>
      <c r="OPU33" s="2375" t="s">
        <v>7614</v>
      </c>
      <c r="OPV33" s="2375" t="s">
        <v>7614</v>
      </c>
      <c r="OPW33" s="2375" t="s">
        <v>7614</v>
      </c>
      <c r="OPX33" s="2375" t="s">
        <v>7614</v>
      </c>
      <c r="OPY33" s="2375" t="s">
        <v>7614</v>
      </c>
      <c r="OPZ33" s="2375" t="s">
        <v>7614</v>
      </c>
      <c r="OQA33" s="2375" t="s">
        <v>7614</v>
      </c>
      <c r="OQB33" s="2375" t="s">
        <v>7614</v>
      </c>
      <c r="OQC33" s="2375" t="s">
        <v>7614</v>
      </c>
      <c r="OQD33" s="2375" t="s">
        <v>7614</v>
      </c>
      <c r="OQE33" s="2375" t="s">
        <v>7614</v>
      </c>
      <c r="OQF33" s="2375" t="s">
        <v>7614</v>
      </c>
      <c r="OQG33" s="2375" t="s">
        <v>7614</v>
      </c>
      <c r="OQH33" s="2375" t="s">
        <v>7614</v>
      </c>
      <c r="OQI33" s="2375" t="s">
        <v>7614</v>
      </c>
      <c r="OQJ33" s="2375" t="s">
        <v>7614</v>
      </c>
      <c r="OQK33" s="2375" t="s">
        <v>7614</v>
      </c>
      <c r="OQL33" s="2375" t="s">
        <v>7614</v>
      </c>
      <c r="OQM33" s="2375" t="s">
        <v>7614</v>
      </c>
      <c r="OQN33" s="2375" t="s">
        <v>7614</v>
      </c>
      <c r="OQO33" s="2375" t="s">
        <v>7614</v>
      </c>
      <c r="OQP33" s="2375" t="s">
        <v>7614</v>
      </c>
      <c r="OQQ33" s="2375" t="s">
        <v>7614</v>
      </c>
      <c r="OQR33" s="2375" t="s">
        <v>7614</v>
      </c>
      <c r="OQS33" s="2375" t="s">
        <v>7614</v>
      </c>
      <c r="OQT33" s="2375" t="s">
        <v>7614</v>
      </c>
      <c r="OQU33" s="2375" t="s">
        <v>7614</v>
      </c>
      <c r="OQV33" s="2375" t="s">
        <v>7614</v>
      </c>
      <c r="OQW33" s="2375" t="s">
        <v>7614</v>
      </c>
      <c r="OQX33" s="2375" t="s">
        <v>7614</v>
      </c>
      <c r="OQY33" s="2375" t="s">
        <v>7614</v>
      </c>
      <c r="OQZ33" s="2375" t="s">
        <v>7614</v>
      </c>
      <c r="ORA33" s="2375" t="s">
        <v>7614</v>
      </c>
      <c r="ORB33" s="2375" t="s">
        <v>7614</v>
      </c>
      <c r="ORC33" s="2375" t="s">
        <v>7614</v>
      </c>
      <c r="ORD33" s="2375" t="s">
        <v>7614</v>
      </c>
      <c r="ORE33" s="2375" t="s">
        <v>7614</v>
      </c>
      <c r="ORF33" s="2375" t="s">
        <v>7614</v>
      </c>
      <c r="ORG33" s="2375" t="s">
        <v>7614</v>
      </c>
      <c r="ORH33" s="2375" t="s">
        <v>7614</v>
      </c>
      <c r="ORI33" s="2375" t="s">
        <v>7614</v>
      </c>
      <c r="ORJ33" s="2375" t="s">
        <v>7614</v>
      </c>
      <c r="ORK33" s="2375" t="s">
        <v>7614</v>
      </c>
      <c r="ORL33" s="2375" t="s">
        <v>7614</v>
      </c>
      <c r="ORM33" s="2375" t="s">
        <v>7614</v>
      </c>
      <c r="ORN33" s="2375" t="s">
        <v>7614</v>
      </c>
      <c r="ORO33" s="2375" t="s">
        <v>7614</v>
      </c>
      <c r="ORP33" s="2375" t="s">
        <v>7614</v>
      </c>
      <c r="ORQ33" s="2375" t="s">
        <v>7614</v>
      </c>
      <c r="ORR33" s="2375" t="s">
        <v>7614</v>
      </c>
      <c r="ORS33" s="2375" t="s">
        <v>7614</v>
      </c>
      <c r="ORT33" s="2375" t="s">
        <v>7614</v>
      </c>
      <c r="ORU33" s="2375" t="s">
        <v>7614</v>
      </c>
      <c r="ORV33" s="2375" t="s">
        <v>7614</v>
      </c>
      <c r="ORW33" s="2375" t="s">
        <v>7614</v>
      </c>
      <c r="ORX33" s="2375" t="s">
        <v>7614</v>
      </c>
      <c r="ORY33" s="2375" t="s">
        <v>7614</v>
      </c>
      <c r="ORZ33" s="2375" t="s">
        <v>7614</v>
      </c>
      <c r="OSA33" s="2375" t="s">
        <v>7614</v>
      </c>
      <c r="OSB33" s="2375" t="s">
        <v>7614</v>
      </c>
      <c r="OSC33" s="2375" t="s">
        <v>7614</v>
      </c>
      <c r="OSD33" s="2375" t="s">
        <v>7614</v>
      </c>
      <c r="OSE33" s="2375" t="s">
        <v>7614</v>
      </c>
      <c r="OSF33" s="2375" t="s">
        <v>7614</v>
      </c>
      <c r="OSG33" s="2375" t="s">
        <v>7614</v>
      </c>
      <c r="OSH33" s="2375" t="s">
        <v>7614</v>
      </c>
      <c r="OSI33" s="2375" t="s">
        <v>7614</v>
      </c>
      <c r="OSJ33" s="2375" t="s">
        <v>7614</v>
      </c>
      <c r="OSK33" s="2375" t="s">
        <v>7614</v>
      </c>
      <c r="OSL33" s="2375" t="s">
        <v>7614</v>
      </c>
      <c r="OSM33" s="2375" t="s">
        <v>7614</v>
      </c>
      <c r="OSN33" s="2375" t="s">
        <v>7614</v>
      </c>
      <c r="OSO33" s="2375" t="s">
        <v>7614</v>
      </c>
      <c r="OSP33" s="2375" t="s">
        <v>7614</v>
      </c>
      <c r="OSQ33" s="2375" t="s">
        <v>7614</v>
      </c>
      <c r="OSR33" s="2375" t="s">
        <v>7614</v>
      </c>
      <c r="OSS33" s="2375" t="s">
        <v>7614</v>
      </c>
      <c r="OST33" s="2375" t="s">
        <v>7614</v>
      </c>
      <c r="OSU33" s="2375" t="s">
        <v>7614</v>
      </c>
      <c r="OSV33" s="2375" t="s">
        <v>7614</v>
      </c>
      <c r="OSW33" s="2375" t="s">
        <v>7614</v>
      </c>
      <c r="OSX33" s="2375" t="s">
        <v>7614</v>
      </c>
      <c r="OSY33" s="2375" t="s">
        <v>7614</v>
      </c>
      <c r="OSZ33" s="2375" t="s">
        <v>7614</v>
      </c>
      <c r="OTA33" s="2375" t="s">
        <v>7614</v>
      </c>
      <c r="OTB33" s="2375" t="s">
        <v>7614</v>
      </c>
      <c r="OTC33" s="2375" t="s">
        <v>7614</v>
      </c>
      <c r="OTD33" s="2375" t="s">
        <v>7614</v>
      </c>
      <c r="OTE33" s="2375" t="s">
        <v>7614</v>
      </c>
      <c r="OTF33" s="2375" t="s">
        <v>7614</v>
      </c>
      <c r="OTG33" s="2375" t="s">
        <v>7614</v>
      </c>
      <c r="OTH33" s="2375" t="s">
        <v>7614</v>
      </c>
      <c r="OTI33" s="2375" t="s">
        <v>7614</v>
      </c>
      <c r="OTJ33" s="2375" t="s">
        <v>7614</v>
      </c>
      <c r="OTK33" s="2375" t="s">
        <v>7614</v>
      </c>
      <c r="OTL33" s="2375" t="s">
        <v>7614</v>
      </c>
      <c r="OTM33" s="2375" t="s">
        <v>7614</v>
      </c>
      <c r="OTN33" s="2375" t="s">
        <v>7614</v>
      </c>
      <c r="OTO33" s="2375" t="s">
        <v>7614</v>
      </c>
      <c r="OTP33" s="2375" t="s">
        <v>7614</v>
      </c>
      <c r="OTQ33" s="2375" t="s">
        <v>7614</v>
      </c>
      <c r="OTR33" s="2375" t="s">
        <v>7614</v>
      </c>
      <c r="OTS33" s="2375" t="s">
        <v>7614</v>
      </c>
      <c r="OTT33" s="2375" t="s">
        <v>7614</v>
      </c>
      <c r="OTU33" s="2375" t="s">
        <v>7614</v>
      </c>
      <c r="OTV33" s="2375" t="s">
        <v>7614</v>
      </c>
      <c r="OTW33" s="2375" t="s">
        <v>7614</v>
      </c>
      <c r="OTX33" s="2375" t="s">
        <v>7614</v>
      </c>
      <c r="OTY33" s="2375" t="s">
        <v>7614</v>
      </c>
      <c r="OTZ33" s="2375" t="s">
        <v>7614</v>
      </c>
      <c r="OUA33" s="2375" t="s">
        <v>7614</v>
      </c>
      <c r="OUB33" s="2375" t="s">
        <v>7614</v>
      </c>
      <c r="OUC33" s="2375" t="s">
        <v>7614</v>
      </c>
      <c r="OUD33" s="2375" t="s">
        <v>7614</v>
      </c>
      <c r="OUE33" s="2375" t="s">
        <v>7614</v>
      </c>
      <c r="OUF33" s="2375" t="s">
        <v>7614</v>
      </c>
      <c r="OUG33" s="2375" t="s">
        <v>7614</v>
      </c>
      <c r="OUH33" s="2375" t="s">
        <v>7614</v>
      </c>
      <c r="OUI33" s="2375" t="s">
        <v>7614</v>
      </c>
      <c r="OUJ33" s="2375" t="s">
        <v>7614</v>
      </c>
      <c r="OUK33" s="2375" t="s">
        <v>7614</v>
      </c>
      <c r="OUL33" s="2375" t="s">
        <v>7614</v>
      </c>
      <c r="OUM33" s="2375" t="s">
        <v>7614</v>
      </c>
      <c r="OUN33" s="2375" t="s">
        <v>7614</v>
      </c>
      <c r="OUO33" s="2375" t="s">
        <v>7614</v>
      </c>
      <c r="OUP33" s="2375" t="s">
        <v>7614</v>
      </c>
      <c r="OUQ33" s="2375" t="s">
        <v>7614</v>
      </c>
      <c r="OUR33" s="2375" t="s">
        <v>7614</v>
      </c>
      <c r="OUS33" s="2375" t="s">
        <v>7614</v>
      </c>
      <c r="OUT33" s="2375" t="s">
        <v>7614</v>
      </c>
      <c r="OUU33" s="2375" t="s">
        <v>7614</v>
      </c>
      <c r="OUV33" s="2375" t="s">
        <v>7614</v>
      </c>
      <c r="OUW33" s="2375" t="s">
        <v>7614</v>
      </c>
      <c r="OUX33" s="2375" t="s">
        <v>7614</v>
      </c>
      <c r="OUY33" s="2375" t="s">
        <v>7614</v>
      </c>
      <c r="OUZ33" s="2375" t="s">
        <v>7614</v>
      </c>
      <c r="OVA33" s="2375" t="s">
        <v>7614</v>
      </c>
      <c r="OVB33" s="2375" t="s">
        <v>7614</v>
      </c>
      <c r="OVC33" s="2375" t="s">
        <v>7614</v>
      </c>
      <c r="OVD33" s="2375" t="s">
        <v>7614</v>
      </c>
      <c r="OVE33" s="2375" t="s">
        <v>7614</v>
      </c>
      <c r="OVF33" s="2375" t="s">
        <v>7614</v>
      </c>
      <c r="OVG33" s="2375" t="s">
        <v>7614</v>
      </c>
      <c r="OVH33" s="2375" t="s">
        <v>7614</v>
      </c>
      <c r="OVI33" s="2375" t="s">
        <v>7614</v>
      </c>
      <c r="OVJ33" s="2375" t="s">
        <v>7614</v>
      </c>
      <c r="OVK33" s="2375" t="s">
        <v>7614</v>
      </c>
      <c r="OVL33" s="2375" t="s">
        <v>7614</v>
      </c>
      <c r="OVM33" s="2375" t="s">
        <v>7614</v>
      </c>
      <c r="OVN33" s="2375" t="s">
        <v>7614</v>
      </c>
      <c r="OVO33" s="2375" t="s">
        <v>7614</v>
      </c>
      <c r="OVP33" s="2375" t="s">
        <v>7614</v>
      </c>
      <c r="OVQ33" s="2375" t="s">
        <v>7614</v>
      </c>
      <c r="OVR33" s="2375" t="s">
        <v>7614</v>
      </c>
      <c r="OVS33" s="2375" t="s">
        <v>7614</v>
      </c>
      <c r="OVT33" s="2375" t="s">
        <v>7614</v>
      </c>
      <c r="OVU33" s="2375" t="s">
        <v>7614</v>
      </c>
      <c r="OVV33" s="2375" t="s">
        <v>7614</v>
      </c>
      <c r="OVW33" s="2375" t="s">
        <v>7614</v>
      </c>
      <c r="OVX33" s="2375" t="s">
        <v>7614</v>
      </c>
      <c r="OVY33" s="2375" t="s">
        <v>7614</v>
      </c>
      <c r="OVZ33" s="2375" t="s">
        <v>7614</v>
      </c>
      <c r="OWA33" s="2375" t="s">
        <v>7614</v>
      </c>
      <c r="OWB33" s="2375" t="s">
        <v>7614</v>
      </c>
      <c r="OWC33" s="2375" t="s">
        <v>7614</v>
      </c>
      <c r="OWD33" s="2375" t="s">
        <v>7614</v>
      </c>
      <c r="OWE33" s="2375" t="s">
        <v>7614</v>
      </c>
      <c r="OWF33" s="2375" t="s">
        <v>7614</v>
      </c>
      <c r="OWG33" s="2375" t="s">
        <v>7614</v>
      </c>
      <c r="OWH33" s="2375" t="s">
        <v>7614</v>
      </c>
      <c r="OWI33" s="2375" t="s">
        <v>7614</v>
      </c>
      <c r="OWJ33" s="2375" t="s">
        <v>7614</v>
      </c>
      <c r="OWK33" s="2375" t="s">
        <v>7614</v>
      </c>
      <c r="OWL33" s="2375" t="s">
        <v>7614</v>
      </c>
      <c r="OWM33" s="2375" t="s">
        <v>7614</v>
      </c>
      <c r="OWN33" s="2375" t="s">
        <v>7614</v>
      </c>
      <c r="OWO33" s="2375" t="s">
        <v>7614</v>
      </c>
      <c r="OWP33" s="2375" t="s">
        <v>7614</v>
      </c>
      <c r="OWQ33" s="2375" t="s">
        <v>7614</v>
      </c>
      <c r="OWR33" s="2375" t="s">
        <v>7614</v>
      </c>
      <c r="OWS33" s="2375" t="s">
        <v>7614</v>
      </c>
      <c r="OWT33" s="2375" t="s">
        <v>7614</v>
      </c>
      <c r="OWU33" s="2375" t="s">
        <v>7614</v>
      </c>
      <c r="OWV33" s="2375" t="s">
        <v>7614</v>
      </c>
      <c r="OWW33" s="2375" t="s">
        <v>7614</v>
      </c>
      <c r="OWX33" s="2375" t="s">
        <v>7614</v>
      </c>
      <c r="OWY33" s="2375" t="s">
        <v>7614</v>
      </c>
      <c r="OWZ33" s="2375" t="s">
        <v>7614</v>
      </c>
      <c r="OXA33" s="2375" t="s">
        <v>7614</v>
      </c>
      <c r="OXB33" s="2375" t="s">
        <v>7614</v>
      </c>
      <c r="OXC33" s="2375" t="s">
        <v>7614</v>
      </c>
      <c r="OXD33" s="2375" t="s">
        <v>7614</v>
      </c>
      <c r="OXE33" s="2375" t="s">
        <v>7614</v>
      </c>
      <c r="OXF33" s="2375" t="s">
        <v>7614</v>
      </c>
      <c r="OXG33" s="2375" t="s">
        <v>7614</v>
      </c>
      <c r="OXH33" s="2375" t="s">
        <v>7614</v>
      </c>
      <c r="OXI33" s="2375" t="s">
        <v>7614</v>
      </c>
      <c r="OXJ33" s="2375" t="s">
        <v>7614</v>
      </c>
      <c r="OXK33" s="2375" t="s">
        <v>7614</v>
      </c>
      <c r="OXL33" s="2375" t="s">
        <v>7614</v>
      </c>
      <c r="OXM33" s="2375" t="s">
        <v>7614</v>
      </c>
      <c r="OXN33" s="2375" t="s">
        <v>7614</v>
      </c>
      <c r="OXO33" s="2375" t="s">
        <v>7614</v>
      </c>
      <c r="OXP33" s="2375" t="s">
        <v>7614</v>
      </c>
      <c r="OXQ33" s="2375" t="s">
        <v>7614</v>
      </c>
      <c r="OXR33" s="2375" t="s">
        <v>7614</v>
      </c>
      <c r="OXS33" s="2375" t="s">
        <v>7614</v>
      </c>
      <c r="OXT33" s="2375" t="s">
        <v>7614</v>
      </c>
      <c r="OXU33" s="2375" t="s">
        <v>7614</v>
      </c>
      <c r="OXV33" s="2375" t="s">
        <v>7614</v>
      </c>
      <c r="OXW33" s="2375" t="s">
        <v>7614</v>
      </c>
      <c r="OXX33" s="2375" t="s">
        <v>7614</v>
      </c>
      <c r="OXY33" s="2375" t="s">
        <v>7614</v>
      </c>
      <c r="OXZ33" s="2375" t="s">
        <v>7614</v>
      </c>
      <c r="OYA33" s="2375" t="s">
        <v>7614</v>
      </c>
      <c r="OYB33" s="2375" t="s">
        <v>7614</v>
      </c>
      <c r="OYC33" s="2375" t="s">
        <v>7614</v>
      </c>
      <c r="OYD33" s="2375" t="s">
        <v>7614</v>
      </c>
      <c r="OYE33" s="2375" t="s">
        <v>7614</v>
      </c>
      <c r="OYF33" s="2375" t="s">
        <v>7614</v>
      </c>
      <c r="OYG33" s="2375" t="s">
        <v>7614</v>
      </c>
      <c r="OYH33" s="2375" t="s">
        <v>7614</v>
      </c>
      <c r="OYI33" s="2375" t="s">
        <v>7614</v>
      </c>
      <c r="OYJ33" s="2375" t="s">
        <v>7614</v>
      </c>
      <c r="OYK33" s="2375" t="s">
        <v>7614</v>
      </c>
      <c r="OYL33" s="2375" t="s">
        <v>7614</v>
      </c>
      <c r="OYM33" s="2375" t="s">
        <v>7614</v>
      </c>
      <c r="OYN33" s="2375" t="s">
        <v>7614</v>
      </c>
      <c r="OYO33" s="2375" t="s">
        <v>7614</v>
      </c>
      <c r="OYP33" s="2375" t="s">
        <v>7614</v>
      </c>
      <c r="OYQ33" s="2375" t="s">
        <v>7614</v>
      </c>
      <c r="OYR33" s="2375" t="s">
        <v>7614</v>
      </c>
      <c r="OYS33" s="2375" t="s">
        <v>7614</v>
      </c>
      <c r="OYT33" s="2375" t="s">
        <v>7614</v>
      </c>
      <c r="OYU33" s="2375" t="s">
        <v>7614</v>
      </c>
      <c r="OYV33" s="2375" t="s">
        <v>7614</v>
      </c>
      <c r="OYW33" s="2375" t="s">
        <v>7614</v>
      </c>
      <c r="OYX33" s="2375" t="s">
        <v>7614</v>
      </c>
      <c r="OYY33" s="2375" t="s">
        <v>7614</v>
      </c>
      <c r="OYZ33" s="2375" t="s">
        <v>7614</v>
      </c>
      <c r="OZA33" s="2375" t="s">
        <v>7614</v>
      </c>
      <c r="OZB33" s="2375" t="s">
        <v>7614</v>
      </c>
      <c r="OZC33" s="2375" t="s">
        <v>7614</v>
      </c>
      <c r="OZD33" s="2375" t="s">
        <v>7614</v>
      </c>
      <c r="OZE33" s="2375" t="s">
        <v>7614</v>
      </c>
      <c r="OZF33" s="2375" t="s">
        <v>7614</v>
      </c>
      <c r="OZG33" s="2375" t="s">
        <v>7614</v>
      </c>
      <c r="OZH33" s="2375" t="s">
        <v>7614</v>
      </c>
      <c r="OZI33" s="2375" t="s">
        <v>7614</v>
      </c>
      <c r="OZJ33" s="2375" t="s">
        <v>7614</v>
      </c>
      <c r="OZK33" s="2375" t="s">
        <v>7614</v>
      </c>
      <c r="OZL33" s="2375" t="s">
        <v>7614</v>
      </c>
      <c r="OZM33" s="2375" t="s">
        <v>7614</v>
      </c>
      <c r="OZN33" s="2375" t="s">
        <v>7614</v>
      </c>
      <c r="OZO33" s="2375" t="s">
        <v>7614</v>
      </c>
      <c r="OZP33" s="2375" t="s">
        <v>7614</v>
      </c>
      <c r="OZQ33" s="2375" t="s">
        <v>7614</v>
      </c>
      <c r="OZR33" s="2375" t="s">
        <v>7614</v>
      </c>
      <c r="OZS33" s="2375" t="s">
        <v>7614</v>
      </c>
      <c r="OZT33" s="2375" t="s">
        <v>7614</v>
      </c>
      <c r="OZU33" s="2375" t="s">
        <v>7614</v>
      </c>
      <c r="OZV33" s="2375" t="s">
        <v>7614</v>
      </c>
      <c r="OZW33" s="2375" t="s">
        <v>7614</v>
      </c>
      <c r="OZX33" s="2375" t="s">
        <v>7614</v>
      </c>
      <c r="OZY33" s="2375" t="s">
        <v>7614</v>
      </c>
      <c r="OZZ33" s="2375" t="s">
        <v>7614</v>
      </c>
      <c r="PAA33" s="2375" t="s">
        <v>7614</v>
      </c>
      <c r="PAB33" s="2375" t="s">
        <v>7614</v>
      </c>
      <c r="PAC33" s="2375" t="s">
        <v>7614</v>
      </c>
      <c r="PAD33" s="2375" t="s">
        <v>7614</v>
      </c>
      <c r="PAE33" s="2375" t="s">
        <v>7614</v>
      </c>
      <c r="PAF33" s="2375" t="s">
        <v>7614</v>
      </c>
      <c r="PAG33" s="2375" t="s">
        <v>7614</v>
      </c>
      <c r="PAH33" s="2375" t="s">
        <v>7614</v>
      </c>
      <c r="PAI33" s="2375" t="s">
        <v>7614</v>
      </c>
      <c r="PAJ33" s="2375" t="s">
        <v>7614</v>
      </c>
      <c r="PAK33" s="2375" t="s">
        <v>7614</v>
      </c>
      <c r="PAL33" s="2375" t="s">
        <v>7614</v>
      </c>
      <c r="PAM33" s="2375" t="s">
        <v>7614</v>
      </c>
      <c r="PAN33" s="2375" t="s">
        <v>7614</v>
      </c>
      <c r="PAO33" s="2375" t="s">
        <v>7614</v>
      </c>
      <c r="PAP33" s="2375" t="s">
        <v>7614</v>
      </c>
      <c r="PAQ33" s="2375" t="s">
        <v>7614</v>
      </c>
      <c r="PAR33" s="2375" t="s">
        <v>7614</v>
      </c>
      <c r="PAS33" s="2375" t="s">
        <v>7614</v>
      </c>
      <c r="PAT33" s="2375" t="s">
        <v>7614</v>
      </c>
      <c r="PAU33" s="2375" t="s">
        <v>7614</v>
      </c>
      <c r="PAV33" s="2375" t="s">
        <v>7614</v>
      </c>
      <c r="PAW33" s="2375" t="s">
        <v>7614</v>
      </c>
      <c r="PAX33" s="2375" t="s">
        <v>7614</v>
      </c>
      <c r="PAY33" s="2375" t="s">
        <v>7614</v>
      </c>
      <c r="PAZ33" s="2375" t="s">
        <v>7614</v>
      </c>
      <c r="PBA33" s="2375" t="s">
        <v>7614</v>
      </c>
      <c r="PBB33" s="2375" t="s">
        <v>7614</v>
      </c>
      <c r="PBC33" s="2375" t="s">
        <v>7614</v>
      </c>
      <c r="PBD33" s="2375" t="s">
        <v>7614</v>
      </c>
      <c r="PBE33" s="2375" t="s">
        <v>7614</v>
      </c>
      <c r="PBF33" s="2375" t="s">
        <v>7614</v>
      </c>
      <c r="PBG33" s="2375" t="s">
        <v>7614</v>
      </c>
      <c r="PBH33" s="2375" t="s">
        <v>7614</v>
      </c>
      <c r="PBI33" s="2375" t="s">
        <v>7614</v>
      </c>
      <c r="PBJ33" s="2375" t="s">
        <v>7614</v>
      </c>
      <c r="PBK33" s="2375" t="s">
        <v>7614</v>
      </c>
      <c r="PBL33" s="2375" t="s">
        <v>7614</v>
      </c>
      <c r="PBM33" s="2375" t="s">
        <v>7614</v>
      </c>
      <c r="PBN33" s="2375" t="s">
        <v>7614</v>
      </c>
      <c r="PBO33" s="2375" t="s">
        <v>7614</v>
      </c>
      <c r="PBP33" s="2375" t="s">
        <v>7614</v>
      </c>
      <c r="PBQ33" s="2375" t="s">
        <v>7614</v>
      </c>
      <c r="PBR33" s="2375" t="s">
        <v>7614</v>
      </c>
      <c r="PBS33" s="2375" t="s">
        <v>7614</v>
      </c>
      <c r="PBT33" s="2375" t="s">
        <v>7614</v>
      </c>
      <c r="PBU33" s="2375" t="s">
        <v>7614</v>
      </c>
      <c r="PBV33" s="2375" t="s">
        <v>7614</v>
      </c>
      <c r="PBW33" s="2375" t="s">
        <v>7614</v>
      </c>
      <c r="PBX33" s="2375" t="s">
        <v>7614</v>
      </c>
      <c r="PBY33" s="2375" t="s">
        <v>7614</v>
      </c>
      <c r="PBZ33" s="2375" t="s">
        <v>7614</v>
      </c>
      <c r="PCA33" s="2375" t="s">
        <v>7614</v>
      </c>
      <c r="PCB33" s="2375" t="s">
        <v>7614</v>
      </c>
      <c r="PCC33" s="2375" t="s">
        <v>7614</v>
      </c>
      <c r="PCD33" s="2375" t="s">
        <v>7614</v>
      </c>
      <c r="PCE33" s="2375" t="s">
        <v>7614</v>
      </c>
      <c r="PCF33" s="2375" t="s">
        <v>7614</v>
      </c>
      <c r="PCG33" s="2375" t="s">
        <v>7614</v>
      </c>
      <c r="PCH33" s="2375" t="s">
        <v>7614</v>
      </c>
      <c r="PCI33" s="2375" t="s">
        <v>7614</v>
      </c>
      <c r="PCJ33" s="2375" t="s">
        <v>7614</v>
      </c>
      <c r="PCK33" s="2375" t="s">
        <v>7614</v>
      </c>
      <c r="PCL33" s="2375" t="s">
        <v>7614</v>
      </c>
      <c r="PCM33" s="2375" t="s">
        <v>7614</v>
      </c>
      <c r="PCN33" s="2375" t="s">
        <v>7614</v>
      </c>
      <c r="PCO33" s="2375" t="s">
        <v>7614</v>
      </c>
      <c r="PCP33" s="2375" t="s">
        <v>7614</v>
      </c>
      <c r="PCQ33" s="2375" t="s">
        <v>7614</v>
      </c>
      <c r="PCR33" s="2375" t="s">
        <v>7614</v>
      </c>
      <c r="PCS33" s="2375" t="s">
        <v>7614</v>
      </c>
      <c r="PCT33" s="2375" t="s">
        <v>7614</v>
      </c>
      <c r="PCU33" s="2375" t="s">
        <v>7614</v>
      </c>
      <c r="PCV33" s="2375" t="s">
        <v>7614</v>
      </c>
      <c r="PCW33" s="2375" t="s">
        <v>7614</v>
      </c>
      <c r="PCX33" s="2375" t="s">
        <v>7614</v>
      </c>
      <c r="PCY33" s="2375" t="s">
        <v>7614</v>
      </c>
      <c r="PCZ33" s="2375" t="s">
        <v>7614</v>
      </c>
      <c r="PDA33" s="2375" t="s">
        <v>7614</v>
      </c>
      <c r="PDB33" s="2375" t="s">
        <v>7614</v>
      </c>
      <c r="PDC33" s="2375" t="s">
        <v>7614</v>
      </c>
      <c r="PDD33" s="2375" t="s">
        <v>7614</v>
      </c>
      <c r="PDE33" s="2375" t="s">
        <v>7614</v>
      </c>
      <c r="PDF33" s="2375" t="s">
        <v>7614</v>
      </c>
      <c r="PDG33" s="2375" t="s">
        <v>7614</v>
      </c>
      <c r="PDH33" s="2375" t="s">
        <v>7614</v>
      </c>
      <c r="PDI33" s="2375" t="s">
        <v>7614</v>
      </c>
      <c r="PDJ33" s="2375" t="s">
        <v>7614</v>
      </c>
      <c r="PDK33" s="2375" t="s">
        <v>7614</v>
      </c>
      <c r="PDL33" s="2375" t="s">
        <v>7614</v>
      </c>
      <c r="PDM33" s="2375" t="s">
        <v>7614</v>
      </c>
      <c r="PDN33" s="2375" t="s">
        <v>7614</v>
      </c>
      <c r="PDO33" s="2375" t="s">
        <v>7614</v>
      </c>
      <c r="PDP33" s="2375" t="s">
        <v>7614</v>
      </c>
      <c r="PDQ33" s="2375" t="s">
        <v>7614</v>
      </c>
      <c r="PDR33" s="2375" t="s">
        <v>7614</v>
      </c>
      <c r="PDS33" s="2375" t="s">
        <v>7614</v>
      </c>
      <c r="PDT33" s="2375" t="s">
        <v>7614</v>
      </c>
      <c r="PDU33" s="2375" t="s">
        <v>7614</v>
      </c>
      <c r="PDV33" s="2375" t="s">
        <v>7614</v>
      </c>
      <c r="PDW33" s="2375" t="s">
        <v>7614</v>
      </c>
      <c r="PDX33" s="2375" t="s">
        <v>7614</v>
      </c>
      <c r="PDY33" s="2375" t="s">
        <v>7614</v>
      </c>
      <c r="PDZ33" s="2375" t="s">
        <v>7614</v>
      </c>
      <c r="PEA33" s="2375" t="s">
        <v>7614</v>
      </c>
      <c r="PEB33" s="2375" t="s">
        <v>7614</v>
      </c>
      <c r="PEC33" s="2375" t="s">
        <v>7614</v>
      </c>
      <c r="PED33" s="2375" t="s">
        <v>7614</v>
      </c>
      <c r="PEE33" s="2375" t="s">
        <v>7614</v>
      </c>
      <c r="PEF33" s="2375" t="s">
        <v>7614</v>
      </c>
      <c r="PEG33" s="2375" t="s">
        <v>7614</v>
      </c>
      <c r="PEH33" s="2375" t="s">
        <v>7614</v>
      </c>
      <c r="PEI33" s="2375" t="s">
        <v>7614</v>
      </c>
      <c r="PEJ33" s="2375" t="s">
        <v>7614</v>
      </c>
      <c r="PEK33" s="2375" t="s">
        <v>7614</v>
      </c>
      <c r="PEL33" s="2375" t="s">
        <v>7614</v>
      </c>
      <c r="PEM33" s="2375" t="s">
        <v>7614</v>
      </c>
      <c r="PEN33" s="2375" t="s">
        <v>7614</v>
      </c>
      <c r="PEO33" s="2375" t="s">
        <v>7614</v>
      </c>
      <c r="PEP33" s="2375" t="s">
        <v>7614</v>
      </c>
      <c r="PEQ33" s="2375" t="s">
        <v>7614</v>
      </c>
      <c r="PER33" s="2375" t="s">
        <v>7614</v>
      </c>
      <c r="PES33" s="2375" t="s">
        <v>7614</v>
      </c>
      <c r="PET33" s="2375" t="s">
        <v>7614</v>
      </c>
      <c r="PEU33" s="2375" t="s">
        <v>7614</v>
      </c>
      <c r="PEV33" s="2375" t="s">
        <v>7614</v>
      </c>
      <c r="PEW33" s="2375" t="s">
        <v>7614</v>
      </c>
      <c r="PEX33" s="2375" t="s">
        <v>7614</v>
      </c>
      <c r="PEY33" s="2375" t="s">
        <v>7614</v>
      </c>
      <c r="PEZ33" s="2375" t="s">
        <v>7614</v>
      </c>
      <c r="PFA33" s="2375" t="s">
        <v>7614</v>
      </c>
      <c r="PFB33" s="2375" t="s">
        <v>7614</v>
      </c>
      <c r="PFC33" s="2375" t="s">
        <v>7614</v>
      </c>
      <c r="PFD33" s="2375" t="s">
        <v>7614</v>
      </c>
      <c r="PFE33" s="2375" t="s">
        <v>7614</v>
      </c>
      <c r="PFF33" s="2375" t="s">
        <v>7614</v>
      </c>
      <c r="PFG33" s="2375" t="s">
        <v>7614</v>
      </c>
      <c r="PFH33" s="2375" t="s">
        <v>7614</v>
      </c>
      <c r="PFI33" s="2375" t="s">
        <v>7614</v>
      </c>
      <c r="PFJ33" s="2375" t="s">
        <v>7614</v>
      </c>
      <c r="PFK33" s="2375" t="s">
        <v>7614</v>
      </c>
      <c r="PFL33" s="2375" t="s">
        <v>7614</v>
      </c>
      <c r="PFM33" s="2375" t="s">
        <v>7614</v>
      </c>
      <c r="PFN33" s="2375" t="s">
        <v>7614</v>
      </c>
      <c r="PFO33" s="2375" t="s">
        <v>7614</v>
      </c>
      <c r="PFP33" s="2375" t="s">
        <v>7614</v>
      </c>
      <c r="PFQ33" s="2375" t="s">
        <v>7614</v>
      </c>
      <c r="PFR33" s="2375" t="s">
        <v>7614</v>
      </c>
      <c r="PFS33" s="2375" t="s">
        <v>7614</v>
      </c>
      <c r="PFT33" s="2375" t="s">
        <v>7614</v>
      </c>
      <c r="PFU33" s="2375" t="s">
        <v>7614</v>
      </c>
      <c r="PFV33" s="2375" t="s">
        <v>7614</v>
      </c>
      <c r="PFW33" s="2375" t="s">
        <v>7614</v>
      </c>
      <c r="PFX33" s="2375" t="s">
        <v>7614</v>
      </c>
      <c r="PFY33" s="2375" t="s">
        <v>7614</v>
      </c>
      <c r="PFZ33" s="2375" t="s">
        <v>7614</v>
      </c>
      <c r="PGA33" s="2375" t="s">
        <v>7614</v>
      </c>
      <c r="PGB33" s="2375" t="s">
        <v>7614</v>
      </c>
      <c r="PGC33" s="2375" t="s">
        <v>7614</v>
      </c>
      <c r="PGD33" s="2375" t="s">
        <v>7614</v>
      </c>
      <c r="PGE33" s="2375" t="s">
        <v>7614</v>
      </c>
      <c r="PGF33" s="2375" t="s">
        <v>7614</v>
      </c>
      <c r="PGG33" s="2375" t="s">
        <v>7614</v>
      </c>
      <c r="PGH33" s="2375" t="s">
        <v>7614</v>
      </c>
      <c r="PGI33" s="2375" t="s">
        <v>7614</v>
      </c>
      <c r="PGJ33" s="2375" t="s">
        <v>7614</v>
      </c>
      <c r="PGK33" s="2375" t="s">
        <v>7614</v>
      </c>
      <c r="PGL33" s="2375" t="s">
        <v>7614</v>
      </c>
      <c r="PGM33" s="2375" t="s">
        <v>7614</v>
      </c>
      <c r="PGN33" s="2375" t="s">
        <v>7614</v>
      </c>
      <c r="PGO33" s="2375" t="s">
        <v>7614</v>
      </c>
      <c r="PGP33" s="2375" t="s">
        <v>7614</v>
      </c>
      <c r="PGQ33" s="2375" t="s">
        <v>7614</v>
      </c>
      <c r="PGR33" s="2375" t="s">
        <v>7614</v>
      </c>
      <c r="PGS33" s="2375" t="s">
        <v>7614</v>
      </c>
      <c r="PGT33" s="2375" t="s">
        <v>7614</v>
      </c>
      <c r="PGU33" s="2375" t="s">
        <v>7614</v>
      </c>
      <c r="PGV33" s="2375" t="s">
        <v>7614</v>
      </c>
      <c r="PGW33" s="2375" t="s">
        <v>7614</v>
      </c>
      <c r="PGX33" s="2375" t="s">
        <v>7614</v>
      </c>
      <c r="PGY33" s="2375" t="s">
        <v>7614</v>
      </c>
      <c r="PGZ33" s="2375" t="s">
        <v>7614</v>
      </c>
      <c r="PHA33" s="2375" t="s">
        <v>7614</v>
      </c>
      <c r="PHB33" s="2375" t="s">
        <v>7614</v>
      </c>
      <c r="PHC33" s="2375" t="s">
        <v>7614</v>
      </c>
      <c r="PHD33" s="2375" t="s">
        <v>7614</v>
      </c>
      <c r="PHE33" s="2375" t="s">
        <v>7614</v>
      </c>
      <c r="PHF33" s="2375" t="s">
        <v>7614</v>
      </c>
      <c r="PHG33" s="2375" t="s">
        <v>7614</v>
      </c>
      <c r="PHH33" s="2375" t="s">
        <v>7614</v>
      </c>
      <c r="PHI33" s="2375" t="s">
        <v>7614</v>
      </c>
      <c r="PHJ33" s="2375" t="s">
        <v>7614</v>
      </c>
      <c r="PHK33" s="2375" t="s">
        <v>7614</v>
      </c>
      <c r="PHL33" s="2375" t="s">
        <v>7614</v>
      </c>
      <c r="PHM33" s="2375" t="s">
        <v>7614</v>
      </c>
      <c r="PHN33" s="2375" t="s">
        <v>7614</v>
      </c>
      <c r="PHO33" s="2375" t="s">
        <v>7614</v>
      </c>
      <c r="PHP33" s="2375" t="s">
        <v>7614</v>
      </c>
      <c r="PHQ33" s="2375" t="s">
        <v>7614</v>
      </c>
      <c r="PHR33" s="2375" t="s">
        <v>7614</v>
      </c>
      <c r="PHS33" s="2375" t="s">
        <v>7614</v>
      </c>
      <c r="PHT33" s="2375" t="s">
        <v>7614</v>
      </c>
      <c r="PHU33" s="2375" t="s">
        <v>7614</v>
      </c>
      <c r="PHV33" s="2375" t="s">
        <v>7614</v>
      </c>
      <c r="PHW33" s="2375" t="s">
        <v>7614</v>
      </c>
      <c r="PHX33" s="2375" t="s">
        <v>7614</v>
      </c>
      <c r="PHY33" s="2375" t="s">
        <v>7614</v>
      </c>
      <c r="PHZ33" s="2375" t="s">
        <v>7614</v>
      </c>
      <c r="PIA33" s="2375" t="s">
        <v>7614</v>
      </c>
      <c r="PIB33" s="2375" t="s">
        <v>7614</v>
      </c>
      <c r="PIC33" s="2375" t="s">
        <v>7614</v>
      </c>
      <c r="PID33" s="2375" t="s">
        <v>7614</v>
      </c>
      <c r="PIE33" s="2375" t="s">
        <v>7614</v>
      </c>
      <c r="PIF33" s="2375" t="s">
        <v>7614</v>
      </c>
      <c r="PIG33" s="2375" t="s">
        <v>7614</v>
      </c>
      <c r="PIH33" s="2375" t="s">
        <v>7614</v>
      </c>
      <c r="PII33" s="2375" t="s">
        <v>7614</v>
      </c>
      <c r="PIJ33" s="2375" t="s">
        <v>7614</v>
      </c>
      <c r="PIK33" s="2375" t="s">
        <v>7614</v>
      </c>
      <c r="PIL33" s="2375" t="s">
        <v>7614</v>
      </c>
      <c r="PIM33" s="2375" t="s">
        <v>7614</v>
      </c>
      <c r="PIN33" s="2375" t="s">
        <v>7614</v>
      </c>
      <c r="PIO33" s="2375" t="s">
        <v>7614</v>
      </c>
      <c r="PIP33" s="2375" t="s">
        <v>7614</v>
      </c>
      <c r="PIQ33" s="2375" t="s">
        <v>7614</v>
      </c>
      <c r="PIR33" s="2375" t="s">
        <v>7614</v>
      </c>
      <c r="PIS33" s="2375" t="s">
        <v>7614</v>
      </c>
      <c r="PIT33" s="2375" t="s">
        <v>7614</v>
      </c>
      <c r="PIU33" s="2375" t="s">
        <v>7614</v>
      </c>
      <c r="PIV33" s="2375" t="s">
        <v>7614</v>
      </c>
      <c r="PIW33" s="2375" t="s">
        <v>7614</v>
      </c>
      <c r="PIX33" s="2375" t="s">
        <v>7614</v>
      </c>
      <c r="PIY33" s="2375" t="s">
        <v>7614</v>
      </c>
      <c r="PIZ33" s="2375" t="s">
        <v>7614</v>
      </c>
      <c r="PJA33" s="2375" t="s">
        <v>7614</v>
      </c>
      <c r="PJB33" s="2375" t="s">
        <v>7614</v>
      </c>
      <c r="PJC33" s="2375" t="s">
        <v>7614</v>
      </c>
      <c r="PJD33" s="2375" t="s">
        <v>7614</v>
      </c>
      <c r="PJE33" s="2375" t="s">
        <v>7614</v>
      </c>
      <c r="PJF33" s="2375" t="s">
        <v>7614</v>
      </c>
      <c r="PJG33" s="2375" t="s">
        <v>7614</v>
      </c>
      <c r="PJH33" s="2375" t="s">
        <v>7614</v>
      </c>
      <c r="PJI33" s="2375" t="s">
        <v>7614</v>
      </c>
      <c r="PJJ33" s="2375" t="s">
        <v>7614</v>
      </c>
      <c r="PJK33" s="2375" t="s">
        <v>7614</v>
      </c>
      <c r="PJL33" s="2375" t="s">
        <v>7614</v>
      </c>
      <c r="PJM33" s="2375" t="s">
        <v>7614</v>
      </c>
      <c r="PJN33" s="2375" t="s">
        <v>7614</v>
      </c>
      <c r="PJO33" s="2375" t="s">
        <v>7614</v>
      </c>
      <c r="PJP33" s="2375" t="s">
        <v>7614</v>
      </c>
      <c r="PJQ33" s="2375" t="s">
        <v>7614</v>
      </c>
      <c r="PJR33" s="2375" t="s">
        <v>7614</v>
      </c>
      <c r="PJS33" s="2375" t="s">
        <v>7614</v>
      </c>
      <c r="PJT33" s="2375" t="s">
        <v>7614</v>
      </c>
      <c r="PJU33" s="2375" t="s">
        <v>7614</v>
      </c>
      <c r="PJV33" s="2375" t="s">
        <v>7614</v>
      </c>
      <c r="PJW33" s="2375" t="s">
        <v>7614</v>
      </c>
      <c r="PJX33" s="2375" t="s">
        <v>7614</v>
      </c>
      <c r="PJY33" s="2375" t="s">
        <v>7614</v>
      </c>
      <c r="PJZ33" s="2375" t="s">
        <v>7614</v>
      </c>
      <c r="PKA33" s="2375" t="s">
        <v>7614</v>
      </c>
      <c r="PKB33" s="2375" t="s">
        <v>7614</v>
      </c>
      <c r="PKC33" s="2375" t="s">
        <v>7614</v>
      </c>
      <c r="PKD33" s="2375" t="s">
        <v>7614</v>
      </c>
      <c r="PKE33" s="2375" t="s">
        <v>7614</v>
      </c>
      <c r="PKF33" s="2375" t="s">
        <v>7614</v>
      </c>
      <c r="PKG33" s="2375" t="s">
        <v>7614</v>
      </c>
      <c r="PKH33" s="2375" t="s">
        <v>7614</v>
      </c>
      <c r="PKI33" s="2375" t="s">
        <v>7614</v>
      </c>
      <c r="PKJ33" s="2375" t="s">
        <v>7614</v>
      </c>
      <c r="PKK33" s="2375" t="s">
        <v>7614</v>
      </c>
      <c r="PKL33" s="2375" t="s">
        <v>7614</v>
      </c>
      <c r="PKM33" s="2375" t="s">
        <v>7614</v>
      </c>
      <c r="PKN33" s="2375" t="s">
        <v>7614</v>
      </c>
      <c r="PKO33" s="2375" t="s">
        <v>7614</v>
      </c>
      <c r="PKP33" s="2375" t="s">
        <v>7614</v>
      </c>
      <c r="PKQ33" s="2375" t="s">
        <v>7614</v>
      </c>
      <c r="PKR33" s="2375" t="s">
        <v>7614</v>
      </c>
      <c r="PKS33" s="2375" t="s">
        <v>7614</v>
      </c>
      <c r="PKT33" s="2375" t="s">
        <v>7614</v>
      </c>
      <c r="PKU33" s="2375" t="s">
        <v>7614</v>
      </c>
      <c r="PKV33" s="2375" t="s">
        <v>7614</v>
      </c>
      <c r="PKW33" s="2375" t="s">
        <v>7614</v>
      </c>
      <c r="PKX33" s="2375" t="s">
        <v>7614</v>
      </c>
      <c r="PKY33" s="2375" t="s">
        <v>7614</v>
      </c>
      <c r="PKZ33" s="2375" t="s">
        <v>7614</v>
      </c>
      <c r="PLA33" s="2375" t="s">
        <v>7614</v>
      </c>
      <c r="PLB33" s="2375" t="s">
        <v>7614</v>
      </c>
      <c r="PLC33" s="2375" t="s">
        <v>7614</v>
      </c>
      <c r="PLD33" s="2375" t="s">
        <v>7614</v>
      </c>
      <c r="PLE33" s="2375" t="s">
        <v>7614</v>
      </c>
      <c r="PLF33" s="2375" t="s">
        <v>7614</v>
      </c>
      <c r="PLG33" s="2375" t="s">
        <v>7614</v>
      </c>
      <c r="PLH33" s="2375" t="s">
        <v>7614</v>
      </c>
      <c r="PLI33" s="2375" t="s">
        <v>7614</v>
      </c>
      <c r="PLJ33" s="2375" t="s">
        <v>7614</v>
      </c>
      <c r="PLK33" s="2375" t="s">
        <v>7614</v>
      </c>
      <c r="PLL33" s="2375" t="s">
        <v>7614</v>
      </c>
      <c r="PLM33" s="2375" t="s">
        <v>7614</v>
      </c>
      <c r="PLN33" s="2375" t="s">
        <v>7614</v>
      </c>
      <c r="PLO33" s="2375" t="s">
        <v>7614</v>
      </c>
      <c r="PLP33" s="2375" t="s">
        <v>7614</v>
      </c>
      <c r="PLQ33" s="2375" t="s">
        <v>7614</v>
      </c>
      <c r="PLR33" s="2375" t="s">
        <v>7614</v>
      </c>
      <c r="PLS33" s="2375" t="s">
        <v>7614</v>
      </c>
      <c r="PLT33" s="2375" t="s">
        <v>7614</v>
      </c>
      <c r="PLU33" s="2375" t="s">
        <v>7614</v>
      </c>
      <c r="PLV33" s="2375" t="s">
        <v>7614</v>
      </c>
      <c r="PLW33" s="2375" t="s">
        <v>7614</v>
      </c>
      <c r="PLX33" s="2375" t="s">
        <v>7614</v>
      </c>
      <c r="PLY33" s="2375" t="s">
        <v>7614</v>
      </c>
      <c r="PLZ33" s="2375" t="s">
        <v>7614</v>
      </c>
      <c r="PMA33" s="2375" t="s">
        <v>7614</v>
      </c>
      <c r="PMB33" s="2375" t="s">
        <v>7614</v>
      </c>
      <c r="PMC33" s="2375" t="s">
        <v>7614</v>
      </c>
      <c r="PMD33" s="2375" t="s">
        <v>7614</v>
      </c>
      <c r="PME33" s="2375" t="s">
        <v>7614</v>
      </c>
      <c r="PMF33" s="2375" t="s">
        <v>7614</v>
      </c>
      <c r="PMG33" s="2375" t="s">
        <v>7614</v>
      </c>
      <c r="PMH33" s="2375" t="s">
        <v>7614</v>
      </c>
      <c r="PMI33" s="2375" t="s">
        <v>7614</v>
      </c>
      <c r="PMJ33" s="2375" t="s">
        <v>7614</v>
      </c>
      <c r="PMK33" s="2375" t="s">
        <v>7614</v>
      </c>
      <c r="PML33" s="2375" t="s">
        <v>7614</v>
      </c>
      <c r="PMM33" s="2375" t="s">
        <v>7614</v>
      </c>
      <c r="PMN33" s="2375" t="s">
        <v>7614</v>
      </c>
      <c r="PMO33" s="2375" t="s">
        <v>7614</v>
      </c>
      <c r="PMP33" s="2375" t="s">
        <v>7614</v>
      </c>
      <c r="PMQ33" s="2375" t="s">
        <v>7614</v>
      </c>
      <c r="PMR33" s="2375" t="s">
        <v>7614</v>
      </c>
      <c r="PMS33" s="2375" t="s">
        <v>7614</v>
      </c>
      <c r="PMT33" s="2375" t="s">
        <v>7614</v>
      </c>
      <c r="PMU33" s="2375" t="s">
        <v>7614</v>
      </c>
      <c r="PMV33" s="2375" t="s">
        <v>7614</v>
      </c>
      <c r="PMW33" s="2375" t="s">
        <v>7614</v>
      </c>
      <c r="PMX33" s="2375" t="s">
        <v>7614</v>
      </c>
      <c r="PMY33" s="2375" t="s">
        <v>7614</v>
      </c>
      <c r="PMZ33" s="2375" t="s">
        <v>7614</v>
      </c>
      <c r="PNA33" s="2375" t="s">
        <v>7614</v>
      </c>
      <c r="PNB33" s="2375" t="s">
        <v>7614</v>
      </c>
      <c r="PNC33" s="2375" t="s">
        <v>7614</v>
      </c>
      <c r="PND33" s="2375" t="s">
        <v>7614</v>
      </c>
      <c r="PNE33" s="2375" t="s">
        <v>7614</v>
      </c>
      <c r="PNF33" s="2375" t="s">
        <v>7614</v>
      </c>
      <c r="PNG33" s="2375" t="s">
        <v>7614</v>
      </c>
      <c r="PNH33" s="2375" t="s">
        <v>7614</v>
      </c>
      <c r="PNI33" s="2375" t="s">
        <v>7614</v>
      </c>
      <c r="PNJ33" s="2375" t="s">
        <v>7614</v>
      </c>
      <c r="PNK33" s="2375" t="s">
        <v>7614</v>
      </c>
      <c r="PNL33" s="2375" t="s">
        <v>7614</v>
      </c>
      <c r="PNM33" s="2375" t="s">
        <v>7614</v>
      </c>
      <c r="PNN33" s="2375" t="s">
        <v>7614</v>
      </c>
      <c r="PNO33" s="2375" t="s">
        <v>7614</v>
      </c>
      <c r="PNP33" s="2375" t="s">
        <v>7614</v>
      </c>
      <c r="PNQ33" s="2375" t="s">
        <v>7614</v>
      </c>
      <c r="PNR33" s="2375" t="s">
        <v>7614</v>
      </c>
      <c r="PNS33" s="2375" t="s">
        <v>7614</v>
      </c>
      <c r="PNT33" s="2375" t="s">
        <v>7614</v>
      </c>
      <c r="PNU33" s="2375" t="s">
        <v>7614</v>
      </c>
      <c r="PNV33" s="2375" t="s">
        <v>7614</v>
      </c>
      <c r="PNW33" s="2375" t="s">
        <v>7614</v>
      </c>
      <c r="PNX33" s="2375" t="s">
        <v>7614</v>
      </c>
      <c r="PNY33" s="2375" t="s">
        <v>7614</v>
      </c>
      <c r="PNZ33" s="2375" t="s">
        <v>7614</v>
      </c>
      <c r="POA33" s="2375" t="s">
        <v>7614</v>
      </c>
      <c r="POB33" s="2375" t="s">
        <v>7614</v>
      </c>
      <c r="POC33" s="2375" t="s">
        <v>7614</v>
      </c>
      <c r="POD33" s="2375" t="s">
        <v>7614</v>
      </c>
      <c r="POE33" s="2375" t="s">
        <v>7614</v>
      </c>
      <c r="POF33" s="2375" t="s">
        <v>7614</v>
      </c>
      <c r="POG33" s="2375" t="s">
        <v>7614</v>
      </c>
      <c r="POH33" s="2375" t="s">
        <v>7614</v>
      </c>
      <c r="POI33" s="2375" t="s">
        <v>7614</v>
      </c>
      <c r="POJ33" s="2375" t="s">
        <v>7614</v>
      </c>
      <c r="POK33" s="2375" t="s">
        <v>7614</v>
      </c>
      <c r="POL33" s="2375" t="s">
        <v>7614</v>
      </c>
      <c r="POM33" s="2375" t="s">
        <v>7614</v>
      </c>
      <c r="PON33" s="2375" t="s">
        <v>7614</v>
      </c>
      <c r="POO33" s="2375" t="s">
        <v>7614</v>
      </c>
      <c r="POP33" s="2375" t="s">
        <v>7614</v>
      </c>
      <c r="POQ33" s="2375" t="s">
        <v>7614</v>
      </c>
      <c r="POR33" s="2375" t="s">
        <v>7614</v>
      </c>
      <c r="POS33" s="2375" t="s">
        <v>7614</v>
      </c>
      <c r="POT33" s="2375" t="s">
        <v>7614</v>
      </c>
      <c r="POU33" s="2375" t="s">
        <v>7614</v>
      </c>
      <c r="POV33" s="2375" t="s">
        <v>7614</v>
      </c>
      <c r="POW33" s="2375" t="s">
        <v>7614</v>
      </c>
      <c r="POX33" s="2375" t="s">
        <v>7614</v>
      </c>
      <c r="POY33" s="2375" t="s">
        <v>7614</v>
      </c>
      <c r="POZ33" s="2375" t="s">
        <v>7614</v>
      </c>
      <c r="PPA33" s="2375" t="s">
        <v>7614</v>
      </c>
      <c r="PPB33" s="2375" t="s">
        <v>7614</v>
      </c>
      <c r="PPC33" s="2375" t="s">
        <v>7614</v>
      </c>
      <c r="PPD33" s="2375" t="s">
        <v>7614</v>
      </c>
      <c r="PPE33" s="2375" t="s">
        <v>7614</v>
      </c>
      <c r="PPF33" s="2375" t="s">
        <v>7614</v>
      </c>
      <c r="PPG33" s="2375" t="s">
        <v>7614</v>
      </c>
      <c r="PPH33" s="2375" t="s">
        <v>7614</v>
      </c>
      <c r="PPI33" s="2375" t="s">
        <v>7614</v>
      </c>
      <c r="PPJ33" s="2375" t="s">
        <v>7614</v>
      </c>
      <c r="PPK33" s="2375" t="s">
        <v>7614</v>
      </c>
      <c r="PPL33" s="2375" t="s">
        <v>7614</v>
      </c>
      <c r="PPM33" s="2375" t="s">
        <v>7614</v>
      </c>
      <c r="PPN33" s="2375" t="s">
        <v>7614</v>
      </c>
      <c r="PPO33" s="2375" t="s">
        <v>7614</v>
      </c>
      <c r="PPP33" s="2375" t="s">
        <v>7614</v>
      </c>
      <c r="PPQ33" s="2375" t="s">
        <v>7614</v>
      </c>
      <c r="PPR33" s="2375" t="s">
        <v>7614</v>
      </c>
      <c r="PPS33" s="2375" t="s">
        <v>7614</v>
      </c>
      <c r="PPT33" s="2375" t="s">
        <v>7614</v>
      </c>
      <c r="PPU33" s="2375" t="s">
        <v>7614</v>
      </c>
      <c r="PPV33" s="2375" t="s">
        <v>7614</v>
      </c>
      <c r="PPW33" s="2375" t="s">
        <v>7614</v>
      </c>
      <c r="PPX33" s="2375" t="s">
        <v>7614</v>
      </c>
      <c r="PPY33" s="2375" t="s">
        <v>7614</v>
      </c>
      <c r="PPZ33" s="2375" t="s">
        <v>7614</v>
      </c>
      <c r="PQA33" s="2375" t="s">
        <v>7614</v>
      </c>
      <c r="PQB33" s="2375" t="s">
        <v>7614</v>
      </c>
      <c r="PQC33" s="2375" t="s">
        <v>7614</v>
      </c>
      <c r="PQD33" s="2375" t="s">
        <v>7614</v>
      </c>
      <c r="PQE33" s="2375" t="s">
        <v>7614</v>
      </c>
      <c r="PQF33" s="2375" t="s">
        <v>7614</v>
      </c>
      <c r="PQG33" s="2375" t="s">
        <v>7614</v>
      </c>
      <c r="PQH33" s="2375" t="s">
        <v>7614</v>
      </c>
      <c r="PQI33" s="2375" t="s">
        <v>7614</v>
      </c>
      <c r="PQJ33" s="2375" t="s">
        <v>7614</v>
      </c>
      <c r="PQK33" s="2375" t="s">
        <v>7614</v>
      </c>
      <c r="PQL33" s="2375" t="s">
        <v>7614</v>
      </c>
      <c r="PQM33" s="2375" t="s">
        <v>7614</v>
      </c>
      <c r="PQN33" s="2375" t="s">
        <v>7614</v>
      </c>
      <c r="PQO33" s="2375" t="s">
        <v>7614</v>
      </c>
      <c r="PQP33" s="2375" t="s">
        <v>7614</v>
      </c>
      <c r="PQQ33" s="2375" t="s">
        <v>7614</v>
      </c>
      <c r="PQR33" s="2375" t="s">
        <v>7614</v>
      </c>
      <c r="PQS33" s="2375" t="s">
        <v>7614</v>
      </c>
      <c r="PQT33" s="2375" t="s">
        <v>7614</v>
      </c>
      <c r="PQU33" s="2375" t="s">
        <v>7614</v>
      </c>
      <c r="PQV33" s="2375" t="s">
        <v>7614</v>
      </c>
      <c r="PQW33" s="2375" t="s">
        <v>7614</v>
      </c>
      <c r="PQX33" s="2375" t="s">
        <v>7614</v>
      </c>
      <c r="PQY33" s="2375" t="s">
        <v>7614</v>
      </c>
      <c r="PQZ33" s="2375" t="s">
        <v>7614</v>
      </c>
      <c r="PRA33" s="2375" t="s">
        <v>7614</v>
      </c>
      <c r="PRB33" s="2375" t="s">
        <v>7614</v>
      </c>
      <c r="PRC33" s="2375" t="s">
        <v>7614</v>
      </c>
      <c r="PRD33" s="2375" t="s">
        <v>7614</v>
      </c>
      <c r="PRE33" s="2375" t="s">
        <v>7614</v>
      </c>
      <c r="PRF33" s="2375" t="s">
        <v>7614</v>
      </c>
      <c r="PRG33" s="2375" t="s">
        <v>7614</v>
      </c>
      <c r="PRH33" s="2375" t="s">
        <v>7614</v>
      </c>
      <c r="PRI33" s="2375" t="s">
        <v>7614</v>
      </c>
      <c r="PRJ33" s="2375" t="s">
        <v>7614</v>
      </c>
      <c r="PRK33" s="2375" t="s">
        <v>7614</v>
      </c>
      <c r="PRL33" s="2375" t="s">
        <v>7614</v>
      </c>
      <c r="PRM33" s="2375" t="s">
        <v>7614</v>
      </c>
      <c r="PRN33" s="2375" t="s">
        <v>7614</v>
      </c>
      <c r="PRO33" s="2375" t="s">
        <v>7614</v>
      </c>
      <c r="PRP33" s="2375" t="s">
        <v>7614</v>
      </c>
      <c r="PRQ33" s="2375" t="s">
        <v>7614</v>
      </c>
      <c r="PRR33" s="2375" t="s">
        <v>7614</v>
      </c>
      <c r="PRS33" s="2375" t="s">
        <v>7614</v>
      </c>
      <c r="PRT33" s="2375" t="s">
        <v>7614</v>
      </c>
      <c r="PRU33" s="2375" t="s">
        <v>7614</v>
      </c>
      <c r="PRV33" s="2375" t="s">
        <v>7614</v>
      </c>
      <c r="PRW33" s="2375" t="s">
        <v>7614</v>
      </c>
      <c r="PRX33" s="2375" t="s">
        <v>7614</v>
      </c>
      <c r="PRY33" s="2375" t="s">
        <v>7614</v>
      </c>
      <c r="PRZ33" s="2375" t="s">
        <v>7614</v>
      </c>
      <c r="PSA33" s="2375" t="s">
        <v>7614</v>
      </c>
      <c r="PSB33" s="2375" t="s">
        <v>7614</v>
      </c>
      <c r="PSC33" s="2375" t="s">
        <v>7614</v>
      </c>
      <c r="PSD33" s="2375" t="s">
        <v>7614</v>
      </c>
      <c r="PSE33" s="2375" t="s">
        <v>7614</v>
      </c>
      <c r="PSF33" s="2375" t="s">
        <v>7614</v>
      </c>
      <c r="PSG33" s="2375" t="s">
        <v>7614</v>
      </c>
      <c r="PSH33" s="2375" t="s">
        <v>7614</v>
      </c>
      <c r="PSI33" s="2375" t="s">
        <v>7614</v>
      </c>
      <c r="PSJ33" s="2375" t="s">
        <v>7614</v>
      </c>
      <c r="PSK33" s="2375" t="s">
        <v>7614</v>
      </c>
      <c r="PSL33" s="2375" t="s">
        <v>7614</v>
      </c>
      <c r="PSM33" s="2375" t="s">
        <v>7614</v>
      </c>
      <c r="PSN33" s="2375" t="s">
        <v>7614</v>
      </c>
      <c r="PSO33" s="2375" t="s">
        <v>7614</v>
      </c>
      <c r="PSP33" s="2375" t="s">
        <v>7614</v>
      </c>
      <c r="PSQ33" s="2375" t="s">
        <v>7614</v>
      </c>
      <c r="PSR33" s="2375" t="s">
        <v>7614</v>
      </c>
      <c r="PSS33" s="2375" t="s">
        <v>7614</v>
      </c>
      <c r="PST33" s="2375" t="s">
        <v>7614</v>
      </c>
      <c r="PSU33" s="2375" t="s">
        <v>7614</v>
      </c>
      <c r="PSV33" s="2375" t="s">
        <v>7614</v>
      </c>
      <c r="PSW33" s="2375" t="s">
        <v>7614</v>
      </c>
      <c r="PSX33" s="2375" t="s">
        <v>7614</v>
      </c>
      <c r="PSY33" s="2375" t="s">
        <v>7614</v>
      </c>
      <c r="PSZ33" s="2375" t="s">
        <v>7614</v>
      </c>
      <c r="PTA33" s="2375" t="s">
        <v>7614</v>
      </c>
      <c r="PTB33" s="2375" t="s">
        <v>7614</v>
      </c>
      <c r="PTC33" s="2375" t="s">
        <v>7614</v>
      </c>
      <c r="PTD33" s="2375" t="s">
        <v>7614</v>
      </c>
      <c r="PTE33" s="2375" t="s">
        <v>7614</v>
      </c>
      <c r="PTF33" s="2375" t="s">
        <v>7614</v>
      </c>
      <c r="PTG33" s="2375" t="s">
        <v>7614</v>
      </c>
      <c r="PTH33" s="2375" t="s">
        <v>7614</v>
      </c>
      <c r="PTI33" s="2375" t="s">
        <v>7614</v>
      </c>
      <c r="PTJ33" s="2375" t="s">
        <v>7614</v>
      </c>
      <c r="PTK33" s="2375" t="s">
        <v>7614</v>
      </c>
      <c r="PTL33" s="2375" t="s">
        <v>7614</v>
      </c>
      <c r="PTM33" s="2375" t="s">
        <v>7614</v>
      </c>
      <c r="PTN33" s="2375" t="s">
        <v>7614</v>
      </c>
      <c r="PTO33" s="2375" t="s">
        <v>7614</v>
      </c>
      <c r="PTP33" s="2375" t="s">
        <v>7614</v>
      </c>
      <c r="PTQ33" s="2375" t="s">
        <v>7614</v>
      </c>
      <c r="PTR33" s="2375" t="s">
        <v>7614</v>
      </c>
      <c r="PTS33" s="2375" t="s">
        <v>7614</v>
      </c>
      <c r="PTT33" s="2375" t="s">
        <v>7614</v>
      </c>
      <c r="PTU33" s="2375" t="s">
        <v>7614</v>
      </c>
      <c r="PTV33" s="2375" t="s">
        <v>7614</v>
      </c>
      <c r="PTW33" s="2375" t="s">
        <v>7614</v>
      </c>
      <c r="PTX33" s="2375" t="s">
        <v>7614</v>
      </c>
      <c r="PTY33" s="2375" t="s">
        <v>7614</v>
      </c>
      <c r="PTZ33" s="2375" t="s">
        <v>7614</v>
      </c>
      <c r="PUA33" s="2375" t="s">
        <v>7614</v>
      </c>
      <c r="PUB33" s="2375" t="s">
        <v>7614</v>
      </c>
      <c r="PUC33" s="2375" t="s">
        <v>7614</v>
      </c>
      <c r="PUD33" s="2375" t="s">
        <v>7614</v>
      </c>
      <c r="PUE33" s="2375" t="s">
        <v>7614</v>
      </c>
      <c r="PUF33" s="2375" t="s">
        <v>7614</v>
      </c>
      <c r="PUG33" s="2375" t="s">
        <v>7614</v>
      </c>
      <c r="PUH33" s="2375" t="s">
        <v>7614</v>
      </c>
      <c r="PUI33" s="2375" t="s">
        <v>7614</v>
      </c>
      <c r="PUJ33" s="2375" t="s">
        <v>7614</v>
      </c>
      <c r="PUK33" s="2375" t="s">
        <v>7614</v>
      </c>
      <c r="PUL33" s="2375" t="s">
        <v>7614</v>
      </c>
      <c r="PUM33" s="2375" t="s">
        <v>7614</v>
      </c>
      <c r="PUN33" s="2375" t="s">
        <v>7614</v>
      </c>
      <c r="PUO33" s="2375" t="s">
        <v>7614</v>
      </c>
      <c r="PUP33" s="2375" t="s">
        <v>7614</v>
      </c>
      <c r="PUQ33" s="2375" t="s">
        <v>7614</v>
      </c>
      <c r="PUR33" s="2375" t="s">
        <v>7614</v>
      </c>
      <c r="PUS33" s="2375" t="s">
        <v>7614</v>
      </c>
      <c r="PUT33" s="2375" t="s">
        <v>7614</v>
      </c>
      <c r="PUU33" s="2375" t="s">
        <v>7614</v>
      </c>
      <c r="PUV33" s="2375" t="s">
        <v>7614</v>
      </c>
      <c r="PUW33" s="2375" t="s">
        <v>7614</v>
      </c>
      <c r="PUX33" s="2375" t="s">
        <v>7614</v>
      </c>
      <c r="PUY33" s="2375" t="s">
        <v>7614</v>
      </c>
      <c r="PUZ33" s="2375" t="s">
        <v>7614</v>
      </c>
      <c r="PVA33" s="2375" t="s">
        <v>7614</v>
      </c>
      <c r="PVB33" s="2375" t="s">
        <v>7614</v>
      </c>
      <c r="PVC33" s="2375" t="s">
        <v>7614</v>
      </c>
      <c r="PVD33" s="2375" t="s">
        <v>7614</v>
      </c>
      <c r="PVE33" s="2375" t="s">
        <v>7614</v>
      </c>
      <c r="PVF33" s="2375" t="s">
        <v>7614</v>
      </c>
      <c r="PVG33" s="2375" t="s">
        <v>7614</v>
      </c>
      <c r="PVH33" s="2375" t="s">
        <v>7614</v>
      </c>
      <c r="PVI33" s="2375" t="s">
        <v>7614</v>
      </c>
      <c r="PVJ33" s="2375" t="s">
        <v>7614</v>
      </c>
      <c r="PVK33" s="2375" t="s">
        <v>7614</v>
      </c>
      <c r="PVL33" s="2375" t="s">
        <v>7614</v>
      </c>
      <c r="PVM33" s="2375" t="s">
        <v>7614</v>
      </c>
      <c r="PVN33" s="2375" t="s">
        <v>7614</v>
      </c>
      <c r="PVO33" s="2375" t="s">
        <v>7614</v>
      </c>
      <c r="PVP33" s="2375" t="s">
        <v>7614</v>
      </c>
      <c r="PVQ33" s="2375" t="s">
        <v>7614</v>
      </c>
      <c r="PVR33" s="2375" t="s">
        <v>7614</v>
      </c>
      <c r="PVS33" s="2375" t="s">
        <v>7614</v>
      </c>
      <c r="PVT33" s="2375" t="s">
        <v>7614</v>
      </c>
      <c r="PVU33" s="2375" t="s">
        <v>7614</v>
      </c>
      <c r="PVV33" s="2375" t="s">
        <v>7614</v>
      </c>
      <c r="PVW33" s="2375" t="s">
        <v>7614</v>
      </c>
      <c r="PVX33" s="2375" t="s">
        <v>7614</v>
      </c>
      <c r="PVY33" s="2375" t="s">
        <v>7614</v>
      </c>
      <c r="PVZ33" s="2375" t="s">
        <v>7614</v>
      </c>
      <c r="PWA33" s="2375" t="s">
        <v>7614</v>
      </c>
      <c r="PWB33" s="2375" t="s">
        <v>7614</v>
      </c>
      <c r="PWC33" s="2375" t="s">
        <v>7614</v>
      </c>
      <c r="PWD33" s="2375" t="s">
        <v>7614</v>
      </c>
      <c r="PWE33" s="2375" t="s">
        <v>7614</v>
      </c>
      <c r="PWF33" s="2375" t="s">
        <v>7614</v>
      </c>
      <c r="PWG33" s="2375" t="s">
        <v>7614</v>
      </c>
      <c r="PWH33" s="2375" t="s">
        <v>7614</v>
      </c>
      <c r="PWI33" s="2375" t="s">
        <v>7614</v>
      </c>
      <c r="PWJ33" s="2375" t="s">
        <v>7614</v>
      </c>
      <c r="PWK33" s="2375" t="s">
        <v>7614</v>
      </c>
      <c r="PWL33" s="2375" t="s">
        <v>7614</v>
      </c>
      <c r="PWM33" s="2375" t="s">
        <v>7614</v>
      </c>
      <c r="PWN33" s="2375" t="s">
        <v>7614</v>
      </c>
      <c r="PWO33" s="2375" t="s">
        <v>7614</v>
      </c>
      <c r="PWP33" s="2375" t="s">
        <v>7614</v>
      </c>
      <c r="PWQ33" s="2375" t="s">
        <v>7614</v>
      </c>
      <c r="PWR33" s="2375" t="s">
        <v>7614</v>
      </c>
      <c r="PWS33" s="2375" t="s">
        <v>7614</v>
      </c>
      <c r="PWT33" s="2375" t="s">
        <v>7614</v>
      </c>
      <c r="PWU33" s="2375" t="s">
        <v>7614</v>
      </c>
      <c r="PWV33" s="2375" t="s">
        <v>7614</v>
      </c>
      <c r="PWW33" s="2375" t="s">
        <v>7614</v>
      </c>
      <c r="PWX33" s="2375" t="s">
        <v>7614</v>
      </c>
      <c r="PWY33" s="2375" t="s">
        <v>7614</v>
      </c>
      <c r="PWZ33" s="2375" t="s">
        <v>7614</v>
      </c>
      <c r="PXA33" s="2375" t="s">
        <v>7614</v>
      </c>
      <c r="PXB33" s="2375" t="s">
        <v>7614</v>
      </c>
      <c r="PXC33" s="2375" t="s">
        <v>7614</v>
      </c>
      <c r="PXD33" s="2375" t="s">
        <v>7614</v>
      </c>
      <c r="PXE33" s="2375" t="s">
        <v>7614</v>
      </c>
      <c r="PXF33" s="2375" t="s">
        <v>7614</v>
      </c>
      <c r="PXG33" s="2375" t="s">
        <v>7614</v>
      </c>
      <c r="PXH33" s="2375" t="s">
        <v>7614</v>
      </c>
      <c r="PXI33" s="2375" t="s">
        <v>7614</v>
      </c>
      <c r="PXJ33" s="2375" t="s">
        <v>7614</v>
      </c>
      <c r="PXK33" s="2375" t="s">
        <v>7614</v>
      </c>
      <c r="PXL33" s="2375" t="s">
        <v>7614</v>
      </c>
      <c r="PXM33" s="2375" t="s">
        <v>7614</v>
      </c>
      <c r="PXN33" s="2375" t="s">
        <v>7614</v>
      </c>
      <c r="PXO33" s="2375" t="s">
        <v>7614</v>
      </c>
      <c r="PXP33" s="2375" t="s">
        <v>7614</v>
      </c>
      <c r="PXQ33" s="2375" t="s">
        <v>7614</v>
      </c>
      <c r="PXR33" s="2375" t="s">
        <v>7614</v>
      </c>
      <c r="PXS33" s="2375" t="s">
        <v>7614</v>
      </c>
      <c r="PXT33" s="2375" t="s">
        <v>7614</v>
      </c>
      <c r="PXU33" s="2375" t="s">
        <v>7614</v>
      </c>
      <c r="PXV33" s="2375" t="s">
        <v>7614</v>
      </c>
      <c r="PXW33" s="2375" t="s">
        <v>7614</v>
      </c>
      <c r="PXX33" s="2375" t="s">
        <v>7614</v>
      </c>
      <c r="PXY33" s="2375" t="s">
        <v>7614</v>
      </c>
      <c r="PXZ33" s="2375" t="s">
        <v>7614</v>
      </c>
      <c r="PYA33" s="2375" t="s">
        <v>7614</v>
      </c>
      <c r="PYB33" s="2375" t="s">
        <v>7614</v>
      </c>
      <c r="PYC33" s="2375" t="s">
        <v>7614</v>
      </c>
      <c r="PYD33" s="2375" t="s">
        <v>7614</v>
      </c>
      <c r="PYE33" s="2375" t="s">
        <v>7614</v>
      </c>
      <c r="PYF33" s="2375" t="s">
        <v>7614</v>
      </c>
      <c r="PYG33" s="2375" t="s">
        <v>7614</v>
      </c>
      <c r="PYH33" s="2375" t="s">
        <v>7614</v>
      </c>
      <c r="PYI33" s="2375" t="s">
        <v>7614</v>
      </c>
      <c r="PYJ33" s="2375" t="s">
        <v>7614</v>
      </c>
      <c r="PYK33" s="2375" t="s">
        <v>7614</v>
      </c>
      <c r="PYL33" s="2375" t="s">
        <v>7614</v>
      </c>
      <c r="PYM33" s="2375" t="s">
        <v>7614</v>
      </c>
      <c r="PYN33" s="2375" t="s">
        <v>7614</v>
      </c>
      <c r="PYO33" s="2375" t="s">
        <v>7614</v>
      </c>
      <c r="PYP33" s="2375" t="s">
        <v>7614</v>
      </c>
      <c r="PYQ33" s="2375" t="s">
        <v>7614</v>
      </c>
      <c r="PYR33" s="2375" t="s">
        <v>7614</v>
      </c>
      <c r="PYS33" s="2375" t="s">
        <v>7614</v>
      </c>
      <c r="PYT33" s="2375" t="s">
        <v>7614</v>
      </c>
      <c r="PYU33" s="2375" t="s">
        <v>7614</v>
      </c>
      <c r="PYV33" s="2375" t="s">
        <v>7614</v>
      </c>
      <c r="PYW33" s="2375" t="s">
        <v>7614</v>
      </c>
      <c r="PYX33" s="2375" t="s">
        <v>7614</v>
      </c>
      <c r="PYY33" s="2375" t="s">
        <v>7614</v>
      </c>
      <c r="PYZ33" s="2375" t="s">
        <v>7614</v>
      </c>
      <c r="PZA33" s="2375" t="s">
        <v>7614</v>
      </c>
      <c r="PZB33" s="2375" t="s">
        <v>7614</v>
      </c>
      <c r="PZC33" s="2375" t="s">
        <v>7614</v>
      </c>
      <c r="PZD33" s="2375" t="s">
        <v>7614</v>
      </c>
      <c r="PZE33" s="2375" t="s">
        <v>7614</v>
      </c>
      <c r="PZF33" s="2375" t="s">
        <v>7614</v>
      </c>
      <c r="PZG33" s="2375" t="s">
        <v>7614</v>
      </c>
      <c r="PZH33" s="2375" t="s">
        <v>7614</v>
      </c>
      <c r="PZI33" s="2375" t="s">
        <v>7614</v>
      </c>
      <c r="PZJ33" s="2375" t="s">
        <v>7614</v>
      </c>
      <c r="PZK33" s="2375" t="s">
        <v>7614</v>
      </c>
      <c r="PZL33" s="2375" t="s">
        <v>7614</v>
      </c>
      <c r="PZM33" s="2375" t="s">
        <v>7614</v>
      </c>
      <c r="PZN33" s="2375" t="s">
        <v>7614</v>
      </c>
      <c r="PZO33" s="2375" t="s">
        <v>7614</v>
      </c>
      <c r="PZP33" s="2375" t="s">
        <v>7614</v>
      </c>
      <c r="PZQ33" s="2375" t="s">
        <v>7614</v>
      </c>
      <c r="PZR33" s="2375" t="s">
        <v>7614</v>
      </c>
      <c r="PZS33" s="2375" t="s">
        <v>7614</v>
      </c>
      <c r="PZT33" s="2375" t="s">
        <v>7614</v>
      </c>
      <c r="PZU33" s="2375" t="s">
        <v>7614</v>
      </c>
      <c r="PZV33" s="2375" t="s">
        <v>7614</v>
      </c>
      <c r="PZW33" s="2375" t="s">
        <v>7614</v>
      </c>
      <c r="PZX33" s="2375" t="s">
        <v>7614</v>
      </c>
      <c r="PZY33" s="2375" t="s">
        <v>7614</v>
      </c>
      <c r="PZZ33" s="2375" t="s">
        <v>7614</v>
      </c>
      <c r="QAA33" s="2375" t="s">
        <v>7614</v>
      </c>
      <c r="QAB33" s="2375" t="s">
        <v>7614</v>
      </c>
      <c r="QAC33" s="2375" t="s">
        <v>7614</v>
      </c>
      <c r="QAD33" s="2375" t="s">
        <v>7614</v>
      </c>
      <c r="QAE33" s="2375" t="s">
        <v>7614</v>
      </c>
      <c r="QAF33" s="2375" t="s">
        <v>7614</v>
      </c>
      <c r="QAG33" s="2375" t="s">
        <v>7614</v>
      </c>
      <c r="QAH33" s="2375" t="s">
        <v>7614</v>
      </c>
      <c r="QAI33" s="2375" t="s">
        <v>7614</v>
      </c>
      <c r="QAJ33" s="2375" t="s">
        <v>7614</v>
      </c>
      <c r="QAK33" s="2375" t="s">
        <v>7614</v>
      </c>
      <c r="QAL33" s="2375" t="s">
        <v>7614</v>
      </c>
      <c r="QAM33" s="2375" t="s">
        <v>7614</v>
      </c>
      <c r="QAN33" s="2375" t="s">
        <v>7614</v>
      </c>
      <c r="QAO33" s="2375" t="s">
        <v>7614</v>
      </c>
      <c r="QAP33" s="2375" t="s">
        <v>7614</v>
      </c>
      <c r="QAQ33" s="2375" t="s">
        <v>7614</v>
      </c>
      <c r="QAR33" s="2375" t="s">
        <v>7614</v>
      </c>
      <c r="QAS33" s="2375" t="s">
        <v>7614</v>
      </c>
      <c r="QAT33" s="2375" t="s">
        <v>7614</v>
      </c>
      <c r="QAU33" s="2375" t="s">
        <v>7614</v>
      </c>
      <c r="QAV33" s="2375" t="s">
        <v>7614</v>
      </c>
      <c r="QAW33" s="2375" t="s">
        <v>7614</v>
      </c>
      <c r="QAX33" s="2375" t="s">
        <v>7614</v>
      </c>
      <c r="QAY33" s="2375" t="s">
        <v>7614</v>
      </c>
      <c r="QAZ33" s="2375" t="s">
        <v>7614</v>
      </c>
      <c r="QBA33" s="2375" t="s">
        <v>7614</v>
      </c>
      <c r="QBB33" s="2375" t="s">
        <v>7614</v>
      </c>
      <c r="QBC33" s="2375" t="s">
        <v>7614</v>
      </c>
      <c r="QBD33" s="2375" t="s">
        <v>7614</v>
      </c>
      <c r="QBE33" s="2375" t="s">
        <v>7614</v>
      </c>
      <c r="QBF33" s="2375" t="s">
        <v>7614</v>
      </c>
      <c r="QBG33" s="2375" t="s">
        <v>7614</v>
      </c>
      <c r="QBH33" s="2375" t="s">
        <v>7614</v>
      </c>
      <c r="QBI33" s="2375" t="s">
        <v>7614</v>
      </c>
      <c r="QBJ33" s="2375" t="s">
        <v>7614</v>
      </c>
      <c r="QBK33" s="2375" t="s">
        <v>7614</v>
      </c>
      <c r="QBL33" s="2375" t="s">
        <v>7614</v>
      </c>
      <c r="QBM33" s="2375" t="s">
        <v>7614</v>
      </c>
      <c r="QBN33" s="2375" t="s">
        <v>7614</v>
      </c>
      <c r="QBO33" s="2375" t="s">
        <v>7614</v>
      </c>
      <c r="QBP33" s="2375" t="s">
        <v>7614</v>
      </c>
      <c r="QBQ33" s="2375" t="s">
        <v>7614</v>
      </c>
      <c r="QBR33" s="2375" t="s">
        <v>7614</v>
      </c>
      <c r="QBS33" s="2375" t="s">
        <v>7614</v>
      </c>
      <c r="QBT33" s="2375" t="s">
        <v>7614</v>
      </c>
      <c r="QBU33" s="2375" t="s">
        <v>7614</v>
      </c>
      <c r="QBV33" s="2375" t="s">
        <v>7614</v>
      </c>
      <c r="QBW33" s="2375" t="s">
        <v>7614</v>
      </c>
      <c r="QBX33" s="2375" t="s">
        <v>7614</v>
      </c>
      <c r="QBY33" s="2375" t="s">
        <v>7614</v>
      </c>
      <c r="QBZ33" s="2375" t="s">
        <v>7614</v>
      </c>
      <c r="QCA33" s="2375" t="s">
        <v>7614</v>
      </c>
      <c r="QCB33" s="2375" t="s">
        <v>7614</v>
      </c>
      <c r="QCC33" s="2375" t="s">
        <v>7614</v>
      </c>
      <c r="QCD33" s="2375" t="s">
        <v>7614</v>
      </c>
      <c r="QCE33" s="2375" t="s">
        <v>7614</v>
      </c>
      <c r="QCF33" s="2375" t="s">
        <v>7614</v>
      </c>
      <c r="QCG33" s="2375" t="s">
        <v>7614</v>
      </c>
      <c r="QCH33" s="2375" t="s">
        <v>7614</v>
      </c>
      <c r="QCI33" s="2375" t="s">
        <v>7614</v>
      </c>
      <c r="QCJ33" s="2375" t="s">
        <v>7614</v>
      </c>
      <c r="QCK33" s="2375" t="s">
        <v>7614</v>
      </c>
      <c r="QCL33" s="2375" t="s">
        <v>7614</v>
      </c>
      <c r="QCM33" s="2375" t="s">
        <v>7614</v>
      </c>
      <c r="QCN33" s="2375" t="s">
        <v>7614</v>
      </c>
      <c r="QCO33" s="2375" t="s">
        <v>7614</v>
      </c>
      <c r="QCP33" s="2375" t="s">
        <v>7614</v>
      </c>
      <c r="QCQ33" s="2375" t="s">
        <v>7614</v>
      </c>
      <c r="QCR33" s="2375" t="s">
        <v>7614</v>
      </c>
      <c r="QCS33" s="2375" t="s">
        <v>7614</v>
      </c>
      <c r="QCT33" s="2375" t="s">
        <v>7614</v>
      </c>
      <c r="QCU33" s="2375" t="s">
        <v>7614</v>
      </c>
      <c r="QCV33" s="2375" t="s">
        <v>7614</v>
      </c>
      <c r="QCW33" s="2375" t="s">
        <v>7614</v>
      </c>
      <c r="QCX33" s="2375" t="s">
        <v>7614</v>
      </c>
      <c r="QCY33" s="2375" t="s">
        <v>7614</v>
      </c>
      <c r="QCZ33" s="2375" t="s">
        <v>7614</v>
      </c>
      <c r="QDA33" s="2375" t="s">
        <v>7614</v>
      </c>
      <c r="QDB33" s="2375" t="s">
        <v>7614</v>
      </c>
      <c r="QDC33" s="2375" t="s">
        <v>7614</v>
      </c>
      <c r="QDD33" s="2375" t="s">
        <v>7614</v>
      </c>
      <c r="QDE33" s="2375" t="s">
        <v>7614</v>
      </c>
      <c r="QDF33" s="2375" t="s">
        <v>7614</v>
      </c>
      <c r="QDG33" s="2375" t="s">
        <v>7614</v>
      </c>
      <c r="QDH33" s="2375" t="s">
        <v>7614</v>
      </c>
      <c r="QDI33" s="2375" t="s">
        <v>7614</v>
      </c>
      <c r="QDJ33" s="2375" t="s">
        <v>7614</v>
      </c>
      <c r="QDK33" s="2375" t="s">
        <v>7614</v>
      </c>
      <c r="QDL33" s="2375" t="s">
        <v>7614</v>
      </c>
      <c r="QDM33" s="2375" t="s">
        <v>7614</v>
      </c>
      <c r="QDN33" s="2375" t="s">
        <v>7614</v>
      </c>
      <c r="QDO33" s="2375" t="s">
        <v>7614</v>
      </c>
      <c r="QDP33" s="2375" t="s">
        <v>7614</v>
      </c>
      <c r="QDQ33" s="2375" t="s">
        <v>7614</v>
      </c>
      <c r="QDR33" s="2375" t="s">
        <v>7614</v>
      </c>
      <c r="QDS33" s="2375" t="s">
        <v>7614</v>
      </c>
      <c r="QDT33" s="2375" t="s">
        <v>7614</v>
      </c>
      <c r="QDU33" s="2375" t="s">
        <v>7614</v>
      </c>
      <c r="QDV33" s="2375" t="s">
        <v>7614</v>
      </c>
      <c r="QDW33" s="2375" t="s">
        <v>7614</v>
      </c>
      <c r="QDX33" s="2375" t="s">
        <v>7614</v>
      </c>
      <c r="QDY33" s="2375" t="s">
        <v>7614</v>
      </c>
      <c r="QDZ33" s="2375" t="s">
        <v>7614</v>
      </c>
      <c r="QEA33" s="2375" t="s">
        <v>7614</v>
      </c>
      <c r="QEB33" s="2375" t="s">
        <v>7614</v>
      </c>
      <c r="QEC33" s="2375" t="s">
        <v>7614</v>
      </c>
      <c r="QED33" s="2375" t="s">
        <v>7614</v>
      </c>
      <c r="QEE33" s="2375" t="s">
        <v>7614</v>
      </c>
      <c r="QEF33" s="2375" t="s">
        <v>7614</v>
      </c>
      <c r="QEG33" s="2375" t="s">
        <v>7614</v>
      </c>
      <c r="QEH33" s="2375" t="s">
        <v>7614</v>
      </c>
      <c r="QEI33" s="2375" t="s">
        <v>7614</v>
      </c>
      <c r="QEJ33" s="2375" t="s">
        <v>7614</v>
      </c>
      <c r="QEK33" s="2375" t="s">
        <v>7614</v>
      </c>
      <c r="QEL33" s="2375" t="s">
        <v>7614</v>
      </c>
      <c r="QEM33" s="2375" t="s">
        <v>7614</v>
      </c>
      <c r="QEN33" s="2375" t="s">
        <v>7614</v>
      </c>
      <c r="QEO33" s="2375" t="s">
        <v>7614</v>
      </c>
      <c r="QEP33" s="2375" t="s">
        <v>7614</v>
      </c>
      <c r="QEQ33" s="2375" t="s">
        <v>7614</v>
      </c>
      <c r="QER33" s="2375" t="s">
        <v>7614</v>
      </c>
      <c r="QES33" s="2375" t="s">
        <v>7614</v>
      </c>
      <c r="QET33" s="2375" t="s">
        <v>7614</v>
      </c>
      <c r="QEU33" s="2375" t="s">
        <v>7614</v>
      </c>
      <c r="QEV33" s="2375" t="s">
        <v>7614</v>
      </c>
      <c r="QEW33" s="2375" t="s">
        <v>7614</v>
      </c>
      <c r="QEX33" s="2375" t="s">
        <v>7614</v>
      </c>
      <c r="QEY33" s="2375" t="s">
        <v>7614</v>
      </c>
      <c r="QEZ33" s="2375" t="s">
        <v>7614</v>
      </c>
      <c r="QFA33" s="2375" t="s">
        <v>7614</v>
      </c>
      <c r="QFB33" s="2375" t="s">
        <v>7614</v>
      </c>
      <c r="QFC33" s="2375" t="s">
        <v>7614</v>
      </c>
      <c r="QFD33" s="2375" t="s">
        <v>7614</v>
      </c>
      <c r="QFE33" s="2375" t="s">
        <v>7614</v>
      </c>
      <c r="QFF33" s="2375" t="s">
        <v>7614</v>
      </c>
      <c r="QFG33" s="2375" t="s">
        <v>7614</v>
      </c>
      <c r="QFH33" s="2375" t="s">
        <v>7614</v>
      </c>
      <c r="QFI33" s="2375" t="s">
        <v>7614</v>
      </c>
      <c r="QFJ33" s="2375" t="s">
        <v>7614</v>
      </c>
      <c r="QFK33" s="2375" t="s">
        <v>7614</v>
      </c>
      <c r="QFL33" s="2375" t="s">
        <v>7614</v>
      </c>
      <c r="QFM33" s="2375" t="s">
        <v>7614</v>
      </c>
      <c r="QFN33" s="2375" t="s">
        <v>7614</v>
      </c>
      <c r="QFO33" s="2375" t="s">
        <v>7614</v>
      </c>
      <c r="QFP33" s="2375" t="s">
        <v>7614</v>
      </c>
      <c r="QFQ33" s="2375" t="s">
        <v>7614</v>
      </c>
      <c r="QFR33" s="2375" t="s">
        <v>7614</v>
      </c>
      <c r="QFS33" s="2375" t="s">
        <v>7614</v>
      </c>
      <c r="QFT33" s="2375" t="s">
        <v>7614</v>
      </c>
      <c r="QFU33" s="2375" t="s">
        <v>7614</v>
      </c>
      <c r="QFV33" s="2375" t="s">
        <v>7614</v>
      </c>
      <c r="QFW33" s="2375" t="s">
        <v>7614</v>
      </c>
      <c r="QFX33" s="2375" t="s">
        <v>7614</v>
      </c>
      <c r="QFY33" s="2375" t="s">
        <v>7614</v>
      </c>
      <c r="QFZ33" s="2375" t="s">
        <v>7614</v>
      </c>
      <c r="QGA33" s="2375" t="s">
        <v>7614</v>
      </c>
      <c r="QGB33" s="2375" t="s">
        <v>7614</v>
      </c>
      <c r="QGC33" s="2375" t="s">
        <v>7614</v>
      </c>
      <c r="QGD33" s="2375" t="s">
        <v>7614</v>
      </c>
      <c r="QGE33" s="2375" t="s">
        <v>7614</v>
      </c>
      <c r="QGF33" s="2375" t="s">
        <v>7614</v>
      </c>
      <c r="QGG33" s="2375" t="s">
        <v>7614</v>
      </c>
      <c r="QGH33" s="2375" t="s">
        <v>7614</v>
      </c>
      <c r="QGI33" s="2375" t="s">
        <v>7614</v>
      </c>
      <c r="QGJ33" s="2375" t="s">
        <v>7614</v>
      </c>
      <c r="QGK33" s="2375" t="s">
        <v>7614</v>
      </c>
      <c r="QGL33" s="2375" t="s">
        <v>7614</v>
      </c>
      <c r="QGM33" s="2375" t="s">
        <v>7614</v>
      </c>
      <c r="QGN33" s="2375" t="s">
        <v>7614</v>
      </c>
      <c r="QGO33" s="2375" t="s">
        <v>7614</v>
      </c>
      <c r="QGP33" s="2375" t="s">
        <v>7614</v>
      </c>
      <c r="QGQ33" s="2375" t="s">
        <v>7614</v>
      </c>
      <c r="QGR33" s="2375" t="s">
        <v>7614</v>
      </c>
      <c r="QGS33" s="2375" t="s">
        <v>7614</v>
      </c>
      <c r="QGT33" s="2375" t="s">
        <v>7614</v>
      </c>
      <c r="QGU33" s="2375" t="s">
        <v>7614</v>
      </c>
      <c r="QGV33" s="2375" t="s">
        <v>7614</v>
      </c>
      <c r="QGW33" s="2375" t="s">
        <v>7614</v>
      </c>
      <c r="QGX33" s="2375" t="s">
        <v>7614</v>
      </c>
      <c r="QGY33" s="2375" t="s">
        <v>7614</v>
      </c>
      <c r="QGZ33" s="2375" t="s">
        <v>7614</v>
      </c>
      <c r="QHA33" s="2375" t="s">
        <v>7614</v>
      </c>
      <c r="QHB33" s="2375" t="s">
        <v>7614</v>
      </c>
      <c r="QHC33" s="2375" t="s">
        <v>7614</v>
      </c>
      <c r="QHD33" s="2375" t="s">
        <v>7614</v>
      </c>
      <c r="QHE33" s="2375" t="s">
        <v>7614</v>
      </c>
      <c r="QHF33" s="2375" t="s">
        <v>7614</v>
      </c>
      <c r="QHG33" s="2375" t="s">
        <v>7614</v>
      </c>
      <c r="QHH33" s="2375" t="s">
        <v>7614</v>
      </c>
      <c r="QHI33" s="2375" t="s">
        <v>7614</v>
      </c>
      <c r="QHJ33" s="2375" t="s">
        <v>7614</v>
      </c>
      <c r="QHK33" s="2375" t="s">
        <v>7614</v>
      </c>
      <c r="QHL33" s="2375" t="s">
        <v>7614</v>
      </c>
      <c r="QHM33" s="2375" t="s">
        <v>7614</v>
      </c>
      <c r="QHN33" s="2375" t="s">
        <v>7614</v>
      </c>
      <c r="QHO33" s="2375" t="s">
        <v>7614</v>
      </c>
      <c r="QHP33" s="2375" t="s">
        <v>7614</v>
      </c>
      <c r="QHQ33" s="2375" t="s">
        <v>7614</v>
      </c>
      <c r="QHR33" s="2375" t="s">
        <v>7614</v>
      </c>
      <c r="QHS33" s="2375" t="s">
        <v>7614</v>
      </c>
      <c r="QHT33" s="2375" t="s">
        <v>7614</v>
      </c>
      <c r="QHU33" s="2375" t="s">
        <v>7614</v>
      </c>
      <c r="QHV33" s="2375" t="s">
        <v>7614</v>
      </c>
      <c r="QHW33" s="2375" t="s">
        <v>7614</v>
      </c>
      <c r="QHX33" s="2375" t="s">
        <v>7614</v>
      </c>
      <c r="QHY33" s="2375" t="s">
        <v>7614</v>
      </c>
      <c r="QHZ33" s="2375" t="s">
        <v>7614</v>
      </c>
      <c r="QIA33" s="2375" t="s">
        <v>7614</v>
      </c>
      <c r="QIB33" s="2375" t="s">
        <v>7614</v>
      </c>
      <c r="QIC33" s="2375" t="s">
        <v>7614</v>
      </c>
      <c r="QID33" s="2375" t="s">
        <v>7614</v>
      </c>
      <c r="QIE33" s="2375" t="s">
        <v>7614</v>
      </c>
      <c r="QIF33" s="2375" t="s">
        <v>7614</v>
      </c>
      <c r="QIG33" s="2375" t="s">
        <v>7614</v>
      </c>
      <c r="QIH33" s="2375" t="s">
        <v>7614</v>
      </c>
      <c r="QII33" s="2375" t="s">
        <v>7614</v>
      </c>
      <c r="QIJ33" s="2375" t="s">
        <v>7614</v>
      </c>
      <c r="QIK33" s="2375" t="s">
        <v>7614</v>
      </c>
      <c r="QIL33" s="2375" t="s">
        <v>7614</v>
      </c>
      <c r="QIM33" s="2375" t="s">
        <v>7614</v>
      </c>
      <c r="QIN33" s="2375" t="s">
        <v>7614</v>
      </c>
      <c r="QIO33" s="2375" t="s">
        <v>7614</v>
      </c>
      <c r="QIP33" s="2375" t="s">
        <v>7614</v>
      </c>
      <c r="QIQ33" s="2375" t="s">
        <v>7614</v>
      </c>
      <c r="QIR33" s="2375" t="s">
        <v>7614</v>
      </c>
      <c r="QIS33" s="2375" t="s">
        <v>7614</v>
      </c>
      <c r="QIT33" s="2375" t="s">
        <v>7614</v>
      </c>
      <c r="QIU33" s="2375" t="s">
        <v>7614</v>
      </c>
      <c r="QIV33" s="2375" t="s">
        <v>7614</v>
      </c>
      <c r="QIW33" s="2375" t="s">
        <v>7614</v>
      </c>
      <c r="QIX33" s="2375" t="s">
        <v>7614</v>
      </c>
      <c r="QIY33" s="2375" t="s">
        <v>7614</v>
      </c>
      <c r="QIZ33" s="2375" t="s">
        <v>7614</v>
      </c>
      <c r="QJA33" s="2375" t="s">
        <v>7614</v>
      </c>
      <c r="QJB33" s="2375" t="s">
        <v>7614</v>
      </c>
      <c r="QJC33" s="2375" t="s">
        <v>7614</v>
      </c>
      <c r="QJD33" s="2375" t="s">
        <v>7614</v>
      </c>
      <c r="QJE33" s="2375" t="s">
        <v>7614</v>
      </c>
      <c r="QJF33" s="2375" t="s">
        <v>7614</v>
      </c>
      <c r="QJG33" s="2375" t="s">
        <v>7614</v>
      </c>
      <c r="QJH33" s="2375" t="s">
        <v>7614</v>
      </c>
      <c r="QJI33" s="2375" t="s">
        <v>7614</v>
      </c>
      <c r="QJJ33" s="2375" t="s">
        <v>7614</v>
      </c>
      <c r="QJK33" s="2375" t="s">
        <v>7614</v>
      </c>
      <c r="QJL33" s="2375" t="s">
        <v>7614</v>
      </c>
      <c r="QJM33" s="2375" t="s">
        <v>7614</v>
      </c>
      <c r="QJN33" s="2375" t="s">
        <v>7614</v>
      </c>
      <c r="QJO33" s="2375" t="s">
        <v>7614</v>
      </c>
      <c r="QJP33" s="2375" t="s">
        <v>7614</v>
      </c>
      <c r="QJQ33" s="2375" t="s">
        <v>7614</v>
      </c>
      <c r="QJR33" s="2375" t="s">
        <v>7614</v>
      </c>
      <c r="QJS33" s="2375" t="s">
        <v>7614</v>
      </c>
      <c r="QJT33" s="2375" t="s">
        <v>7614</v>
      </c>
      <c r="QJU33" s="2375" t="s">
        <v>7614</v>
      </c>
      <c r="QJV33" s="2375" t="s">
        <v>7614</v>
      </c>
      <c r="QJW33" s="2375" t="s">
        <v>7614</v>
      </c>
      <c r="QJX33" s="2375" t="s">
        <v>7614</v>
      </c>
      <c r="QJY33" s="2375" t="s">
        <v>7614</v>
      </c>
      <c r="QJZ33" s="2375" t="s">
        <v>7614</v>
      </c>
      <c r="QKA33" s="2375" t="s">
        <v>7614</v>
      </c>
      <c r="QKB33" s="2375" t="s">
        <v>7614</v>
      </c>
      <c r="QKC33" s="2375" t="s">
        <v>7614</v>
      </c>
      <c r="QKD33" s="2375" t="s">
        <v>7614</v>
      </c>
      <c r="QKE33" s="2375" t="s">
        <v>7614</v>
      </c>
      <c r="QKF33" s="2375" t="s">
        <v>7614</v>
      </c>
      <c r="QKG33" s="2375" t="s">
        <v>7614</v>
      </c>
      <c r="QKH33" s="2375" t="s">
        <v>7614</v>
      </c>
      <c r="QKI33" s="2375" t="s">
        <v>7614</v>
      </c>
      <c r="QKJ33" s="2375" t="s">
        <v>7614</v>
      </c>
      <c r="QKK33" s="2375" t="s">
        <v>7614</v>
      </c>
      <c r="QKL33" s="2375" t="s">
        <v>7614</v>
      </c>
      <c r="QKM33" s="2375" t="s">
        <v>7614</v>
      </c>
      <c r="QKN33" s="2375" t="s">
        <v>7614</v>
      </c>
      <c r="QKO33" s="2375" t="s">
        <v>7614</v>
      </c>
      <c r="QKP33" s="2375" t="s">
        <v>7614</v>
      </c>
      <c r="QKQ33" s="2375" t="s">
        <v>7614</v>
      </c>
      <c r="QKR33" s="2375" t="s">
        <v>7614</v>
      </c>
      <c r="QKS33" s="2375" t="s">
        <v>7614</v>
      </c>
      <c r="QKT33" s="2375" t="s">
        <v>7614</v>
      </c>
      <c r="QKU33" s="2375" t="s">
        <v>7614</v>
      </c>
      <c r="QKV33" s="2375" t="s">
        <v>7614</v>
      </c>
      <c r="QKW33" s="2375" t="s">
        <v>7614</v>
      </c>
      <c r="QKX33" s="2375" t="s">
        <v>7614</v>
      </c>
      <c r="QKY33" s="2375" t="s">
        <v>7614</v>
      </c>
      <c r="QKZ33" s="2375" t="s">
        <v>7614</v>
      </c>
      <c r="QLA33" s="2375" t="s">
        <v>7614</v>
      </c>
      <c r="QLB33" s="2375" t="s">
        <v>7614</v>
      </c>
      <c r="QLC33" s="2375" t="s">
        <v>7614</v>
      </c>
      <c r="QLD33" s="2375" t="s">
        <v>7614</v>
      </c>
      <c r="QLE33" s="2375" t="s">
        <v>7614</v>
      </c>
      <c r="QLF33" s="2375" t="s">
        <v>7614</v>
      </c>
      <c r="QLG33" s="2375" t="s">
        <v>7614</v>
      </c>
      <c r="QLH33" s="2375" t="s">
        <v>7614</v>
      </c>
      <c r="QLI33" s="2375" t="s">
        <v>7614</v>
      </c>
      <c r="QLJ33" s="2375" t="s">
        <v>7614</v>
      </c>
      <c r="QLK33" s="2375" t="s">
        <v>7614</v>
      </c>
      <c r="QLL33" s="2375" t="s">
        <v>7614</v>
      </c>
      <c r="QLM33" s="2375" t="s">
        <v>7614</v>
      </c>
      <c r="QLN33" s="2375" t="s">
        <v>7614</v>
      </c>
      <c r="QLO33" s="2375" t="s">
        <v>7614</v>
      </c>
      <c r="QLP33" s="2375" t="s">
        <v>7614</v>
      </c>
      <c r="QLQ33" s="2375" t="s">
        <v>7614</v>
      </c>
      <c r="QLR33" s="2375" t="s">
        <v>7614</v>
      </c>
      <c r="QLS33" s="2375" t="s">
        <v>7614</v>
      </c>
      <c r="QLT33" s="2375" t="s">
        <v>7614</v>
      </c>
      <c r="QLU33" s="2375" t="s">
        <v>7614</v>
      </c>
      <c r="QLV33" s="2375" t="s">
        <v>7614</v>
      </c>
      <c r="QLW33" s="2375" t="s">
        <v>7614</v>
      </c>
      <c r="QLX33" s="2375" t="s">
        <v>7614</v>
      </c>
      <c r="QLY33" s="2375" t="s">
        <v>7614</v>
      </c>
      <c r="QLZ33" s="2375" t="s">
        <v>7614</v>
      </c>
      <c r="QMA33" s="2375" t="s">
        <v>7614</v>
      </c>
      <c r="QMB33" s="2375" t="s">
        <v>7614</v>
      </c>
      <c r="QMC33" s="2375" t="s">
        <v>7614</v>
      </c>
      <c r="QMD33" s="2375" t="s">
        <v>7614</v>
      </c>
      <c r="QME33" s="2375" t="s">
        <v>7614</v>
      </c>
      <c r="QMF33" s="2375" t="s">
        <v>7614</v>
      </c>
      <c r="QMG33" s="2375" t="s">
        <v>7614</v>
      </c>
      <c r="QMH33" s="2375" t="s">
        <v>7614</v>
      </c>
      <c r="QMI33" s="2375" t="s">
        <v>7614</v>
      </c>
      <c r="QMJ33" s="2375" t="s">
        <v>7614</v>
      </c>
      <c r="QMK33" s="2375" t="s">
        <v>7614</v>
      </c>
      <c r="QML33" s="2375" t="s">
        <v>7614</v>
      </c>
      <c r="QMM33" s="2375" t="s">
        <v>7614</v>
      </c>
      <c r="QMN33" s="2375" t="s">
        <v>7614</v>
      </c>
      <c r="QMO33" s="2375" t="s">
        <v>7614</v>
      </c>
      <c r="QMP33" s="2375" t="s">
        <v>7614</v>
      </c>
      <c r="QMQ33" s="2375" t="s">
        <v>7614</v>
      </c>
      <c r="QMR33" s="2375" t="s">
        <v>7614</v>
      </c>
      <c r="QMS33" s="2375" t="s">
        <v>7614</v>
      </c>
      <c r="QMT33" s="2375" t="s">
        <v>7614</v>
      </c>
      <c r="QMU33" s="2375" t="s">
        <v>7614</v>
      </c>
      <c r="QMV33" s="2375" t="s">
        <v>7614</v>
      </c>
      <c r="QMW33" s="2375" t="s">
        <v>7614</v>
      </c>
      <c r="QMX33" s="2375" t="s">
        <v>7614</v>
      </c>
      <c r="QMY33" s="2375" t="s">
        <v>7614</v>
      </c>
      <c r="QMZ33" s="2375" t="s">
        <v>7614</v>
      </c>
      <c r="QNA33" s="2375" t="s">
        <v>7614</v>
      </c>
      <c r="QNB33" s="2375" t="s">
        <v>7614</v>
      </c>
      <c r="QNC33" s="2375" t="s">
        <v>7614</v>
      </c>
      <c r="QND33" s="2375" t="s">
        <v>7614</v>
      </c>
      <c r="QNE33" s="2375" t="s">
        <v>7614</v>
      </c>
      <c r="QNF33" s="2375" t="s">
        <v>7614</v>
      </c>
      <c r="QNG33" s="2375" t="s">
        <v>7614</v>
      </c>
      <c r="QNH33" s="2375" t="s">
        <v>7614</v>
      </c>
      <c r="QNI33" s="2375" t="s">
        <v>7614</v>
      </c>
      <c r="QNJ33" s="2375" t="s">
        <v>7614</v>
      </c>
      <c r="QNK33" s="2375" t="s">
        <v>7614</v>
      </c>
      <c r="QNL33" s="2375" t="s">
        <v>7614</v>
      </c>
      <c r="QNM33" s="2375" t="s">
        <v>7614</v>
      </c>
      <c r="QNN33" s="2375" t="s">
        <v>7614</v>
      </c>
      <c r="QNO33" s="2375" t="s">
        <v>7614</v>
      </c>
      <c r="QNP33" s="2375" t="s">
        <v>7614</v>
      </c>
      <c r="QNQ33" s="2375" t="s">
        <v>7614</v>
      </c>
      <c r="QNR33" s="2375" t="s">
        <v>7614</v>
      </c>
      <c r="QNS33" s="2375" t="s">
        <v>7614</v>
      </c>
      <c r="QNT33" s="2375" t="s">
        <v>7614</v>
      </c>
      <c r="QNU33" s="2375" t="s">
        <v>7614</v>
      </c>
      <c r="QNV33" s="2375" t="s">
        <v>7614</v>
      </c>
      <c r="QNW33" s="2375" t="s">
        <v>7614</v>
      </c>
      <c r="QNX33" s="2375" t="s">
        <v>7614</v>
      </c>
      <c r="QNY33" s="2375" t="s">
        <v>7614</v>
      </c>
      <c r="QNZ33" s="2375" t="s">
        <v>7614</v>
      </c>
      <c r="QOA33" s="2375" t="s">
        <v>7614</v>
      </c>
      <c r="QOB33" s="2375" t="s">
        <v>7614</v>
      </c>
      <c r="QOC33" s="2375" t="s">
        <v>7614</v>
      </c>
      <c r="QOD33" s="2375" t="s">
        <v>7614</v>
      </c>
      <c r="QOE33" s="2375" t="s">
        <v>7614</v>
      </c>
      <c r="QOF33" s="2375" t="s">
        <v>7614</v>
      </c>
      <c r="QOG33" s="2375" t="s">
        <v>7614</v>
      </c>
      <c r="QOH33" s="2375" t="s">
        <v>7614</v>
      </c>
      <c r="QOI33" s="2375" t="s">
        <v>7614</v>
      </c>
      <c r="QOJ33" s="2375" t="s">
        <v>7614</v>
      </c>
      <c r="QOK33" s="2375" t="s">
        <v>7614</v>
      </c>
      <c r="QOL33" s="2375" t="s">
        <v>7614</v>
      </c>
      <c r="QOM33" s="2375" t="s">
        <v>7614</v>
      </c>
      <c r="QON33" s="2375" t="s">
        <v>7614</v>
      </c>
      <c r="QOO33" s="2375" t="s">
        <v>7614</v>
      </c>
      <c r="QOP33" s="2375" t="s">
        <v>7614</v>
      </c>
      <c r="QOQ33" s="2375" t="s">
        <v>7614</v>
      </c>
      <c r="QOR33" s="2375" t="s">
        <v>7614</v>
      </c>
      <c r="QOS33" s="2375" t="s">
        <v>7614</v>
      </c>
      <c r="QOT33" s="2375" t="s">
        <v>7614</v>
      </c>
      <c r="QOU33" s="2375" t="s">
        <v>7614</v>
      </c>
      <c r="QOV33" s="2375" t="s">
        <v>7614</v>
      </c>
      <c r="QOW33" s="2375" t="s">
        <v>7614</v>
      </c>
      <c r="QOX33" s="2375" t="s">
        <v>7614</v>
      </c>
      <c r="QOY33" s="2375" t="s">
        <v>7614</v>
      </c>
      <c r="QOZ33" s="2375" t="s">
        <v>7614</v>
      </c>
      <c r="QPA33" s="2375" t="s">
        <v>7614</v>
      </c>
      <c r="QPB33" s="2375" t="s">
        <v>7614</v>
      </c>
      <c r="QPC33" s="2375" t="s">
        <v>7614</v>
      </c>
      <c r="QPD33" s="2375" t="s">
        <v>7614</v>
      </c>
      <c r="QPE33" s="2375" t="s">
        <v>7614</v>
      </c>
      <c r="QPF33" s="2375" t="s">
        <v>7614</v>
      </c>
      <c r="QPG33" s="2375" t="s">
        <v>7614</v>
      </c>
      <c r="QPH33" s="2375" t="s">
        <v>7614</v>
      </c>
      <c r="QPI33" s="2375" t="s">
        <v>7614</v>
      </c>
      <c r="QPJ33" s="2375" t="s">
        <v>7614</v>
      </c>
      <c r="QPK33" s="2375" t="s">
        <v>7614</v>
      </c>
      <c r="QPL33" s="2375" t="s">
        <v>7614</v>
      </c>
      <c r="QPM33" s="2375" t="s">
        <v>7614</v>
      </c>
      <c r="QPN33" s="2375" t="s">
        <v>7614</v>
      </c>
      <c r="QPO33" s="2375" t="s">
        <v>7614</v>
      </c>
      <c r="QPP33" s="2375" t="s">
        <v>7614</v>
      </c>
      <c r="QPQ33" s="2375" t="s">
        <v>7614</v>
      </c>
      <c r="QPR33" s="2375" t="s">
        <v>7614</v>
      </c>
      <c r="QPS33" s="2375" t="s">
        <v>7614</v>
      </c>
      <c r="QPT33" s="2375" t="s">
        <v>7614</v>
      </c>
      <c r="QPU33" s="2375" t="s">
        <v>7614</v>
      </c>
      <c r="QPV33" s="2375" t="s">
        <v>7614</v>
      </c>
      <c r="QPW33" s="2375" t="s">
        <v>7614</v>
      </c>
      <c r="QPX33" s="2375" t="s">
        <v>7614</v>
      </c>
      <c r="QPY33" s="2375" t="s">
        <v>7614</v>
      </c>
      <c r="QPZ33" s="2375" t="s">
        <v>7614</v>
      </c>
      <c r="QQA33" s="2375" t="s">
        <v>7614</v>
      </c>
      <c r="QQB33" s="2375" t="s">
        <v>7614</v>
      </c>
      <c r="QQC33" s="2375" t="s">
        <v>7614</v>
      </c>
      <c r="QQD33" s="2375" t="s">
        <v>7614</v>
      </c>
      <c r="QQE33" s="2375" t="s">
        <v>7614</v>
      </c>
      <c r="QQF33" s="2375" t="s">
        <v>7614</v>
      </c>
      <c r="QQG33" s="2375" t="s">
        <v>7614</v>
      </c>
      <c r="QQH33" s="2375" t="s">
        <v>7614</v>
      </c>
      <c r="QQI33" s="2375" t="s">
        <v>7614</v>
      </c>
      <c r="QQJ33" s="2375" t="s">
        <v>7614</v>
      </c>
      <c r="QQK33" s="2375" t="s">
        <v>7614</v>
      </c>
      <c r="QQL33" s="2375" t="s">
        <v>7614</v>
      </c>
      <c r="QQM33" s="2375" t="s">
        <v>7614</v>
      </c>
      <c r="QQN33" s="2375" t="s">
        <v>7614</v>
      </c>
      <c r="QQO33" s="2375" t="s">
        <v>7614</v>
      </c>
      <c r="QQP33" s="2375" t="s">
        <v>7614</v>
      </c>
      <c r="QQQ33" s="2375" t="s">
        <v>7614</v>
      </c>
      <c r="QQR33" s="2375" t="s">
        <v>7614</v>
      </c>
      <c r="QQS33" s="2375" t="s">
        <v>7614</v>
      </c>
      <c r="QQT33" s="2375" t="s">
        <v>7614</v>
      </c>
      <c r="QQU33" s="2375" t="s">
        <v>7614</v>
      </c>
      <c r="QQV33" s="2375" t="s">
        <v>7614</v>
      </c>
      <c r="QQW33" s="2375" t="s">
        <v>7614</v>
      </c>
      <c r="QQX33" s="2375" t="s">
        <v>7614</v>
      </c>
      <c r="QQY33" s="2375" t="s">
        <v>7614</v>
      </c>
      <c r="QQZ33" s="2375" t="s">
        <v>7614</v>
      </c>
      <c r="QRA33" s="2375" t="s">
        <v>7614</v>
      </c>
      <c r="QRB33" s="2375" t="s">
        <v>7614</v>
      </c>
      <c r="QRC33" s="2375" t="s">
        <v>7614</v>
      </c>
      <c r="QRD33" s="2375" t="s">
        <v>7614</v>
      </c>
      <c r="QRE33" s="2375" t="s">
        <v>7614</v>
      </c>
      <c r="QRF33" s="2375" t="s">
        <v>7614</v>
      </c>
      <c r="QRG33" s="2375" t="s">
        <v>7614</v>
      </c>
      <c r="QRH33" s="2375" t="s">
        <v>7614</v>
      </c>
      <c r="QRI33" s="2375" t="s">
        <v>7614</v>
      </c>
      <c r="QRJ33" s="2375" t="s">
        <v>7614</v>
      </c>
      <c r="QRK33" s="2375" t="s">
        <v>7614</v>
      </c>
      <c r="QRL33" s="2375" t="s">
        <v>7614</v>
      </c>
      <c r="QRM33" s="2375" t="s">
        <v>7614</v>
      </c>
      <c r="QRN33" s="2375" t="s">
        <v>7614</v>
      </c>
      <c r="QRO33" s="2375" t="s">
        <v>7614</v>
      </c>
      <c r="QRP33" s="2375" t="s">
        <v>7614</v>
      </c>
      <c r="QRQ33" s="2375" t="s">
        <v>7614</v>
      </c>
      <c r="QRR33" s="2375" t="s">
        <v>7614</v>
      </c>
      <c r="QRS33" s="2375" t="s">
        <v>7614</v>
      </c>
      <c r="QRT33" s="2375" t="s">
        <v>7614</v>
      </c>
      <c r="QRU33" s="2375" t="s">
        <v>7614</v>
      </c>
      <c r="QRV33" s="2375" t="s">
        <v>7614</v>
      </c>
      <c r="QRW33" s="2375" t="s">
        <v>7614</v>
      </c>
      <c r="QRX33" s="2375" t="s">
        <v>7614</v>
      </c>
      <c r="QRY33" s="2375" t="s">
        <v>7614</v>
      </c>
      <c r="QRZ33" s="2375" t="s">
        <v>7614</v>
      </c>
      <c r="QSA33" s="2375" t="s">
        <v>7614</v>
      </c>
      <c r="QSB33" s="2375" t="s">
        <v>7614</v>
      </c>
      <c r="QSC33" s="2375" t="s">
        <v>7614</v>
      </c>
      <c r="QSD33" s="2375" t="s">
        <v>7614</v>
      </c>
      <c r="QSE33" s="2375" t="s">
        <v>7614</v>
      </c>
      <c r="QSF33" s="2375" t="s">
        <v>7614</v>
      </c>
      <c r="QSG33" s="2375" t="s">
        <v>7614</v>
      </c>
      <c r="QSH33" s="2375" t="s">
        <v>7614</v>
      </c>
      <c r="QSI33" s="2375" t="s">
        <v>7614</v>
      </c>
      <c r="QSJ33" s="2375" t="s">
        <v>7614</v>
      </c>
      <c r="QSK33" s="2375" t="s">
        <v>7614</v>
      </c>
      <c r="QSL33" s="2375" t="s">
        <v>7614</v>
      </c>
      <c r="QSM33" s="2375" t="s">
        <v>7614</v>
      </c>
      <c r="QSN33" s="2375" t="s">
        <v>7614</v>
      </c>
      <c r="QSO33" s="2375" t="s">
        <v>7614</v>
      </c>
      <c r="QSP33" s="2375" t="s">
        <v>7614</v>
      </c>
      <c r="QSQ33" s="2375" t="s">
        <v>7614</v>
      </c>
      <c r="QSR33" s="2375" t="s">
        <v>7614</v>
      </c>
      <c r="QSS33" s="2375" t="s">
        <v>7614</v>
      </c>
      <c r="QST33" s="2375" t="s">
        <v>7614</v>
      </c>
      <c r="QSU33" s="2375" t="s">
        <v>7614</v>
      </c>
      <c r="QSV33" s="2375" t="s">
        <v>7614</v>
      </c>
      <c r="QSW33" s="2375" t="s">
        <v>7614</v>
      </c>
      <c r="QSX33" s="2375" t="s">
        <v>7614</v>
      </c>
      <c r="QSY33" s="2375" t="s">
        <v>7614</v>
      </c>
      <c r="QSZ33" s="2375" t="s">
        <v>7614</v>
      </c>
      <c r="QTA33" s="2375" t="s">
        <v>7614</v>
      </c>
      <c r="QTB33" s="2375" t="s">
        <v>7614</v>
      </c>
      <c r="QTC33" s="2375" t="s">
        <v>7614</v>
      </c>
      <c r="QTD33" s="2375" t="s">
        <v>7614</v>
      </c>
      <c r="QTE33" s="2375" t="s">
        <v>7614</v>
      </c>
      <c r="QTF33" s="2375" t="s">
        <v>7614</v>
      </c>
      <c r="QTG33" s="2375" t="s">
        <v>7614</v>
      </c>
      <c r="QTH33" s="2375" t="s">
        <v>7614</v>
      </c>
      <c r="QTI33" s="2375" t="s">
        <v>7614</v>
      </c>
      <c r="QTJ33" s="2375" t="s">
        <v>7614</v>
      </c>
      <c r="QTK33" s="2375" t="s">
        <v>7614</v>
      </c>
      <c r="QTL33" s="2375" t="s">
        <v>7614</v>
      </c>
      <c r="QTM33" s="2375" t="s">
        <v>7614</v>
      </c>
      <c r="QTN33" s="2375" t="s">
        <v>7614</v>
      </c>
      <c r="QTO33" s="2375" t="s">
        <v>7614</v>
      </c>
      <c r="QTP33" s="2375" t="s">
        <v>7614</v>
      </c>
      <c r="QTQ33" s="2375" t="s">
        <v>7614</v>
      </c>
      <c r="QTR33" s="2375" t="s">
        <v>7614</v>
      </c>
      <c r="QTS33" s="2375" t="s">
        <v>7614</v>
      </c>
      <c r="QTT33" s="2375" t="s">
        <v>7614</v>
      </c>
      <c r="QTU33" s="2375" t="s">
        <v>7614</v>
      </c>
      <c r="QTV33" s="2375" t="s">
        <v>7614</v>
      </c>
      <c r="QTW33" s="2375" t="s">
        <v>7614</v>
      </c>
      <c r="QTX33" s="2375" t="s">
        <v>7614</v>
      </c>
      <c r="QTY33" s="2375" t="s">
        <v>7614</v>
      </c>
      <c r="QTZ33" s="2375" t="s">
        <v>7614</v>
      </c>
      <c r="QUA33" s="2375" t="s">
        <v>7614</v>
      </c>
      <c r="QUB33" s="2375" t="s">
        <v>7614</v>
      </c>
      <c r="QUC33" s="2375" t="s">
        <v>7614</v>
      </c>
      <c r="QUD33" s="2375" t="s">
        <v>7614</v>
      </c>
      <c r="QUE33" s="2375" t="s">
        <v>7614</v>
      </c>
      <c r="QUF33" s="2375" t="s">
        <v>7614</v>
      </c>
      <c r="QUG33" s="2375" t="s">
        <v>7614</v>
      </c>
      <c r="QUH33" s="2375" t="s">
        <v>7614</v>
      </c>
      <c r="QUI33" s="2375" t="s">
        <v>7614</v>
      </c>
      <c r="QUJ33" s="2375" t="s">
        <v>7614</v>
      </c>
      <c r="QUK33" s="2375" t="s">
        <v>7614</v>
      </c>
      <c r="QUL33" s="2375" t="s">
        <v>7614</v>
      </c>
      <c r="QUM33" s="2375" t="s">
        <v>7614</v>
      </c>
      <c r="QUN33" s="2375" t="s">
        <v>7614</v>
      </c>
      <c r="QUO33" s="2375" t="s">
        <v>7614</v>
      </c>
      <c r="QUP33" s="2375" t="s">
        <v>7614</v>
      </c>
      <c r="QUQ33" s="2375" t="s">
        <v>7614</v>
      </c>
      <c r="QUR33" s="2375" t="s">
        <v>7614</v>
      </c>
      <c r="QUS33" s="2375" t="s">
        <v>7614</v>
      </c>
      <c r="QUT33" s="2375" t="s">
        <v>7614</v>
      </c>
      <c r="QUU33" s="2375" t="s">
        <v>7614</v>
      </c>
      <c r="QUV33" s="2375" t="s">
        <v>7614</v>
      </c>
      <c r="QUW33" s="2375" t="s">
        <v>7614</v>
      </c>
      <c r="QUX33" s="2375" t="s">
        <v>7614</v>
      </c>
      <c r="QUY33" s="2375" t="s">
        <v>7614</v>
      </c>
      <c r="QUZ33" s="2375" t="s">
        <v>7614</v>
      </c>
      <c r="QVA33" s="2375" t="s">
        <v>7614</v>
      </c>
      <c r="QVB33" s="2375" t="s">
        <v>7614</v>
      </c>
      <c r="QVC33" s="2375" t="s">
        <v>7614</v>
      </c>
      <c r="QVD33" s="2375" t="s">
        <v>7614</v>
      </c>
      <c r="QVE33" s="2375" t="s">
        <v>7614</v>
      </c>
      <c r="QVF33" s="2375" t="s">
        <v>7614</v>
      </c>
      <c r="QVG33" s="2375" t="s">
        <v>7614</v>
      </c>
      <c r="QVH33" s="2375" t="s">
        <v>7614</v>
      </c>
      <c r="QVI33" s="2375" t="s">
        <v>7614</v>
      </c>
      <c r="QVJ33" s="2375" t="s">
        <v>7614</v>
      </c>
      <c r="QVK33" s="2375" t="s">
        <v>7614</v>
      </c>
      <c r="QVL33" s="2375" t="s">
        <v>7614</v>
      </c>
      <c r="QVM33" s="2375" t="s">
        <v>7614</v>
      </c>
      <c r="QVN33" s="2375" t="s">
        <v>7614</v>
      </c>
      <c r="QVO33" s="2375" t="s">
        <v>7614</v>
      </c>
      <c r="QVP33" s="2375" t="s">
        <v>7614</v>
      </c>
      <c r="QVQ33" s="2375" t="s">
        <v>7614</v>
      </c>
      <c r="QVR33" s="2375" t="s">
        <v>7614</v>
      </c>
      <c r="QVS33" s="2375" t="s">
        <v>7614</v>
      </c>
      <c r="QVT33" s="2375" t="s">
        <v>7614</v>
      </c>
      <c r="QVU33" s="2375" t="s">
        <v>7614</v>
      </c>
      <c r="QVV33" s="2375" t="s">
        <v>7614</v>
      </c>
      <c r="QVW33" s="2375" t="s">
        <v>7614</v>
      </c>
      <c r="QVX33" s="2375" t="s">
        <v>7614</v>
      </c>
      <c r="QVY33" s="2375" t="s">
        <v>7614</v>
      </c>
      <c r="QVZ33" s="2375" t="s">
        <v>7614</v>
      </c>
      <c r="QWA33" s="2375" t="s">
        <v>7614</v>
      </c>
      <c r="QWB33" s="2375" t="s">
        <v>7614</v>
      </c>
      <c r="QWC33" s="2375" t="s">
        <v>7614</v>
      </c>
      <c r="QWD33" s="2375" t="s">
        <v>7614</v>
      </c>
      <c r="QWE33" s="2375" t="s">
        <v>7614</v>
      </c>
      <c r="QWF33" s="2375" t="s">
        <v>7614</v>
      </c>
      <c r="QWG33" s="2375" t="s">
        <v>7614</v>
      </c>
      <c r="QWH33" s="2375" t="s">
        <v>7614</v>
      </c>
      <c r="QWI33" s="2375" t="s">
        <v>7614</v>
      </c>
      <c r="QWJ33" s="2375" t="s">
        <v>7614</v>
      </c>
      <c r="QWK33" s="2375" t="s">
        <v>7614</v>
      </c>
      <c r="QWL33" s="2375" t="s">
        <v>7614</v>
      </c>
      <c r="QWM33" s="2375" t="s">
        <v>7614</v>
      </c>
      <c r="QWN33" s="2375" t="s">
        <v>7614</v>
      </c>
      <c r="QWO33" s="2375" t="s">
        <v>7614</v>
      </c>
      <c r="QWP33" s="2375" t="s">
        <v>7614</v>
      </c>
      <c r="QWQ33" s="2375" t="s">
        <v>7614</v>
      </c>
      <c r="QWR33" s="2375" t="s">
        <v>7614</v>
      </c>
      <c r="QWS33" s="2375" t="s">
        <v>7614</v>
      </c>
      <c r="QWT33" s="2375" t="s">
        <v>7614</v>
      </c>
      <c r="QWU33" s="2375" t="s">
        <v>7614</v>
      </c>
      <c r="QWV33" s="2375" t="s">
        <v>7614</v>
      </c>
      <c r="QWW33" s="2375" t="s">
        <v>7614</v>
      </c>
      <c r="QWX33" s="2375" t="s">
        <v>7614</v>
      </c>
      <c r="QWY33" s="2375" t="s">
        <v>7614</v>
      </c>
      <c r="QWZ33" s="2375" t="s">
        <v>7614</v>
      </c>
      <c r="QXA33" s="2375" t="s">
        <v>7614</v>
      </c>
      <c r="QXB33" s="2375" t="s">
        <v>7614</v>
      </c>
      <c r="QXC33" s="2375" t="s">
        <v>7614</v>
      </c>
      <c r="QXD33" s="2375" t="s">
        <v>7614</v>
      </c>
      <c r="QXE33" s="2375" t="s">
        <v>7614</v>
      </c>
      <c r="QXF33" s="2375" t="s">
        <v>7614</v>
      </c>
      <c r="QXG33" s="2375" t="s">
        <v>7614</v>
      </c>
      <c r="QXH33" s="2375" t="s">
        <v>7614</v>
      </c>
      <c r="QXI33" s="2375" t="s">
        <v>7614</v>
      </c>
      <c r="QXJ33" s="2375" t="s">
        <v>7614</v>
      </c>
      <c r="QXK33" s="2375" t="s">
        <v>7614</v>
      </c>
      <c r="QXL33" s="2375" t="s">
        <v>7614</v>
      </c>
      <c r="QXM33" s="2375" t="s">
        <v>7614</v>
      </c>
      <c r="QXN33" s="2375" t="s">
        <v>7614</v>
      </c>
      <c r="QXO33" s="2375" t="s">
        <v>7614</v>
      </c>
      <c r="QXP33" s="2375" t="s">
        <v>7614</v>
      </c>
      <c r="QXQ33" s="2375" t="s">
        <v>7614</v>
      </c>
      <c r="QXR33" s="2375" t="s">
        <v>7614</v>
      </c>
      <c r="QXS33" s="2375" t="s">
        <v>7614</v>
      </c>
      <c r="QXT33" s="2375" t="s">
        <v>7614</v>
      </c>
      <c r="QXU33" s="2375" t="s">
        <v>7614</v>
      </c>
      <c r="QXV33" s="2375" t="s">
        <v>7614</v>
      </c>
      <c r="QXW33" s="2375" t="s">
        <v>7614</v>
      </c>
      <c r="QXX33" s="2375" t="s">
        <v>7614</v>
      </c>
      <c r="QXY33" s="2375" t="s">
        <v>7614</v>
      </c>
      <c r="QXZ33" s="2375" t="s">
        <v>7614</v>
      </c>
      <c r="QYA33" s="2375" t="s">
        <v>7614</v>
      </c>
      <c r="QYB33" s="2375" t="s">
        <v>7614</v>
      </c>
      <c r="QYC33" s="2375" t="s">
        <v>7614</v>
      </c>
      <c r="QYD33" s="2375" t="s">
        <v>7614</v>
      </c>
      <c r="QYE33" s="2375" t="s">
        <v>7614</v>
      </c>
      <c r="QYF33" s="2375" t="s">
        <v>7614</v>
      </c>
      <c r="QYG33" s="2375" t="s">
        <v>7614</v>
      </c>
      <c r="QYH33" s="2375" t="s">
        <v>7614</v>
      </c>
      <c r="QYI33" s="2375" t="s">
        <v>7614</v>
      </c>
      <c r="QYJ33" s="2375" t="s">
        <v>7614</v>
      </c>
      <c r="QYK33" s="2375" t="s">
        <v>7614</v>
      </c>
      <c r="QYL33" s="2375" t="s">
        <v>7614</v>
      </c>
      <c r="QYM33" s="2375" t="s">
        <v>7614</v>
      </c>
      <c r="QYN33" s="2375" t="s">
        <v>7614</v>
      </c>
      <c r="QYO33" s="2375" t="s">
        <v>7614</v>
      </c>
      <c r="QYP33" s="2375" t="s">
        <v>7614</v>
      </c>
      <c r="QYQ33" s="2375" t="s">
        <v>7614</v>
      </c>
      <c r="QYR33" s="2375" t="s">
        <v>7614</v>
      </c>
      <c r="QYS33" s="2375" t="s">
        <v>7614</v>
      </c>
      <c r="QYT33" s="2375" t="s">
        <v>7614</v>
      </c>
      <c r="QYU33" s="2375" t="s">
        <v>7614</v>
      </c>
      <c r="QYV33" s="2375" t="s">
        <v>7614</v>
      </c>
      <c r="QYW33" s="2375" t="s">
        <v>7614</v>
      </c>
      <c r="QYX33" s="2375" t="s">
        <v>7614</v>
      </c>
      <c r="QYY33" s="2375" t="s">
        <v>7614</v>
      </c>
      <c r="QYZ33" s="2375" t="s">
        <v>7614</v>
      </c>
      <c r="QZA33" s="2375" t="s">
        <v>7614</v>
      </c>
      <c r="QZB33" s="2375" t="s">
        <v>7614</v>
      </c>
      <c r="QZC33" s="2375" t="s">
        <v>7614</v>
      </c>
      <c r="QZD33" s="2375" t="s">
        <v>7614</v>
      </c>
      <c r="QZE33" s="2375" t="s">
        <v>7614</v>
      </c>
      <c r="QZF33" s="2375" t="s">
        <v>7614</v>
      </c>
      <c r="QZG33" s="2375" t="s">
        <v>7614</v>
      </c>
      <c r="QZH33" s="2375" t="s">
        <v>7614</v>
      </c>
      <c r="QZI33" s="2375" t="s">
        <v>7614</v>
      </c>
      <c r="QZJ33" s="2375" t="s">
        <v>7614</v>
      </c>
      <c r="QZK33" s="2375" t="s">
        <v>7614</v>
      </c>
      <c r="QZL33" s="2375" t="s">
        <v>7614</v>
      </c>
      <c r="QZM33" s="2375" t="s">
        <v>7614</v>
      </c>
      <c r="QZN33" s="2375" t="s">
        <v>7614</v>
      </c>
      <c r="QZO33" s="2375" t="s">
        <v>7614</v>
      </c>
      <c r="QZP33" s="2375" t="s">
        <v>7614</v>
      </c>
      <c r="QZQ33" s="2375" t="s">
        <v>7614</v>
      </c>
      <c r="QZR33" s="2375" t="s">
        <v>7614</v>
      </c>
      <c r="QZS33" s="2375" t="s">
        <v>7614</v>
      </c>
      <c r="QZT33" s="2375" t="s">
        <v>7614</v>
      </c>
      <c r="QZU33" s="2375" t="s">
        <v>7614</v>
      </c>
      <c r="QZV33" s="2375" t="s">
        <v>7614</v>
      </c>
      <c r="QZW33" s="2375" t="s">
        <v>7614</v>
      </c>
      <c r="QZX33" s="2375" t="s">
        <v>7614</v>
      </c>
      <c r="QZY33" s="2375" t="s">
        <v>7614</v>
      </c>
      <c r="QZZ33" s="2375" t="s">
        <v>7614</v>
      </c>
      <c r="RAA33" s="2375" t="s">
        <v>7614</v>
      </c>
      <c r="RAB33" s="2375" t="s">
        <v>7614</v>
      </c>
      <c r="RAC33" s="2375" t="s">
        <v>7614</v>
      </c>
      <c r="RAD33" s="2375" t="s">
        <v>7614</v>
      </c>
      <c r="RAE33" s="2375" t="s">
        <v>7614</v>
      </c>
      <c r="RAF33" s="2375" t="s">
        <v>7614</v>
      </c>
      <c r="RAG33" s="2375" t="s">
        <v>7614</v>
      </c>
      <c r="RAH33" s="2375" t="s">
        <v>7614</v>
      </c>
      <c r="RAI33" s="2375" t="s">
        <v>7614</v>
      </c>
      <c r="RAJ33" s="2375" t="s">
        <v>7614</v>
      </c>
      <c r="RAK33" s="2375" t="s">
        <v>7614</v>
      </c>
      <c r="RAL33" s="2375" t="s">
        <v>7614</v>
      </c>
      <c r="RAM33" s="2375" t="s">
        <v>7614</v>
      </c>
      <c r="RAN33" s="2375" t="s">
        <v>7614</v>
      </c>
      <c r="RAO33" s="2375" t="s">
        <v>7614</v>
      </c>
      <c r="RAP33" s="2375" t="s">
        <v>7614</v>
      </c>
      <c r="RAQ33" s="2375" t="s">
        <v>7614</v>
      </c>
      <c r="RAR33" s="2375" t="s">
        <v>7614</v>
      </c>
      <c r="RAS33" s="2375" t="s">
        <v>7614</v>
      </c>
      <c r="RAT33" s="2375" t="s">
        <v>7614</v>
      </c>
      <c r="RAU33" s="2375" t="s">
        <v>7614</v>
      </c>
      <c r="RAV33" s="2375" t="s">
        <v>7614</v>
      </c>
      <c r="RAW33" s="2375" t="s">
        <v>7614</v>
      </c>
      <c r="RAX33" s="2375" t="s">
        <v>7614</v>
      </c>
      <c r="RAY33" s="2375" t="s">
        <v>7614</v>
      </c>
      <c r="RAZ33" s="2375" t="s">
        <v>7614</v>
      </c>
      <c r="RBA33" s="2375" t="s">
        <v>7614</v>
      </c>
      <c r="RBB33" s="2375" t="s">
        <v>7614</v>
      </c>
      <c r="RBC33" s="2375" t="s">
        <v>7614</v>
      </c>
      <c r="RBD33" s="2375" t="s">
        <v>7614</v>
      </c>
      <c r="RBE33" s="2375" t="s">
        <v>7614</v>
      </c>
      <c r="RBF33" s="2375" t="s">
        <v>7614</v>
      </c>
      <c r="RBG33" s="2375" t="s">
        <v>7614</v>
      </c>
      <c r="RBH33" s="2375" t="s">
        <v>7614</v>
      </c>
      <c r="RBI33" s="2375" t="s">
        <v>7614</v>
      </c>
      <c r="RBJ33" s="2375" t="s">
        <v>7614</v>
      </c>
      <c r="RBK33" s="2375" t="s">
        <v>7614</v>
      </c>
      <c r="RBL33" s="2375" t="s">
        <v>7614</v>
      </c>
      <c r="RBM33" s="2375" t="s">
        <v>7614</v>
      </c>
      <c r="RBN33" s="2375" t="s">
        <v>7614</v>
      </c>
      <c r="RBO33" s="2375" t="s">
        <v>7614</v>
      </c>
      <c r="RBP33" s="2375" t="s">
        <v>7614</v>
      </c>
      <c r="RBQ33" s="2375" t="s">
        <v>7614</v>
      </c>
      <c r="RBR33" s="2375" t="s">
        <v>7614</v>
      </c>
      <c r="RBS33" s="2375" t="s">
        <v>7614</v>
      </c>
      <c r="RBT33" s="2375" t="s">
        <v>7614</v>
      </c>
      <c r="RBU33" s="2375" t="s">
        <v>7614</v>
      </c>
      <c r="RBV33" s="2375" t="s">
        <v>7614</v>
      </c>
      <c r="RBW33" s="2375" t="s">
        <v>7614</v>
      </c>
      <c r="RBX33" s="2375" t="s">
        <v>7614</v>
      </c>
      <c r="RBY33" s="2375" t="s">
        <v>7614</v>
      </c>
      <c r="RBZ33" s="2375" t="s">
        <v>7614</v>
      </c>
      <c r="RCA33" s="2375" t="s">
        <v>7614</v>
      </c>
      <c r="RCB33" s="2375" t="s">
        <v>7614</v>
      </c>
      <c r="RCC33" s="2375" t="s">
        <v>7614</v>
      </c>
      <c r="RCD33" s="2375" t="s">
        <v>7614</v>
      </c>
      <c r="RCE33" s="2375" t="s">
        <v>7614</v>
      </c>
      <c r="RCF33" s="2375" t="s">
        <v>7614</v>
      </c>
      <c r="RCG33" s="2375" t="s">
        <v>7614</v>
      </c>
      <c r="RCH33" s="2375" t="s">
        <v>7614</v>
      </c>
      <c r="RCI33" s="2375" t="s">
        <v>7614</v>
      </c>
      <c r="RCJ33" s="2375" t="s">
        <v>7614</v>
      </c>
      <c r="RCK33" s="2375" t="s">
        <v>7614</v>
      </c>
      <c r="RCL33" s="2375" t="s">
        <v>7614</v>
      </c>
      <c r="RCM33" s="2375" t="s">
        <v>7614</v>
      </c>
      <c r="RCN33" s="2375" t="s">
        <v>7614</v>
      </c>
      <c r="RCO33" s="2375" t="s">
        <v>7614</v>
      </c>
      <c r="RCP33" s="2375" t="s">
        <v>7614</v>
      </c>
      <c r="RCQ33" s="2375" t="s">
        <v>7614</v>
      </c>
      <c r="RCR33" s="2375" t="s">
        <v>7614</v>
      </c>
      <c r="RCS33" s="2375" t="s">
        <v>7614</v>
      </c>
      <c r="RCT33" s="2375" t="s">
        <v>7614</v>
      </c>
      <c r="RCU33" s="2375" t="s">
        <v>7614</v>
      </c>
      <c r="RCV33" s="2375" t="s">
        <v>7614</v>
      </c>
      <c r="RCW33" s="2375" t="s">
        <v>7614</v>
      </c>
      <c r="RCX33" s="2375" t="s">
        <v>7614</v>
      </c>
      <c r="RCY33" s="2375" t="s">
        <v>7614</v>
      </c>
      <c r="RCZ33" s="2375" t="s">
        <v>7614</v>
      </c>
      <c r="RDA33" s="2375" t="s">
        <v>7614</v>
      </c>
      <c r="RDB33" s="2375" t="s">
        <v>7614</v>
      </c>
      <c r="RDC33" s="2375" t="s">
        <v>7614</v>
      </c>
      <c r="RDD33" s="2375" t="s">
        <v>7614</v>
      </c>
      <c r="RDE33" s="2375" t="s">
        <v>7614</v>
      </c>
      <c r="RDF33" s="2375" t="s">
        <v>7614</v>
      </c>
      <c r="RDG33" s="2375" t="s">
        <v>7614</v>
      </c>
      <c r="RDH33" s="2375" t="s">
        <v>7614</v>
      </c>
      <c r="RDI33" s="2375" t="s">
        <v>7614</v>
      </c>
      <c r="RDJ33" s="2375" t="s">
        <v>7614</v>
      </c>
      <c r="RDK33" s="2375" t="s">
        <v>7614</v>
      </c>
      <c r="RDL33" s="2375" t="s">
        <v>7614</v>
      </c>
      <c r="RDM33" s="2375" t="s">
        <v>7614</v>
      </c>
      <c r="RDN33" s="2375" t="s">
        <v>7614</v>
      </c>
      <c r="RDO33" s="2375" t="s">
        <v>7614</v>
      </c>
      <c r="RDP33" s="2375" t="s">
        <v>7614</v>
      </c>
      <c r="RDQ33" s="2375" t="s">
        <v>7614</v>
      </c>
      <c r="RDR33" s="2375" t="s">
        <v>7614</v>
      </c>
      <c r="RDS33" s="2375" t="s">
        <v>7614</v>
      </c>
      <c r="RDT33" s="2375" t="s">
        <v>7614</v>
      </c>
      <c r="RDU33" s="2375" t="s">
        <v>7614</v>
      </c>
      <c r="RDV33" s="2375" t="s">
        <v>7614</v>
      </c>
      <c r="RDW33" s="2375" t="s">
        <v>7614</v>
      </c>
      <c r="RDX33" s="2375" t="s">
        <v>7614</v>
      </c>
      <c r="RDY33" s="2375" t="s">
        <v>7614</v>
      </c>
      <c r="RDZ33" s="2375" t="s">
        <v>7614</v>
      </c>
      <c r="REA33" s="2375" t="s">
        <v>7614</v>
      </c>
      <c r="REB33" s="2375" t="s">
        <v>7614</v>
      </c>
      <c r="REC33" s="2375" t="s">
        <v>7614</v>
      </c>
      <c r="RED33" s="2375" t="s">
        <v>7614</v>
      </c>
      <c r="REE33" s="2375" t="s">
        <v>7614</v>
      </c>
      <c r="REF33" s="2375" t="s">
        <v>7614</v>
      </c>
      <c r="REG33" s="2375" t="s">
        <v>7614</v>
      </c>
      <c r="REH33" s="2375" t="s">
        <v>7614</v>
      </c>
      <c r="REI33" s="2375" t="s">
        <v>7614</v>
      </c>
      <c r="REJ33" s="2375" t="s">
        <v>7614</v>
      </c>
      <c r="REK33" s="2375" t="s">
        <v>7614</v>
      </c>
      <c r="REL33" s="2375" t="s">
        <v>7614</v>
      </c>
      <c r="REM33" s="2375" t="s">
        <v>7614</v>
      </c>
      <c r="REN33" s="2375" t="s">
        <v>7614</v>
      </c>
      <c r="REO33" s="2375" t="s">
        <v>7614</v>
      </c>
      <c r="REP33" s="2375" t="s">
        <v>7614</v>
      </c>
      <c r="REQ33" s="2375" t="s">
        <v>7614</v>
      </c>
      <c r="RER33" s="2375" t="s">
        <v>7614</v>
      </c>
      <c r="RES33" s="2375" t="s">
        <v>7614</v>
      </c>
      <c r="RET33" s="2375" t="s">
        <v>7614</v>
      </c>
      <c r="REU33" s="2375" t="s">
        <v>7614</v>
      </c>
      <c r="REV33" s="2375" t="s">
        <v>7614</v>
      </c>
      <c r="REW33" s="2375" t="s">
        <v>7614</v>
      </c>
      <c r="REX33" s="2375" t="s">
        <v>7614</v>
      </c>
      <c r="REY33" s="2375" t="s">
        <v>7614</v>
      </c>
      <c r="REZ33" s="2375" t="s">
        <v>7614</v>
      </c>
      <c r="RFA33" s="2375" t="s">
        <v>7614</v>
      </c>
      <c r="RFB33" s="2375" t="s">
        <v>7614</v>
      </c>
      <c r="RFC33" s="2375" t="s">
        <v>7614</v>
      </c>
      <c r="RFD33" s="2375" t="s">
        <v>7614</v>
      </c>
      <c r="RFE33" s="2375" t="s">
        <v>7614</v>
      </c>
      <c r="RFF33" s="2375" t="s">
        <v>7614</v>
      </c>
      <c r="RFG33" s="2375" t="s">
        <v>7614</v>
      </c>
      <c r="RFH33" s="2375" t="s">
        <v>7614</v>
      </c>
      <c r="RFI33" s="2375" t="s">
        <v>7614</v>
      </c>
      <c r="RFJ33" s="2375" t="s">
        <v>7614</v>
      </c>
      <c r="RFK33" s="2375" t="s">
        <v>7614</v>
      </c>
      <c r="RFL33" s="2375" t="s">
        <v>7614</v>
      </c>
      <c r="RFM33" s="2375" t="s">
        <v>7614</v>
      </c>
      <c r="RFN33" s="2375" t="s">
        <v>7614</v>
      </c>
      <c r="RFO33" s="2375" t="s">
        <v>7614</v>
      </c>
      <c r="RFP33" s="2375" t="s">
        <v>7614</v>
      </c>
      <c r="RFQ33" s="2375" t="s">
        <v>7614</v>
      </c>
      <c r="RFR33" s="2375" t="s">
        <v>7614</v>
      </c>
      <c r="RFS33" s="2375" t="s">
        <v>7614</v>
      </c>
      <c r="RFT33" s="2375" t="s">
        <v>7614</v>
      </c>
      <c r="RFU33" s="2375" t="s">
        <v>7614</v>
      </c>
      <c r="RFV33" s="2375" t="s">
        <v>7614</v>
      </c>
      <c r="RFW33" s="2375" t="s">
        <v>7614</v>
      </c>
      <c r="RFX33" s="2375" t="s">
        <v>7614</v>
      </c>
      <c r="RFY33" s="2375" t="s">
        <v>7614</v>
      </c>
      <c r="RFZ33" s="2375" t="s">
        <v>7614</v>
      </c>
      <c r="RGA33" s="2375" t="s">
        <v>7614</v>
      </c>
      <c r="RGB33" s="2375" t="s">
        <v>7614</v>
      </c>
      <c r="RGC33" s="2375" t="s">
        <v>7614</v>
      </c>
      <c r="RGD33" s="2375" t="s">
        <v>7614</v>
      </c>
      <c r="RGE33" s="2375" t="s">
        <v>7614</v>
      </c>
      <c r="RGF33" s="2375" t="s">
        <v>7614</v>
      </c>
      <c r="RGG33" s="2375" t="s">
        <v>7614</v>
      </c>
      <c r="RGH33" s="2375" t="s">
        <v>7614</v>
      </c>
      <c r="RGI33" s="2375" t="s">
        <v>7614</v>
      </c>
      <c r="RGJ33" s="2375" t="s">
        <v>7614</v>
      </c>
      <c r="RGK33" s="2375" t="s">
        <v>7614</v>
      </c>
      <c r="RGL33" s="2375" t="s">
        <v>7614</v>
      </c>
      <c r="RGM33" s="2375" t="s">
        <v>7614</v>
      </c>
      <c r="RGN33" s="2375" t="s">
        <v>7614</v>
      </c>
      <c r="RGO33" s="2375" t="s">
        <v>7614</v>
      </c>
      <c r="RGP33" s="2375" t="s">
        <v>7614</v>
      </c>
      <c r="RGQ33" s="2375" t="s">
        <v>7614</v>
      </c>
      <c r="RGR33" s="2375" t="s">
        <v>7614</v>
      </c>
      <c r="RGS33" s="2375" t="s">
        <v>7614</v>
      </c>
      <c r="RGT33" s="2375" t="s">
        <v>7614</v>
      </c>
      <c r="RGU33" s="2375" t="s">
        <v>7614</v>
      </c>
      <c r="RGV33" s="2375" t="s">
        <v>7614</v>
      </c>
      <c r="RGW33" s="2375" t="s">
        <v>7614</v>
      </c>
      <c r="RGX33" s="2375" t="s">
        <v>7614</v>
      </c>
      <c r="RGY33" s="2375" t="s">
        <v>7614</v>
      </c>
      <c r="RGZ33" s="2375" t="s">
        <v>7614</v>
      </c>
      <c r="RHA33" s="2375" t="s">
        <v>7614</v>
      </c>
      <c r="RHB33" s="2375" t="s">
        <v>7614</v>
      </c>
      <c r="RHC33" s="2375" t="s">
        <v>7614</v>
      </c>
      <c r="RHD33" s="2375" t="s">
        <v>7614</v>
      </c>
      <c r="RHE33" s="2375" t="s">
        <v>7614</v>
      </c>
      <c r="RHF33" s="2375" t="s">
        <v>7614</v>
      </c>
      <c r="RHG33" s="2375" t="s">
        <v>7614</v>
      </c>
      <c r="RHH33" s="2375" t="s">
        <v>7614</v>
      </c>
      <c r="RHI33" s="2375" t="s">
        <v>7614</v>
      </c>
      <c r="RHJ33" s="2375" t="s">
        <v>7614</v>
      </c>
      <c r="RHK33" s="2375" t="s">
        <v>7614</v>
      </c>
      <c r="RHL33" s="2375" t="s">
        <v>7614</v>
      </c>
      <c r="RHM33" s="2375" t="s">
        <v>7614</v>
      </c>
      <c r="RHN33" s="2375" t="s">
        <v>7614</v>
      </c>
      <c r="RHO33" s="2375" t="s">
        <v>7614</v>
      </c>
      <c r="RHP33" s="2375" t="s">
        <v>7614</v>
      </c>
      <c r="RHQ33" s="2375" t="s">
        <v>7614</v>
      </c>
      <c r="RHR33" s="2375" t="s">
        <v>7614</v>
      </c>
      <c r="RHS33" s="2375" t="s">
        <v>7614</v>
      </c>
      <c r="RHT33" s="2375" t="s">
        <v>7614</v>
      </c>
      <c r="RHU33" s="2375" t="s">
        <v>7614</v>
      </c>
      <c r="RHV33" s="2375" t="s">
        <v>7614</v>
      </c>
      <c r="RHW33" s="2375" t="s">
        <v>7614</v>
      </c>
      <c r="RHX33" s="2375" t="s">
        <v>7614</v>
      </c>
      <c r="RHY33" s="2375" t="s">
        <v>7614</v>
      </c>
      <c r="RHZ33" s="2375" t="s">
        <v>7614</v>
      </c>
      <c r="RIA33" s="2375" t="s">
        <v>7614</v>
      </c>
      <c r="RIB33" s="2375" t="s">
        <v>7614</v>
      </c>
      <c r="RIC33" s="2375" t="s">
        <v>7614</v>
      </c>
      <c r="RID33" s="2375" t="s">
        <v>7614</v>
      </c>
      <c r="RIE33" s="2375" t="s">
        <v>7614</v>
      </c>
      <c r="RIF33" s="2375" t="s">
        <v>7614</v>
      </c>
      <c r="RIG33" s="2375" t="s">
        <v>7614</v>
      </c>
      <c r="RIH33" s="2375" t="s">
        <v>7614</v>
      </c>
      <c r="RII33" s="2375" t="s">
        <v>7614</v>
      </c>
      <c r="RIJ33" s="2375" t="s">
        <v>7614</v>
      </c>
      <c r="RIK33" s="2375" t="s">
        <v>7614</v>
      </c>
      <c r="RIL33" s="2375" t="s">
        <v>7614</v>
      </c>
      <c r="RIM33" s="2375" t="s">
        <v>7614</v>
      </c>
      <c r="RIN33" s="2375" t="s">
        <v>7614</v>
      </c>
      <c r="RIO33" s="2375" t="s">
        <v>7614</v>
      </c>
      <c r="RIP33" s="2375" t="s">
        <v>7614</v>
      </c>
      <c r="RIQ33" s="2375" t="s">
        <v>7614</v>
      </c>
      <c r="RIR33" s="2375" t="s">
        <v>7614</v>
      </c>
      <c r="RIS33" s="2375" t="s">
        <v>7614</v>
      </c>
      <c r="RIT33" s="2375" t="s">
        <v>7614</v>
      </c>
      <c r="RIU33" s="2375" t="s">
        <v>7614</v>
      </c>
      <c r="RIV33" s="2375" t="s">
        <v>7614</v>
      </c>
      <c r="RIW33" s="2375" t="s">
        <v>7614</v>
      </c>
      <c r="RIX33" s="2375" t="s">
        <v>7614</v>
      </c>
      <c r="RIY33" s="2375" t="s">
        <v>7614</v>
      </c>
      <c r="RIZ33" s="2375" t="s">
        <v>7614</v>
      </c>
      <c r="RJA33" s="2375" t="s">
        <v>7614</v>
      </c>
      <c r="RJB33" s="2375" t="s">
        <v>7614</v>
      </c>
      <c r="RJC33" s="2375" t="s">
        <v>7614</v>
      </c>
      <c r="RJD33" s="2375" t="s">
        <v>7614</v>
      </c>
      <c r="RJE33" s="2375" t="s">
        <v>7614</v>
      </c>
      <c r="RJF33" s="2375" t="s">
        <v>7614</v>
      </c>
      <c r="RJG33" s="2375" t="s">
        <v>7614</v>
      </c>
      <c r="RJH33" s="2375" t="s">
        <v>7614</v>
      </c>
      <c r="RJI33" s="2375" t="s">
        <v>7614</v>
      </c>
      <c r="RJJ33" s="2375" t="s">
        <v>7614</v>
      </c>
      <c r="RJK33" s="2375" t="s">
        <v>7614</v>
      </c>
      <c r="RJL33" s="2375" t="s">
        <v>7614</v>
      </c>
      <c r="RJM33" s="2375" t="s">
        <v>7614</v>
      </c>
      <c r="RJN33" s="2375" t="s">
        <v>7614</v>
      </c>
      <c r="RJO33" s="2375" t="s">
        <v>7614</v>
      </c>
      <c r="RJP33" s="2375" t="s">
        <v>7614</v>
      </c>
      <c r="RJQ33" s="2375" t="s">
        <v>7614</v>
      </c>
      <c r="RJR33" s="2375" t="s">
        <v>7614</v>
      </c>
      <c r="RJS33" s="2375" t="s">
        <v>7614</v>
      </c>
      <c r="RJT33" s="2375" t="s">
        <v>7614</v>
      </c>
      <c r="RJU33" s="2375" t="s">
        <v>7614</v>
      </c>
      <c r="RJV33" s="2375" t="s">
        <v>7614</v>
      </c>
      <c r="RJW33" s="2375" t="s">
        <v>7614</v>
      </c>
      <c r="RJX33" s="2375" t="s">
        <v>7614</v>
      </c>
      <c r="RJY33" s="2375" t="s">
        <v>7614</v>
      </c>
      <c r="RJZ33" s="2375" t="s">
        <v>7614</v>
      </c>
      <c r="RKA33" s="2375" t="s">
        <v>7614</v>
      </c>
      <c r="RKB33" s="2375" t="s">
        <v>7614</v>
      </c>
      <c r="RKC33" s="2375" t="s">
        <v>7614</v>
      </c>
      <c r="RKD33" s="2375" t="s">
        <v>7614</v>
      </c>
      <c r="RKE33" s="2375" t="s">
        <v>7614</v>
      </c>
      <c r="RKF33" s="2375" t="s">
        <v>7614</v>
      </c>
      <c r="RKG33" s="2375" t="s">
        <v>7614</v>
      </c>
      <c r="RKH33" s="2375" t="s">
        <v>7614</v>
      </c>
      <c r="RKI33" s="2375" t="s">
        <v>7614</v>
      </c>
      <c r="RKJ33" s="2375" t="s">
        <v>7614</v>
      </c>
      <c r="RKK33" s="2375" t="s">
        <v>7614</v>
      </c>
      <c r="RKL33" s="2375" t="s">
        <v>7614</v>
      </c>
      <c r="RKM33" s="2375" t="s">
        <v>7614</v>
      </c>
      <c r="RKN33" s="2375" t="s">
        <v>7614</v>
      </c>
      <c r="RKO33" s="2375" t="s">
        <v>7614</v>
      </c>
      <c r="RKP33" s="2375" t="s">
        <v>7614</v>
      </c>
      <c r="RKQ33" s="2375" t="s">
        <v>7614</v>
      </c>
      <c r="RKR33" s="2375" t="s">
        <v>7614</v>
      </c>
      <c r="RKS33" s="2375" t="s">
        <v>7614</v>
      </c>
      <c r="RKT33" s="2375" t="s">
        <v>7614</v>
      </c>
      <c r="RKU33" s="2375" t="s">
        <v>7614</v>
      </c>
      <c r="RKV33" s="2375" t="s">
        <v>7614</v>
      </c>
      <c r="RKW33" s="2375" t="s">
        <v>7614</v>
      </c>
      <c r="RKX33" s="2375" t="s">
        <v>7614</v>
      </c>
      <c r="RKY33" s="2375" t="s">
        <v>7614</v>
      </c>
      <c r="RKZ33" s="2375" t="s">
        <v>7614</v>
      </c>
      <c r="RLA33" s="2375" t="s">
        <v>7614</v>
      </c>
      <c r="RLB33" s="2375" t="s">
        <v>7614</v>
      </c>
      <c r="RLC33" s="2375" t="s">
        <v>7614</v>
      </c>
      <c r="RLD33" s="2375" t="s">
        <v>7614</v>
      </c>
      <c r="RLE33" s="2375" t="s">
        <v>7614</v>
      </c>
      <c r="RLF33" s="2375" t="s">
        <v>7614</v>
      </c>
      <c r="RLG33" s="2375" t="s">
        <v>7614</v>
      </c>
      <c r="RLH33" s="2375" t="s">
        <v>7614</v>
      </c>
      <c r="RLI33" s="2375" t="s">
        <v>7614</v>
      </c>
      <c r="RLJ33" s="2375" t="s">
        <v>7614</v>
      </c>
      <c r="RLK33" s="2375" t="s">
        <v>7614</v>
      </c>
      <c r="RLL33" s="2375" t="s">
        <v>7614</v>
      </c>
      <c r="RLM33" s="2375" t="s">
        <v>7614</v>
      </c>
      <c r="RLN33" s="2375" t="s">
        <v>7614</v>
      </c>
      <c r="RLO33" s="2375" t="s">
        <v>7614</v>
      </c>
      <c r="RLP33" s="2375" t="s">
        <v>7614</v>
      </c>
      <c r="RLQ33" s="2375" t="s">
        <v>7614</v>
      </c>
      <c r="RLR33" s="2375" t="s">
        <v>7614</v>
      </c>
      <c r="RLS33" s="2375" t="s">
        <v>7614</v>
      </c>
      <c r="RLT33" s="2375" t="s">
        <v>7614</v>
      </c>
      <c r="RLU33" s="2375" t="s">
        <v>7614</v>
      </c>
      <c r="RLV33" s="2375" t="s">
        <v>7614</v>
      </c>
      <c r="RLW33" s="2375" t="s">
        <v>7614</v>
      </c>
      <c r="RLX33" s="2375" t="s">
        <v>7614</v>
      </c>
      <c r="RLY33" s="2375" t="s">
        <v>7614</v>
      </c>
      <c r="RLZ33" s="2375" t="s">
        <v>7614</v>
      </c>
      <c r="RMA33" s="2375" t="s">
        <v>7614</v>
      </c>
      <c r="RMB33" s="2375" t="s">
        <v>7614</v>
      </c>
      <c r="RMC33" s="2375" t="s">
        <v>7614</v>
      </c>
      <c r="RMD33" s="2375" t="s">
        <v>7614</v>
      </c>
      <c r="RME33" s="2375" t="s">
        <v>7614</v>
      </c>
      <c r="RMF33" s="2375" t="s">
        <v>7614</v>
      </c>
      <c r="RMG33" s="2375" t="s">
        <v>7614</v>
      </c>
      <c r="RMH33" s="2375" t="s">
        <v>7614</v>
      </c>
      <c r="RMI33" s="2375" t="s">
        <v>7614</v>
      </c>
      <c r="RMJ33" s="2375" t="s">
        <v>7614</v>
      </c>
      <c r="RMK33" s="2375" t="s">
        <v>7614</v>
      </c>
      <c r="RML33" s="2375" t="s">
        <v>7614</v>
      </c>
      <c r="RMM33" s="2375" t="s">
        <v>7614</v>
      </c>
      <c r="RMN33" s="2375" t="s">
        <v>7614</v>
      </c>
      <c r="RMO33" s="2375" t="s">
        <v>7614</v>
      </c>
      <c r="RMP33" s="2375" t="s">
        <v>7614</v>
      </c>
      <c r="RMQ33" s="2375" t="s">
        <v>7614</v>
      </c>
      <c r="RMR33" s="2375" t="s">
        <v>7614</v>
      </c>
      <c r="RMS33" s="2375" t="s">
        <v>7614</v>
      </c>
      <c r="RMT33" s="2375" t="s">
        <v>7614</v>
      </c>
      <c r="RMU33" s="2375" t="s">
        <v>7614</v>
      </c>
      <c r="RMV33" s="2375" t="s">
        <v>7614</v>
      </c>
      <c r="RMW33" s="2375" t="s">
        <v>7614</v>
      </c>
      <c r="RMX33" s="2375" t="s">
        <v>7614</v>
      </c>
      <c r="RMY33" s="2375" t="s">
        <v>7614</v>
      </c>
      <c r="RMZ33" s="2375" t="s">
        <v>7614</v>
      </c>
      <c r="RNA33" s="2375" t="s">
        <v>7614</v>
      </c>
      <c r="RNB33" s="2375" t="s">
        <v>7614</v>
      </c>
      <c r="RNC33" s="2375" t="s">
        <v>7614</v>
      </c>
      <c r="RND33" s="2375" t="s">
        <v>7614</v>
      </c>
      <c r="RNE33" s="2375" t="s">
        <v>7614</v>
      </c>
      <c r="RNF33" s="2375" t="s">
        <v>7614</v>
      </c>
      <c r="RNG33" s="2375" t="s">
        <v>7614</v>
      </c>
      <c r="RNH33" s="2375" t="s">
        <v>7614</v>
      </c>
      <c r="RNI33" s="2375" t="s">
        <v>7614</v>
      </c>
      <c r="RNJ33" s="2375" t="s">
        <v>7614</v>
      </c>
      <c r="RNK33" s="2375" t="s">
        <v>7614</v>
      </c>
      <c r="RNL33" s="2375" t="s">
        <v>7614</v>
      </c>
      <c r="RNM33" s="2375" t="s">
        <v>7614</v>
      </c>
      <c r="RNN33" s="2375" t="s">
        <v>7614</v>
      </c>
      <c r="RNO33" s="2375" t="s">
        <v>7614</v>
      </c>
      <c r="RNP33" s="2375" t="s">
        <v>7614</v>
      </c>
      <c r="RNQ33" s="2375" t="s">
        <v>7614</v>
      </c>
      <c r="RNR33" s="2375" t="s">
        <v>7614</v>
      </c>
      <c r="RNS33" s="2375" t="s">
        <v>7614</v>
      </c>
      <c r="RNT33" s="2375" t="s">
        <v>7614</v>
      </c>
      <c r="RNU33" s="2375" t="s">
        <v>7614</v>
      </c>
      <c r="RNV33" s="2375" t="s">
        <v>7614</v>
      </c>
      <c r="RNW33" s="2375" t="s">
        <v>7614</v>
      </c>
      <c r="RNX33" s="2375" t="s">
        <v>7614</v>
      </c>
      <c r="RNY33" s="2375" t="s">
        <v>7614</v>
      </c>
      <c r="RNZ33" s="2375" t="s">
        <v>7614</v>
      </c>
      <c r="ROA33" s="2375" t="s">
        <v>7614</v>
      </c>
      <c r="ROB33" s="2375" t="s">
        <v>7614</v>
      </c>
      <c r="ROC33" s="2375" t="s">
        <v>7614</v>
      </c>
      <c r="ROD33" s="2375" t="s">
        <v>7614</v>
      </c>
      <c r="ROE33" s="2375" t="s">
        <v>7614</v>
      </c>
      <c r="ROF33" s="2375" t="s">
        <v>7614</v>
      </c>
      <c r="ROG33" s="2375" t="s">
        <v>7614</v>
      </c>
      <c r="ROH33" s="2375" t="s">
        <v>7614</v>
      </c>
      <c r="ROI33" s="2375" t="s">
        <v>7614</v>
      </c>
      <c r="ROJ33" s="2375" t="s">
        <v>7614</v>
      </c>
      <c r="ROK33" s="2375" t="s">
        <v>7614</v>
      </c>
      <c r="ROL33" s="2375" t="s">
        <v>7614</v>
      </c>
      <c r="ROM33" s="2375" t="s">
        <v>7614</v>
      </c>
      <c r="RON33" s="2375" t="s">
        <v>7614</v>
      </c>
      <c r="ROO33" s="2375" t="s">
        <v>7614</v>
      </c>
      <c r="ROP33" s="2375" t="s">
        <v>7614</v>
      </c>
      <c r="ROQ33" s="2375" t="s">
        <v>7614</v>
      </c>
      <c r="ROR33" s="2375" t="s">
        <v>7614</v>
      </c>
      <c r="ROS33" s="2375" t="s">
        <v>7614</v>
      </c>
      <c r="ROT33" s="2375" t="s">
        <v>7614</v>
      </c>
      <c r="ROU33" s="2375" t="s">
        <v>7614</v>
      </c>
      <c r="ROV33" s="2375" t="s">
        <v>7614</v>
      </c>
      <c r="ROW33" s="2375" t="s">
        <v>7614</v>
      </c>
      <c r="ROX33" s="2375" t="s">
        <v>7614</v>
      </c>
      <c r="ROY33" s="2375" t="s">
        <v>7614</v>
      </c>
      <c r="ROZ33" s="2375" t="s">
        <v>7614</v>
      </c>
      <c r="RPA33" s="2375" t="s">
        <v>7614</v>
      </c>
      <c r="RPB33" s="2375" t="s">
        <v>7614</v>
      </c>
      <c r="RPC33" s="2375" t="s">
        <v>7614</v>
      </c>
      <c r="RPD33" s="2375" t="s">
        <v>7614</v>
      </c>
      <c r="RPE33" s="2375" t="s">
        <v>7614</v>
      </c>
      <c r="RPF33" s="2375" t="s">
        <v>7614</v>
      </c>
      <c r="RPG33" s="2375" t="s">
        <v>7614</v>
      </c>
      <c r="RPH33" s="2375" t="s">
        <v>7614</v>
      </c>
      <c r="RPI33" s="2375" t="s">
        <v>7614</v>
      </c>
      <c r="RPJ33" s="2375" t="s">
        <v>7614</v>
      </c>
      <c r="RPK33" s="2375" t="s">
        <v>7614</v>
      </c>
      <c r="RPL33" s="2375" t="s">
        <v>7614</v>
      </c>
      <c r="RPM33" s="2375" t="s">
        <v>7614</v>
      </c>
      <c r="RPN33" s="2375" t="s">
        <v>7614</v>
      </c>
      <c r="RPO33" s="2375" t="s">
        <v>7614</v>
      </c>
      <c r="RPP33" s="2375" t="s">
        <v>7614</v>
      </c>
      <c r="RPQ33" s="2375" t="s">
        <v>7614</v>
      </c>
      <c r="RPR33" s="2375" t="s">
        <v>7614</v>
      </c>
      <c r="RPS33" s="2375" t="s">
        <v>7614</v>
      </c>
      <c r="RPT33" s="2375" t="s">
        <v>7614</v>
      </c>
      <c r="RPU33" s="2375" t="s">
        <v>7614</v>
      </c>
      <c r="RPV33" s="2375" t="s">
        <v>7614</v>
      </c>
      <c r="RPW33" s="2375" t="s">
        <v>7614</v>
      </c>
      <c r="RPX33" s="2375" t="s">
        <v>7614</v>
      </c>
      <c r="RPY33" s="2375" t="s">
        <v>7614</v>
      </c>
      <c r="RPZ33" s="2375" t="s">
        <v>7614</v>
      </c>
      <c r="RQA33" s="2375" t="s">
        <v>7614</v>
      </c>
      <c r="RQB33" s="2375" t="s">
        <v>7614</v>
      </c>
      <c r="RQC33" s="2375" t="s">
        <v>7614</v>
      </c>
      <c r="RQD33" s="2375" t="s">
        <v>7614</v>
      </c>
      <c r="RQE33" s="2375" t="s">
        <v>7614</v>
      </c>
      <c r="RQF33" s="2375" t="s">
        <v>7614</v>
      </c>
      <c r="RQG33" s="2375" t="s">
        <v>7614</v>
      </c>
      <c r="RQH33" s="2375" t="s">
        <v>7614</v>
      </c>
      <c r="RQI33" s="2375" t="s">
        <v>7614</v>
      </c>
      <c r="RQJ33" s="2375" t="s">
        <v>7614</v>
      </c>
      <c r="RQK33" s="2375" t="s">
        <v>7614</v>
      </c>
      <c r="RQL33" s="2375" t="s">
        <v>7614</v>
      </c>
      <c r="RQM33" s="2375" t="s">
        <v>7614</v>
      </c>
      <c r="RQN33" s="2375" t="s">
        <v>7614</v>
      </c>
      <c r="RQO33" s="2375" t="s">
        <v>7614</v>
      </c>
      <c r="RQP33" s="2375" t="s">
        <v>7614</v>
      </c>
      <c r="RQQ33" s="2375" t="s">
        <v>7614</v>
      </c>
      <c r="RQR33" s="2375" t="s">
        <v>7614</v>
      </c>
      <c r="RQS33" s="2375" t="s">
        <v>7614</v>
      </c>
      <c r="RQT33" s="2375" t="s">
        <v>7614</v>
      </c>
      <c r="RQU33" s="2375" t="s">
        <v>7614</v>
      </c>
      <c r="RQV33" s="2375" t="s">
        <v>7614</v>
      </c>
      <c r="RQW33" s="2375" t="s">
        <v>7614</v>
      </c>
      <c r="RQX33" s="2375" t="s">
        <v>7614</v>
      </c>
      <c r="RQY33" s="2375" t="s">
        <v>7614</v>
      </c>
      <c r="RQZ33" s="2375" t="s">
        <v>7614</v>
      </c>
      <c r="RRA33" s="2375" t="s">
        <v>7614</v>
      </c>
      <c r="RRB33" s="2375" t="s">
        <v>7614</v>
      </c>
      <c r="RRC33" s="2375" t="s">
        <v>7614</v>
      </c>
      <c r="RRD33" s="2375" t="s">
        <v>7614</v>
      </c>
      <c r="RRE33" s="2375" t="s">
        <v>7614</v>
      </c>
      <c r="RRF33" s="2375" t="s">
        <v>7614</v>
      </c>
      <c r="RRG33" s="2375" t="s">
        <v>7614</v>
      </c>
      <c r="RRH33" s="2375" t="s">
        <v>7614</v>
      </c>
      <c r="RRI33" s="2375" t="s">
        <v>7614</v>
      </c>
      <c r="RRJ33" s="2375" t="s">
        <v>7614</v>
      </c>
      <c r="RRK33" s="2375" t="s">
        <v>7614</v>
      </c>
      <c r="RRL33" s="2375" t="s">
        <v>7614</v>
      </c>
      <c r="RRM33" s="2375" t="s">
        <v>7614</v>
      </c>
      <c r="RRN33" s="2375" t="s">
        <v>7614</v>
      </c>
      <c r="RRO33" s="2375" t="s">
        <v>7614</v>
      </c>
      <c r="RRP33" s="2375" t="s">
        <v>7614</v>
      </c>
      <c r="RRQ33" s="2375" t="s">
        <v>7614</v>
      </c>
      <c r="RRR33" s="2375" t="s">
        <v>7614</v>
      </c>
      <c r="RRS33" s="2375" t="s">
        <v>7614</v>
      </c>
      <c r="RRT33" s="2375" t="s">
        <v>7614</v>
      </c>
      <c r="RRU33" s="2375" t="s">
        <v>7614</v>
      </c>
      <c r="RRV33" s="2375" t="s">
        <v>7614</v>
      </c>
      <c r="RRW33" s="2375" t="s">
        <v>7614</v>
      </c>
      <c r="RRX33" s="2375" t="s">
        <v>7614</v>
      </c>
      <c r="RRY33" s="2375" t="s">
        <v>7614</v>
      </c>
      <c r="RRZ33" s="2375" t="s">
        <v>7614</v>
      </c>
      <c r="RSA33" s="2375" t="s">
        <v>7614</v>
      </c>
      <c r="RSB33" s="2375" t="s">
        <v>7614</v>
      </c>
      <c r="RSC33" s="2375" t="s">
        <v>7614</v>
      </c>
      <c r="RSD33" s="2375" t="s">
        <v>7614</v>
      </c>
      <c r="RSE33" s="2375" t="s">
        <v>7614</v>
      </c>
      <c r="RSF33" s="2375" t="s">
        <v>7614</v>
      </c>
      <c r="RSG33" s="2375" t="s">
        <v>7614</v>
      </c>
      <c r="RSH33" s="2375" t="s">
        <v>7614</v>
      </c>
      <c r="RSI33" s="2375" t="s">
        <v>7614</v>
      </c>
      <c r="RSJ33" s="2375" t="s">
        <v>7614</v>
      </c>
      <c r="RSK33" s="2375" t="s">
        <v>7614</v>
      </c>
      <c r="RSL33" s="2375" t="s">
        <v>7614</v>
      </c>
      <c r="RSM33" s="2375" t="s">
        <v>7614</v>
      </c>
      <c r="RSN33" s="2375" t="s">
        <v>7614</v>
      </c>
      <c r="RSO33" s="2375" t="s">
        <v>7614</v>
      </c>
      <c r="RSP33" s="2375" t="s">
        <v>7614</v>
      </c>
      <c r="RSQ33" s="2375" t="s">
        <v>7614</v>
      </c>
      <c r="RSR33" s="2375" t="s">
        <v>7614</v>
      </c>
      <c r="RSS33" s="2375" t="s">
        <v>7614</v>
      </c>
      <c r="RST33" s="2375" t="s">
        <v>7614</v>
      </c>
      <c r="RSU33" s="2375" t="s">
        <v>7614</v>
      </c>
      <c r="RSV33" s="2375" t="s">
        <v>7614</v>
      </c>
      <c r="RSW33" s="2375" t="s">
        <v>7614</v>
      </c>
      <c r="RSX33" s="2375" t="s">
        <v>7614</v>
      </c>
      <c r="RSY33" s="2375" t="s">
        <v>7614</v>
      </c>
      <c r="RSZ33" s="2375" t="s">
        <v>7614</v>
      </c>
      <c r="RTA33" s="2375" t="s">
        <v>7614</v>
      </c>
      <c r="RTB33" s="2375" t="s">
        <v>7614</v>
      </c>
      <c r="RTC33" s="2375" t="s">
        <v>7614</v>
      </c>
      <c r="RTD33" s="2375" t="s">
        <v>7614</v>
      </c>
      <c r="RTE33" s="2375" t="s">
        <v>7614</v>
      </c>
      <c r="RTF33" s="2375" t="s">
        <v>7614</v>
      </c>
      <c r="RTG33" s="2375" t="s">
        <v>7614</v>
      </c>
      <c r="RTH33" s="2375" t="s">
        <v>7614</v>
      </c>
      <c r="RTI33" s="2375" t="s">
        <v>7614</v>
      </c>
      <c r="RTJ33" s="2375" t="s">
        <v>7614</v>
      </c>
      <c r="RTK33" s="2375" t="s">
        <v>7614</v>
      </c>
      <c r="RTL33" s="2375" t="s">
        <v>7614</v>
      </c>
      <c r="RTM33" s="2375" t="s">
        <v>7614</v>
      </c>
      <c r="RTN33" s="2375" t="s">
        <v>7614</v>
      </c>
      <c r="RTO33" s="2375" t="s">
        <v>7614</v>
      </c>
      <c r="RTP33" s="2375" t="s">
        <v>7614</v>
      </c>
      <c r="RTQ33" s="2375" t="s">
        <v>7614</v>
      </c>
      <c r="RTR33" s="2375" t="s">
        <v>7614</v>
      </c>
      <c r="RTS33" s="2375" t="s">
        <v>7614</v>
      </c>
      <c r="RTT33" s="2375" t="s">
        <v>7614</v>
      </c>
      <c r="RTU33" s="2375" t="s">
        <v>7614</v>
      </c>
      <c r="RTV33" s="2375" t="s">
        <v>7614</v>
      </c>
      <c r="RTW33" s="2375" t="s">
        <v>7614</v>
      </c>
      <c r="RTX33" s="2375" t="s">
        <v>7614</v>
      </c>
      <c r="RTY33" s="2375" t="s">
        <v>7614</v>
      </c>
      <c r="RTZ33" s="2375" t="s">
        <v>7614</v>
      </c>
      <c r="RUA33" s="2375" t="s">
        <v>7614</v>
      </c>
      <c r="RUB33" s="2375" t="s">
        <v>7614</v>
      </c>
      <c r="RUC33" s="2375" t="s">
        <v>7614</v>
      </c>
      <c r="RUD33" s="2375" t="s">
        <v>7614</v>
      </c>
      <c r="RUE33" s="2375" t="s">
        <v>7614</v>
      </c>
      <c r="RUF33" s="2375" t="s">
        <v>7614</v>
      </c>
      <c r="RUG33" s="2375" t="s">
        <v>7614</v>
      </c>
      <c r="RUH33" s="2375" t="s">
        <v>7614</v>
      </c>
      <c r="RUI33" s="2375" t="s">
        <v>7614</v>
      </c>
      <c r="RUJ33" s="2375" t="s">
        <v>7614</v>
      </c>
      <c r="RUK33" s="2375" t="s">
        <v>7614</v>
      </c>
      <c r="RUL33" s="2375" t="s">
        <v>7614</v>
      </c>
      <c r="RUM33" s="2375" t="s">
        <v>7614</v>
      </c>
      <c r="RUN33" s="2375" t="s">
        <v>7614</v>
      </c>
      <c r="RUO33" s="2375" t="s">
        <v>7614</v>
      </c>
      <c r="RUP33" s="2375" t="s">
        <v>7614</v>
      </c>
      <c r="RUQ33" s="2375" t="s">
        <v>7614</v>
      </c>
      <c r="RUR33" s="2375" t="s">
        <v>7614</v>
      </c>
      <c r="RUS33" s="2375" t="s">
        <v>7614</v>
      </c>
      <c r="RUT33" s="2375" t="s">
        <v>7614</v>
      </c>
      <c r="RUU33" s="2375" t="s">
        <v>7614</v>
      </c>
      <c r="RUV33" s="2375" t="s">
        <v>7614</v>
      </c>
      <c r="RUW33" s="2375" t="s">
        <v>7614</v>
      </c>
      <c r="RUX33" s="2375" t="s">
        <v>7614</v>
      </c>
      <c r="RUY33" s="2375" t="s">
        <v>7614</v>
      </c>
      <c r="RUZ33" s="2375" t="s">
        <v>7614</v>
      </c>
      <c r="RVA33" s="2375" t="s">
        <v>7614</v>
      </c>
      <c r="RVB33" s="2375" t="s">
        <v>7614</v>
      </c>
      <c r="RVC33" s="2375" t="s">
        <v>7614</v>
      </c>
      <c r="RVD33" s="2375" t="s">
        <v>7614</v>
      </c>
      <c r="RVE33" s="2375" t="s">
        <v>7614</v>
      </c>
      <c r="RVF33" s="2375" t="s">
        <v>7614</v>
      </c>
      <c r="RVG33" s="2375" t="s">
        <v>7614</v>
      </c>
      <c r="RVH33" s="2375" t="s">
        <v>7614</v>
      </c>
      <c r="RVI33" s="2375" t="s">
        <v>7614</v>
      </c>
      <c r="RVJ33" s="2375" t="s">
        <v>7614</v>
      </c>
      <c r="RVK33" s="2375" t="s">
        <v>7614</v>
      </c>
      <c r="RVL33" s="2375" t="s">
        <v>7614</v>
      </c>
      <c r="RVM33" s="2375" t="s">
        <v>7614</v>
      </c>
      <c r="RVN33" s="2375" t="s">
        <v>7614</v>
      </c>
      <c r="RVO33" s="2375" t="s">
        <v>7614</v>
      </c>
      <c r="RVP33" s="2375" t="s">
        <v>7614</v>
      </c>
      <c r="RVQ33" s="2375" t="s">
        <v>7614</v>
      </c>
      <c r="RVR33" s="2375" t="s">
        <v>7614</v>
      </c>
      <c r="RVS33" s="2375" t="s">
        <v>7614</v>
      </c>
      <c r="RVT33" s="2375" t="s">
        <v>7614</v>
      </c>
      <c r="RVU33" s="2375" t="s">
        <v>7614</v>
      </c>
      <c r="RVV33" s="2375" t="s">
        <v>7614</v>
      </c>
      <c r="RVW33" s="2375" t="s">
        <v>7614</v>
      </c>
      <c r="RVX33" s="2375" t="s">
        <v>7614</v>
      </c>
      <c r="RVY33" s="2375" t="s">
        <v>7614</v>
      </c>
      <c r="RVZ33" s="2375" t="s">
        <v>7614</v>
      </c>
      <c r="RWA33" s="2375" t="s">
        <v>7614</v>
      </c>
      <c r="RWB33" s="2375" t="s">
        <v>7614</v>
      </c>
      <c r="RWC33" s="2375" t="s">
        <v>7614</v>
      </c>
      <c r="RWD33" s="2375" t="s">
        <v>7614</v>
      </c>
      <c r="RWE33" s="2375" t="s">
        <v>7614</v>
      </c>
      <c r="RWF33" s="2375" t="s">
        <v>7614</v>
      </c>
      <c r="RWG33" s="2375" t="s">
        <v>7614</v>
      </c>
      <c r="RWH33" s="2375" t="s">
        <v>7614</v>
      </c>
      <c r="RWI33" s="2375" t="s">
        <v>7614</v>
      </c>
      <c r="RWJ33" s="2375" t="s">
        <v>7614</v>
      </c>
      <c r="RWK33" s="2375" t="s">
        <v>7614</v>
      </c>
      <c r="RWL33" s="2375" t="s">
        <v>7614</v>
      </c>
      <c r="RWM33" s="2375" t="s">
        <v>7614</v>
      </c>
      <c r="RWN33" s="2375" t="s">
        <v>7614</v>
      </c>
      <c r="RWO33" s="2375" t="s">
        <v>7614</v>
      </c>
      <c r="RWP33" s="2375" t="s">
        <v>7614</v>
      </c>
      <c r="RWQ33" s="2375" t="s">
        <v>7614</v>
      </c>
      <c r="RWR33" s="2375" t="s">
        <v>7614</v>
      </c>
      <c r="RWS33" s="2375" t="s">
        <v>7614</v>
      </c>
      <c r="RWT33" s="2375" t="s">
        <v>7614</v>
      </c>
      <c r="RWU33" s="2375" t="s">
        <v>7614</v>
      </c>
      <c r="RWV33" s="2375" t="s">
        <v>7614</v>
      </c>
      <c r="RWW33" s="2375" t="s">
        <v>7614</v>
      </c>
      <c r="RWX33" s="2375" t="s">
        <v>7614</v>
      </c>
      <c r="RWY33" s="2375" t="s">
        <v>7614</v>
      </c>
      <c r="RWZ33" s="2375" t="s">
        <v>7614</v>
      </c>
      <c r="RXA33" s="2375" t="s">
        <v>7614</v>
      </c>
      <c r="RXB33" s="2375" t="s">
        <v>7614</v>
      </c>
      <c r="RXC33" s="2375" t="s">
        <v>7614</v>
      </c>
      <c r="RXD33" s="2375" t="s">
        <v>7614</v>
      </c>
      <c r="RXE33" s="2375" t="s">
        <v>7614</v>
      </c>
      <c r="RXF33" s="2375" t="s">
        <v>7614</v>
      </c>
      <c r="RXG33" s="2375" t="s">
        <v>7614</v>
      </c>
      <c r="RXH33" s="2375" t="s">
        <v>7614</v>
      </c>
      <c r="RXI33" s="2375" t="s">
        <v>7614</v>
      </c>
      <c r="RXJ33" s="2375" t="s">
        <v>7614</v>
      </c>
      <c r="RXK33" s="2375" t="s">
        <v>7614</v>
      </c>
      <c r="RXL33" s="2375" t="s">
        <v>7614</v>
      </c>
      <c r="RXM33" s="2375" t="s">
        <v>7614</v>
      </c>
      <c r="RXN33" s="2375" t="s">
        <v>7614</v>
      </c>
      <c r="RXO33" s="2375" t="s">
        <v>7614</v>
      </c>
      <c r="RXP33" s="2375" t="s">
        <v>7614</v>
      </c>
      <c r="RXQ33" s="2375" t="s">
        <v>7614</v>
      </c>
      <c r="RXR33" s="2375" t="s">
        <v>7614</v>
      </c>
      <c r="RXS33" s="2375" t="s">
        <v>7614</v>
      </c>
      <c r="RXT33" s="2375" t="s">
        <v>7614</v>
      </c>
      <c r="RXU33" s="2375" t="s">
        <v>7614</v>
      </c>
      <c r="RXV33" s="2375" t="s">
        <v>7614</v>
      </c>
      <c r="RXW33" s="2375" t="s">
        <v>7614</v>
      </c>
      <c r="RXX33" s="2375" t="s">
        <v>7614</v>
      </c>
      <c r="RXY33" s="2375" t="s">
        <v>7614</v>
      </c>
      <c r="RXZ33" s="2375" t="s">
        <v>7614</v>
      </c>
      <c r="RYA33" s="2375" t="s">
        <v>7614</v>
      </c>
      <c r="RYB33" s="2375" t="s">
        <v>7614</v>
      </c>
      <c r="RYC33" s="2375" t="s">
        <v>7614</v>
      </c>
      <c r="RYD33" s="2375" t="s">
        <v>7614</v>
      </c>
      <c r="RYE33" s="2375" t="s">
        <v>7614</v>
      </c>
      <c r="RYF33" s="2375" t="s">
        <v>7614</v>
      </c>
      <c r="RYG33" s="2375" t="s">
        <v>7614</v>
      </c>
      <c r="RYH33" s="2375" t="s">
        <v>7614</v>
      </c>
      <c r="RYI33" s="2375" t="s">
        <v>7614</v>
      </c>
      <c r="RYJ33" s="2375" t="s">
        <v>7614</v>
      </c>
      <c r="RYK33" s="2375" t="s">
        <v>7614</v>
      </c>
      <c r="RYL33" s="2375" t="s">
        <v>7614</v>
      </c>
      <c r="RYM33" s="2375" t="s">
        <v>7614</v>
      </c>
      <c r="RYN33" s="2375" t="s">
        <v>7614</v>
      </c>
      <c r="RYO33" s="2375" t="s">
        <v>7614</v>
      </c>
      <c r="RYP33" s="2375" t="s">
        <v>7614</v>
      </c>
      <c r="RYQ33" s="2375" t="s">
        <v>7614</v>
      </c>
      <c r="RYR33" s="2375" t="s">
        <v>7614</v>
      </c>
      <c r="RYS33" s="2375" t="s">
        <v>7614</v>
      </c>
      <c r="RYT33" s="2375" t="s">
        <v>7614</v>
      </c>
      <c r="RYU33" s="2375" t="s">
        <v>7614</v>
      </c>
      <c r="RYV33" s="2375" t="s">
        <v>7614</v>
      </c>
      <c r="RYW33" s="2375" t="s">
        <v>7614</v>
      </c>
      <c r="RYX33" s="2375" t="s">
        <v>7614</v>
      </c>
      <c r="RYY33" s="2375" t="s">
        <v>7614</v>
      </c>
      <c r="RYZ33" s="2375" t="s">
        <v>7614</v>
      </c>
      <c r="RZA33" s="2375" t="s">
        <v>7614</v>
      </c>
      <c r="RZB33" s="2375" t="s">
        <v>7614</v>
      </c>
      <c r="RZC33" s="2375" t="s">
        <v>7614</v>
      </c>
      <c r="RZD33" s="2375" t="s">
        <v>7614</v>
      </c>
      <c r="RZE33" s="2375" t="s">
        <v>7614</v>
      </c>
      <c r="RZF33" s="2375" t="s">
        <v>7614</v>
      </c>
      <c r="RZG33" s="2375" t="s">
        <v>7614</v>
      </c>
      <c r="RZH33" s="2375" t="s">
        <v>7614</v>
      </c>
      <c r="RZI33" s="2375" t="s">
        <v>7614</v>
      </c>
      <c r="RZJ33" s="2375" t="s">
        <v>7614</v>
      </c>
      <c r="RZK33" s="2375" t="s">
        <v>7614</v>
      </c>
      <c r="RZL33" s="2375" t="s">
        <v>7614</v>
      </c>
      <c r="RZM33" s="2375" t="s">
        <v>7614</v>
      </c>
      <c r="RZN33" s="2375" t="s">
        <v>7614</v>
      </c>
      <c r="RZO33" s="2375" t="s">
        <v>7614</v>
      </c>
      <c r="RZP33" s="2375" t="s">
        <v>7614</v>
      </c>
      <c r="RZQ33" s="2375" t="s">
        <v>7614</v>
      </c>
      <c r="RZR33" s="2375" t="s">
        <v>7614</v>
      </c>
      <c r="RZS33" s="2375" t="s">
        <v>7614</v>
      </c>
      <c r="RZT33" s="2375" t="s">
        <v>7614</v>
      </c>
      <c r="RZU33" s="2375" t="s">
        <v>7614</v>
      </c>
      <c r="RZV33" s="2375" t="s">
        <v>7614</v>
      </c>
      <c r="RZW33" s="2375" t="s">
        <v>7614</v>
      </c>
      <c r="RZX33" s="2375" t="s">
        <v>7614</v>
      </c>
      <c r="RZY33" s="2375" t="s">
        <v>7614</v>
      </c>
      <c r="RZZ33" s="2375" t="s">
        <v>7614</v>
      </c>
      <c r="SAA33" s="2375" t="s">
        <v>7614</v>
      </c>
      <c r="SAB33" s="2375" t="s">
        <v>7614</v>
      </c>
      <c r="SAC33" s="2375" t="s">
        <v>7614</v>
      </c>
      <c r="SAD33" s="2375" t="s">
        <v>7614</v>
      </c>
      <c r="SAE33" s="2375" t="s">
        <v>7614</v>
      </c>
      <c r="SAF33" s="2375" t="s">
        <v>7614</v>
      </c>
      <c r="SAG33" s="2375" t="s">
        <v>7614</v>
      </c>
      <c r="SAH33" s="2375" t="s">
        <v>7614</v>
      </c>
      <c r="SAI33" s="2375" t="s">
        <v>7614</v>
      </c>
      <c r="SAJ33" s="2375" t="s">
        <v>7614</v>
      </c>
      <c r="SAK33" s="2375" t="s">
        <v>7614</v>
      </c>
      <c r="SAL33" s="2375" t="s">
        <v>7614</v>
      </c>
      <c r="SAM33" s="2375" t="s">
        <v>7614</v>
      </c>
      <c r="SAN33" s="2375" t="s">
        <v>7614</v>
      </c>
      <c r="SAO33" s="2375" t="s">
        <v>7614</v>
      </c>
      <c r="SAP33" s="2375" t="s">
        <v>7614</v>
      </c>
      <c r="SAQ33" s="2375" t="s">
        <v>7614</v>
      </c>
      <c r="SAR33" s="2375" t="s">
        <v>7614</v>
      </c>
      <c r="SAS33" s="2375" t="s">
        <v>7614</v>
      </c>
      <c r="SAT33" s="2375" t="s">
        <v>7614</v>
      </c>
      <c r="SAU33" s="2375" t="s">
        <v>7614</v>
      </c>
      <c r="SAV33" s="2375" t="s">
        <v>7614</v>
      </c>
      <c r="SAW33" s="2375" t="s">
        <v>7614</v>
      </c>
      <c r="SAX33" s="2375" t="s">
        <v>7614</v>
      </c>
      <c r="SAY33" s="2375" t="s">
        <v>7614</v>
      </c>
      <c r="SAZ33" s="2375" t="s">
        <v>7614</v>
      </c>
      <c r="SBA33" s="2375" t="s">
        <v>7614</v>
      </c>
      <c r="SBB33" s="2375" t="s">
        <v>7614</v>
      </c>
      <c r="SBC33" s="2375" t="s">
        <v>7614</v>
      </c>
      <c r="SBD33" s="2375" t="s">
        <v>7614</v>
      </c>
      <c r="SBE33" s="2375" t="s">
        <v>7614</v>
      </c>
      <c r="SBF33" s="2375" t="s">
        <v>7614</v>
      </c>
      <c r="SBG33" s="2375" t="s">
        <v>7614</v>
      </c>
      <c r="SBH33" s="2375" t="s">
        <v>7614</v>
      </c>
      <c r="SBI33" s="2375" t="s">
        <v>7614</v>
      </c>
      <c r="SBJ33" s="2375" t="s">
        <v>7614</v>
      </c>
      <c r="SBK33" s="2375" t="s">
        <v>7614</v>
      </c>
      <c r="SBL33" s="2375" t="s">
        <v>7614</v>
      </c>
      <c r="SBM33" s="2375" t="s">
        <v>7614</v>
      </c>
      <c r="SBN33" s="2375" t="s">
        <v>7614</v>
      </c>
      <c r="SBO33" s="2375" t="s">
        <v>7614</v>
      </c>
      <c r="SBP33" s="2375" t="s">
        <v>7614</v>
      </c>
      <c r="SBQ33" s="2375" t="s">
        <v>7614</v>
      </c>
      <c r="SBR33" s="2375" t="s">
        <v>7614</v>
      </c>
      <c r="SBS33" s="2375" t="s">
        <v>7614</v>
      </c>
      <c r="SBT33" s="2375" t="s">
        <v>7614</v>
      </c>
      <c r="SBU33" s="2375" t="s">
        <v>7614</v>
      </c>
      <c r="SBV33" s="2375" t="s">
        <v>7614</v>
      </c>
      <c r="SBW33" s="2375" t="s">
        <v>7614</v>
      </c>
      <c r="SBX33" s="2375" t="s">
        <v>7614</v>
      </c>
      <c r="SBY33" s="2375" t="s">
        <v>7614</v>
      </c>
      <c r="SBZ33" s="2375" t="s">
        <v>7614</v>
      </c>
      <c r="SCA33" s="2375" t="s">
        <v>7614</v>
      </c>
      <c r="SCB33" s="2375" t="s">
        <v>7614</v>
      </c>
      <c r="SCC33" s="2375" t="s">
        <v>7614</v>
      </c>
      <c r="SCD33" s="2375" t="s">
        <v>7614</v>
      </c>
      <c r="SCE33" s="2375" t="s">
        <v>7614</v>
      </c>
      <c r="SCF33" s="2375" t="s">
        <v>7614</v>
      </c>
      <c r="SCG33" s="2375" t="s">
        <v>7614</v>
      </c>
      <c r="SCH33" s="2375" t="s">
        <v>7614</v>
      </c>
      <c r="SCI33" s="2375" t="s">
        <v>7614</v>
      </c>
      <c r="SCJ33" s="2375" t="s">
        <v>7614</v>
      </c>
      <c r="SCK33" s="2375" t="s">
        <v>7614</v>
      </c>
      <c r="SCL33" s="2375" t="s">
        <v>7614</v>
      </c>
      <c r="SCM33" s="2375" t="s">
        <v>7614</v>
      </c>
      <c r="SCN33" s="2375" t="s">
        <v>7614</v>
      </c>
      <c r="SCO33" s="2375" t="s">
        <v>7614</v>
      </c>
      <c r="SCP33" s="2375" t="s">
        <v>7614</v>
      </c>
      <c r="SCQ33" s="2375" t="s">
        <v>7614</v>
      </c>
      <c r="SCR33" s="2375" t="s">
        <v>7614</v>
      </c>
      <c r="SCS33" s="2375" t="s">
        <v>7614</v>
      </c>
      <c r="SCT33" s="2375" t="s">
        <v>7614</v>
      </c>
      <c r="SCU33" s="2375" t="s">
        <v>7614</v>
      </c>
      <c r="SCV33" s="2375" t="s">
        <v>7614</v>
      </c>
      <c r="SCW33" s="2375" t="s">
        <v>7614</v>
      </c>
      <c r="SCX33" s="2375" t="s">
        <v>7614</v>
      </c>
      <c r="SCY33" s="2375" t="s">
        <v>7614</v>
      </c>
      <c r="SCZ33" s="2375" t="s">
        <v>7614</v>
      </c>
      <c r="SDA33" s="2375" t="s">
        <v>7614</v>
      </c>
      <c r="SDB33" s="2375" t="s">
        <v>7614</v>
      </c>
      <c r="SDC33" s="2375" t="s">
        <v>7614</v>
      </c>
      <c r="SDD33" s="2375" t="s">
        <v>7614</v>
      </c>
      <c r="SDE33" s="2375" t="s">
        <v>7614</v>
      </c>
      <c r="SDF33" s="2375" t="s">
        <v>7614</v>
      </c>
      <c r="SDG33" s="2375" t="s">
        <v>7614</v>
      </c>
      <c r="SDH33" s="2375" t="s">
        <v>7614</v>
      </c>
      <c r="SDI33" s="2375" t="s">
        <v>7614</v>
      </c>
      <c r="SDJ33" s="2375" t="s">
        <v>7614</v>
      </c>
      <c r="SDK33" s="2375" t="s">
        <v>7614</v>
      </c>
      <c r="SDL33" s="2375" t="s">
        <v>7614</v>
      </c>
      <c r="SDM33" s="2375" t="s">
        <v>7614</v>
      </c>
      <c r="SDN33" s="2375" t="s">
        <v>7614</v>
      </c>
      <c r="SDO33" s="2375" t="s">
        <v>7614</v>
      </c>
      <c r="SDP33" s="2375" t="s">
        <v>7614</v>
      </c>
      <c r="SDQ33" s="2375" t="s">
        <v>7614</v>
      </c>
      <c r="SDR33" s="2375" t="s">
        <v>7614</v>
      </c>
      <c r="SDS33" s="2375" t="s">
        <v>7614</v>
      </c>
      <c r="SDT33" s="2375" t="s">
        <v>7614</v>
      </c>
      <c r="SDU33" s="2375" t="s">
        <v>7614</v>
      </c>
      <c r="SDV33" s="2375" t="s">
        <v>7614</v>
      </c>
      <c r="SDW33" s="2375" t="s">
        <v>7614</v>
      </c>
      <c r="SDX33" s="2375" t="s">
        <v>7614</v>
      </c>
      <c r="SDY33" s="2375" t="s">
        <v>7614</v>
      </c>
      <c r="SDZ33" s="2375" t="s">
        <v>7614</v>
      </c>
      <c r="SEA33" s="2375" t="s">
        <v>7614</v>
      </c>
      <c r="SEB33" s="2375" t="s">
        <v>7614</v>
      </c>
      <c r="SEC33" s="2375" t="s">
        <v>7614</v>
      </c>
      <c r="SED33" s="2375" t="s">
        <v>7614</v>
      </c>
      <c r="SEE33" s="2375" t="s">
        <v>7614</v>
      </c>
      <c r="SEF33" s="2375" t="s">
        <v>7614</v>
      </c>
      <c r="SEG33" s="2375" t="s">
        <v>7614</v>
      </c>
      <c r="SEH33" s="2375" t="s">
        <v>7614</v>
      </c>
      <c r="SEI33" s="2375" t="s">
        <v>7614</v>
      </c>
      <c r="SEJ33" s="2375" t="s">
        <v>7614</v>
      </c>
      <c r="SEK33" s="2375" t="s">
        <v>7614</v>
      </c>
      <c r="SEL33" s="2375" t="s">
        <v>7614</v>
      </c>
      <c r="SEM33" s="2375" t="s">
        <v>7614</v>
      </c>
      <c r="SEN33" s="2375" t="s">
        <v>7614</v>
      </c>
      <c r="SEO33" s="2375" t="s">
        <v>7614</v>
      </c>
      <c r="SEP33" s="2375" t="s">
        <v>7614</v>
      </c>
      <c r="SEQ33" s="2375" t="s">
        <v>7614</v>
      </c>
      <c r="SER33" s="2375" t="s">
        <v>7614</v>
      </c>
      <c r="SES33" s="2375" t="s">
        <v>7614</v>
      </c>
      <c r="SET33" s="2375" t="s">
        <v>7614</v>
      </c>
      <c r="SEU33" s="2375" t="s">
        <v>7614</v>
      </c>
      <c r="SEV33" s="2375" t="s">
        <v>7614</v>
      </c>
      <c r="SEW33" s="2375" t="s">
        <v>7614</v>
      </c>
      <c r="SEX33" s="2375" t="s">
        <v>7614</v>
      </c>
      <c r="SEY33" s="2375" t="s">
        <v>7614</v>
      </c>
      <c r="SEZ33" s="2375" t="s">
        <v>7614</v>
      </c>
      <c r="SFA33" s="2375" t="s">
        <v>7614</v>
      </c>
      <c r="SFB33" s="2375" t="s">
        <v>7614</v>
      </c>
      <c r="SFC33" s="2375" t="s">
        <v>7614</v>
      </c>
      <c r="SFD33" s="2375" t="s">
        <v>7614</v>
      </c>
      <c r="SFE33" s="2375" t="s">
        <v>7614</v>
      </c>
      <c r="SFF33" s="2375" t="s">
        <v>7614</v>
      </c>
      <c r="SFG33" s="2375" t="s">
        <v>7614</v>
      </c>
      <c r="SFH33" s="2375" t="s">
        <v>7614</v>
      </c>
      <c r="SFI33" s="2375" t="s">
        <v>7614</v>
      </c>
      <c r="SFJ33" s="2375" t="s">
        <v>7614</v>
      </c>
      <c r="SFK33" s="2375" t="s">
        <v>7614</v>
      </c>
      <c r="SFL33" s="2375" t="s">
        <v>7614</v>
      </c>
      <c r="SFM33" s="2375" t="s">
        <v>7614</v>
      </c>
      <c r="SFN33" s="2375" t="s">
        <v>7614</v>
      </c>
      <c r="SFO33" s="2375" t="s">
        <v>7614</v>
      </c>
      <c r="SFP33" s="2375" t="s">
        <v>7614</v>
      </c>
      <c r="SFQ33" s="2375" t="s">
        <v>7614</v>
      </c>
      <c r="SFR33" s="2375" t="s">
        <v>7614</v>
      </c>
      <c r="SFS33" s="2375" t="s">
        <v>7614</v>
      </c>
      <c r="SFT33" s="2375" t="s">
        <v>7614</v>
      </c>
      <c r="SFU33" s="2375" t="s">
        <v>7614</v>
      </c>
      <c r="SFV33" s="2375" t="s">
        <v>7614</v>
      </c>
      <c r="SFW33" s="2375" t="s">
        <v>7614</v>
      </c>
      <c r="SFX33" s="2375" t="s">
        <v>7614</v>
      </c>
      <c r="SFY33" s="2375" t="s">
        <v>7614</v>
      </c>
      <c r="SFZ33" s="2375" t="s">
        <v>7614</v>
      </c>
      <c r="SGA33" s="2375" t="s">
        <v>7614</v>
      </c>
      <c r="SGB33" s="2375" t="s">
        <v>7614</v>
      </c>
      <c r="SGC33" s="2375" t="s">
        <v>7614</v>
      </c>
      <c r="SGD33" s="2375" t="s">
        <v>7614</v>
      </c>
      <c r="SGE33" s="2375" t="s">
        <v>7614</v>
      </c>
      <c r="SGF33" s="2375" t="s">
        <v>7614</v>
      </c>
      <c r="SGG33" s="2375" t="s">
        <v>7614</v>
      </c>
      <c r="SGH33" s="2375" t="s">
        <v>7614</v>
      </c>
      <c r="SGI33" s="2375" t="s">
        <v>7614</v>
      </c>
      <c r="SGJ33" s="2375" t="s">
        <v>7614</v>
      </c>
      <c r="SGK33" s="2375" t="s">
        <v>7614</v>
      </c>
      <c r="SGL33" s="2375" t="s">
        <v>7614</v>
      </c>
      <c r="SGM33" s="2375" t="s">
        <v>7614</v>
      </c>
      <c r="SGN33" s="2375" t="s">
        <v>7614</v>
      </c>
      <c r="SGO33" s="2375" t="s">
        <v>7614</v>
      </c>
      <c r="SGP33" s="2375" t="s">
        <v>7614</v>
      </c>
      <c r="SGQ33" s="2375" t="s">
        <v>7614</v>
      </c>
      <c r="SGR33" s="2375" t="s">
        <v>7614</v>
      </c>
      <c r="SGS33" s="2375" t="s">
        <v>7614</v>
      </c>
      <c r="SGT33" s="2375" t="s">
        <v>7614</v>
      </c>
      <c r="SGU33" s="2375" t="s">
        <v>7614</v>
      </c>
      <c r="SGV33" s="2375" t="s">
        <v>7614</v>
      </c>
      <c r="SGW33" s="2375" t="s">
        <v>7614</v>
      </c>
      <c r="SGX33" s="2375" t="s">
        <v>7614</v>
      </c>
      <c r="SGY33" s="2375" t="s">
        <v>7614</v>
      </c>
      <c r="SGZ33" s="2375" t="s">
        <v>7614</v>
      </c>
      <c r="SHA33" s="2375" t="s">
        <v>7614</v>
      </c>
      <c r="SHB33" s="2375" t="s">
        <v>7614</v>
      </c>
      <c r="SHC33" s="2375" t="s">
        <v>7614</v>
      </c>
      <c r="SHD33" s="2375" t="s">
        <v>7614</v>
      </c>
      <c r="SHE33" s="2375" t="s">
        <v>7614</v>
      </c>
      <c r="SHF33" s="2375" t="s">
        <v>7614</v>
      </c>
      <c r="SHG33" s="2375" t="s">
        <v>7614</v>
      </c>
      <c r="SHH33" s="2375" t="s">
        <v>7614</v>
      </c>
      <c r="SHI33" s="2375" t="s">
        <v>7614</v>
      </c>
      <c r="SHJ33" s="2375" t="s">
        <v>7614</v>
      </c>
      <c r="SHK33" s="2375" t="s">
        <v>7614</v>
      </c>
      <c r="SHL33" s="2375" t="s">
        <v>7614</v>
      </c>
      <c r="SHM33" s="2375" t="s">
        <v>7614</v>
      </c>
      <c r="SHN33" s="2375" t="s">
        <v>7614</v>
      </c>
      <c r="SHO33" s="2375" t="s">
        <v>7614</v>
      </c>
      <c r="SHP33" s="2375" t="s">
        <v>7614</v>
      </c>
      <c r="SHQ33" s="2375" t="s">
        <v>7614</v>
      </c>
      <c r="SHR33" s="2375" t="s">
        <v>7614</v>
      </c>
      <c r="SHS33" s="2375" t="s">
        <v>7614</v>
      </c>
      <c r="SHT33" s="2375" t="s">
        <v>7614</v>
      </c>
      <c r="SHU33" s="2375" t="s">
        <v>7614</v>
      </c>
      <c r="SHV33" s="2375" t="s">
        <v>7614</v>
      </c>
      <c r="SHW33" s="2375" t="s">
        <v>7614</v>
      </c>
      <c r="SHX33" s="2375" t="s">
        <v>7614</v>
      </c>
      <c r="SHY33" s="2375" t="s">
        <v>7614</v>
      </c>
      <c r="SHZ33" s="2375" t="s">
        <v>7614</v>
      </c>
      <c r="SIA33" s="2375" t="s">
        <v>7614</v>
      </c>
      <c r="SIB33" s="2375" t="s">
        <v>7614</v>
      </c>
      <c r="SIC33" s="2375" t="s">
        <v>7614</v>
      </c>
      <c r="SID33" s="2375" t="s">
        <v>7614</v>
      </c>
      <c r="SIE33" s="2375" t="s">
        <v>7614</v>
      </c>
      <c r="SIF33" s="2375" t="s">
        <v>7614</v>
      </c>
      <c r="SIG33" s="2375" t="s">
        <v>7614</v>
      </c>
      <c r="SIH33" s="2375" t="s">
        <v>7614</v>
      </c>
      <c r="SII33" s="2375" t="s">
        <v>7614</v>
      </c>
      <c r="SIJ33" s="2375" t="s">
        <v>7614</v>
      </c>
      <c r="SIK33" s="2375" t="s">
        <v>7614</v>
      </c>
      <c r="SIL33" s="2375" t="s">
        <v>7614</v>
      </c>
      <c r="SIM33" s="2375" t="s">
        <v>7614</v>
      </c>
      <c r="SIN33" s="2375" t="s">
        <v>7614</v>
      </c>
      <c r="SIO33" s="2375" t="s">
        <v>7614</v>
      </c>
      <c r="SIP33" s="2375" t="s">
        <v>7614</v>
      </c>
      <c r="SIQ33" s="2375" t="s">
        <v>7614</v>
      </c>
      <c r="SIR33" s="2375" t="s">
        <v>7614</v>
      </c>
      <c r="SIS33" s="2375" t="s">
        <v>7614</v>
      </c>
      <c r="SIT33" s="2375" t="s">
        <v>7614</v>
      </c>
      <c r="SIU33" s="2375" t="s">
        <v>7614</v>
      </c>
      <c r="SIV33" s="2375" t="s">
        <v>7614</v>
      </c>
      <c r="SIW33" s="2375" t="s">
        <v>7614</v>
      </c>
      <c r="SIX33" s="2375" t="s">
        <v>7614</v>
      </c>
      <c r="SIY33" s="2375" t="s">
        <v>7614</v>
      </c>
      <c r="SIZ33" s="2375" t="s">
        <v>7614</v>
      </c>
      <c r="SJA33" s="2375" t="s">
        <v>7614</v>
      </c>
      <c r="SJB33" s="2375" t="s">
        <v>7614</v>
      </c>
      <c r="SJC33" s="2375" t="s">
        <v>7614</v>
      </c>
      <c r="SJD33" s="2375" t="s">
        <v>7614</v>
      </c>
      <c r="SJE33" s="2375" t="s">
        <v>7614</v>
      </c>
      <c r="SJF33" s="2375" t="s">
        <v>7614</v>
      </c>
      <c r="SJG33" s="2375" t="s">
        <v>7614</v>
      </c>
      <c r="SJH33" s="2375" t="s">
        <v>7614</v>
      </c>
      <c r="SJI33" s="2375" t="s">
        <v>7614</v>
      </c>
      <c r="SJJ33" s="2375" t="s">
        <v>7614</v>
      </c>
      <c r="SJK33" s="2375" t="s">
        <v>7614</v>
      </c>
      <c r="SJL33" s="2375" t="s">
        <v>7614</v>
      </c>
      <c r="SJM33" s="2375" t="s">
        <v>7614</v>
      </c>
      <c r="SJN33" s="2375" t="s">
        <v>7614</v>
      </c>
      <c r="SJO33" s="2375" t="s">
        <v>7614</v>
      </c>
      <c r="SJP33" s="2375" t="s">
        <v>7614</v>
      </c>
      <c r="SJQ33" s="2375" t="s">
        <v>7614</v>
      </c>
      <c r="SJR33" s="2375" t="s">
        <v>7614</v>
      </c>
      <c r="SJS33" s="2375" t="s">
        <v>7614</v>
      </c>
      <c r="SJT33" s="2375" t="s">
        <v>7614</v>
      </c>
      <c r="SJU33" s="2375" t="s">
        <v>7614</v>
      </c>
      <c r="SJV33" s="2375" t="s">
        <v>7614</v>
      </c>
      <c r="SJW33" s="2375" t="s">
        <v>7614</v>
      </c>
      <c r="SJX33" s="2375" t="s">
        <v>7614</v>
      </c>
      <c r="SJY33" s="2375" t="s">
        <v>7614</v>
      </c>
      <c r="SJZ33" s="2375" t="s">
        <v>7614</v>
      </c>
      <c r="SKA33" s="2375" t="s">
        <v>7614</v>
      </c>
      <c r="SKB33" s="2375" t="s">
        <v>7614</v>
      </c>
      <c r="SKC33" s="2375" t="s">
        <v>7614</v>
      </c>
      <c r="SKD33" s="2375" t="s">
        <v>7614</v>
      </c>
      <c r="SKE33" s="2375" t="s">
        <v>7614</v>
      </c>
      <c r="SKF33" s="2375" t="s">
        <v>7614</v>
      </c>
      <c r="SKG33" s="2375" t="s">
        <v>7614</v>
      </c>
      <c r="SKH33" s="2375" t="s">
        <v>7614</v>
      </c>
      <c r="SKI33" s="2375" t="s">
        <v>7614</v>
      </c>
      <c r="SKJ33" s="2375" t="s">
        <v>7614</v>
      </c>
      <c r="SKK33" s="2375" t="s">
        <v>7614</v>
      </c>
      <c r="SKL33" s="2375" t="s">
        <v>7614</v>
      </c>
      <c r="SKM33" s="2375" t="s">
        <v>7614</v>
      </c>
      <c r="SKN33" s="2375" t="s">
        <v>7614</v>
      </c>
      <c r="SKO33" s="2375" t="s">
        <v>7614</v>
      </c>
      <c r="SKP33" s="2375" t="s">
        <v>7614</v>
      </c>
      <c r="SKQ33" s="2375" t="s">
        <v>7614</v>
      </c>
      <c r="SKR33" s="2375" t="s">
        <v>7614</v>
      </c>
      <c r="SKS33" s="2375" t="s">
        <v>7614</v>
      </c>
      <c r="SKT33" s="2375" t="s">
        <v>7614</v>
      </c>
      <c r="SKU33" s="2375" t="s">
        <v>7614</v>
      </c>
      <c r="SKV33" s="2375" t="s">
        <v>7614</v>
      </c>
      <c r="SKW33" s="2375" t="s">
        <v>7614</v>
      </c>
      <c r="SKX33" s="2375" t="s">
        <v>7614</v>
      </c>
      <c r="SKY33" s="2375" t="s">
        <v>7614</v>
      </c>
      <c r="SKZ33" s="2375" t="s">
        <v>7614</v>
      </c>
      <c r="SLA33" s="2375" t="s">
        <v>7614</v>
      </c>
      <c r="SLB33" s="2375" t="s">
        <v>7614</v>
      </c>
      <c r="SLC33" s="2375" t="s">
        <v>7614</v>
      </c>
      <c r="SLD33" s="2375" t="s">
        <v>7614</v>
      </c>
      <c r="SLE33" s="2375" t="s">
        <v>7614</v>
      </c>
      <c r="SLF33" s="2375" t="s">
        <v>7614</v>
      </c>
      <c r="SLG33" s="2375" t="s">
        <v>7614</v>
      </c>
      <c r="SLH33" s="2375" t="s">
        <v>7614</v>
      </c>
      <c r="SLI33" s="2375" t="s">
        <v>7614</v>
      </c>
      <c r="SLJ33" s="2375" t="s">
        <v>7614</v>
      </c>
      <c r="SLK33" s="2375" t="s">
        <v>7614</v>
      </c>
      <c r="SLL33" s="2375" t="s">
        <v>7614</v>
      </c>
      <c r="SLM33" s="2375" t="s">
        <v>7614</v>
      </c>
      <c r="SLN33" s="2375" t="s">
        <v>7614</v>
      </c>
      <c r="SLO33" s="2375" t="s">
        <v>7614</v>
      </c>
      <c r="SLP33" s="2375" t="s">
        <v>7614</v>
      </c>
      <c r="SLQ33" s="2375" t="s">
        <v>7614</v>
      </c>
      <c r="SLR33" s="2375" t="s">
        <v>7614</v>
      </c>
      <c r="SLS33" s="2375" t="s">
        <v>7614</v>
      </c>
      <c r="SLT33" s="2375" t="s">
        <v>7614</v>
      </c>
      <c r="SLU33" s="2375" t="s">
        <v>7614</v>
      </c>
      <c r="SLV33" s="2375" t="s">
        <v>7614</v>
      </c>
      <c r="SLW33" s="2375" t="s">
        <v>7614</v>
      </c>
      <c r="SLX33" s="2375" t="s">
        <v>7614</v>
      </c>
      <c r="SLY33" s="2375" t="s">
        <v>7614</v>
      </c>
      <c r="SLZ33" s="2375" t="s">
        <v>7614</v>
      </c>
      <c r="SMA33" s="2375" t="s">
        <v>7614</v>
      </c>
      <c r="SMB33" s="2375" t="s">
        <v>7614</v>
      </c>
      <c r="SMC33" s="2375" t="s">
        <v>7614</v>
      </c>
      <c r="SMD33" s="2375" t="s">
        <v>7614</v>
      </c>
      <c r="SME33" s="2375" t="s">
        <v>7614</v>
      </c>
      <c r="SMF33" s="2375" t="s">
        <v>7614</v>
      </c>
      <c r="SMG33" s="2375" t="s">
        <v>7614</v>
      </c>
      <c r="SMH33" s="2375" t="s">
        <v>7614</v>
      </c>
      <c r="SMI33" s="2375" t="s">
        <v>7614</v>
      </c>
      <c r="SMJ33" s="2375" t="s">
        <v>7614</v>
      </c>
      <c r="SMK33" s="2375" t="s">
        <v>7614</v>
      </c>
      <c r="SML33" s="2375" t="s">
        <v>7614</v>
      </c>
      <c r="SMM33" s="2375" t="s">
        <v>7614</v>
      </c>
      <c r="SMN33" s="2375" t="s">
        <v>7614</v>
      </c>
      <c r="SMO33" s="2375" t="s">
        <v>7614</v>
      </c>
      <c r="SMP33" s="2375" t="s">
        <v>7614</v>
      </c>
      <c r="SMQ33" s="2375" t="s">
        <v>7614</v>
      </c>
      <c r="SMR33" s="2375" t="s">
        <v>7614</v>
      </c>
      <c r="SMS33" s="2375" t="s">
        <v>7614</v>
      </c>
      <c r="SMT33" s="2375" t="s">
        <v>7614</v>
      </c>
      <c r="SMU33" s="2375" t="s">
        <v>7614</v>
      </c>
      <c r="SMV33" s="2375" t="s">
        <v>7614</v>
      </c>
      <c r="SMW33" s="2375" t="s">
        <v>7614</v>
      </c>
      <c r="SMX33" s="2375" t="s">
        <v>7614</v>
      </c>
      <c r="SMY33" s="2375" t="s">
        <v>7614</v>
      </c>
      <c r="SMZ33" s="2375" t="s">
        <v>7614</v>
      </c>
      <c r="SNA33" s="2375" t="s">
        <v>7614</v>
      </c>
      <c r="SNB33" s="2375" t="s">
        <v>7614</v>
      </c>
      <c r="SNC33" s="2375" t="s">
        <v>7614</v>
      </c>
      <c r="SND33" s="2375" t="s">
        <v>7614</v>
      </c>
      <c r="SNE33" s="2375" t="s">
        <v>7614</v>
      </c>
      <c r="SNF33" s="2375" t="s">
        <v>7614</v>
      </c>
      <c r="SNG33" s="2375" t="s">
        <v>7614</v>
      </c>
      <c r="SNH33" s="2375" t="s">
        <v>7614</v>
      </c>
      <c r="SNI33" s="2375" t="s">
        <v>7614</v>
      </c>
      <c r="SNJ33" s="2375" t="s">
        <v>7614</v>
      </c>
      <c r="SNK33" s="2375" t="s">
        <v>7614</v>
      </c>
      <c r="SNL33" s="2375" t="s">
        <v>7614</v>
      </c>
      <c r="SNM33" s="2375" t="s">
        <v>7614</v>
      </c>
      <c r="SNN33" s="2375" t="s">
        <v>7614</v>
      </c>
      <c r="SNO33" s="2375" t="s">
        <v>7614</v>
      </c>
      <c r="SNP33" s="2375" t="s">
        <v>7614</v>
      </c>
      <c r="SNQ33" s="2375" t="s">
        <v>7614</v>
      </c>
      <c r="SNR33" s="2375" t="s">
        <v>7614</v>
      </c>
      <c r="SNS33" s="2375" t="s">
        <v>7614</v>
      </c>
      <c r="SNT33" s="2375" t="s">
        <v>7614</v>
      </c>
      <c r="SNU33" s="2375" t="s">
        <v>7614</v>
      </c>
      <c r="SNV33" s="2375" t="s">
        <v>7614</v>
      </c>
      <c r="SNW33" s="2375" t="s">
        <v>7614</v>
      </c>
      <c r="SNX33" s="2375" t="s">
        <v>7614</v>
      </c>
      <c r="SNY33" s="2375" t="s">
        <v>7614</v>
      </c>
      <c r="SNZ33" s="2375" t="s">
        <v>7614</v>
      </c>
      <c r="SOA33" s="2375" t="s">
        <v>7614</v>
      </c>
      <c r="SOB33" s="2375" t="s">
        <v>7614</v>
      </c>
      <c r="SOC33" s="2375" t="s">
        <v>7614</v>
      </c>
      <c r="SOD33" s="2375" t="s">
        <v>7614</v>
      </c>
      <c r="SOE33" s="2375" t="s">
        <v>7614</v>
      </c>
      <c r="SOF33" s="2375" t="s">
        <v>7614</v>
      </c>
      <c r="SOG33" s="2375" t="s">
        <v>7614</v>
      </c>
      <c r="SOH33" s="2375" t="s">
        <v>7614</v>
      </c>
      <c r="SOI33" s="2375" t="s">
        <v>7614</v>
      </c>
      <c r="SOJ33" s="2375" t="s">
        <v>7614</v>
      </c>
      <c r="SOK33" s="2375" t="s">
        <v>7614</v>
      </c>
      <c r="SOL33" s="2375" t="s">
        <v>7614</v>
      </c>
      <c r="SOM33" s="2375" t="s">
        <v>7614</v>
      </c>
      <c r="SON33" s="2375" t="s">
        <v>7614</v>
      </c>
      <c r="SOO33" s="2375" t="s">
        <v>7614</v>
      </c>
      <c r="SOP33" s="2375" t="s">
        <v>7614</v>
      </c>
      <c r="SOQ33" s="2375" t="s">
        <v>7614</v>
      </c>
      <c r="SOR33" s="2375" t="s">
        <v>7614</v>
      </c>
      <c r="SOS33" s="2375" t="s">
        <v>7614</v>
      </c>
      <c r="SOT33" s="2375" t="s">
        <v>7614</v>
      </c>
      <c r="SOU33" s="2375" t="s">
        <v>7614</v>
      </c>
      <c r="SOV33" s="2375" t="s">
        <v>7614</v>
      </c>
      <c r="SOW33" s="2375" t="s">
        <v>7614</v>
      </c>
      <c r="SOX33" s="2375" t="s">
        <v>7614</v>
      </c>
      <c r="SOY33" s="2375" t="s">
        <v>7614</v>
      </c>
      <c r="SOZ33" s="2375" t="s">
        <v>7614</v>
      </c>
      <c r="SPA33" s="2375" t="s">
        <v>7614</v>
      </c>
      <c r="SPB33" s="2375" t="s">
        <v>7614</v>
      </c>
      <c r="SPC33" s="2375" t="s">
        <v>7614</v>
      </c>
      <c r="SPD33" s="2375" t="s">
        <v>7614</v>
      </c>
      <c r="SPE33" s="2375" t="s">
        <v>7614</v>
      </c>
      <c r="SPF33" s="2375" t="s">
        <v>7614</v>
      </c>
      <c r="SPG33" s="2375" t="s">
        <v>7614</v>
      </c>
      <c r="SPH33" s="2375" t="s">
        <v>7614</v>
      </c>
      <c r="SPI33" s="2375" t="s">
        <v>7614</v>
      </c>
      <c r="SPJ33" s="2375" t="s">
        <v>7614</v>
      </c>
      <c r="SPK33" s="2375" t="s">
        <v>7614</v>
      </c>
      <c r="SPL33" s="2375" t="s">
        <v>7614</v>
      </c>
      <c r="SPM33" s="2375" t="s">
        <v>7614</v>
      </c>
      <c r="SPN33" s="2375" t="s">
        <v>7614</v>
      </c>
      <c r="SPO33" s="2375" t="s">
        <v>7614</v>
      </c>
      <c r="SPP33" s="2375" t="s">
        <v>7614</v>
      </c>
      <c r="SPQ33" s="2375" t="s">
        <v>7614</v>
      </c>
      <c r="SPR33" s="2375" t="s">
        <v>7614</v>
      </c>
      <c r="SPS33" s="2375" t="s">
        <v>7614</v>
      </c>
      <c r="SPT33" s="2375" t="s">
        <v>7614</v>
      </c>
      <c r="SPU33" s="2375" t="s">
        <v>7614</v>
      </c>
      <c r="SPV33" s="2375" t="s">
        <v>7614</v>
      </c>
      <c r="SPW33" s="2375" t="s">
        <v>7614</v>
      </c>
      <c r="SPX33" s="2375" t="s">
        <v>7614</v>
      </c>
      <c r="SPY33" s="2375" t="s">
        <v>7614</v>
      </c>
      <c r="SPZ33" s="2375" t="s">
        <v>7614</v>
      </c>
      <c r="SQA33" s="2375" t="s">
        <v>7614</v>
      </c>
      <c r="SQB33" s="2375" t="s">
        <v>7614</v>
      </c>
      <c r="SQC33" s="2375" t="s">
        <v>7614</v>
      </c>
      <c r="SQD33" s="2375" t="s">
        <v>7614</v>
      </c>
      <c r="SQE33" s="2375" t="s">
        <v>7614</v>
      </c>
      <c r="SQF33" s="2375" t="s">
        <v>7614</v>
      </c>
      <c r="SQG33" s="2375" t="s">
        <v>7614</v>
      </c>
      <c r="SQH33" s="2375" t="s">
        <v>7614</v>
      </c>
      <c r="SQI33" s="2375" t="s">
        <v>7614</v>
      </c>
      <c r="SQJ33" s="2375" t="s">
        <v>7614</v>
      </c>
      <c r="SQK33" s="2375" t="s">
        <v>7614</v>
      </c>
      <c r="SQL33" s="2375" t="s">
        <v>7614</v>
      </c>
      <c r="SQM33" s="2375" t="s">
        <v>7614</v>
      </c>
      <c r="SQN33" s="2375" t="s">
        <v>7614</v>
      </c>
      <c r="SQO33" s="2375" t="s">
        <v>7614</v>
      </c>
      <c r="SQP33" s="2375" t="s">
        <v>7614</v>
      </c>
      <c r="SQQ33" s="2375" t="s">
        <v>7614</v>
      </c>
      <c r="SQR33" s="2375" t="s">
        <v>7614</v>
      </c>
      <c r="SQS33" s="2375" t="s">
        <v>7614</v>
      </c>
      <c r="SQT33" s="2375" t="s">
        <v>7614</v>
      </c>
      <c r="SQU33" s="2375" t="s">
        <v>7614</v>
      </c>
      <c r="SQV33" s="2375" t="s">
        <v>7614</v>
      </c>
      <c r="SQW33" s="2375" t="s">
        <v>7614</v>
      </c>
      <c r="SQX33" s="2375" t="s">
        <v>7614</v>
      </c>
      <c r="SQY33" s="2375" t="s">
        <v>7614</v>
      </c>
      <c r="SQZ33" s="2375" t="s">
        <v>7614</v>
      </c>
      <c r="SRA33" s="2375" t="s">
        <v>7614</v>
      </c>
      <c r="SRB33" s="2375" t="s">
        <v>7614</v>
      </c>
      <c r="SRC33" s="2375" t="s">
        <v>7614</v>
      </c>
      <c r="SRD33" s="2375" t="s">
        <v>7614</v>
      </c>
      <c r="SRE33" s="2375" t="s">
        <v>7614</v>
      </c>
      <c r="SRF33" s="2375" t="s">
        <v>7614</v>
      </c>
      <c r="SRG33" s="2375" t="s">
        <v>7614</v>
      </c>
      <c r="SRH33" s="2375" t="s">
        <v>7614</v>
      </c>
      <c r="SRI33" s="2375" t="s">
        <v>7614</v>
      </c>
      <c r="SRJ33" s="2375" t="s">
        <v>7614</v>
      </c>
      <c r="SRK33" s="2375" t="s">
        <v>7614</v>
      </c>
      <c r="SRL33" s="2375" t="s">
        <v>7614</v>
      </c>
      <c r="SRM33" s="2375" t="s">
        <v>7614</v>
      </c>
      <c r="SRN33" s="2375" t="s">
        <v>7614</v>
      </c>
      <c r="SRO33" s="2375" t="s">
        <v>7614</v>
      </c>
      <c r="SRP33" s="2375" t="s">
        <v>7614</v>
      </c>
      <c r="SRQ33" s="2375" t="s">
        <v>7614</v>
      </c>
      <c r="SRR33" s="2375" t="s">
        <v>7614</v>
      </c>
      <c r="SRS33" s="2375" t="s">
        <v>7614</v>
      </c>
      <c r="SRT33" s="2375" t="s">
        <v>7614</v>
      </c>
      <c r="SRU33" s="2375" t="s">
        <v>7614</v>
      </c>
      <c r="SRV33" s="2375" t="s">
        <v>7614</v>
      </c>
      <c r="SRW33" s="2375" t="s">
        <v>7614</v>
      </c>
      <c r="SRX33" s="2375" t="s">
        <v>7614</v>
      </c>
      <c r="SRY33" s="2375" t="s">
        <v>7614</v>
      </c>
      <c r="SRZ33" s="2375" t="s">
        <v>7614</v>
      </c>
      <c r="SSA33" s="2375" t="s">
        <v>7614</v>
      </c>
      <c r="SSB33" s="2375" t="s">
        <v>7614</v>
      </c>
      <c r="SSC33" s="2375" t="s">
        <v>7614</v>
      </c>
      <c r="SSD33" s="2375" t="s">
        <v>7614</v>
      </c>
      <c r="SSE33" s="2375" t="s">
        <v>7614</v>
      </c>
      <c r="SSF33" s="2375" t="s">
        <v>7614</v>
      </c>
      <c r="SSG33" s="2375" t="s">
        <v>7614</v>
      </c>
      <c r="SSH33" s="2375" t="s">
        <v>7614</v>
      </c>
      <c r="SSI33" s="2375" t="s">
        <v>7614</v>
      </c>
      <c r="SSJ33" s="2375" t="s">
        <v>7614</v>
      </c>
      <c r="SSK33" s="2375" t="s">
        <v>7614</v>
      </c>
      <c r="SSL33" s="2375" t="s">
        <v>7614</v>
      </c>
      <c r="SSM33" s="2375" t="s">
        <v>7614</v>
      </c>
      <c r="SSN33" s="2375" t="s">
        <v>7614</v>
      </c>
      <c r="SSO33" s="2375" t="s">
        <v>7614</v>
      </c>
      <c r="SSP33" s="2375" t="s">
        <v>7614</v>
      </c>
      <c r="SSQ33" s="2375" t="s">
        <v>7614</v>
      </c>
      <c r="SSR33" s="2375" t="s">
        <v>7614</v>
      </c>
      <c r="SSS33" s="2375" t="s">
        <v>7614</v>
      </c>
      <c r="SST33" s="2375" t="s">
        <v>7614</v>
      </c>
      <c r="SSU33" s="2375" t="s">
        <v>7614</v>
      </c>
      <c r="SSV33" s="2375" t="s">
        <v>7614</v>
      </c>
      <c r="SSW33" s="2375" t="s">
        <v>7614</v>
      </c>
      <c r="SSX33" s="2375" t="s">
        <v>7614</v>
      </c>
      <c r="SSY33" s="2375" t="s">
        <v>7614</v>
      </c>
      <c r="SSZ33" s="2375" t="s">
        <v>7614</v>
      </c>
      <c r="STA33" s="2375" t="s">
        <v>7614</v>
      </c>
      <c r="STB33" s="2375" t="s">
        <v>7614</v>
      </c>
      <c r="STC33" s="2375" t="s">
        <v>7614</v>
      </c>
      <c r="STD33" s="2375" t="s">
        <v>7614</v>
      </c>
      <c r="STE33" s="2375" t="s">
        <v>7614</v>
      </c>
      <c r="STF33" s="2375" t="s">
        <v>7614</v>
      </c>
      <c r="STG33" s="2375" t="s">
        <v>7614</v>
      </c>
      <c r="STH33" s="2375" t="s">
        <v>7614</v>
      </c>
      <c r="STI33" s="2375" t="s">
        <v>7614</v>
      </c>
      <c r="STJ33" s="2375" t="s">
        <v>7614</v>
      </c>
      <c r="STK33" s="2375" t="s">
        <v>7614</v>
      </c>
      <c r="STL33" s="2375" t="s">
        <v>7614</v>
      </c>
      <c r="STM33" s="2375" t="s">
        <v>7614</v>
      </c>
      <c r="STN33" s="2375" t="s">
        <v>7614</v>
      </c>
      <c r="STO33" s="2375" t="s">
        <v>7614</v>
      </c>
      <c r="STP33" s="2375" t="s">
        <v>7614</v>
      </c>
      <c r="STQ33" s="2375" t="s">
        <v>7614</v>
      </c>
      <c r="STR33" s="2375" t="s">
        <v>7614</v>
      </c>
      <c r="STS33" s="2375" t="s">
        <v>7614</v>
      </c>
      <c r="STT33" s="2375" t="s">
        <v>7614</v>
      </c>
      <c r="STU33" s="2375" t="s">
        <v>7614</v>
      </c>
      <c r="STV33" s="2375" t="s">
        <v>7614</v>
      </c>
      <c r="STW33" s="2375" t="s">
        <v>7614</v>
      </c>
      <c r="STX33" s="2375" t="s">
        <v>7614</v>
      </c>
      <c r="STY33" s="2375" t="s">
        <v>7614</v>
      </c>
      <c r="STZ33" s="2375" t="s">
        <v>7614</v>
      </c>
      <c r="SUA33" s="2375" t="s">
        <v>7614</v>
      </c>
      <c r="SUB33" s="2375" t="s">
        <v>7614</v>
      </c>
      <c r="SUC33" s="2375" t="s">
        <v>7614</v>
      </c>
      <c r="SUD33" s="2375" t="s">
        <v>7614</v>
      </c>
      <c r="SUE33" s="2375" t="s">
        <v>7614</v>
      </c>
      <c r="SUF33" s="2375" t="s">
        <v>7614</v>
      </c>
      <c r="SUG33" s="2375" t="s">
        <v>7614</v>
      </c>
      <c r="SUH33" s="2375" t="s">
        <v>7614</v>
      </c>
      <c r="SUI33" s="2375" t="s">
        <v>7614</v>
      </c>
      <c r="SUJ33" s="2375" t="s">
        <v>7614</v>
      </c>
      <c r="SUK33" s="2375" t="s">
        <v>7614</v>
      </c>
      <c r="SUL33" s="2375" t="s">
        <v>7614</v>
      </c>
      <c r="SUM33" s="2375" t="s">
        <v>7614</v>
      </c>
      <c r="SUN33" s="2375" t="s">
        <v>7614</v>
      </c>
      <c r="SUO33" s="2375" t="s">
        <v>7614</v>
      </c>
      <c r="SUP33" s="2375" t="s">
        <v>7614</v>
      </c>
      <c r="SUQ33" s="2375" t="s">
        <v>7614</v>
      </c>
      <c r="SUR33" s="2375" t="s">
        <v>7614</v>
      </c>
      <c r="SUS33" s="2375" t="s">
        <v>7614</v>
      </c>
      <c r="SUT33" s="2375" t="s">
        <v>7614</v>
      </c>
      <c r="SUU33" s="2375" t="s">
        <v>7614</v>
      </c>
      <c r="SUV33" s="2375" t="s">
        <v>7614</v>
      </c>
      <c r="SUW33" s="2375" t="s">
        <v>7614</v>
      </c>
      <c r="SUX33" s="2375" t="s">
        <v>7614</v>
      </c>
      <c r="SUY33" s="2375" t="s">
        <v>7614</v>
      </c>
      <c r="SUZ33" s="2375" t="s">
        <v>7614</v>
      </c>
      <c r="SVA33" s="2375" t="s">
        <v>7614</v>
      </c>
      <c r="SVB33" s="2375" t="s">
        <v>7614</v>
      </c>
      <c r="SVC33" s="2375" t="s">
        <v>7614</v>
      </c>
      <c r="SVD33" s="2375" t="s">
        <v>7614</v>
      </c>
      <c r="SVE33" s="2375" t="s">
        <v>7614</v>
      </c>
      <c r="SVF33" s="2375" t="s">
        <v>7614</v>
      </c>
      <c r="SVG33" s="2375" t="s">
        <v>7614</v>
      </c>
      <c r="SVH33" s="2375" t="s">
        <v>7614</v>
      </c>
      <c r="SVI33" s="2375" t="s">
        <v>7614</v>
      </c>
      <c r="SVJ33" s="2375" t="s">
        <v>7614</v>
      </c>
      <c r="SVK33" s="2375" t="s">
        <v>7614</v>
      </c>
      <c r="SVL33" s="2375" t="s">
        <v>7614</v>
      </c>
      <c r="SVM33" s="2375" t="s">
        <v>7614</v>
      </c>
      <c r="SVN33" s="2375" t="s">
        <v>7614</v>
      </c>
      <c r="SVO33" s="2375" t="s">
        <v>7614</v>
      </c>
      <c r="SVP33" s="2375" t="s">
        <v>7614</v>
      </c>
      <c r="SVQ33" s="2375" t="s">
        <v>7614</v>
      </c>
      <c r="SVR33" s="2375" t="s">
        <v>7614</v>
      </c>
      <c r="SVS33" s="2375" t="s">
        <v>7614</v>
      </c>
      <c r="SVT33" s="2375" t="s">
        <v>7614</v>
      </c>
      <c r="SVU33" s="2375" t="s">
        <v>7614</v>
      </c>
      <c r="SVV33" s="2375" t="s">
        <v>7614</v>
      </c>
      <c r="SVW33" s="2375" t="s">
        <v>7614</v>
      </c>
      <c r="SVX33" s="2375" t="s">
        <v>7614</v>
      </c>
      <c r="SVY33" s="2375" t="s">
        <v>7614</v>
      </c>
      <c r="SVZ33" s="2375" t="s">
        <v>7614</v>
      </c>
      <c r="SWA33" s="2375" t="s">
        <v>7614</v>
      </c>
      <c r="SWB33" s="2375" t="s">
        <v>7614</v>
      </c>
      <c r="SWC33" s="2375" t="s">
        <v>7614</v>
      </c>
      <c r="SWD33" s="2375" t="s">
        <v>7614</v>
      </c>
      <c r="SWE33" s="2375" t="s">
        <v>7614</v>
      </c>
      <c r="SWF33" s="2375" t="s">
        <v>7614</v>
      </c>
      <c r="SWG33" s="2375" t="s">
        <v>7614</v>
      </c>
      <c r="SWH33" s="2375" t="s">
        <v>7614</v>
      </c>
      <c r="SWI33" s="2375" t="s">
        <v>7614</v>
      </c>
      <c r="SWJ33" s="2375" t="s">
        <v>7614</v>
      </c>
      <c r="SWK33" s="2375" t="s">
        <v>7614</v>
      </c>
      <c r="SWL33" s="2375" t="s">
        <v>7614</v>
      </c>
      <c r="SWM33" s="2375" t="s">
        <v>7614</v>
      </c>
      <c r="SWN33" s="2375" t="s">
        <v>7614</v>
      </c>
      <c r="SWO33" s="2375" t="s">
        <v>7614</v>
      </c>
      <c r="SWP33" s="2375" t="s">
        <v>7614</v>
      </c>
      <c r="SWQ33" s="2375" t="s">
        <v>7614</v>
      </c>
      <c r="SWR33" s="2375" t="s">
        <v>7614</v>
      </c>
      <c r="SWS33" s="2375" t="s">
        <v>7614</v>
      </c>
      <c r="SWT33" s="2375" t="s">
        <v>7614</v>
      </c>
      <c r="SWU33" s="2375" t="s">
        <v>7614</v>
      </c>
      <c r="SWV33" s="2375" t="s">
        <v>7614</v>
      </c>
      <c r="SWW33" s="2375" t="s">
        <v>7614</v>
      </c>
      <c r="SWX33" s="2375" t="s">
        <v>7614</v>
      </c>
      <c r="SWY33" s="2375" t="s">
        <v>7614</v>
      </c>
      <c r="SWZ33" s="2375" t="s">
        <v>7614</v>
      </c>
      <c r="SXA33" s="2375" t="s">
        <v>7614</v>
      </c>
      <c r="SXB33" s="2375" t="s">
        <v>7614</v>
      </c>
      <c r="SXC33" s="2375" t="s">
        <v>7614</v>
      </c>
      <c r="SXD33" s="2375" t="s">
        <v>7614</v>
      </c>
      <c r="SXE33" s="2375" t="s">
        <v>7614</v>
      </c>
      <c r="SXF33" s="2375" t="s">
        <v>7614</v>
      </c>
      <c r="SXG33" s="2375" t="s">
        <v>7614</v>
      </c>
      <c r="SXH33" s="2375" t="s">
        <v>7614</v>
      </c>
      <c r="SXI33" s="2375" t="s">
        <v>7614</v>
      </c>
      <c r="SXJ33" s="2375" t="s">
        <v>7614</v>
      </c>
      <c r="SXK33" s="2375" t="s">
        <v>7614</v>
      </c>
      <c r="SXL33" s="2375" t="s">
        <v>7614</v>
      </c>
      <c r="SXM33" s="2375" t="s">
        <v>7614</v>
      </c>
      <c r="SXN33" s="2375" t="s">
        <v>7614</v>
      </c>
      <c r="SXO33" s="2375" t="s">
        <v>7614</v>
      </c>
      <c r="SXP33" s="2375" t="s">
        <v>7614</v>
      </c>
      <c r="SXQ33" s="2375" t="s">
        <v>7614</v>
      </c>
      <c r="SXR33" s="2375" t="s">
        <v>7614</v>
      </c>
      <c r="SXS33" s="2375" t="s">
        <v>7614</v>
      </c>
      <c r="SXT33" s="2375" t="s">
        <v>7614</v>
      </c>
      <c r="SXU33" s="2375" t="s">
        <v>7614</v>
      </c>
      <c r="SXV33" s="2375" t="s">
        <v>7614</v>
      </c>
      <c r="SXW33" s="2375" t="s">
        <v>7614</v>
      </c>
      <c r="SXX33" s="2375" t="s">
        <v>7614</v>
      </c>
      <c r="SXY33" s="2375" t="s">
        <v>7614</v>
      </c>
      <c r="SXZ33" s="2375" t="s">
        <v>7614</v>
      </c>
      <c r="SYA33" s="2375" t="s">
        <v>7614</v>
      </c>
      <c r="SYB33" s="2375" t="s">
        <v>7614</v>
      </c>
      <c r="SYC33" s="2375" t="s">
        <v>7614</v>
      </c>
      <c r="SYD33" s="2375" t="s">
        <v>7614</v>
      </c>
      <c r="SYE33" s="2375" t="s">
        <v>7614</v>
      </c>
      <c r="SYF33" s="2375" t="s">
        <v>7614</v>
      </c>
      <c r="SYG33" s="2375" t="s">
        <v>7614</v>
      </c>
      <c r="SYH33" s="2375" t="s">
        <v>7614</v>
      </c>
      <c r="SYI33" s="2375" t="s">
        <v>7614</v>
      </c>
      <c r="SYJ33" s="2375" t="s">
        <v>7614</v>
      </c>
      <c r="SYK33" s="2375" t="s">
        <v>7614</v>
      </c>
      <c r="SYL33" s="2375" t="s">
        <v>7614</v>
      </c>
      <c r="SYM33" s="2375" t="s">
        <v>7614</v>
      </c>
      <c r="SYN33" s="2375" t="s">
        <v>7614</v>
      </c>
      <c r="SYO33" s="2375" t="s">
        <v>7614</v>
      </c>
      <c r="SYP33" s="2375" t="s">
        <v>7614</v>
      </c>
      <c r="SYQ33" s="2375" t="s">
        <v>7614</v>
      </c>
      <c r="SYR33" s="2375" t="s">
        <v>7614</v>
      </c>
      <c r="SYS33" s="2375" t="s">
        <v>7614</v>
      </c>
      <c r="SYT33" s="2375" t="s">
        <v>7614</v>
      </c>
      <c r="SYU33" s="2375" t="s">
        <v>7614</v>
      </c>
      <c r="SYV33" s="2375" t="s">
        <v>7614</v>
      </c>
      <c r="SYW33" s="2375" t="s">
        <v>7614</v>
      </c>
      <c r="SYX33" s="2375" t="s">
        <v>7614</v>
      </c>
      <c r="SYY33" s="2375" t="s">
        <v>7614</v>
      </c>
      <c r="SYZ33" s="2375" t="s">
        <v>7614</v>
      </c>
      <c r="SZA33" s="2375" t="s">
        <v>7614</v>
      </c>
      <c r="SZB33" s="2375" t="s">
        <v>7614</v>
      </c>
      <c r="SZC33" s="2375" t="s">
        <v>7614</v>
      </c>
      <c r="SZD33" s="2375" t="s">
        <v>7614</v>
      </c>
      <c r="SZE33" s="2375" t="s">
        <v>7614</v>
      </c>
      <c r="SZF33" s="2375" t="s">
        <v>7614</v>
      </c>
      <c r="SZG33" s="2375" t="s">
        <v>7614</v>
      </c>
      <c r="SZH33" s="2375" t="s">
        <v>7614</v>
      </c>
      <c r="SZI33" s="2375" t="s">
        <v>7614</v>
      </c>
      <c r="SZJ33" s="2375" t="s">
        <v>7614</v>
      </c>
      <c r="SZK33" s="2375" t="s">
        <v>7614</v>
      </c>
      <c r="SZL33" s="2375" t="s">
        <v>7614</v>
      </c>
      <c r="SZM33" s="2375" t="s">
        <v>7614</v>
      </c>
      <c r="SZN33" s="2375" t="s">
        <v>7614</v>
      </c>
      <c r="SZO33" s="2375" t="s">
        <v>7614</v>
      </c>
      <c r="SZP33" s="2375" t="s">
        <v>7614</v>
      </c>
      <c r="SZQ33" s="2375" t="s">
        <v>7614</v>
      </c>
      <c r="SZR33" s="2375" t="s">
        <v>7614</v>
      </c>
      <c r="SZS33" s="2375" t="s">
        <v>7614</v>
      </c>
      <c r="SZT33" s="2375" t="s">
        <v>7614</v>
      </c>
      <c r="SZU33" s="2375" t="s">
        <v>7614</v>
      </c>
      <c r="SZV33" s="2375" t="s">
        <v>7614</v>
      </c>
      <c r="SZW33" s="2375" t="s">
        <v>7614</v>
      </c>
      <c r="SZX33" s="2375" t="s">
        <v>7614</v>
      </c>
      <c r="SZY33" s="2375" t="s">
        <v>7614</v>
      </c>
      <c r="SZZ33" s="2375" t="s">
        <v>7614</v>
      </c>
      <c r="TAA33" s="2375" t="s">
        <v>7614</v>
      </c>
      <c r="TAB33" s="2375" t="s">
        <v>7614</v>
      </c>
      <c r="TAC33" s="2375" t="s">
        <v>7614</v>
      </c>
      <c r="TAD33" s="2375" t="s">
        <v>7614</v>
      </c>
      <c r="TAE33" s="2375" t="s">
        <v>7614</v>
      </c>
      <c r="TAF33" s="2375" t="s">
        <v>7614</v>
      </c>
      <c r="TAG33" s="2375" t="s">
        <v>7614</v>
      </c>
      <c r="TAH33" s="2375" t="s">
        <v>7614</v>
      </c>
      <c r="TAI33" s="2375" t="s">
        <v>7614</v>
      </c>
      <c r="TAJ33" s="2375" t="s">
        <v>7614</v>
      </c>
      <c r="TAK33" s="2375" t="s">
        <v>7614</v>
      </c>
      <c r="TAL33" s="2375" t="s">
        <v>7614</v>
      </c>
      <c r="TAM33" s="2375" t="s">
        <v>7614</v>
      </c>
      <c r="TAN33" s="2375" t="s">
        <v>7614</v>
      </c>
      <c r="TAO33" s="2375" t="s">
        <v>7614</v>
      </c>
      <c r="TAP33" s="2375" t="s">
        <v>7614</v>
      </c>
      <c r="TAQ33" s="2375" t="s">
        <v>7614</v>
      </c>
      <c r="TAR33" s="2375" t="s">
        <v>7614</v>
      </c>
      <c r="TAS33" s="2375" t="s">
        <v>7614</v>
      </c>
      <c r="TAT33" s="2375" t="s">
        <v>7614</v>
      </c>
      <c r="TAU33" s="2375" t="s">
        <v>7614</v>
      </c>
      <c r="TAV33" s="2375" t="s">
        <v>7614</v>
      </c>
      <c r="TAW33" s="2375" t="s">
        <v>7614</v>
      </c>
      <c r="TAX33" s="2375" t="s">
        <v>7614</v>
      </c>
      <c r="TAY33" s="2375" t="s">
        <v>7614</v>
      </c>
      <c r="TAZ33" s="2375" t="s">
        <v>7614</v>
      </c>
      <c r="TBA33" s="2375" t="s">
        <v>7614</v>
      </c>
      <c r="TBB33" s="2375" t="s">
        <v>7614</v>
      </c>
      <c r="TBC33" s="2375" t="s">
        <v>7614</v>
      </c>
      <c r="TBD33" s="2375" t="s">
        <v>7614</v>
      </c>
      <c r="TBE33" s="2375" t="s">
        <v>7614</v>
      </c>
      <c r="TBF33" s="2375" t="s">
        <v>7614</v>
      </c>
      <c r="TBG33" s="2375" t="s">
        <v>7614</v>
      </c>
      <c r="TBH33" s="2375" t="s">
        <v>7614</v>
      </c>
      <c r="TBI33" s="2375" t="s">
        <v>7614</v>
      </c>
      <c r="TBJ33" s="2375" t="s">
        <v>7614</v>
      </c>
      <c r="TBK33" s="2375" t="s">
        <v>7614</v>
      </c>
      <c r="TBL33" s="2375" t="s">
        <v>7614</v>
      </c>
      <c r="TBM33" s="2375" t="s">
        <v>7614</v>
      </c>
      <c r="TBN33" s="2375" t="s">
        <v>7614</v>
      </c>
      <c r="TBO33" s="2375" t="s">
        <v>7614</v>
      </c>
      <c r="TBP33" s="2375" t="s">
        <v>7614</v>
      </c>
      <c r="TBQ33" s="2375" t="s">
        <v>7614</v>
      </c>
      <c r="TBR33" s="2375" t="s">
        <v>7614</v>
      </c>
      <c r="TBS33" s="2375" t="s">
        <v>7614</v>
      </c>
      <c r="TBT33" s="2375" t="s">
        <v>7614</v>
      </c>
      <c r="TBU33" s="2375" t="s">
        <v>7614</v>
      </c>
      <c r="TBV33" s="2375" t="s">
        <v>7614</v>
      </c>
      <c r="TBW33" s="2375" t="s">
        <v>7614</v>
      </c>
      <c r="TBX33" s="2375" t="s">
        <v>7614</v>
      </c>
      <c r="TBY33" s="2375" t="s">
        <v>7614</v>
      </c>
      <c r="TBZ33" s="2375" t="s">
        <v>7614</v>
      </c>
      <c r="TCA33" s="2375" t="s">
        <v>7614</v>
      </c>
      <c r="TCB33" s="2375" t="s">
        <v>7614</v>
      </c>
      <c r="TCC33" s="2375" t="s">
        <v>7614</v>
      </c>
      <c r="TCD33" s="2375" t="s">
        <v>7614</v>
      </c>
      <c r="TCE33" s="2375" t="s">
        <v>7614</v>
      </c>
      <c r="TCF33" s="2375" t="s">
        <v>7614</v>
      </c>
      <c r="TCG33" s="2375" t="s">
        <v>7614</v>
      </c>
      <c r="TCH33" s="2375" t="s">
        <v>7614</v>
      </c>
      <c r="TCI33" s="2375" t="s">
        <v>7614</v>
      </c>
      <c r="TCJ33" s="2375" t="s">
        <v>7614</v>
      </c>
      <c r="TCK33" s="2375" t="s">
        <v>7614</v>
      </c>
      <c r="TCL33" s="2375" t="s">
        <v>7614</v>
      </c>
      <c r="TCM33" s="2375" t="s">
        <v>7614</v>
      </c>
      <c r="TCN33" s="2375" t="s">
        <v>7614</v>
      </c>
      <c r="TCO33" s="2375" t="s">
        <v>7614</v>
      </c>
      <c r="TCP33" s="2375" t="s">
        <v>7614</v>
      </c>
      <c r="TCQ33" s="2375" t="s">
        <v>7614</v>
      </c>
      <c r="TCR33" s="2375" t="s">
        <v>7614</v>
      </c>
      <c r="TCS33" s="2375" t="s">
        <v>7614</v>
      </c>
      <c r="TCT33" s="2375" t="s">
        <v>7614</v>
      </c>
      <c r="TCU33" s="2375" t="s">
        <v>7614</v>
      </c>
      <c r="TCV33" s="2375" t="s">
        <v>7614</v>
      </c>
      <c r="TCW33" s="2375" t="s">
        <v>7614</v>
      </c>
      <c r="TCX33" s="2375" t="s">
        <v>7614</v>
      </c>
      <c r="TCY33" s="2375" t="s">
        <v>7614</v>
      </c>
      <c r="TCZ33" s="2375" t="s">
        <v>7614</v>
      </c>
      <c r="TDA33" s="2375" t="s">
        <v>7614</v>
      </c>
      <c r="TDB33" s="2375" t="s">
        <v>7614</v>
      </c>
      <c r="TDC33" s="2375" t="s">
        <v>7614</v>
      </c>
      <c r="TDD33" s="2375" t="s">
        <v>7614</v>
      </c>
      <c r="TDE33" s="2375" t="s">
        <v>7614</v>
      </c>
      <c r="TDF33" s="2375" t="s">
        <v>7614</v>
      </c>
      <c r="TDG33" s="2375" t="s">
        <v>7614</v>
      </c>
      <c r="TDH33" s="2375" t="s">
        <v>7614</v>
      </c>
      <c r="TDI33" s="2375" t="s">
        <v>7614</v>
      </c>
      <c r="TDJ33" s="2375" t="s">
        <v>7614</v>
      </c>
      <c r="TDK33" s="2375" t="s">
        <v>7614</v>
      </c>
      <c r="TDL33" s="2375" t="s">
        <v>7614</v>
      </c>
      <c r="TDM33" s="2375" t="s">
        <v>7614</v>
      </c>
      <c r="TDN33" s="2375" t="s">
        <v>7614</v>
      </c>
      <c r="TDO33" s="2375" t="s">
        <v>7614</v>
      </c>
      <c r="TDP33" s="2375" t="s">
        <v>7614</v>
      </c>
      <c r="TDQ33" s="2375" t="s">
        <v>7614</v>
      </c>
      <c r="TDR33" s="2375" t="s">
        <v>7614</v>
      </c>
      <c r="TDS33" s="2375" t="s">
        <v>7614</v>
      </c>
      <c r="TDT33" s="2375" t="s">
        <v>7614</v>
      </c>
      <c r="TDU33" s="2375" t="s">
        <v>7614</v>
      </c>
      <c r="TDV33" s="2375" t="s">
        <v>7614</v>
      </c>
      <c r="TDW33" s="2375" t="s">
        <v>7614</v>
      </c>
      <c r="TDX33" s="2375" t="s">
        <v>7614</v>
      </c>
      <c r="TDY33" s="2375" t="s">
        <v>7614</v>
      </c>
      <c r="TDZ33" s="2375" t="s">
        <v>7614</v>
      </c>
      <c r="TEA33" s="2375" t="s">
        <v>7614</v>
      </c>
      <c r="TEB33" s="2375" t="s">
        <v>7614</v>
      </c>
      <c r="TEC33" s="2375" t="s">
        <v>7614</v>
      </c>
      <c r="TED33" s="2375" t="s">
        <v>7614</v>
      </c>
      <c r="TEE33" s="2375" t="s">
        <v>7614</v>
      </c>
      <c r="TEF33" s="2375" t="s">
        <v>7614</v>
      </c>
      <c r="TEG33" s="2375" t="s">
        <v>7614</v>
      </c>
      <c r="TEH33" s="2375" t="s">
        <v>7614</v>
      </c>
      <c r="TEI33" s="2375" t="s">
        <v>7614</v>
      </c>
      <c r="TEJ33" s="2375" t="s">
        <v>7614</v>
      </c>
      <c r="TEK33" s="2375" t="s">
        <v>7614</v>
      </c>
      <c r="TEL33" s="2375" t="s">
        <v>7614</v>
      </c>
      <c r="TEM33" s="2375" t="s">
        <v>7614</v>
      </c>
      <c r="TEN33" s="2375" t="s">
        <v>7614</v>
      </c>
      <c r="TEO33" s="2375" t="s">
        <v>7614</v>
      </c>
      <c r="TEP33" s="2375" t="s">
        <v>7614</v>
      </c>
      <c r="TEQ33" s="2375" t="s">
        <v>7614</v>
      </c>
      <c r="TER33" s="2375" t="s">
        <v>7614</v>
      </c>
      <c r="TES33" s="2375" t="s">
        <v>7614</v>
      </c>
      <c r="TET33" s="2375" t="s">
        <v>7614</v>
      </c>
      <c r="TEU33" s="2375" t="s">
        <v>7614</v>
      </c>
      <c r="TEV33" s="2375" t="s">
        <v>7614</v>
      </c>
      <c r="TEW33" s="2375" t="s">
        <v>7614</v>
      </c>
      <c r="TEX33" s="2375" t="s">
        <v>7614</v>
      </c>
      <c r="TEY33" s="2375" t="s">
        <v>7614</v>
      </c>
      <c r="TEZ33" s="2375" t="s">
        <v>7614</v>
      </c>
      <c r="TFA33" s="2375" t="s">
        <v>7614</v>
      </c>
      <c r="TFB33" s="2375" t="s">
        <v>7614</v>
      </c>
      <c r="TFC33" s="2375" t="s">
        <v>7614</v>
      </c>
      <c r="TFD33" s="2375" t="s">
        <v>7614</v>
      </c>
      <c r="TFE33" s="2375" t="s">
        <v>7614</v>
      </c>
      <c r="TFF33" s="2375" t="s">
        <v>7614</v>
      </c>
      <c r="TFG33" s="2375" t="s">
        <v>7614</v>
      </c>
      <c r="TFH33" s="2375" t="s">
        <v>7614</v>
      </c>
      <c r="TFI33" s="2375" t="s">
        <v>7614</v>
      </c>
      <c r="TFJ33" s="2375" t="s">
        <v>7614</v>
      </c>
      <c r="TFK33" s="2375" t="s">
        <v>7614</v>
      </c>
      <c r="TFL33" s="2375" t="s">
        <v>7614</v>
      </c>
      <c r="TFM33" s="2375" t="s">
        <v>7614</v>
      </c>
      <c r="TFN33" s="2375" t="s">
        <v>7614</v>
      </c>
      <c r="TFO33" s="2375" t="s">
        <v>7614</v>
      </c>
      <c r="TFP33" s="2375" t="s">
        <v>7614</v>
      </c>
      <c r="TFQ33" s="2375" t="s">
        <v>7614</v>
      </c>
      <c r="TFR33" s="2375" t="s">
        <v>7614</v>
      </c>
      <c r="TFS33" s="2375" t="s">
        <v>7614</v>
      </c>
      <c r="TFT33" s="2375" t="s">
        <v>7614</v>
      </c>
      <c r="TFU33" s="2375" t="s">
        <v>7614</v>
      </c>
      <c r="TFV33" s="2375" t="s">
        <v>7614</v>
      </c>
      <c r="TFW33" s="2375" t="s">
        <v>7614</v>
      </c>
      <c r="TFX33" s="2375" t="s">
        <v>7614</v>
      </c>
      <c r="TFY33" s="2375" t="s">
        <v>7614</v>
      </c>
      <c r="TFZ33" s="2375" t="s">
        <v>7614</v>
      </c>
      <c r="TGA33" s="2375" t="s">
        <v>7614</v>
      </c>
      <c r="TGB33" s="2375" t="s">
        <v>7614</v>
      </c>
      <c r="TGC33" s="2375" t="s">
        <v>7614</v>
      </c>
      <c r="TGD33" s="2375" t="s">
        <v>7614</v>
      </c>
      <c r="TGE33" s="2375" t="s">
        <v>7614</v>
      </c>
      <c r="TGF33" s="2375" t="s">
        <v>7614</v>
      </c>
      <c r="TGG33" s="2375" t="s">
        <v>7614</v>
      </c>
      <c r="TGH33" s="2375" t="s">
        <v>7614</v>
      </c>
      <c r="TGI33" s="2375" t="s">
        <v>7614</v>
      </c>
      <c r="TGJ33" s="2375" t="s">
        <v>7614</v>
      </c>
      <c r="TGK33" s="2375" t="s">
        <v>7614</v>
      </c>
      <c r="TGL33" s="2375" t="s">
        <v>7614</v>
      </c>
      <c r="TGM33" s="2375" t="s">
        <v>7614</v>
      </c>
      <c r="TGN33" s="2375" t="s">
        <v>7614</v>
      </c>
      <c r="TGO33" s="2375" t="s">
        <v>7614</v>
      </c>
      <c r="TGP33" s="2375" t="s">
        <v>7614</v>
      </c>
      <c r="TGQ33" s="2375" t="s">
        <v>7614</v>
      </c>
      <c r="TGR33" s="2375" t="s">
        <v>7614</v>
      </c>
      <c r="TGS33" s="2375" t="s">
        <v>7614</v>
      </c>
      <c r="TGT33" s="2375" t="s">
        <v>7614</v>
      </c>
      <c r="TGU33" s="2375" t="s">
        <v>7614</v>
      </c>
      <c r="TGV33" s="2375" t="s">
        <v>7614</v>
      </c>
      <c r="TGW33" s="2375" t="s">
        <v>7614</v>
      </c>
      <c r="TGX33" s="2375" t="s">
        <v>7614</v>
      </c>
      <c r="TGY33" s="2375" t="s">
        <v>7614</v>
      </c>
      <c r="TGZ33" s="2375" t="s">
        <v>7614</v>
      </c>
      <c r="THA33" s="2375" t="s">
        <v>7614</v>
      </c>
      <c r="THB33" s="2375" t="s">
        <v>7614</v>
      </c>
      <c r="THC33" s="2375" t="s">
        <v>7614</v>
      </c>
      <c r="THD33" s="2375" t="s">
        <v>7614</v>
      </c>
      <c r="THE33" s="2375" t="s">
        <v>7614</v>
      </c>
      <c r="THF33" s="2375" t="s">
        <v>7614</v>
      </c>
      <c r="THG33" s="2375" t="s">
        <v>7614</v>
      </c>
      <c r="THH33" s="2375" t="s">
        <v>7614</v>
      </c>
      <c r="THI33" s="2375" t="s">
        <v>7614</v>
      </c>
      <c r="THJ33" s="2375" t="s">
        <v>7614</v>
      </c>
      <c r="THK33" s="2375" t="s">
        <v>7614</v>
      </c>
      <c r="THL33" s="2375" t="s">
        <v>7614</v>
      </c>
      <c r="THM33" s="2375" t="s">
        <v>7614</v>
      </c>
      <c r="THN33" s="2375" t="s">
        <v>7614</v>
      </c>
      <c r="THO33" s="2375" t="s">
        <v>7614</v>
      </c>
      <c r="THP33" s="2375" t="s">
        <v>7614</v>
      </c>
      <c r="THQ33" s="2375" t="s">
        <v>7614</v>
      </c>
      <c r="THR33" s="2375" t="s">
        <v>7614</v>
      </c>
      <c r="THS33" s="2375" t="s">
        <v>7614</v>
      </c>
      <c r="THT33" s="2375" t="s">
        <v>7614</v>
      </c>
      <c r="THU33" s="2375" t="s">
        <v>7614</v>
      </c>
      <c r="THV33" s="2375" t="s">
        <v>7614</v>
      </c>
      <c r="THW33" s="2375" t="s">
        <v>7614</v>
      </c>
      <c r="THX33" s="2375" t="s">
        <v>7614</v>
      </c>
      <c r="THY33" s="2375" t="s">
        <v>7614</v>
      </c>
      <c r="THZ33" s="2375" t="s">
        <v>7614</v>
      </c>
      <c r="TIA33" s="2375" t="s">
        <v>7614</v>
      </c>
      <c r="TIB33" s="2375" t="s">
        <v>7614</v>
      </c>
      <c r="TIC33" s="2375" t="s">
        <v>7614</v>
      </c>
      <c r="TID33" s="2375" t="s">
        <v>7614</v>
      </c>
      <c r="TIE33" s="2375" t="s">
        <v>7614</v>
      </c>
      <c r="TIF33" s="2375" t="s">
        <v>7614</v>
      </c>
      <c r="TIG33" s="2375" t="s">
        <v>7614</v>
      </c>
      <c r="TIH33" s="2375" t="s">
        <v>7614</v>
      </c>
      <c r="TII33" s="2375" t="s">
        <v>7614</v>
      </c>
      <c r="TIJ33" s="2375" t="s">
        <v>7614</v>
      </c>
      <c r="TIK33" s="2375" t="s">
        <v>7614</v>
      </c>
      <c r="TIL33" s="2375" t="s">
        <v>7614</v>
      </c>
      <c r="TIM33" s="2375" t="s">
        <v>7614</v>
      </c>
      <c r="TIN33" s="2375" t="s">
        <v>7614</v>
      </c>
      <c r="TIO33" s="2375" t="s">
        <v>7614</v>
      </c>
      <c r="TIP33" s="2375" t="s">
        <v>7614</v>
      </c>
      <c r="TIQ33" s="2375" t="s">
        <v>7614</v>
      </c>
      <c r="TIR33" s="2375" t="s">
        <v>7614</v>
      </c>
      <c r="TIS33" s="2375" t="s">
        <v>7614</v>
      </c>
      <c r="TIT33" s="2375" t="s">
        <v>7614</v>
      </c>
      <c r="TIU33" s="2375" t="s">
        <v>7614</v>
      </c>
      <c r="TIV33" s="2375" t="s">
        <v>7614</v>
      </c>
      <c r="TIW33" s="2375" t="s">
        <v>7614</v>
      </c>
      <c r="TIX33" s="2375" t="s">
        <v>7614</v>
      </c>
      <c r="TIY33" s="2375" t="s">
        <v>7614</v>
      </c>
      <c r="TIZ33" s="2375" t="s">
        <v>7614</v>
      </c>
      <c r="TJA33" s="2375" t="s">
        <v>7614</v>
      </c>
      <c r="TJB33" s="2375" t="s">
        <v>7614</v>
      </c>
      <c r="TJC33" s="2375" t="s">
        <v>7614</v>
      </c>
      <c r="TJD33" s="2375" t="s">
        <v>7614</v>
      </c>
      <c r="TJE33" s="2375" t="s">
        <v>7614</v>
      </c>
      <c r="TJF33" s="2375" t="s">
        <v>7614</v>
      </c>
      <c r="TJG33" s="2375" t="s">
        <v>7614</v>
      </c>
      <c r="TJH33" s="2375" t="s">
        <v>7614</v>
      </c>
      <c r="TJI33" s="2375" t="s">
        <v>7614</v>
      </c>
      <c r="TJJ33" s="2375" t="s">
        <v>7614</v>
      </c>
      <c r="TJK33" s="2375" t="s">
        <v>7614</v>
      </c>
      <c r="TJL33" s="2375" t="s">
        <v>7614</v>
      </c>
      <c r="TJM33" s="2375" t="s">
        <v>7614</v>
      </c>
      <c r="TJN33" s="2375" t="s">
        <v>7614</v>
      </c>
      <c r="TJO33" s="2375" t="s">
        <v>7614</v>
      </c>
      <c r="TJP33" s="2375" t="s">
        <v>7614</v>
      </c>
      <c r="TJQ33" s="2375" t="s">
        <v>7614</v>
      </c>
      <c r="TJR33" s="2375" t="s">
        <v>7614</v>
      </c>
      <c r="TJS33" s="2375" t="s">
        <v>7614</v>
      </c>
      <c r="TJT33" s="2375" t="s">
        <v>7614</v>
      </c>
      <c r="TJU33" s="2375" t="s">
        <v>7614</v>
      </c>
      <c r="TJV33" s="2375" t="s">
        <v>7614</v>
      </c>
      <c r="TJW33" s="2375" t="s">
        <v>7614</v>
      </c>
      <c r="TJX33" s="2375" t="s">
        <v>7614</v>
      </c>
      <c r="TJY33" s="2375" t="s">
        <v>7614</v>
      </c>
      <c r="TJZ33" s="2375" t="s">
        <v>7614</v>
      </c>
      <c r="TKA33" s="2375" t="s">
        <v>7614</v>
      </c>
      <c r="TKB33" s="2375" t="s">
        <v>7614</v>
      </c>
      <c r="TKC33" s="2375" t="s">
        <v>7614</v>
      </c>
      <c r="TKD33" s="2375" t="s">
        <v>7614</v>
      </c>
      <c r="TKE33" s="2375" t="s">
        <v>7614</v>
      </c>
      <c r="TKF33" s="2375" t="s">
        <v>7614</v>
      </c>
      <c r="TKG33" s="2375" t="s">
        <v>7614</v>
      </c>
      <c r="TKH33" s="2375" t="s">
        <v>7614</v>
      </c>
      <c r="TKI33" s="2375" t="s">
        <v>7614</v>
      </c>
      <c r="TKJ33" s="2375" t="s">
        <v>7614</v>
      </c>
      <c r="TKK33" s="2375" t="s">
        <v>7614</v>
      </c>
      <c r="TKL33" s="2375" t="s">
        <v>7614</v>
      </c>
      <c r="TKM33" s="2375" t="s">
        <v>7614</v>
      </c>
      <c r="TKN33" s="2375" t="s">
        <v>7614</v>
      </c>
      <c r="TKO33" s="2375" t="s">
        <v>7614</v>
      </c>
      <c r="TKP33" s="2375" t="s">
        <v>7614</v>
      </c>
      <c r="TKQ33" s="2375" t="s">
        <v>7614</v>
      </c>
      <c r="TKR33" s="2375" t="s">
        <v>7614</v>
      </c>
      <c r="TKS33" s="2375" t="s">
        <v>7614</v>
      </c>
      <c r="TKT33" s="2375" t="s">
        <v>7614</v>
      </c>
      <c r="TKU33" s="2375" t="s">
        <v>7614</v>
      </c>
      <c r="TKV33" s="2375" t="s">
        <v>7614</v>
      </c>
      <c r="TKW33" s="2375" t="s">
        <v>7614</v>
      </c>
      <c r="TKX33" s="2375" t="s">
        <v>7614</v>
      </c>
      <c r="TKY33" s="2375" t="s">
        <v>7614</v>
      </c>
      <c r="TKZ33" s="2375" t="s">
        <v>7614</v>
      </c>
      <c r="TLA33" s="2375" t="s">
        <v>7614</v>
      </c>
      <c r="TLB33" s="2375" t="s">
        <v>7614</v>
      </c>
      <c r="TLC33" s="2375" t="s">
        <v>7614</v>
      </c>
      <c r="TLD33" s="2375" t="s">
        <v>7614</v>
      </c>
      <c r="TLE33" s="2375" t="s">
        <v>7614</v>
      </c>
      <c r="TLF33" s="2375" t="s">
        <v>7614</v>
      </c>
      <c r="TLG33" s="2375" t="s">
        <v>7614</v>
      </c>
      <c r="TLH33" s="2375" t="s">
        <v>7614</v>
      </c>
      <c r="TLI33" s="2375" t="s">
        <v>7614</v>
      </c>
      <c r="TLJ33" s="2375" t="s">
        <v>7614</v>
      </c>
      <c r="TLK33" s="2375" t="s">
        <v>7614</v>
      </c>
      <c r="TLL33" s="2375" t="s">
        <v>7614</v>
      </c>
      <c r="TLM33" s="2375" t="s">
        <v>7614</v>
      </c>
      <c r="TLN33" s="2375" t="s">
        <v>7614</v>
      </c>
      <c r="TLO33" s="2375" t="s">
        <v>7614</v>
      </c>
      <c r="TLP33" s="2375" t="s">
        <v>7614</v>
      </c>
      <c r="TLQ33" s="2375" t="s">
        <v>7614</v>
      </c>
      <c r="TLR33" s="2375" t="s">
        <v>7614</v>
      </c>
      <c r="TLS33" s="2375" t="s">
        <v>7614</v>
      </c>
      <c r="TLT33" s="2375" t="s">
        <v>7614</v>
      </c>
      <c r="TLU33" s="2375" t="s">
        <v>7614</v>
      </c>
      <c r="TLV33" s="2375" t="s">
        <v>7614</v>
      </c>
      <c r="TLW33" s="2375" t="s">
        <v>7614</v>
      </c>
      <c r="TLX33" s="2375" t="s">
        <v>7614</v>
      </c>
      <c r="TLY33" s="2375" t="s">
        <v>7614</v>
      </c>
      <c r="TLZ33" s="2375" t="s">
        <v>7614</v>
      </c>
      <c r="TMA33" s="2375" t="s">
        <v>7614</v>
      </c>
      <c r="TMB33" s="2375" t="s">
        <v>7614</v>
      </c>
      <c r="TMC33" s="2375" t="s">
        <v>7614</v>
      </c>
      <c r="TMD33" s="2375" t="s">
        <v>7614</v>
      </c>
      <c r="TME33" s="2375" t="s">
        <v>7614</v>
      </c>
      <c r="TMF33" s="2375" t="s">
        <v>7614</v>
      </c>
      <c r="TMG33" s="2375" t="s">
        <v>7614</v>
      </c>
      <c r="TMH33" s="2375" t="s">
        <v>7614</v>
      </c>
      <c r="TMI33" s="2375" t="s">
        <v>7614</v>
      </c>
      <c r="TMJ33" s="2375" t="s">
        <v>7614</v>
      </c>
      <c r="TMK33" s="2375" t="s">
        <v>7614</v>
      </c>
      <c r="TML33" s="2375" t="s">
        <v>7614</v>
      </c>
      <c r="TMM33" s="2375" t="s">
        <v>7614</v>
      </c>
      <c r="TMN33" s="2375" t="s">
        <v>7614</v>
      </c>
      <c r="TMO33" s="2375" t="s">
        <v>7614</v>
      </c>
      <c r="TMP33" s="2375" t="s">
        <v>7614</v>
      </c>
      <c r="TMQ33" s="2375" t="s">
        <v>7614</v>
      </c>
      <c r="TMR33" s="2375" t="s">
        <v>7614</v>
      </c>
      <c r="TMS33" s="2375" t="s">
        <v>7614</v>
      </c>
      <c r="TMT33" s="2375" t="s">
        <v>7614</v>
      </c>
      <c r="TMU33" s="2375" t="s">
        <v>7614</v>
      </c>
      <c r="TMV33" s="2375" t="s">
        <v>7614</v>
      </c>
      <c r="TMW33" s="2375" t="s">
        <v>7614</v>
      </c>
      <c r="TMX33" s="2375" t="s">
        <v>7614</v>
      </c>
      <c r="TMY33" s="2375" t="s">
        <v>7614</v>
      </c>
      <c r="TMZ33" s="2375" t="s">
        <v>7614</v>
      </c>
      <c r="TNA33" s="2375" t="s">
        <v>7614</v>
      </c>
      <c r="TNB33" s="2375" t="s">
        <v>7614</v>
      </c>
      <c r="TNC33" s="2375" t="s">
        <v>7614</v>
      </c>
      <c r="TND33" s="2375" t="s">
        <v>7614</v>
      </c>
      <c r="TNE33" s="2375" t="s">
        <v>7614</v>
      </c>
      <c r="TNF33" s="2375" t="s">
        <v>7614</v>
      </c>
      <c r="TNG33" s="2375" t="s">
        <v>7614</v>
      </c>
      <c r="TNH33" s="2375" t="s">
        <v>7614</v>
      </c>
      <c r="TNI33" s="2375" t="s">
        <v>7614</v>
      </c>
      <c r="TNJ33" s="2375" t="s">
        <v>7614</v>
      </c>
      <c r="TNK33" s="2375" t="s">
        <v>7614</v>
      </c>
      <c r="TNL33" s="2375" t="s">
        <v>7614</v>
      </c>
      <c r="TNM33" s="2375" t="s">
        <v>7614</v>
      </c>
      <c r="TNN33" s="2375" t="s">
        <v>7614</v>
      </c>
      <c r="TNO33" s="2375" t="s">
        <v>7614</v>
      </c>
      <c r="TNP33" s="2375" t="s">
        <v>7614</v>
      </c>
      <c r="TNQ33" s="2375" t="s">
        <v>7614</v>
      </c>
      <c r="TNR33" s="2375" t="s">
        <v>7614</v>
      </c>
      <c r="TNS33" s="2375" t="s">
        <v>7614</v>
      </c>
      <c r="TNT33" s="2375" t="s">
        <v>7614</v>
      </c>
      <c r="TNU33" s="2375" t="s">
        <v>7614</v>
      </c>
      <c r="TNV33" s="2375" t="s">
        <v>7614</v>
      </c>
      <c r="TNW33" s="2375" t="s">
        <v>7614</v>
      </c>
      <c r="TNX33" s="2375" t="s">
        <v>7614</v>
      </c>
      <c r="TNY33" s="2375" t="s">
        <v>7614</v>
      </c>
      <c r="TNZ33" s="2375" t="s">
        <v>7614</v>
      </c>
      <c r="TOA33" s="2375" t="s">
        <v>7614</v>
      </c>
      <c r="TOB33" s="2375" t="s">
        <v>7614</v>
      </c>
      <c r="TOC33" s="2375" t="s">
        <v>7614</v>
      </c>
      <c r="TOD33" s="2375" t="s">
        <v>7614</v>
      </c>
      <c r="TOE33" s="2375" t="s">
        <v>7614</v>
      </c>
      <c r="TOF33" s="2375" t="s">
        <v>7614</v>
      </c>
      <c r="TOG33" s="2375" t="s">
        <v>7614</v>
      </c>
      <c r="TOH33" s="2375" t="s">
        <v>7614</v>
      </c>
      <c r="TOI33" s="2375" t="s">
        <v>7614</v>
      </c>
      <c r="TOJ33" s="2375" t="s">
        <v>7614</v>
      </c>
      <c r="TOK33" s="2375" t="s">
        <v>7614</v>
      </c>
      <c r="TOL33" s="2375" t="s">
        <v>7614</v>
      </c>
      <c r="TOM33" s="2375" t="s">
        <v>7614</v>
      </c>
      <c r="TON33" s="2375" t="s">
        <v>7614</v>
      </c>
      <c r="TOO33" s="2375" t="s">
        <v>7614</v>
      </c>
      <c r="TOP33" s="2375" t="s">
        <v>7614</v>
      </c>
      <c r="TOQ33" s="2375" t="s">
        <v>7614</v>
      </c>
      <c r="TOR33" s="2375" t="s">
        <v>7614</v>
      </c>
      <c r="TOS33" s="2375" t="s">
        <v>7614</v>
      </c>
      <c r="TOT33" s="2375" t="s">
        <v>7614</v>
      </c>
      <c r="TOU33" s="2375" t="s">
        <v>7614</v>
      </c>
      <c r="TOV33" s="2375" t="s">
        <v>7614</v>
      </c>
      <c r="TOW33" s="2375" t="s">
        <v>7614</v>
      </c>
      <c r="TOX33" s="2375" t="s">
        <v>7614</v>
      </c>
      <c r="TOY33" s="2375" t="s">
        <v>7614</v>
      </c>
      <c r="TOZ33" s="2375" t="s">
        <v>7614</v>
      </c>
      <c r="TPA33" s="2375" t="s">
        <v>7614</v>
      </c>
      <c r="TPB33" s="2375" t="s">
        <v>7614</v>
      </c>
      <c r="TPC33" s="2375" t="s">
        <v>7614</v>
      </c>
      <c r="TPD33" s="2375" t="s">
        <v>7614</v>
      </c>
      <c r="TPE33" s="2375" t="s">
        <v>7614</v>
      </c>
      <c r="TPF33" s="2375" t="s">
        <v>7614</v>
      </c>
      <c r="TPG33" s="2375" t="s">
        <v>7614</v>
      </c>
      <c r="TPH33" s="2375" t="s">
        <v>7614</v>
      </c>
      <c r="TPI33" s="2375" t="s">
        <v>7614</v>
      </c>
      <c r="TPJ33" s="2375" t="s">
        <v>7614</v>
      </c>
      <c r="TPK33" s="2375" t="s">
        <v>7614</v>
      </c>
      <c r="TPL33" s="2375" t="s">
        <v>7614</v>
      </c>
      <c r="TPM33" s="2375" t="s">
        <v>7614</v>
      </c>
      <c r="TPN33" s="2375" t="s">
        <v>7614</v>
      </c>
      <c r="TPO33" s="2375" t="s">
        <v>7614</v>
      </c>
      <c r="TPP33" s="2375" t="s">
        <v>7614</v>
      </c>
      <c r="TPQ33" s="2375" t="s">
        <v>7614</v>
      </c>
      <c r="TPR33" s="2375" t="s">
        <v>7614</v>
      </c>
      <c r="TPS33" s="2375" t="s">
        <v>7614</v>
      </c>
      <c r="TPT33" s="2375" t="s">
        <v>7614</v>
      </c>
      <c r="TPU33" s="2375" t="s">
        <v>7614</v>
      </c>
      <c r="TPV33" s="2375" t="s">
        <v>7614</v>
      </c>
      <c r="TPW33" s="2375" t="s">
        <v>7614</v>
      </c>
      <c r="TPX33" s="2375" t="s">
        <v>7614</v>
      </c>
      <c r="TPY33" s="2375" t="s">
        <v>7614</v>
      </c>
      <c r="TPZ33" s="2375" t="s">
        <v>7614</v>
      </c>
      <c r="TQA33" s="2375" t="s">
        <v>7614</v>
      </c>
      <c r="TQB33" s="2375" t="s">
        <v>7614</v>
      </c>
      <c r="TQC33" s="2375" t="s">
        <v>7614</v>
      </c>
      <c r="TQD33" s="2375" t="s">
        <v>7614</v>
      </c>
      <c r="TQE33" s="2375" t="s">
        <v>7614</v>
      </c>
      <c r="TQF33" s="2375" t="s">
        <v>7614</v>
      </c>
      <c r="TQG33" s="2375" t="s">
        <v>7614</v>
      </c>
      <c r="TQH33" s="2375" t="s">
        <v>7614</v>
      </c>
      <c r="TQI33" s="2375" t="s">
        <v>7614</v>
      </c>
      <c r="TQJ33" s="2375" t="s">
        <v>7614</v>
      </c>
      <c r="TQK33" s="2375" t="s">
        <v>7614</v>
      </c>
      <c r="TQL33" s="2375" t="s">
        <v>7614</v>
      </c>
      <c r="TQM33" s="2375" t="s">
        <v>7614</v>
      </c>
      <c r="TQN33" s="2375" t="s">
        <v>7614</v>
      </c>
      <c r="TQO33" s="2375" t="s">
        <v>7614</v>
      </c>
      <c r="TQP33" s="2375" t="s">
        <v>7614</v>
      </c>
      <c r="TQQ33" s="2375" t="s">
        <v>7614</v>
      </c>
      <c r="TQR33" s="2375" t="s">
        <v>7614</v>
      </c>
      <c r="TQS33" s="2375" t="s">
        <v>7614</v>
      </c>
      <c r="TQT33" s="2375" t="s">
        <v>7614</v>
      </c>
      <c r="TQU33" s="2375" t="s">
        <v>7614</v>
      </c>
      <c r="TQV33" s="2375" t="s">
        <v>7614</v>
      </c>
      <c r="TQW33" s="2375" t="s">
        <v>7614</v>
      </c>
      <c r="TQX33" s="2375" t="s">
        <v>7614</v>
      </c>
      <c r="TQY33" s="2375" t="s">
        <v>7614</v>
      </c>
      <c r="TQZ33" s="2375" t="s">
        <v>7614</v>
      </c>
      <c r="TRA33" s="2375" t="s">
        <v>7614</v>
      </c>
      <c r="TRB33" s="2375" t="s">
        <v>7614</v>
      </c>
      <c r="TRC33" s="2375" t="s">
        <v>7614</v>
      </c>
      <c r="TRD33" s="2375" t="s">
        <v>7614</v>
      </c>
      <c r="TRE33" s="2375" t="s">
        <v>7614</v>
      </c>
      <c r="TRF33" s="2375" t="s">
        <v>7614</v>
      </c>
      <c r="TRG33" s="2375" t="s">
        <v>7614</v>
      </c>
      <c r="TRH33" s="2375" t="s">
        <v>7614</v>
      </c>
      <c r="TRI33" s="2375" t="s">
        <v>7614</v>
      </c>
      <c r="TRJ33" s="2375" t="s">
        <v>7614</v>
      </c>
      <c r="TRK33" s="2375" t="s">
        <v>7614</v>
      </c>
      <c r="TRL33" s="2375" t="s">
        <v>7614</v>
      </c>
      <c r="TRM33" s="2375" t="s">
        <v>7614</v>
      </c>
      <c r="TRN33" s="2375" t="s">
        <v>7614</v>
      </c>
      <c r="TRO33" s="2375" t="s">
        <v>7614</v>
      </c>
      <c r="TRP33" s="2375" t="s">
        <v>7614</v>
      </c>
      <c r="TRQ33" s="2375" t="s">
        <v>7614</v>
      </c>
      <c r="TRR33" s="2375" t="s">
        <v>7614</v>
      </c>
      <c r="TRS33" s="2375" t="s">
        <v>7614</v>
      </c>
      <c r="TRT33" s="2375" t="s">
        <v>7614</v>
      </c>
      <c r="TRU33" s="2375" t="s">
        <v>7614</v>
      </c>
      <c r="TRV33" s="2375" t="s">
        <v>7614</v>
      </c>
      <c r="TRW33" s="2375" t="s">
        <v>7614</v>
      </c>
      <c r="TRX33" s="2375" t="s">
        <v>7614</v>
      </c>
      <c r="TRY33" s="2375" t="s">
        <v>7614</v>
      </c>
      <c r="TRZ33" s="2375" t="s">
        <v>7614</v>
      </c>
      <c r="TSA33" s="2375" t="s">
        <v>7614</v>
      </c>
      <c r="TSB33" s="2375" t="s">
        <v>7614</v>
      </c>
      <c r="TSC33" s="2375" t="s">
        <v>7614</v>
      </c>
      <c r="TSD33" s="2375" t="s">
        <v>7614</v>
      </c>
      <c r="TSE33" s="2375" t="s">
        <v>7614</v>
      </c>
      <c r="TSF33" s="2375" t="s">
        <v>7614</v>
      </c>
      <c r="TSG33" s="2375" t="s">
        <v>7614</v>
      </c>
      <c r="TSH33" s="2375" t="s">
        <v>7614</v>
      </c>
      <c r="TSI33" s="2375" t="s">
        <v>7614</v>
      </c>
      <c r="TSJ33" s="2375" t="s">
        <v>7614</v>
      </c>
      <c r="TSK33" s="2375" t="s">
        <v>7614</v>
      </c>
      <c r="TSL33" s="2375" t="s">
        <v>7614</v>
      </c>
      <c r="TSM33" s="2375" t="s">
        <v>7614</v>
      </c>
      <c r="TSN33" s="2375" t="s">
        <v>7614</v>
      </c>
      <c r="TSO33" s="2375" t="s">
        <v>7614</v>
      </c>
      <c r="TSP33" s="2375" t="s">
        <v>7614</v>
      </c>
      <c r="TSQ33" s="2375" t="s">
        <v>7614</v>
      </c>
      <c r="TSR33" s="2375" t="s">
        <v>7614</v>
      </c>
      <c r="TSS33" s="2375" t="s">
        <v>7614</v>
      </c>
      <c r="TST33" s="2375" t="s">
        <v>7614</v>
      </c>
      <c r="TSU33" s="2375" t="s">
        <v>7614</v>
      </c>
      <c r="TSV33" s="2375" t="s">
        <v>7614</v>
      </c>
      <c r="TSW33" s="2375" t="s">
        <v>7614</v>
      </c>
      <c r="TSX33" s="2375" t="s">
        <v>7614</v>
      </c>
      <c r="TSY33" s="2375" t="s">
        <v>7614</v>
      </c>
      <c r="TSZ33" s="2375" t="s">
        <v>7614</v>
      </c>
      <c r="TTA33" s="2375" t="s">
        <v>7614</v>
      </c>
      <c r="TTB33" s="2375" t="s">
        <v>7614</v>
      </c>
      <c r="TTC33" s="2375" t="s">
        <v>7614</v>
      </c>
      <c r="TTD33" s="2375" t="s">
        <v>7614</v>
      </c>
      <c r="TTE33" s="2375" t="s">
        <v>7614</v>
      </c>
      <c r="TTF33" s="2375" t="s">
        <v>7614</v>
      </c>
      <c r="TTG33" s="2375" t="s">
        <v>7614</v>
      </c>
      <c r="TTH33" s="2375" t="s">
        <v>7614</v>
      </c>
      <c r="TTI33" s="2375" t="s">
        <v>7614</v>
      </c>
      <c r="TTJ33" s="2375" t="s">
        <v>7614</v>
      </c>
      <c r="TTK33" s="2375" t="s">
        <v>7614</v>
      </c>
      <c r="TTL33" s="2375" t="s">
        <v>7614</v>
      </c>
      <c r="TTM33" s="2375" t="s">
        <v>7614</v>
      </c>
      <c r="TTN33" s="2375" t="s">
        <v>7614</v>
      </c>
      <c r="TTO33" s="2375" t="s">
        <v>7614</v>
      </c>
      <c r="TTP33" s="2375" t="s">
        <v>7614</v>
      </c>
      <c r="TTQ33" s="2375" t="s">
        <v>7614</v>
      </c>
      <c r="TTR33" s="2375" t="s">
        <v>7614</v>
      </c>
      <c r="TTS33" s="2375" t="s">
        <v>7614</v>
      </c>
      <c r="TTT33" s="2375" t="s">
        <v>7614</v>
      </c>
      <c r="TTU33" s="2375" t="s">
        <v>7614</v>
      </c>
      <c r="TTV33" s="2375" t="s">
        <v>7614</v>
      </c>
      <c r="TTW33" s="2375" t="s">
        <v>7614</v>
      </c>
      <c r="TTX33" s="2375" t="s">
        <v>7614</v>
      </c>
      <c r="TTY33" s="2375" t="s">
        <v>7614</v>
      </c>
      <c r="TTZ33" s="2375" t="s">
        <v>7614</v>
      </c>
      <c r="TUA33" s="2375" t="s">
        <v>7614</v>
      </c>
      <c r="TUB33" s="2375" t="s">
        <v>7614</v>
      </c>
      <c r="TUC33" s="2375" t="s">
        <v>7614</v>
      </c>
      <c r="TUD33" s="2375" t="s">
        <v>7614</v>
      </c>
      <c r="TUE33" s="2375" t="s">
        <v>7614</v>
      </c>
      <c r="TUF33" s="2375" t="s">
        <v>7614</v>
      </c>
      <c r="TUG33" s="2375" t="s">
        <v>7614</v>
      </c>
      <c r="TUH33" s="2375" t="s">
        <v>7614</v>
      </c>
      <c r="TUI33" s="2375" t="s">
        <v>7614</v>
      </c>
      <c r="TUJ33" s="2375" t="s">
        <v>7614</v>
      </c>
      <c r="TUK33" s="2375" t="s">
        <v>7614</v>
      </c>
      <c r="TUL33" s="2375" t="s">
        <v>7614</v>
      </c>
      <c r="TUM33" s="2375" t="s">
        <v>7614</v>
      </c>
      <c r="TUN33" s="2375" t="s">
        <v>7614</v>
      </c>
      <c r="TUO33" s="2375" t="s">
        <v>7614</v>
      </c>
      <c r="TUP33" s="2375" t="s">
        <v>7614</v>
      </c>
      <c r="TUQ33" s="2375" t="s">
        <v>7614</v>
      </c>
      <c r="TUR33" s="2375" t="s">
        <v>7614</v>
      </c>
      <c r="TUS33" s="2375" t="s">
        <v>7614</v>
      </c>
      <c r="TUT33" s="2375" t="s">
        <v>7614</v>
      </c>
      <c r="TUU33" s="2375" t="s">
        <v>7614</v>
      </c>
      <c r="TUV33" s="2375" t="s">
        <v>7614</v>
      </c>
      <c r="TUW33" s="2375" t="s">
        <v>7614</v>
      </c>
      <c r="TUX33" s="2375" t="s">
        <v>7614</v>
      </c>
      <c r="TUY33" s="2375" t="s">
        <v>7614</v>
      </c>
      <c r="TUZ33" s="2375" t="s">
        <v>7614</v>
      </c>
      <c r="TVA33" s="2375" t="s">
        <v>7614</v>
      </c>
      <c r="TVB33" s="2375" t="s">
        <v>7614</v>
      </c>
      <c r="TVC33" s="2375" t="s">
        <v>7614</v>
      </c>
      <c r="TVD33" s="2375" t="s">
        <v>7614</v>
      </c>
      <c r="TVE33" s="2375" t="s">
        <v>7614</v>
      </c>
      <c r="TVF33" s="2375" t="s">
        <v>7614</v>
      </c>
      <c r="TVG33" s="2375" t="s">
        <v>7614</v>
      </c>
      <c r="TVH33" s="2375" t="s">
        <v>7614</v>
      </c>
      <c r="TVI33" s="2375" t="s">
        <v>7614</v>
      </c>
      <c r="TVJ33" s="2375" t="s">
        <v>7614</v>
      </c>
      <c r="TVK33" s="2375" t="s">
        <v>7614</v>
      </c>
      <c r="TVL33" s="2375" t="s">
        <v>7614</v>
      </c>
      <c r="TVM33" s="2375" t="s">
        <v>7614</v>
      </c>
      <c r="TVN33" s="2375" t="s">
        <v>7614</v>
      </c>
      <c r="TVO33" s="2375" t="s">
        <v>7614</v>
      </c>
      <c r="TVP33" s="2375" t="s">
        <v>7614</v>
      </c>
      <c r="TVQ33" s="2375" t="s">
        <v>7614</v>
      </c>
      <c r="TVR33" s="2375" t="s">
        <v>7614</v>
      </c>
      <c r="TVS33" s="2375" t="s">
        <v>7614</v>
      </c>
      <c r="TVT33" s="2375" t="s">
        <v>7614</v>
      </c>
      <c r="TVU33" s="2375" t="s">
        <v>7614</v>
      </c>
      <c r="TVV33" s="2375" t="s">
        <v>7614</v>
      </c>
      <c r="TVW33" s="2375" t="s">
        <v>7614</v>
      </c>
      <c r="TVX33" s="2375" t="s">
        <v>7614</v>
      </c>
      <c r="TVY33" s="2375" t="s">
        <v>7614</v>
      </c>
      <c r="TVZ33" s="2375" t="s">
        <v>7614</v>
      </c>
      <c r="TWA33" s="2375" t="s">
        <v>7614</v>
      </c>
      <c r="TWB33" s="2375" t="s">
        <v>7614</v>
      </c>
      <c r="TWC33" s="2375" t="s">
        <v>7614</v>
      </c>
      <c r="TWD33" s="2375" t="s">
        <v>7614</v>
      </c>
      <c r="TWE33" s="2375" t="s">
        <v>7614</v>
      </c>
      <c r="TWF33" s="2375" t="s">
        <v>7614</v>
      </c>
      <c r="TWG33" s="2375" t="s">
        <v>7614</v>
      </c>
      <c r="TWH33" s="2375" t="s">
        <v>7614</v>
      </c>
      <c r="TWI33" s="2375" t="s">
        <v>7614</v>
      </c>
      <c r="TWJ33" s="2375" t="s">
        <v>7614</v>
      </c>
      <c r="TWK33" s="2375" t="s">
        <v>7614</v>
      </c>
      <c r="TWL33" s="2375" t="s">
        <v>7614</v>
      </c>
      <c r="TWM33" s="2375" t="s">
        <v>7614</v>
      </c>
      <c r="TWN33" s="2375" t="s">
        <v>7614</v>
      </c>
      <c r="TWO33" s="2375" t="s">
        <v>7614</v>
      </c>
      <c r="TWP33" s="2375" t="s">
        <v>7614</v>
      </c>
      <c r="TWQ33" s="2375" t="s">
        <v>7614</v>
      </c>
      <c r="TWR33" s="2375" t="s">
        <v>7614</v>
      </c>
      <c r="TWS33" s="2375" t="s">
        <v>7614</v>
      </c>
      <c r="TWT33" s="2375" t="s">
        <v>7614</v>
      </c>
      <c r="TWU33" s="2375" t="s">
        <v>7614</v>
      </c>
      <c r="TWV33" s="2375" t="s">
        <v>7614</v>
      </c>
      <c r="TWW33" s="2375" t="s">
        <v>7614</v>
      </c>
      <c r="TWX33" s="2375" t="s">
        <v>7614</v>
      </c>
      <c r="TWY33" s="2375" t="s">
        <v>7614</v>
      </c>
      <c r="TWZ33" s="2375" t="s">
        <v>7614</v>
      </c>
      <c r="TXA33" s="2375" t="s">
        <v>7614</v>
      </c>
      <c r="TXB33" s="2375" t="s">
        <v>7614</v>
      </c>
      <c r="TXC33" s="2375" t="s">
        <v>7614</v>
      </c>
      <c r="TXD33" s="2375" t="s">
        <v>7614</v>
      </c>
      <c r="TXE33" s="2375" t="s">
        <v>7614</v>
      </c>
      <c r="TXF33" s="2375" t="s">
        <v>7614</v>
      </c>
      <c r="TXG33" s="2375" t="s">
        <v>7614</v>
      </c>
      <c r="TXH33" s="2375" t="s">
        <v>7614</v>
      </c>
      <c r="TXI33" s="2375" t="s">
        <v>7614</v>
      </c>
      <c r="TXJ33" s="2375" t="s">
        <v>7614</v>
      </c>
      <c r="TXK33" s="2375" t="s">
        <v>7614</v>
      </c>
      <c r="TXL33" s="2375" t="s">
        <v>7614</v>
      </c>
      <c r="TXM33" s="2375" t="s">
        <v>7614</v>
      </c>
      <c r="TXN33" s="2375" t="s">
        <v>7614</v>
      </c>
      <c r="TXO33" s="2375" t="s">
        <v>7614</v>
      </c>
      <c r="TXP33" s="2375" t="s">
        <v>7614</v>
      </c>
      <c r="TXQ33" s="2375" t="s">
        <v>7614</v>
      </c>
      <c r="TXR33" s="2375" t="s">
        <v>7614</v>
      </c>
      <c r="TXS33" s="2375" t="s">
        <v>7614</v>
      </c>
      <c r="TXT33" s="2375" t="s">
        <v>7614</v>
      </c>
      <c r="TXU33" s="2375" t="s">
        <v>7614</v>
      </c>
      <c r="TXV33" s="2375" t="s">
        <v>7614</v>
      </c>
      <c r="TXW33" s="2375" t="s">
        <v>7614</v>
      </c>
      <c r="TXX33" s="2375" t="s">
        <v>7614</v>
      </c>
      <c r="TXY33" s="2375" t="s">
        <v>7614</v>
      </c>
      <c r="TXZ33" s="2375" t="s">
        <v>7614</v>
      </c>
      <c r="TYA33" s="2375" t="s">
        <v>7614</v>
      </c>
      <c r="TYB33" s="2375" t="s">
        <v>7614</v>
      </c>
      <c r="TYC33" s="2375" t="s">
        <v>7614</v>
      </c>
      <c r="TYD33" s="2375" t="s">
        <v>7614</v>
      </c>
      <c r="TYE33" s="2375" t="s">
        <v>7614</v>
      </c>
      <c r="TYF33" s="2375" t="s">
        <v>7614</v>
      </c>
      <c r="TYG33" s="2375" t="s">
        <v>7614</v>
      </c>
      <c r="TYH33" s="2375" t="s">
        <v>7614</v>
      </c>
      <c r="TYI33" s="2375" t="s">
        <v>7614</v>
      </c>
      <c r="TYJ33" s="2375" t="s">
        <v>7614</v>
      </c>
      <c r="TYK33" s="2375" t="s">
        <v>7614</v>
      </c>
      <c r="TYL33" s="2375" t="s">
        <v>7614</v>
      </c>
      <c r="TYM33" s="2375" t="s">
        <v>7614</v>
      </c>
      <c r="TYN33" s="2375" t="s">
        <v>7614</v>
      </c>
      <c r="TYO33" s="2375" t="s">
        <v>7614</v>
      </c>
      <c r="TYP33" s="2375" t="s">
        <v>7614</v>
      </c>
      <c r="TYQ33" s="2375" t="s">
        <v>7614</v>
      </c>
      <c r="TYR33" s="2375" t="s">
        <v>7614</v>
      </c>
      <c r="TYS33" s="2375" t="s">
        <v>7614</v>
      </c>
      <c r="TYT33" s="2375" t="s">
        <v>7614</v>
      </c>
      <c r="TYU33" s="2375" t="s">
        <v>7614</v>
      </c>
      <c r="TYV33" s="2375" t="s">
        <v>7614</v>
      </c>
      <c r="TYW33" s="2375" t="s">
        <v>7614</v>
      </c>
      <c r="TYX33" s="2375" t="s">
        <v>7614</v>
      </c>
      <c r="TYY33" s="2375" t="s">
        <v>7614</v>
      </c>
      <c r="TYZ33" s="2375" t="s">
        <v>7614</v>
      </c>
      <c r="TZA33" s="2375" t="s">
        <v>7614</v>
      </c>
      <c r="TZB33" s="2375" t="s">
        <v>7614</v>
      </c>
      <c r="TZC33" s="2375" t="s">
        <v>7614</v>
      </c>
      <c r="TZD33" s="2375" t="s">
        <v>7614</v>
      </c>
      <c r="TZE33" s="2375" t="s">
        <v>7614</v>
      </c>
      <c r="TZF33" s="2375" t="s">
        <v>7614</v>
      </c>
      <c r="TZG33" s="2375" t="s">
        <v>7614</v>
      </c>
      <c r="TZH33" s="2375" t="s">
        <v>7614</v>
      </c>
      <c r="TZI33" s="2375" t="s">
        <v>7614</v>
      </c>
      <c r="TZJ33" s="2375" t="s">
        <v>7614</v>
      </c>
      <c r="TZK33" s="2375" t="s">
        <v>7614</v>
      </c>
      <c r="TZL33" s="2375" t="s">
        <v>7614</v>
      </c>
      <c r="TZM33" s="2375" t="s">
        <v>7614</v>
      </c>
      <c r="TZN33" s="2375" t="s">
        <v>7614</v>
      </c>
      <c r="TZO33" s="2375" t="s">
        <v>7614</v>
      </c>
      <c r="TZP33" s="2375" t="s">
        <v>7614</v>
      </c>
      <c r="TZQ33" s="2375" t="s">
        <v>7614</v>
      </c>
      <c r="TZR33" s="2375" t="s">
        <v>7614</v>
      </c>
      <c r="TZS33" s="2375" t="s">
        <v>7614</v>
      </c>
      <c r="TZT33" s="2375" t="s">
        <v>7614</v>
      </c>
      <c r="TZU33" s="2375" t="s">
        <v>7614</v>
      </c>
      <c r="TZV33" s="2375" t="s">
        <v>7614</v>
      </c>
      <c r="TZW33" s="2375" t="s">
        <v>7614</v>
      </c>
      <c r="TZX33" s="2375" t="s">
        <v>7614</v>
      </c>
      <c r="TZY33" s="2375" t="s">
        <v>7614</v>
      </c>
      <c r="TZZ33" s="2375" t="s">
        <v>7614</v>
      </c>
      <c r="UAA33" s="2375" t="s">
        <v>7614</v>
      </c>
      <c r="UAB33" s="2375" t="s">
        <v>7614</v>
      </c>
      <c r="UAC33" s="2375" t="s">
        <v>7614</v>
      </c>
      <c r="UAD33" s="2375" t="s">
        <v>7614</v>
      </c>
      <c r="UAE33" s="2375" t="s">
        <v>7614</v>
      </c>
      <c r="UAF33" s="2375" t="s">
        <v>7614</v>
      </c>
      <c r="UAG33" s="2375" t="s">
        <v>7614</v>
      </c>
      <c r="UAH33" s="2375" t="s">
        <v>7614</v>
      </c>
      <c r="UAI33" s="2375" t="s">
        <v>7614</v>
      </c>
      <c r="UAJ33" s="2375" t="s">
        <v>7614</v>
      </c>
      <c r="UAK33" s="2375" t="s">
        <v>7614</v>
      </c>
      <c r="UAL33" s="2375" t="s">
        <v>7614</v>
      </c>
      <c r="UAM33" s="2375" t="s">
        <v>7614</v>
      </c>
      <c r="UAN33" s="2375" t="s">
        <v>7614</v>
      </c>
      <c r="UAO33" s="2375" t="s">
        <v>7614</v>
      </c>
      <c r="UAP33" s="2375" t="s">
        <v>7614</v>
      </c>
      <c r="UAQ33" s="2375" t="s">
        <v>7614</v>
      </c>
      <c r="UAR33" s="2375" t="s">
        <v>7614</v>
      </c>
      <c r="UAS33" s="2375" t="s">
        <v>7614</v>
      </c>
      <c r="UAT33" s="2375" t="s">
        <v>7614</v>
      </c>
      <c r="UAU33" s="2375" t="s">
        <v>7614</v>
      </c>
      <c r="UAV33" s="2375" t="s">
        <v>7614</v>
      </c>
      <c r="UAW33" s="2375" t="s">
        <v>7614</v>
      </c>
      <c r="UAX33" s="2375" t="s">
        <v>7614</v>
      </c>
      <c r="UAY33" s="2375" t="s">
        <v>7614</v>
      </c>
      <c r="UAZ33" s="2375" t="s">
        <v>7614</v>
      </c>
      <c r="UBA33" s="2375" t="s">
        <v>7614</v>
      </c>
      <c r="UBB33" s="2375" t="s">
        <v>7614</v>
      </c>
      <c r="UBC33" s="2375" t="s">
        <v>7614</v>
      </c>
      <c r="UBD33" s="2375" t="s">
        <v>7614</v>
      </c>
      <c r="UBE33" s="2375" t="s">
        <v>7614</v>
      </c>
      <c r="UBF33" s="2375" t="s">
        <v>7614</v>
      </c>
      <c r="UBG33" s="2375" t="s">
        <v>7614</v>
      </c>
      <c r="UBH33" s="2375" t="s">
        <v>7614</v>
      </c>
      <c r="UBI33" s="2375" t="s">
        <v>7614</v>
      </c>
      <c r="UBJ33" s="2375" t="s">
        <v>7614</v>
      </c>
      <c r="UBK33" s="2375" t="s">
        <v>7614</v>
      </c>
      <c r="UBL33" s="2375" t="s">
        <v>7614</v>
      </c>
      <c r="UBM33" s="2375" t="s">
        <v>7614</v>
      </c>
      <c r="UBN33" s="2375" t="s">
        <v>7614</v>
      </c>
      <c r="UBO33" s="2375" t="s">
        <v>7614</v>
      </c>
      <c r="UBP33" s="2375" t="s">
        <v>7614</v>
      </c>
      <c r="UBQ33" s="2375" t="s">
        <v>7614</v>
      </c>
      <c r="UBR33" s="2375" t="s">
        <v>7614</v>
      </c>
      <c r="UBS33" s="2375" t="s">
        <v>7614</v>
      </c>
      <c r="UBT33" s="2375" t="s">
        <v>7614</v>
      </c>
      <c r="UBU33" s="2375" t="s">
        <v>7614</v>
      </c>
      <c r="UBV33" s="2375" t="s">
        <v>7614</v>
      </c>
      <c r="UBW33" s="2375" t="s">
        <v>7614</v>
      </c>
      <c r="UBX33" s="2375" t="s">
        <v>7614</v>
      </c>
      <c r="UBY33" s="2375" t="s">
        <v>7614</v>
      </c>
      <c r="UBZ33" s="2375" t="s">
        <v>7614</v>
      </c>
      <c r="UCA33" s="2375" t="s">
        <v>7614</v>
      </c>
      <c r="UCB33" s="2375" t="s">
        <v>7614</v>
      </c>
      <c r="UCC33" s="2375" t="s">
        <v>7614</v>
      </c>
      <c r="UCD33" s="2375" t="s">
        <v>7614</v>
      </c>
      <c r="UCE33" s="2375" t="s">
        <v>7614</v>
      </c>
      <c r="UCF33" s="2375" t="s">
        <v>7614</v>
      </c>
      <c r="UCG33" s="2375" t="s">
        <v>7614</v>
      </c>
      <c r="UCH33" s="2375" t="s">
        <v>7614</v>
      </c>
      <c r="UCI33" s="2375" t="s">
        <v>7614</v>
      </c>
      <c r="UCJ33" s="2375" t="s">
        <v>7614</v>
      </c>
      <c r="UCK33" s="2375" t="s">
        <v>7614</v>
      </c>
      <c r="UCL33" s="2375" t="s">
        <v>7614</v>
      </c>
      <c r="UCM33" s="2375" t="s">
        <v>7614</v>
      </c>
      <c r="UCN33" s="2375" t="s">
        <v>7614</v>
      </c>
      <c r="UCO33" s="2375" t="s">
        <v>7614</v>
      </c>
      <c r="UCP33" s="2375" t="s">
        <v>7614</v>
      </c>
      <c r="UCQ33" s="2375" t="s">
        <v>7614</v>
      </c>
      <c r="UCR33" s="2375" t="s">
        <v>7614</v>
      </c>
      <c r="UCS33" s="2375" t="s">
        <v>7614</v>
      </c>
      <c r="UCT33" s="2375" t="s">
        <v>7614</v>
      </c>
      <c r="UCU33" s="2375" t="s">
        <v>7614</v>
      </c>
      <c r="UCV33" s="2375" t="s">
        <v>7614</v>
      </c>
      <c r="UCW33" s="2375" t="s">
        <v>7614</v>
      </c>
      <c r="UCX33" s="2375" t="s">
        <v>7614</v>
      </c>
      <c r="UCY33" s="2375" t="s">
        <v>7614</v>
      </c>
      <c r="UCZ33" s="2375" t="s">
        <v>7614</v>
      </c>
      <c r="UDA33" s="2375" t="s">
        <v>7614</v>
      </c>
      <c r="UDB33" s="2375" t="s">
        <v>7614</v>
      </c>
      <c r="UDC33" s="2375" t="s">
        <v>7614</v>
      </c>
      <c r="UDD33" s="2375" t="s">
        <v>7614</v>
      </c>
      <c r="UDE33" s="2375" t="s">
        <v>7614</v>
      </c>
      <c r="UDF33" s="2375" t="s">
        <v>7614</v>
      </c>
      <c r="UDG33" s="2375" t="s">
        <v>7614</v>
      </c>
      <c r="UDH33" s="2375" t="s">
        <v>7614</v>
      </c>
      <c r="UDI33" s="2375" t="s">
        <v>7614</v>
      </c>
      <c r="UDJ33" s="2375" t="s">
        <v>7614</v>
      </c>
      <c r="UDK33" s="2375" t="s">
        <v>7614</v>
      </c>
      <c r="UDL33" s="2375" t="s">
        <v>7614</v>
      </c>
      <c r="UDM33" s="2375" t="s">
        <v>7614</v>
      </c>
      <c r="UDN33" s="2375" t="s">
        <v>7614</v>
      </c>
      <c r="UDO33" s="2375" t="s">
        <v>7614</v>
      </c>
      <c r="UDP33" s="2375" t="s">
        <v>7614</v>
      </c>
      <c r="UDQ33" s="2375" t="s">
        <v>7614</v>
      </c>
      <c r="UDR33" s="2375" t="s">
        <v>7614</v>
      </c>
      <c r="UDS33" s="2375" t="s">
        <v>7614</v>
      </c>
      <c r="UDT33" s="2375" t="s">
        <v>7614</v>
      </c>
      <c r="UDU33" s="2375" t="s">
        <v>7614</v>
      </c>
      <c r="UDV33" s="2375" t="s">
        <v>7614</v>
      </c>
      <c r="UDW33" s="2375" t="s">
        <v>7614</v>
      </c>
      <c r="UDX33" s="2375" t="s">
        <v>7614</v>
      </c>
      <c r="UDY33" s="2375" t="s">
        <v>7614</v>
      </c>
      <c r="UDZ33" s="2375" t="s">
        <v>7614</v>
      </c>
      <c r="UEA33" s="2375" t="s">
        <v>7614</v>
      </c>
      <c r="UEB33" s="2375" t="s">
        <v>7614</v>
      </c>
      <c r="UEC33" s="2375" t="s">
        <v>7614</v>
      </c>
      <c r="UED33" s="2375" t="s">
        <v>7614</v>
      </c>
      <c r="UEE33" s="2375" t="s">
        <v>7614</v>
      </c>
      <c r="UEF33" s="2375" t="s">
        <v>7614</v>
      </c>
      <c r="UEG33" s="2375" t="s">
        <v>7614</v>
      </c>
      <c r="UEH33" s="2375" t="s">
        <v>7614</v>
      </c>
      <c r="UEI33" s="2375" t="s">
        <v>7614</v>
      </c>
      <c r="UEJ33" s="2375" t="s">
        <v>7614</v>
      </c>
      <c r="UEK33" s="2375" t="s">
        <v>7614</v>
      </c>
      <c r="UEL33" s="2375" t="s">
        <v>7614</v>
      </c>
      <c r="UEM33" s="2375" t="s">
        <v>7614</v>
      </c>
      <c r="UEN33" s="2375" t="s">
        <v>7614</v>
      </c>
      <c r="UEO33" s="2375" t="s">
        <v>7614</v>
      </c>
      <c r="UEP33" s="2375" t="s">
        <v>7614</v>
      </c>
      <c r="UEQ33" s="2375" t="s">
        <v>7614</v>
      </c>
      <c r="UER33" s="2375" t="s">
        <v>7614</v>
      </c>
      <c r="UES33" s="2375" t="s">
        <v>7614</v>
      </c>
      <c r="UET33" s="2375" t="s">
        <v>7614</v>
      </c>
      <c r="UEU33" s="2375" t="s">
        <v>7614</v>
      </c>
      <c r="UEV33" s="2375" t="s">
        <v>7614</v>
      </c>
      <c r="UEW33" s="2375" t="s">
        <v>7614</v>
      </c>
      <c r="UEX33" s="2375" t="s">
        <v>7614</v>
      </c>
      <c r="UEY33" s="2375" t="s">
        <v>7614</v>
      </c>
      <c r="UEZ33" s="2375" t="s">
        <v>7614</v>
      </c>
      <c r="UFA33" s="2375" t="s">
        <v>7614</v>
      </c>
      <c r="UFB33" s="2375" t="s">
        <v>7614</v>
      </c>
      <c r="UFC33" s="2375" t="s">
        <v>7614</v>
      </c>
      <c r="UFD33" s="2375" t="s">
        <v>7614</v>
      </c>
      <c r="UFE33" s="2375" t="s">
        <v>7614</v>
      </c>
      <c r="UFF33" s="2375" t="s">
        <v>7614</v>
      </c>
      <c r="UFG33" s="2375" t="s">
        <v>7614</v>
      </c>
      <c r="UFH33" s="2375" t="s">
        <v>7614</v>
      </c>
      <c r="UFI33" s="2375" t="s">
        <v>7614</v>
      </c>
      <c r="UFJ33" s="2375" t="s">
        <v>7614</v>
      </c>
      <c r="UFK33" s="2375" t="s">
        <v>7614</v>
      </c>
      <c r="UFL33" s="2375" t="s">
        <v>7614</v>
      </c>
      <c r="UFM33" s="2375" t="s">
        <v>7614</v>
      </c>
      <c r="UFN33" s="2375" t="s">
        <v>7614</v>
      </c>
      <c r="UFO33" s="2375" t="s">
        <v>7614</v>
      </c>
      <c r="UFP33" s="2375" t="s">
        <v>7614</v>
      </c>
      <c r="UFQ33" s="2375" t="s">
        <v>7614</v>
      </c>
      <c r="UFR33" s="2375" t="s">
        <v>7614</v>
      </c>
      <c r="UFS33" s="2375" t="s">
        <v>7614</v>
      </c>
      <c r="UFT33" s="2375" t="s">
        <v>7614</v>
      </c>
      <c r="UFU33" s="2375" t="s">
        <v>7614</v>
      </c>
      <c r="UFV33" s="2375" t="s">
        <v>7614</v>
      </c>
      <c r="UFW33" s="2375" t="s">
        <v>7614</v>
      </c>
      <c r="UFX33" s="2375" t="s">
        <v>7614</v>
      </c>
      <c r="UFY33" s="2375" t="s">
        <v>7614</v>
      </c>
      <c r="UFZ33" s="2375" t="s">
        <v>7614</v>
      </c>
      <c r="UGA33" s="2375" t="s">
        <v>7614</v>
      </c>
      <c r="UGB33" s="2375" t="s">
        <v>7614</v>
      </c>
      <c r="UGC33" s="2375" t="s">
        <v>7614</v>
      </c>
      <c r="UGD33" s="2375" t="s">
        <v>7614</v>
      </c>
      <c r="UGE33" s="2375" t="s">
        <v>7614</v>
      </c>
      <c r="UGF33" s="2375" t="s">
        <v>7614</v>
      </c>
      <c r="UGG33" s="2375" t="s">
        <v>7614</v>
      </c>
      <c r="UGH33" s="2375" t="s">
        <v>7614</v>
      </c>
      <c r="UGI33" s="2375" t="s">
        <v>7614</v>
      </c>
      <c r="UGJ33" s="2375" t="s">
        <v>7614</v>
      </c>
      <c r="UGK33" s="2375" t="s">
        <v>7614</v>
      </c>
      <c r="UGL33" s="2375" t="s">
        <v>7614</v>
      </c>
      <c r="UGM33" s="2375" t="s">
        <v>7614</v>
      </c>
      <c r="UGN33" s="2375" t="s">
        <v>7614</v>
      </c>
      <c r="UGO33" s="2375" t="s">
        <v>7614</v>
      </c>
      <c r="UGP33" s="2375" t="s">
        <v>7614</v>
      </c>
      <c r="UGQ33" s="2375" t="s">
        <v>7614</v>
      </c>
      <c r="UGR33" s="2375" t="s">
        <v>7614</v>
      </c>
      <c r="UGS33" s="2375" t="s">
        <v>7614</v>
      </c>
      <c r="UGT33" s="2375" t="s">
        <v>7614</v>
      </c>
      <c r="UGU33" s="2375" t="s">
        <v>7614</v>
      </c>
      <c r="UGV33" s="2375" t="s">
        <v>7614</v>
      </c>
      <c r="UGW33" s="2375" t="s">
        <v>7614</v>
      </c>
      <c r="UGX33" s="2375" t="s">
        <v>7614</v>
      </c>
      <c r="UGY33" s="2375" t="s">
        <v>7614</v>
      </c>
      <c r="UGZ33" s="2375" t="s">
        <v>7614</v>
      </c>
      <c r="UHA33" s="2375" t="s">
        <v>7614</v>
      </c>
      <c r="UHB33" s="2375" t="s">
        <v>7614</v>
      </c>
      <c r="UHC33" s="2375" t="s">
        <v>7614</v>
      </c>
      <c r="UHD33" s="2375" t="s">
        <v>7614</v>
      </c>
      <c r="UHE33" s="2375" t="s">
        <v>7614</v>
      </c>
      <c r="UHF33" s="2375" t="s">
        <v>7614</v>
      </c>
      <c r="UHG33" s="2375" t="s">
        <v>7614</v>
      </c>
      <c r="UHH33" s="2375" t="s">
        <v>7614</v>
      </c>
      <c r="UHI33" s="2375" t="s">
        <v>7614</v>
      </c>
      <c r="UHJ33" s="2375" t="s">
        <v>7614</v>
      </c>
      <c r="UHK33" s="2375" t="s">
        <v>7614</v>
      </c>
      <c r="UHL33" s="2375" t="s">
        <v>7614</v>
      </c>
      <c r="UHM33" s="2375" t="s">
        <v>7614</v>
      </c>
      <c r="UHN33" s="2375" t="s">
        <v>7614</v>
      </c>
      <c r="UHO33" s="2375" t="s">
        <v>7614</v>
      </c>
      <c r="UHP33" s="2375" t="s">
        <v>7614</v>
      </c>
      <c r="UHQ33" s="2375" t="s">
        <v>7614</v>
      </c>
      <c r="UHR33" s="2375" t="s">
        <v>7614</v>
      </c>
      <c r="UHS33" s="2375" t="s">
        <v>7614</v>
      </c>
      <c r="UHT33" s="2375" t="s">
        <v>7614</v>
      </c>
      <c r="UHU33" s="2375" t="s">
        <v>7614</v>
      </c>
      <c r="UHV33" s="2375" t="s">
        <v>7614</v>
      </c>
      <c r="UHW33" s="2375" t="s">
        <v>7614</v>
      </c>
      <c r="UHX33" s="2375" t="s">
        <v>7614</v>
      </c>
      <c r="UHY33" s="2375" t="s">
        <v>7614</v>
      </c>
      <c r="UHZ33" s="2375" t="s">
        <v>7614</v>
      </c>
      <c r="UIA33" s="2375" t="s">
        <v>7614</v>
      </c>
      <c r="UIB33" s="2375" t="s">
        <v>7614</v>
      </c>
      <c r="UIC33" s="2375" t="s">
        <v>7614</v>
      </c>
      <c r="UID33" s="2375" t="s">
        <v>7614</v>
      </c>
      <c r="UIE33" s="2375" t="s">
        <v>7614</v>
      </c>
      <c r="UIF33" s="2375" t="s">
        <v>7614</v>
      </c>
      <c r="UIG33" s="2375" t="s">
        <v>7614</v>
      </c>
      <c r="UIH33" s="2375" t="s">
        <v>7614</v>
      </c>
      <c r="UII33" s="2375" t="s">
        <v>7614</v>
      </c>
      <c r="UIJ33" s="2375" t="s">
        <v>7614</v>
      </c>
      <c r="UIK33" s="2375" t="s">
        <v>7614</v>
      </c>
      <c r="UIL33" s="2375" t="s">
        <v>7614</v>
      </c>
      <c r="UIM33" s="2375" t="s">
        <v>7614</v>
      </c>
      <c r="UIN33" s="2375" t="s">
        <v>7614</v>
      </c>
      <c r="UIO33" s="2375" t="s">
        <v>7614</v>
      </c>
      <c r="UIP33" s="2375" t="s">
        <v>7614</v>
      </c>
      <c r="UIQ33" s="2375" t="s">
        <v>7614</v>
      </c>
      <c r="UIR33" s="2375" t="s">
        <v>7614</v>
      </c>
      <c r="UIS33" s="2375" t="s">
        <v>7614</v>
      </c>
      <c r="UIT33" s="2375" t="s">
        <v>7614</v>
      </c>
      <c r="UIU33" s="2375" t="s">
        <v>7614</v>
      </c>
      <c r="UIV33" s="2375" t="s">
        <v>7614</v>
      </c>
      <c r="UIW33" s="2375" t="s">
        <v>7614</v>
      </c>
      <c r="UIX33" s="2375" t="s">
        <v>7614</v>
      </c>
      <c r="UIY33" s="2375" t="s">
        <v>7614</v>
      </c>
      <c r="UIZ33" s="2375" t="s">
        <v>7614</v>
      </c>
      <c r="UJA33" s="2375" t="s">
        <v>7614</v>
      </c>
      <c r="UJB33" s="2375" t="s">
        <v>7614</v>
      </c>
      <c r="UJC33" s="2375" t="s">
        <v>7614</v>
      </c>
      <c r="UJD33" s="2375" t="s">
        <v>7614</v>
      </c>
      <c r="UJE33" s="2375" t="s">
        <v>7614</v>
      </c>
      <c r="UJF33" s="2375" t="s">
        <v>7614</v>
      </c>
      <c r="UJG33" s="2375" t="s">
        <v>7614</v>
      </c>
      <c r="UJH33" s="2375" t="s">
        <v>7614</v>
      </c>
      <c r="UJI33" s="2375" t="s">
        <v>7614</v>
      </c>
      <c r="UJJ33" s="2375" t="s">
        <v>7614</v>
      </c>
      <c r="UJK33" s="2375" t="s">
        <v>7614</v>
      </c>
      <c r="UJL33" s="2375" t="s">
        <v>7614</v>
      </c>
      <c r="UJM33" s="2375" t="s">
        <v>7614</v>
      </c>
      <c r="UJN33" s="2375" t="s">
        <v>7614</v>
      </c>
      <c r="UJO33" s="2375" t="s">
        <v>7614</v>
      </c>
      <c r="UJP33" s="2375" t="s">
        <v>7614</v>
      </c>
      <c r="UJQ33" s="2375" t="s">
        <v>7614</v>
      </c>
      <c r="UJR33" s="2375" t="s">
        <v>7614</v>
      </c>
      <c r="UJS33" s="2375" t="s">
        <v>7614</v>
      </c>
      <c r="UJT33" s="2375" t="s">
        <v>7614</v>
      </c>
      <c r="UJU33" s="2375" t="s">
        <v>7614</v>
      </c>
      <c r="UJV33" s="2375" t="s">
        <v>7614</v>
      </c>
      <c r="UJW33" s="2375" t="s">
        <v>7614</v>
      </c>
      <c r="UJX33" s="2375" t="s">
        <v>7614</v>
      </c>
      <c r="UJY33" s="2375" t="s">
        <v>7614</v>
      </c>
      <c r="UJZ33" s="2375" t="s">
        <v>7614</v>
      </c>
      <c r="UKA33" s="2375" t="s">
        <v>7614</v>
      </c>
      <c r="UKB33" s="2375" t="s">
        <v>7614</v>
      </c>
      <c r="UKC33" s="2375" t="s">
        <v>7614</v>
      </c>
      <c r="UKD33" s="2375" t="s">
        <v>7614</v>
      </c>
      <c r="UKE33" s="2375" t="s">
        <v>7614</v>
      </c>
      <c r="UKF33" s="2375" t="s">
        <v>7614</v>
      </c>
      <c r="UKG33" s="2375" t="s">
        <v>7614</v>
      </c>
      <c r="UKH33" s="2375" t="s">
        <v>7614</v>
      </c>
      <c r="UKI33" s="2375" t="s">
        <v>7614</v>
      </c>
      <c r="UKJ33" s="2375" t="s">
        <v>7614</v>
      </c>
      <c r="UKK33" s="2375" t="s">
        <v>7614</v>
      </c>
      <c r="UKL33" s="2375" t="s">
        <v>7614</v>
      </c>
      <c r="UKM33" s="2375" t="s">
        <v>7614</v>
      </c>
      <c r="UKN33" s="2375" t="s">
        <v>7614</v>
      </c>
      <c r="UKO33" s="2375" t="s">
        <v>7614</v>
      </c>
      <c r="UKP33" s="2375" t="s">
        <v>7614</v>
      </c>
      <c r="UKQ33" s="2375" t="s">
        <v>7614</v>
      </c>
      <c r="UKR33" s="2375" t="s">
        <v>7614</v>
      </c>
      <c r="UKS33" s="2375" t="s">
        <v>7614</v>
      </c>
      <c r="UKT33" s="2375" t="s">
        <v>7614</v>
      </c>
      <c r="UKU33" s="2375" t="s">
        <v>7614</v>
      </c>
      <c r="UKV33" s="2375" t="s">
        <v>7614</v>
      </c>
      <c r="UKW33" s="2375" t="s">
        <v>7614</v>
      </c>
      <c r="UKX33" s="2375" t="s">
        <v>7614</v>
      </c>
      <c r="UKY33" s="2375" t="s">
        <v>7614</v>
      </c>
      <c r="UKZ33" s="2375" t="s">
        <v>7614</v>
      </c>
      <c r="ULA33" s="2375" t="s">
        <v>7614</v>
      </c>
      <c r="ULB33" s="2375" t="s">
        <v>7614</v>
      </c>
      <c r="ULC33" s="2375" t="s">
        <v>7614</v>
      </c>
      <c r="ULD33" s="2375" t="s">
        <v>7614</v>
      </c>
      <c r="ULE33" s="2375" t="s">
        <v>7614</v>
      </c>
      <c r="ULF33" s="2375" t="s">
        <v>7614</v>
      </c>
      <c r="ULG33" s="2375" t="s">
        <v>7614</v>
      </c>
      <c r="ULH33" s="2375" t="s">
        <v>7614</v>
      </c>
      <c r="ULI33" s="2375" t="s">
        <v>7614</v>
      </c>
      <c r="ULJ33" s="2375" t="s">
        <v>7614</v>
      </c>
      <c r="ULK33" s="2375" t="s">
        <v>7614</v>
      </c>
      <c r="ULL33" s="2375" t="s">
        <v>7614</v>
      </c>
      <c r="ULM33" s="2375" t="s">
        <v>7614</v>
      </c>
      <c r="ULN33" s="2375" t="s">
        <v>7614</v>
      </c>
      <c r="ULO33" s="2375" t="s">
        <v>7614</v>
      </c>
      <c r="ULP33" s="2375" t="s">
        <v>7614</v>
      </c>
      <c r="ULQ33" s="2375" t="s">
        <v>7614</v>
      </c>
      <c r="ULR33" s="2375" t="s">
        <v>7614</v>
      </c>
      <c r="ULS33" s="2375" t="s">
        <v>7614</v>
      </c>
      <c r="ULT33" s="2375" t="s">
        <v>7614</v>
      </c>
      <c r="ULU33" s="2375" t="s">
        <v>7614</v>
      </c>
      <c r="ULV33" s="2375" t="s">
        <v>7614</v>
      </c>
      <c r="ULW33" s="2375" t="s">
        <v>7614</v>
      </c>
      <c r="ULX33" s="2375" t="s">
        <v>7614</v>
      </c>
      <c r="ULY33" s="2375" t="s">
        <v>7614</v>
      </c>
      <c r="ULZ33" s="2375" t="s">
        <v>7614</v>
      </c>
      <c r="UMA33" s="2375" t="s">
        <v>7614</v>
      </c>
      <c r="UMB33" s="2375" t="s">
        <v>7614</v>
      </c>
      <c r="UMC33" s="2375" t="s">
        <v>7614</v>
      </c>
      <c r="UMD33" s="2375" t="s">
        <v>7614</v>
      </c>
      <c r="UME33" s="2375" t="s">
        <v>7614</v>
      </c>
      <c r="UMF33" s="2375" t="s">
        <v>7614</v>
      </c>
      <c r="UMG33" s="2375" t="s">
        <v>7614</v>
      </c>
      <c r="UMH33" s="2375" t="s">
        <v>7614</v>
      </c>
      <c r="UMI33" s="2375" t="s">
        <v>7614</v>
      </c>
      <c r="UMJ33" s="2375" t="s">
        <v>7614</v>
      </c>
      <c r="UMK33" s="2375" t="s">
        <v>7614</v>
      </c>
      <c r="UML33" s="2375" t="s">
        <v>7614</v>
      </c>
      <c r="UMM33" s="2375" t="s">
        <v>7614</v>
      </c>
      <c r="UMN33" s="2375" t="s">
        <v>7614</v>
      </c>
      <c r="UMO33" s="2375" t="s">
        <v>7614</v>
      </c>
      <c r="UMP33" s="2375" t="s">
        <v>7614</v>
      </c>
      <c r="UMQ33" s="2375" t="s">
        <v>7614</v>
      </c>
      <c r="UMR33" s="2375" t="s">
        <v>7614</v>
      </c>
      <c r="UMS33" s="2375" t="s">
        <v>7614</v>
      </c>
      <c r="UMT33" s="2375" t="s">
        <v>7614</v>
      </c>
      <c r="UMU33" s="2375" t="s">
        <v>7614</v>
      </c>
      <c r="UMV33" s="2375" t="s">
        <v>7614</v>
      </c>
      <c r="UMW33" s="2375" t="s">
        <v>7614</v>
      </c>
      <c r="UMX33" s="2375" t="s">
        <v>7614</v>
      </c>
      <c r="UMY33" s="2375" t="s">
        <v>7614</v>
      </c>
      <c r="UMZ33" s="2375" t="s">
        <v>7614</v>
      </c>
      <c r="UNA33" s="2375" t="s">
        <v>7614</v>
      </c>
      <c r="UNB33" s="2375" t="s">
        <v>7614</v>
      </c>
      <c r="UNC33" s="2375" t="s">
        <v>7614</v>
      </c>
      <c r="UND33" s="2375" t="s">
        <v>7614</v>
      </c>
      <c r="UNE33" s="2375" t="s">
        <v>7614</v>
      </c>
      <c r="UNF33" s="2375" t="s">
        <v>7614</v>
      </c>
      <c r="UNG33" s="2375" t="s">
        <v>7614</v>
      </c>
      <c r="UNH33" s="2375" t="s">
        <v>7614</v>
      </c>
      <c r="UNI33" s="2375" t="s">
        <v>7614</v>
      </c>
      <c r="UNJ33" s="2375" t="s">
        <v>7614</v>
      </c>
      <c r="UNK33" s="2375" t="s">
        <v>7614</v>
      </c>
      <c r="UNL33" s="2375" t="s">
        <v>7614</v>
      </c>
      <c r="UNM33" s="2375" t="s">
        <v>7614</v>
      </c>
      <c r="UNN33" s="2375" t="s">
        <v>7614</v>
      </c>
      <c r="UNO33" s="2375" t="s">
        <v>7614</v>
      </c>
      <c r="UNP33" s="2375" t="s">
        <v>7614</v>
      </c>
      <c r="UNQ33" s="2375" t="s">
        <v>7614</v>
      </c>
      <c r="UNR33" s="2375" t="s">
        <v>7614</v>
      </c>
      <c r="UNS33" s="2375" t="s">
        <v>7614</v>
      </c>
      <c r="UNT33" s="2375" t="s">
        <v>7614</v>
      </c>
      <c r="UNU33" s="2375" t="s">
        <v>7614</v>
      </c>
      <c r="UNV33" s="2375" t="s">
        <v>7614</v>
      </c>
      <c r="UNW33" s="2375" t="s">
        <v>7614</v>
      </c>
      <c r="UNX33" s="2375" t="s">
        <v>7614</v>
      </c>
      <c r="UNY33" s="2375" t="s">
        <v>7614</v>
      </c>
      <c r="UNZ33" s="2375" t="s">
        <v>7614</v>
      </c>
      <c r="UOA33" s="2375" t="s">
        <v>7614</v>
      </c>
      <c r="UOB33" s="2375" t="s">
        <v>7614</v>
      </c>
      <c r="UOC33" s="2375" t="s">
        <v>7614</v>
      </c>
      <c r="UOD33" s="2375" t="s">
        <v>7614</v>
      </c>
      <c r="UOE33" s="2375" t="s">
        <v>7614</v>
      </c>
      <c r="UOF33" s="2375" t="s">
        <v>7614</v>
      </c>
      <c r="UOG33" s="2375" t="s">
        <v>7614</v>
      </c>
      <c r="UOH33" s="2375" t="s">
        <v>7614</v>
      </c>
      <c r="UOI33" s="2375" t="s">
        <v>7614</v>
      </c>
      <c r="UOJ33" s="2375" t="s">
        <v>7614</v>
      </c>
      <c r="UOK33" s="2375" t="s">
        <v>7614</v>
      </c>
      <c r="UOL33" s="2375" t="s">
        <v>7614</v>
      </c>
      <c r="UOM33" s="2375" t="s">
        <v>7614</v>
      </c>
      <c r="UON33" s="2375" t="s">
        <v>7614</v>
      </c>
      <c r="UOO33" s="2375" t="s">
        <v>7614</v>
      </c>
      <c r="UOP33" s="2375" t="s">
        <v>7614</v>
      </c>
      <c r="UOQ33" s="2375" t="s">
        <v>7614</v>
      </c>
      <c r="UOR33" s="2375" t="s">
        <v>7614</v>
      </c>
      <c r="UOS33" s="2375" t="s">
        <v>7614</v>
      </c>
      <c r="UOT33" s="2375" t="s">
        <v>7614</v>
      </c>
      <c r="UOU33" s="2375" t="s">
        <v>7614</v>
      </c>
      <c r="UOV33" s="2375" t="s">
        <v>7614</v>
      </c>
      <c r="UOW33" s="2375" t="s">
        <v>7614</v>
      </c>
      <c r="UOX33" s="2375" t="s">
        <v>7614</v>
      </c>
      <c r="UOY33" s="2375" t="s">
        <v>7614</v>
      </c>
      <c r="UOZ33" s="2375" t="s">
        <v>7614</v>
      </c>
      <c r="UPA33" s="2375" t="s">
        <v>7614</v>
      </c>
      <c r="UPB33" s="2375" t="s">
        <v>7614</v>
      </c>
      <c r="UPC33" s="2375" t="s">
        <v>7614</v>
      </c>
      <c r="UPD33" s="2375" t="s">
        <v>7614</v>
      </c>
      <c r="UPE33" s="2375" t="s">
        <v>7614</v>
      </c>
      <c r="UPF33" s="2375" t="s">
        <v>7614</v>
      </c>
      <c r="UPG33" s="2375" t="s">
        <v>7614</v>
      </c>
      <c r="UPH33" s="2375" t="s">
        <v>7614</v>
      </c>
      <c r="UPI33" s="2375" t="s">
        <v>7614</v>
      </c>
      <c r="UPJ33" s="2375" t="s">
        <v>7614</v>
      </c>
      <c r="UPK33" s="2375" t="s">
        <v>7614</v>
      </c>
      <c r="UPL33" s="2375" t="s">
        <v>7614</v>
      </c>
      <c r="UPM33" s="2375" t="s">
        <v>7614</v>
      </c>
      <c r="UPN33" s="2375" t="s">
        <v>7614</v>
      </c>
      <c r="UPO33" s="2375" t="s">
        <v>7614</v>
      </c>
      <c r="UPP33" s="2375" t="s">
        <v>7614</v>
      </c>
      <c r="UPQ33" s="2375" t="s">
        <v>7614</v>
      </c>
      <c r="UPR33" s="2375" t="s">
        <v>7614</v>
      </c>
      <c r="UPS33" s="2375" t="s">
        <v>7614</v>
      </c>
      <c r="UPT33" s="2375" t="s">
        <v>7614</v>
      </c>
      <c r="UPU33" s="2375" t="s">
        <v>7614</v>
      </c>
      <c r="UPV33" s="2375" t="s">
        <v>7614</v>
      </c>
      <c r="UPW33" s="2375" t="s">
        <v>7614</v>
      </c>
      <c r="UPX33" s="2375" t="s">
        <v>7614</v>
      </c>
      <c r="UPY33" s="2375" t="s">
        <v>7614</v>
      </c>
      <c r="UPZ33" s="2375" t="s">
        <v>7614</v>
      </c>
      <c r="UQA33" s="2375" t="s">
        <v>7614</v>
      </c>
      <c r="UQB33" s="2375" t="s">
        <v>7614</v>
      </c>
      <c r="UQC33" s="2375" t="s">
        <v>7614</v>
      </c>
      <c r="UQD33" s="2375" t="s">
        <v>7614</v>
      </c>
      <c r="UQE33" s="2375" t="s">
        <v>7614</v>
      </c>
      <c r="UQF33" s="2375" t="s">
        <v>7614</v>
      </c>
      <c r="UQG33" s="2375" t="s">
        <v>7614</v>
      </c>
      <c r="UQH33" s="2375" t="s">
        <v>7614</v>
      </c>
      <c r="UQI33" s="2375" t="s">
        <v>7614</v>
      </c>
      <c r="UQJ33" s="2375" t="s">
        <v>7614</v>
      </c>
      <c r="UQK33" s="2375" t="s">
        <v>7614</v>
      </c>
      <c r="UQL33" s="2375" t="s">
        <v>7614</v>
      </c>
      <c r="UQM33" s="2375" t="s">
        <v>7614</v>
      </c>
      <c r="UQN33" s="2375" t="s">
        <v>7614</v>
      </c>
      <c r="UQO33" s="2375" t="s">
        <v>7614</v>
      </c>
      <c r="UQP33" s="2375" t="s">
        <v>7614</v>
      </c>
      <c r="UQQ33" s="2375" t="s">
        <v>7614</v>
      </c>
      <c r="UQR33" s="2375" t="s">
        <v>7614</v>
      </c>
      <c r="UQS33" s="2375" t="s">
        <v>7614</v>
      </c>
      <c r="UQT33" s="2375" t="s">
        <v>7614</v>
      </c>
      <c r="UQU33" s="2375" t="s">
        <v>7614</v>
      </c>
      <c r="UQV33" s="2375" t="s">
        <v>7614</v>
      </c>
      <c r="UQW33" s="2375" t="s">
        <v>7614</v>
      </c>
      <c r="UQX33" s="2375" t="s">
        <v>7614</v>
      </c>
      <c r="UQY33" s="2375" t="s">
        <v>7614</v>
      </c>
      <c r="UQZ33" s="2375" t="s">
        <v>7614</v>
      </c>
      <c r="URA33" s="2375" t="s">
        <v>7614</v>
      </c>
      <c r="URB33" s="2375" t="s">
        <v>7614</v>
      </c>
      <c r="URC33" s="2375" t="s">
        <v>7614</v>
      </c>
      <c r="URD33" s="2375" t="s">
        <v>7614</v>
      </c>
      <c r="URE33" s="2375" t="s">
        <v>7614</v>
      </c>
      <c r="URF33" s="2375" t="s">
        <v>7614</v>
      </c>
      <c r="URG33" s="2375" t="s">
        <v>7614</v>
      </c>
      <c r="URH33" s="2375" t="s">
        <v>7614</v>
      </c>
      <c r="URI33" s="2375" t="s">
        <v>7614</v>
      </c>
      <c r="URJ33" s="2375" t="s">
        <v>7614</v>
      </c>
      <c r="URK33" s="2375" t="s">
        <v>7614</v>
      </c>
      <c r="URL33" s="2375" t="s">
        <v>7614</v>
      </c>
      <c r="URM33" s="2375" t="s">
        <v>7614</v>
      </c>
      <c r="URN33" s="2375" t="s">
        <v>7614</v>
      </c>
      <c r="URO33" s="2375" t="s">
        <v>7614</v>
      </c>
      <c r="URP33" s="2375" t="s">
        <v>7614</v>
      </c>
      <c r="URQ33" s="2375" t="s">
        <v>7614</v>
      </c>
      <c r="URR33" s="2375" t="s">
        <v>7614</v>
      </c>
      <c r="URS33" s="2375" t="s">
        <v>7614</v>
      </c>
      <c r="URT33" s="2375" t="s">
        <v>7614</v>
      </c>
      <c r="URU33" s="2375" t="s">
        <v>7614</v>
      </c>
      <c r="URV33" s="2375" t="s">
        <v>7614</v>
      </c>
      <c r="URW33" s="2375" t="s">
        <v>7614</v>
      </c>
      <c r="URX33" s="2375" t="s">
        <v>7614</v>
      </c>
      <c r="URY33" s="2375" t="s">
        <v>7614</v>
      </c>
      <c r="URZ33" s="2375" t="s">
        <v>7614</v>
      </c>
      <c r="USA33" s="2375" t="s">
        <v>7614</v>
      </c>
      <c r="USB33" s="2375" t="s">
        <v>7614</v>
      </c>
      <c r="USC33" s="2375" t="s">
        <v>7614</v>
      </c>
      <c r="USD33" s="2375" t="s">
        <v>7614</v>
      </c>
      <c r="USE33" s="2375" t="s">
        <v>7614</v>
      </c>
      <c r="USF33" s="2375" t="s">
        <v>7614</v>
      </c>
      <c r="USG33" s="2375" t="s">
        <v>7614</v>
      </c>
      <c r="USH33" s="2375" t="s">
        <v>7614</v>
      </c>
      <c r="USI33" s="2375" t="s">
        <v>7614</v>
      </c>
      <c r="USJ33" s="2375" t="s">
        <v>7614</v>
      </c>
      <c r="USK33" s="2375" t="s">
        <v>7614</v>
      </c>
      <c r="USL33" s="2375" t="s">
        <v>7614</v>
      </c>
      <c r="USM33" s="2375" t="s">
        <v>7614</v>
      </c>
      <c r="USN33" s="2375" t="s">
        <v>7614</v>
      </c>
      <c r="USO33" s="2375" t="s">
        <v>7614</v>
      </c>
      <c r="USP33" s="2375" t="s">
        <v>7614</v>
      </c>
      <c r="USQ33" s="2375" t="s">
        <v>7614</v>
      </c>
      <c r="USR33" s="2375" t="s">
        <v>7614</v>
      </c>
      <c r="USS33" s="2375" t="s">
        <v>7614</v>
      </c>
      <c r="UST33" s="2375" t="s">
        <v>7614</v>
      </c>
      <c r="USU33" s="2375" t="s">
        <v>7614</v>
      </c>
      <c r="USV33" s="2375" t="s">
        <v>7614</v>
      </c>
      <c r="USW33" s="2375" t="s">
        <v>7614</v>
      </c>
      <c r="USX33" s="2375" t="s">
        <v>7614</v>
      </c>
      <c r="USY33" s="2375" t="s">
        <v>7614</v>
      </c>
      <c r="USZ33" s="2375" t="s">
        <v>7614</v>
      </c>
      <c r="UTA33" s="2375" t="s">
        <v>7614</v>
      </c>
      <c r="UTB33" s="2375" t="s">
        <v>7614</v>
      </c>
      <c r="UTC33" s="2375" t="s">
        <v>7614</v>
      </c>
      <c r="UTD33" s="2375" t="s">
        <v>7614</v>
      </c>
      <c r="UTE33" s="2375" t="s">
        <v>7614</v>
      </c>
      <c r="UTF33" s="2375" t="s">
        <v>7614</v>
      </c>
      <c r="UTG33" s="2375" t="s">
        <v>7614</v>
      </c>
      <c r="UTH33" s="2375" t="s">
        <v>7614</v>
      </c>
      <c r="UTI33" s="2375" t="s">
        <v>7614</v>
      </c>
      <c r="UTJ33" s="2375" t="s">
        <v>7614</v>
      </c>
      <c r="UTK33" s="2375" t="s">
        <v>7614</v>
      </c>
      <c r="UTL33" s="2375" t="s">
        <v>7614</v>
      </c>
      <c r="UTM33" s="2375" t="s">
        <v>7614</v>
      </c>
      <c r="UTN33" s="2375" t="s">
        <v>7614</v>
      </c>
      <c r="UTO33" s="2375" t="s">
        <v>7614</v>
      </c>
      <c r="UTP33" s="2375" t="s">
        <v>7614</v>
      </c>
      <c r="UTQ33" s="2375" t="s">
        <v>7614</v>
      </c>
      <c r="UTR33" s="2375" t="s">
        <v>7614</v>
      </c>
      <c r="UTS33" s="2375" t="s">
        <v>7614</v>
      </c>
      <c r="UTT33" s="2375" t="s">
        <v>7614</v>
      </c>
      <c r="UTU33" s="2375" t="s">
        <v>7614</v>
      </c>
      <c r="UTV33" s="2375" t="s">
        <v>7614</v>
      </c>
      <c r="UTW33" s="2375" t="s">
        <v>7614</v>
      </c>
      <c r="UTX33" s="2375" t="s">
        <v>7614</v>
      </c>
      <c r="UTY33" s="2375" t="s">
        <v>7614</v>
      </c>
      <c r="UTZ33" s="2375" t="s">
        <v>7614</v>
      </c>
      <c r="UUA33" s="2375" t="s">
        <v>7614</v>
      </c>
      <c r="UUB33" s="2375" t="s">
        <v>7614</v>
      </c>
      <c r="UUC33" s="2375" t="s">
        <v>7614</v>
      </c>
      <c r="UUD33" s="2375" t="s">
        <v>7614</v>
      </c>
      <c r="UUE33" s="2375" t="s">
        <v>7614</v>
      </c>
      <c r="UUF33" s="2375" t="s">
        <v>7614</v>
      </c>
      <c r="UUG33" s="2375" t="s">
        <v>7614</v>
      </c>
      <c r="UUH33" s="2375" t="s">
        <v>7614</v>
      </c>
      <c r="UUI33" s="2375" t="s">
        <v>7614</v>
      </c>
      <c r="UUJ33" s="2375" t="s">
        <v>7614</v>
      </c>
      <c r="UUK33" s="2375" t="s">
        <v>7614</v>
      </c>
      <c r="UUL33" s="2375" t="s">
        <v>7614</v>
      </c>
      <c r="UUM33" s="2375" t="s">
        <v>7614</v>
      </c>
      <c r="UUN33" s="2375" t="s">
        <v>7614</v>
      </c>
      <c r="UUO33" s="2375" t="s">
        <v>7614</v>
      </c>
      <c r="UUP33" s="2375" t="s">
        <v>7614</v>
      </c>
      <c r="UUQ33" s="2375" t="s">
        <v>7614</v>
      </c>
      <c r="UUR33" s="2375" t="s">
        <v>7614</v>
      </c>
      <c r="UUS33" s="2375" t="s">
        <v>7614</v>
      </c>
      <c r="UUT33" s="2375" t="s">
        <v>7614</v>
      </c>
      <c r="UUU33" s="2375" t="s">
        <v>7614</v>
      </c>
      <c r="UUV33" s="2375" t="s">
        <v>7614</v>
      </c>
      <c r="UUW33" s="2375" t="s">
        <v>7614</v>
      </c>
      <c r="UUX33" s="2375" t="s">
        <v>7614</v>
      </c>
      <c r="UUY33" s="2375" t="s">
        <v>7614</v>
      </c>
      <c r="UUZ33" s="2375" t="s">
        <v>7614</v>
      </c>
      <c r="UVA33" s="2375" t="s">
        <v>7614</v>
      </c>
      <c r="UVB33" s="2375" t="s">
        <v>7614</v>
      </c>
      <c r="UVC33" s="2375" t="s">
        <v>7614</v>
      </c>
      <c r="UVD33" s="2375" t="s">
        <v>7614</v>
      </c>
      <c r="UVE33" s="2375" t="s">
        <v>7614</v>
      </c>
      <c r="UVF33" s="2375" t="s">
        <v>7614</v>
      </c>
      <c r="UVG33" s="2375" t="s">
        <v>7614</v>
      </c>
      <c r="UVH33" s="2375" t="s">
        <v>7614</v>
      </c>
      <c r="UVI33" s="2375" t="s">
        <v>7614</v>
      </c>
      <c r="UVJ33" s="2375" t="s">
        <v>7614</v>
      </c>
      <c r="UVK33" s="2375" t="s">
        <v>7614</v>
      </c>
      <c r="UVL33" s="2375" t="s">
        <v>7614</v>
      </c>
      <c r="UVM33" s="2375" t="s">
        <v>7614</v>
      </c>
      <c r="UVN33" s="2375" t="s">
        <v>7614</v>
      </c>
      <c r="UVO33" s="2375" t="s">
        <v>7614</v>
      </c>
      <c r="UVP33" s="2375" t="s">
        <v>7614</v>
      </c>
      <c r="UVQ33" s="2375" t="s">
        <v>7614</v>
      </c>
      <c r="UVR33" s="2375" t="s">
        <v>7614</v>
      </c>
      <c r="UVS33" s="2375" t="s">
        <v>7614</v>
      </c>
      <c r="UVT33" s="2375" t="s">
        <v>7614</v>
      </c>
      <c r="UVU33" s="2375" t="s">
        <v>7614</v>
      </c>
      <c r="UVV33" s="2375" t="s">
        <v>7614</v>
      </c>
      <c r="UVW33" s="2375" t="s">
        <v>7614</v>
      </c>
      <c r="UVX33" s="2375" t="s">
        <v>7614</v>
      </c>
      <c r="UVY33" s="2375" t="s">
        <v>7614</v>
      </c>
      <c r="UVZ33" s="2375" t="s">
        <v>7614</v>
      </c>
      <c r="UWA33" s="2375" t="s">
        <v>7614</v>
      </c>
      <c r="UWB33" s="2375" t="s">
        <v>7614</v>
      </c>
      <c r="UWC33" s="2375" t="s">
        <v>7614</v>
      </c>
      <c r="UWD33" s="2375" t="s">
        <v>7614</v>
      </c>
      <c r="UWE33" s="2375" t="s">
        <v>7614</v>
      </c>
      <c r="UWF33" s="2375" t="s">
        <v>7614</v>
      </c>
      <c r="UWG33" s="2375" t="s">
        <v>7614</v>
      </c>
      <c r="UWH33" s="2375" t="s">
        <v>7614</v>
      </c>
      <c r="UWI33" s="2375" t="s">
        <v>7614</v>
      </c>
      <c r="UWJ33" s="2375" t="s">
        <v>7614</v>
      </c>
      <c r="UWK33" s="2375" t="s">
        <v>7614</v>
      </c>
      <c r="UWL33" s="2375" t="s">
        <v>7614</v>
      </c>
      <c r="UWM33" s="2375" t="s">
        <v>7614</v>
      </c>
      <c r="UWN33" s="2375" t="s">
        <v>7614</v>
      </c>
      <c r="UWO33" s="2375" t="s">
        <v>7614</v>
      </c>
      <c r="UWP33" s="2375" t="s">
        <v>7614</v>
      </c>
      <c r="UWQ33" s="2375" t="s">
        <v>7614</v>
      </c>
      <c r="UWR33" s="2375" t="s">
        <v>7614</v>
      </c>
      <c r="UWS33" s="2375" t="s">
        <v>7614</v>
      </c>
      <c r="UWT33" s="2375" t="s">
        <v>7614</v>
      </c>
      <c r="UWU33" s="2375" t="s">
        <v>7614</v>
      </c>
      <c r="UWV33" s="2375" t="s">
        <v>7614</v>
      </c>
      <c r="UWW33" s="2375" t="s">
        <v>7614</v>
      </c>
      <c r="UWX33" s="2375" t="s">
        <v>7614</v>
      </c>
      <c r="UWY33" s="2375" t="s">
        <v>7614</v>
      </c>
      <c r="UWZ33" s="2375" t="s">
        <v>7614</v>
      </c>
      <c r="UXA33" s="2375" t="s">
        <v>7614</v>
      </c>
      <c r="UXB33" s="2375" t="s">
        <v>7614</v>
      </c>
      <c r="UXC33" s="2375" t="s">
        <v>7614</v>
      </c>
      <c r="UXD33" s="2375" t="s">
        <v>7614</v>
      </c>
      <c r="UXE33" s="2375" t="s">
        <v>7614</v>
      </c>
      <c r="UXF33" s="2375" t="s">
        <v>7614</v>
      </c>
      <c r="UXG33" s="2375" t="s">
        <v>7614</v>
      </c>
      <c r="UXH33" s="2375" t="s">
        <v>7614</v>
      </c>
      <c r="UXI33" s="2375" t="s">
        <v>7614</v>
      </c>
      <c r="UXJ33" s="2375" t="s">
        <v>7614</v>
      </c>
      <c r="UXK33" s="2375" t="s">
        <v>7614</v>
      </c>
      <c r="UXL33" s="2375" t="s">
        <v>7614</v>
      </c>
      <c r="UXM33" s="2375" t="s">
        <v>7614</v>
      </c>
      <c r="UXN33" s="2375" t="s">
        <v>7614</v>
      </c>
      <c r="UXO33" s="2375" t="s">
        <v>7614</v>
      </c>
      <c r="UXP33" s="2375" t="s">
        <v>7614</v>
      </c>
      <c r="UXQ33" s="2375" t="s">
        <v>7614</v>
      </c>
      <c r="UXR33" s="2375" t="s">
        <v>7614</v>
      </c>
      <c r="UXS33" s="2375" t="s">
        <v>7614</v>
      </c>
      <c r="UXT33" s="2375" t="s">
        <v>7614</v>
      </c>
      <c r="UXU33" s="2375" t="s">
        <v>7614</v>
      </c>
      <c r="UXV33" s="2375" t="s">
        <v>7614</v>
      </c>
      <c r="UXW33" s="2375" t="s">
        <v>7614</v>
      </c>
      <c r="UXX33" s="2375" t="s">
        <v>7614</v>
      </c>
      <c r="UXY33" s="2375" t="s">
        <v>7614</v>
      </c>
      <c r="UXZ33" s="2375" t="s">
        <v>7614</v>
      </c>
      <c r="UYA33" s="2375" t="s">
        <v>7614</v>
      </c>
      <c r="UYB33" s="2375" t="s">
        <v>7614</v>
      </c>
      <c r="UYC33" s="2375" t="s">
        <v>7614</v>
      </c>
      <c r="UYD33" s="2375" t="s">
        <v>7614</v>
      </c>
      <c r="UYE33" s="2375" t="s">
        <v>7614</v>
      </c>
      <c r="UYF33" s="2375" t="s">
        <v>7614</v>
      </c>
      <c r="UYG33" s="2375" t="s">
        <v>7614</v>
      </c>
      <c r="UYH33" s="2375" t="s">
        <v>7614</v>
      </c>
      <c r="UYI33" s="2375" t="s">
        <v>7614</v>
      </c>
      <c r="UYJ33" s="2375" t="s">
        <v>7614</v>
      </c>
      <c r="UYK33" s="2375" t="s">
        <v>7614</v>
      </c>
      <c r="UYL33" s="2375" t="s">
        <v>7614</v>
      </c>
      <c r="UYM33" s="2375" t="s">
        <v>7614</v>
      </c>
      <c r="UYN33" s="2375" t="s">
        <v>7614</v>
      </c>
      <c r="UYO33" s="2375" t="s">
        <v>7614</v>
      </c>
      <c r="UYP33" s="2375" t="s">
        <v>7614</v>
      </c>
      <c r="UYQ33" s="2375" t="s">
        <v>7614</v>
      </c>
      <c r="UYR33" s="2375" t="s">
        <v>7614</v>
      </c>
      <c r="UYS33" s="2375" t="s">
        <v>7614</v>
      </c>
      <c r="UYT33" s="2375" t="s">
        <v>7614</v>
      </c>
      <c r="UYU33" s="2375" t="s">
        <v>7614</v>
      </c>
      <c r="UYV33" s="2375" t="s">
        <v>7614</v>
      </c>
      <c r="UYW33" s="2375" t="s">
        <v>7614</v>
      </c>
      <c r="UYX33" s="2375" t="s">
        <v>7614</v>
      </c>
      <c r="UYY33" s="2375" t="s">
        <v>7614</v>
      </c>
      <c r="UYZ33" s="2375" t="s">
        <v>7614</v>
      </c>
      <c r="UZA33" s="2375" t="s">
        <v>7614</v>
      </c>
      <c r="UZB33" s="2375" t="s">
        <v>7614</v>
      </c>
      <c r="UZC33" s="2375" t="s">
        <v>7614</v>
      </c>
      <c r="UZD33" s="2375" t="s">
        <v>7614</v>
      </c>
      <c r="UZE33" s="2375" t="s">
        <v>7614</v>
      </c>
      <c r="UZF33" s="2375" t="s">
        <v>7614</v>
      </c>
      <c r="UZG33" s="2375" t="s">
        <v>7614</v>
      </c>
      <c r="UZH33" s="2375" t="s">
        <v>7614</v>
      </c>
      <c r="UZI33" s="2375" t="s">
        <v>7614</v>
      </c>
      <c r="UZJ33" s="2375" t="s">
        <v>7614</v>
      </c>
      <c r="UZK33" s="2375" t="s">
        <v>7614</v>
      </c>
      <c r="UZL33" s="2375" t="s">
        <v>7614</v>
      </c>
      <c r="UZM33" s="2375" t="s">
        <v>7614</v>
      </c>
      <c r="UZN33" s="2375" t="s">
        <v>7614</v>
      </c>
      <c r="UZO33" s="2375" t="s">
        <v>7614</v>
      </c>
      <c r="UZP33" s="2375" t="s">
        <v>7614</v>
      </c>
      <c r="UZQ33" s="2375" t="s">
        <v>7614</v>
      </c>
      <c r="UZR33" s="2375" t="s">
        <v>7614</v>
      </c>
      <c r="UZS33" s="2375" t="s">
        <v>7614</v>
      </c>
      <c r="UZT33" s="2375" t="s">
        <v>7614</v>
      </c>
      <c r="UZU33" s="2375" t="s">
        <v>7614</v>
      </c>
      <c r="UZV33" s="2375" t="s">
        <v>7614</v>
      </c>
      <c r="UZW33" s="2375" t="s">
        <v>7614</v>
      </c>
      <c r="UZX33" s="2375" t="s">
        <v>7614</v>
      </c>
      <c r="UZY33" s="2375" t="s">
        <v>7614</v>
      </c>
      <c r="UZZ33" s="2375" t="s">
        <v>7614</v>
      </c>
      <c r="VAA33" s="2375" t="s">
        <v>7614</v>
      </c>
      <c r="VAB33" s="2375" t="s">
        <v>7614</v>
      </c>
      <c r="VAC33" s="2375" t="s">
        <v>7614</v>
      </c>
      <c r="VAD33" s="2375" t="s">
        <v>7614</v>
      </c>
      <c r="VAE33" s="2375" t="s">
        <v>7614</v>
      </c>
      <c r="VAF33" s="2375" t="s">
        <v>7614</v>
      </c>
      <c r="VAG33" s="2375" t="s">
        <v>7614</v>
      </c>
      <c r="VAH33" s="2375" t="s">
        <v>7614</v>
      </c>
      <c r="VAI33" s="2375" t="s">
        <v>7614</v>
      </c>
      <c r="VAJ33" s="2375" t="s">
        <v>7614</v>
      </c>
      <c r="VAK33" s="2375" t="s">
        <v>7614</v>
      </c>
      <c r="VAL33" s="2375" t="s">
        <v>7614</v>
      </c>
      <c r="VAM33" s="2375" t="s">
        <v>7614</v>
      </c>
      <c r="VAN33" s="2375" t="s">
        <v>7614</v>
      </c>
      <c r="VAO33" s="2375" t="s">
        <v>7614</v>
      </c>
      <c r="VAP33" s="2375" t="s">
        <v>7614</v>
      </c>
      <c r="VAQ33" s="2375" t="s">
        <v>7614</v>
      </c>
      <c r="VAR33" s="2375" t="s">
        <v>7614</v>
      </c>
      <c r="VAS33" s="2375" t="s">
        <v>7614</v>
      </c>
      <c r="VAT33" s="2375" t="s">
        <v>7614</v>
      </c>
      <c r="VAU33" s="2375" t="s">
        <v>7614</v>
      </c>
      <c r="VAV33" s="2375" t="s">
        <v>7614</v>
      </c>
      <c r="VAW33" s="2375" t="s">
        <v>7614</v>
      </c>
      <c r="VAX33" s="2375" t="s">
        <v>7614</v>
      </c>
      <c r="VAY33" s="2375" t="s">
        <v>7614</v>
      </c>
      <c r="VAZ33" s="2375" t="s">
        <v>7614</v>
      </c>
      <c r="VBA33" s="2375" t="s">
        <v>7614</v>
      </c>
      <c r="VBB33" s="2375" t="s">
        <v>7614</v>
      </c>
      <c r="VBC33" s="2375" t="s">
        <v>7614</v>
      </c>
      <c r="VBD33" s="2375" t="s">
        <v>7614</v>
      </c>
      <c r="VBE33" s="2375" t="s">
        <v>7614</v>
      </c>
      <c r="VBF33" s="2375" t="s">
        <v>7614</v>
      </c>
      <c r="VBG33" s="2375" t="s">
        <v>7614</v>
      </c>
      <c r="VBH33" s="2375" t="s">
        <v>7614</v>
      </c>
      <c r="VBI33" s="2375" t="s">
        <v>7614</v>
      </c>
      <c r="VBJ33" s="2375" t="s">
        <v>7614</v>
      </c>
      <c r="VBK33" s="2375" t="s">
        <v>7614</v>
      </c>
      <c r="VBL33" s="2375" t="s">
        <v>7614</v>
      </c>
      <c r="VBM33" s="2375" t="s">
        <v>7614</v>
      </c>
      <c r="VBN33" s="2375" t="s">
        <v>7614</v>
      </c>
      <c r="VBO33" s="2375" t="s">
        <v>7614</v>
      </c>
      <c r="VBP33" s="2375" t="s">
        <v>7614</v>
      </c>
      <c r="VBQ33" s="2375" t="s">
        <v>7614</v>
      </c>
      <c r="VBR33" s="2375" t="s">
        <v>7614</v>
      </c>
      <c r="VBS33" s="2375" t="s">
        <v>7614</v>
      </c>
      <c r="VBT33" s="2375" t="s">
        <v>7614</v>
      </c>
      <c r="VBU33" s="2375" t="s">
        <v>7614</v>
      </c>
      <c r="VBV33" s="2375" t="s">
        <v>7614</v>
      </c>
      <c r="VBW33" s="2375" t="s">
        <v>7614</v>
      </c>
      <c r="VBX33" s="2375" t="s">
        <v>7614</v>
      </c>
      <c r="VBY33" s="2375" t="s">
        <v>7614</v>
      </c>
      <c r="VBZ33" s="2375" t="s">
        <v>7614</v>
      </c>
      <c r="VCA33" s="2375" t="s">
        <v>7614</v>
      </c>
      <c r="VCB33" s="2375" t="s">
        <v>7614</v>
      </c>
      <c r="VCC33" s="2375" t="s">
        <v>7614</v>
      </c>
      <c r="VCD33" s="2375" t="s">
        <v>7614</v>
      </c>
      <c r="VCE33" s="2375" t="s">
        <v>7614</v>
      </c>
      <c r="VCF33" s="2375" t="s">
        <v>7614</v>
      </c>
      <c r="VCG33" s="2375" t="s">
        <v>7614</v>
      </c>
      <c r="VCH33" s="2375" t="s">
        <v>7614</v>
      </c>
      <c r="VCI33" s="2375" t="s">
        <v>7614</v>
      </c>
      <c r="VCJ33" s="2375" t="s">
        <v>7614</v>
      </c>
      <c r="VCK33" s="2375" t="s">
        <v>7614</v>
      </c>
      <c r="VCL33" s="2375" t="s">
        <v>7614</v>
      </c>
      <c r="VCM33" s="2375" t="s">
        <v>7614</v>
      </c>
      <c r="VCN33" s="2375" t="s">
        <v>7614</v>
      </c>
      <c r="VCO33" s="2375" t="s">
        <v>7614</v>
      </c>
      <c r="VCP33" s="2375" t="s">
        <v>7614</v>
      </c>
      <c r="VCQ33" s="2375" t="s">
        <v>7614</v>
      </c>
      <c r="VCR33" s="2375" t="s">
        <v>7614</v>
      </c>
      <c r="VCS33" s="2375" t="s">
        <v>7614</v>
      </c>
      <c r="VCT33" s="2375" t="s">
        <v>7614</v>
      </c>
      <c r="VCU33" s="2375" t="s">
        <v>7614</v>
      </c>
      <c r="VCV33" s="2375" t="s">
        <v>7614</v>
      </c>
      <c r="VCW33" s="2375" t="s">
        <v>7614</v>
      </c>
      <c r="VCX33" s="2375" t="s">
        <v>7614</v>
      </c>
      <c r="VCY33" s="2375" t="s">
        <v>7614</v>
      </c>
      <c r="VCZ33" s="2375" t="s">
        <v>7614</v>
      </c>
      <c r="VDA33" s="2375" t="s">
        <v>7614</v>
      </c>
      <c r="VDB33" s="2375" t="s">
        <v>7614</v>
      </c>
      <c r="VDC33" s="2375" t="s">
        <v>7614</v>
      </c>
      <c r="VDD33" s="2375" t="s">
        <v>7614</v>
      </c>
      <c r="VDE33" s="2375" t="s">
        <v>7614</v>
      </c>
      <c r="VDF33" s="2375" t="s">
        <v>7614</v>
      </c>
      <c r="VDG33" s="2375" t="s">
        <v>7614</v>
      </c>
      <c r="VDH33" s="2375" t="s">
        <v>7614</v>
      </c>
      <c r="VDI33" s="2375" t="s">
        <v>7614</v>
      </c>
      <c r="VDJ33" s="2375" t="s">
        <v>7614</v>
      </c>
      <c r="VDK33" s="2375" t="s">
        <v>7614</v>
      </c>
      <c r="VDL33" s="2375" t="s">
        <v>7614</v>
      </c>
      <c r="VDM33" s="2375" t="s">
        <v>7614</v>
      </c>
      <c r="VDN33" s="2375" t="s">
        <v>7614</v>
      </c>
      <c r="VDO33" s="2375" t="s">
        <v>7614</v>
      </c>
      <c r="VDP33" s="2375" t="s">
        <v>7614</v>
      </c>
      <c r="VDQ33" s="2375" t="s">
        <v>7614</v>
      </c>
      <c r="VDR33" s="2375" t="s">
        <v>7614</v>
      </c>
      <c r="VDS33" s="2375" t="s">
        <v>7614</v>
      </c>
      <c r="VDT33" s="2375" t="s">
        <v>7614</v>
      </c>
      <c r="VDU33" s="2375" t="s">
        <v>7614</v>
      </c>
      <c r="VDV33" s="2375" t="s">
        <v>7614</v>
      </c>
      <c r="VDW33" s="2375" t="s">
        <v>7614</v>
      </c>
      <c r="VDX33" s="2375" t="s">
        <v>7614</v>
      </c>
      <c r="VDY33" s="2375" t="s">
        <v>7614</v>
      </c>
      <c r="VDZ33" s="2375" t="s">
        <v>7614</v>
      </c>
      <c r="VEA33" s="2375" t="s">
        <v>7614</v>
      </c>
      <c r="VEB33" s="2375" t="s">
        <v>7614</v>
      </c>
      <c r="VEC33" s="2375" t="s">
        <v>7614</v>
      </c>
      <c r="VED33" s="2375" t="s">
        <v>7614</v>
      </c>
      <c r="VEE33" s="2375" t="s">
        <v>7614</v>
      </c>
      <c r="VEF33" s="2375" t="s">
        <v>7614</v>
      </c>
      <c r="VEG33" s="2375" t="s">
        <v>7614</v>
      </c>
      <c r="VEH33" s="2375" t="s">
        <v>7614</v>
      </c>
      <c r="VEI33" s="2375" t="s">
        <v>7614</v>
      </c>
      <c r="VEJ33" s="2375" t="s">
        <v>7614</v>
      </c>
      <c r="VEK33" s="2375" t="s">
        <v>7614</v>
      </c>
      <c r="VEL33" s="2375" t="s">
        <v>7614</v>
      </c>
      <c r="VEM33" s="2375" t="s">
        <v>7614</v>
      </c>
      <c r="VEN33" s="2375" t="s">
        <v>7614</v>
      </c>
      <c r="VEO33" s="2375" t="s">
        <v>7614</v>
      </c>
      <c r="VEP33" s="2375" t="s">
        <v>7614</v>
      </c>
      <c r="VEQ33" s="2375" t="s">
        <v>7614</v>
      </c>
      <c r="VER33" s="2375" t="s">
        <v>7614</v>
      </c>
      <c r="VES33" s="2375" t="s">
        <v>7614</v>
      </c>
      <c r="VET33" s="2375" t="s">
        <v>7614</v>
      </c>
      <c r="VEU33" s="2375" t="s">
        <v>7614</v>
      </c>
      <c r="VEV33" s="2375" t="s">
        <v>7614</v>
      </c>
      <c r="VEW33" s="2375" t="s">
        <v>7614</v>
      </c>
      <c r="VEX33" s="2375" t="s">
        <v>7614</v>
      </c>
      <c r="VEY33" s="2375" t="s">
        <v>7614</v>
      </c>
      <c r="VEZ33" s="2375" t="s">
        <v>7614</v>
      </c>
      <c r="VFA33" s="2375" t="s">
        <v>7614</v>
      </c>
      <c r="VFB33" s="2375" t="s">
        <v>7614</v>
      </c>
      <c r="VFC33" s="2375" t="s">
        <v>7614</v>
      </c>
      <c r="VFD33" s="2375" t="s">
        <v>7614</v>
      </c>
      <c r="VFE33" s="2375" t="s">
        <v>7614</v>
      </c>
      <c r="VFF33" s="2375" t="s">
        <v>7614</v>
      </c>
      <c r="VFG33" s="2375" t="s">
        <v>7614</v>
      </c>
      <c r="VFH33" s="2375" t="s">
        <v>7614</v>
      </c>
      <c r="VFI33" s="2375" t="s">
        <v>7614</v>
      </c>
      <c r="VFJ33" s="2375" t="s">
        <v>7614</v>
      </c>
      <c r="VFK33" s="2375" t="s">
        <v>7614</v>
      </c>
      <c r="VFL33" s="2375" t="s">
        <v>7614</v>
      </c>
      <c r="VFM33" s="2375" t="s">
        <v>7614</v>
      </c>
      <c r="VFN33" s="2375" t="s">
        <v>7614</v>
      </c>
      <c r="VFO33" s="2375" t="s">
        <v>7614</v>
      </c>
      <c r="VFP33" s="2375" t="s">
        <v>7614</v>
      </c>
      <c r="VFQ33" s="2375" t="s">
        <v>7614</v>
      </c>
      <c r="VFR33" s="2375" t="s">
        <v>7614</v>
      </c>
      <c r="VFS33" s="2375" t="s">
        <v>7614</v>
      </c>
      <c r="VFT33" s="2375" t="s">
        <v>7614</v>
      </c>
      <c r="VFU33" s="2375" t="s">
        <v>7614</v>
      </c>
      <c r="VFV33" s="2375" t="s">
        <v>7614</v>
      </c>
      <c r="VFW33" s="2375" t="s">
        <v>7614</v>
      </c>
      <c r="VFX33" s="2375" t="s">
        <v>7614</v>
      </c>
      <c r="VFY33" s="2375" t="s">
        <v>7614</v>
      </c>
      <c r="VFZ33" s="2375" t="s">
        <v>7614</v>
      </c>
      <c r="VGA33" s="2375" t="s">
        <v>7614</v>
      </c>
      <c r="VGB33" s="2375" t="s">
        <v>7614</v>
      </c>
      <c r="VGC33" s="2375" t="s">
        <v>7614</v>
      </c>
      <c r="VGD33" s="2375" t="s">
        <v>7614</v>
      </c>
      <c r="VGE33" s="2375" t="s">
        <v>7614</v>
      </c>
      <c r="VGF33" s="2375" t="s">
        <v>7614</v>
      </c>
      <c r="VGG33" s="2375" t="s">
        <v>7614</v>
      </c>
      <c r="VGH33" s="2375" t="s">
        <v>7614</v>
      </c>
      <c r="VGI33" s="2375" t="s">
        <v>7614</v>
      </c>
      <c r="VGJ33" s="2375" t="s">
        <v>7614</v>
      </c>
      <c r="VGK33" s="2375" t="s">
        <v>7614</v>
      </c>
      <c r="VGL33" s="2375" t="s">
        <v>7614</v>
      </c>
      <c r="VGM33" s="2375" t="s">
        <v>7614</v>
      </c>
      <c r="VGN33" s="2375" t="s">
        <v>7614</v>
      </c>
      <c r="VGO33" s="2375" t="s">
        <v>7614</v>
      </c>
      <c r="VGP33" s="2375" t="s">
        <v>7614</v>
      </c>
      <c r="VGQ33" s="2375" t="s">
        <v>7614</v>
      </c>
      <c r="VGR33" s="2375" t="s">
        <v>7614</v>
      </c>
      <c r="VGS33" s="2375" t="s">
        <v>7614</v>
      </c>
      <c r="VGT33" s="2375" t="s">
        <v>7614</v>
      </c>
      <c r="VGU33" s="2375" t="s">
        <v>7614</v>
      </c>
      <c r="VGV33" s="2375" t="s">
        <v>7614</v>
      </c>
      <c r="VGW33" s="2375" t="s">
        <v>7614</v>
      </c>
      <c r="VGX33" s="2375" t="s">
        <v>7614</v>
      </c>
      <c r="VGY33" s="2375" t="s">
        <v>7614</v>
      </c>
      <c r="VGZ33" s="2375" t="s">
        <v>7614</v>
      </c>
      <c r="VHA33" s="2375" t="s">
        <v>7614</v>
      </c>
      <c r="VHB33" s="2375" t="s">
        <v>7614</v>
      </c>
      <c r="VHC33" s="2375" t="s">
        <v>7614</v>
      </c>
      <c r="VHD33" s="2375" t="s">
        <v>7614</v>
      </c>
      <c r="VHE33" s="2375" t="s">
        <v>7614</v>
      </c>
      <c r="VHF33" s="2375" t="s">
        <v>7614</v>
      </c>
      <c r="VHG33" s="2375" t="s">
        <v>7614</v>
      </c>
      <c r="VHH33" s="2375" t="s">
        <v>7614</v>
      </c>
      <c r="VHI33" s="2375" t="s">
        <v>7614</v>
      </c>
      <c r="VHJ33" s="2375" t="s">
        <v>7614</v>
      </c>
      <c r="VHK33" s="2375" t="s">
        <v>7614</v>
      </c>
      <c r="VHL33" s="2375" t="s">
        <v>7614</v>
      </c>
      <c r="VHM33" s="2375" t="s">
        <v>7614</v>
      </c>
      <c r="VHN33" s="2375" t="s">
        <v>7614</v>
      </c>
      <c r="VHO33" s="2375" t="s">
        <v>7614</v>
      </c>
      <c r="VHP33" s="2375" t="s">
        <v>7614</v>
      </c>
      <c r="VHQ33" s="2375" t="s">
        <v>7614</v>
      </c>
      <c r="VHR33" s="2375" t="s">
        <v>7614</v>
      </c>
      <c r="VHS33" s="2375" t="s">
        <v>7614</v>
      </c>
      <c r="VHT33" s="2375" t="s">
        <v>7614</v>
      </c>
      <c r="VHU33" s="2375" t="s">
        <v>7614</v>
      </c>
      <c r="VHV33" s="2375" t="s">
        <v>7614</v>
      </c>
      <c r="VHW33" s="2375" t="s">
        <v>7614</v>
      </c>
      <c r="VHX33" s="2375" t="s">
        <v>7614</v>
      </c>
      <c r="VHY33" s="2375" t="s">
        <v>7614</v>
      </c>
      <c r="VHZ33" s="2375" t="s">
        <v>7614</v>
      </c>
      <c r="VIA33" s="2375" t="s">
        <v>7614</v>
      </c>
      <c r="VIB33" s="2375" t="s">
        <v>7614</v>
      </c>
      <c r="VIC33" s="2375" t="s">
        <v>7614</v>
      </c>
      <c r="VID33" s="2375" t="s">
        <v>7614</v>
      </c>
      <c r="VIE33" s="2375" t="s">
        <v>7614</v>
      </c>
      <c r="VIF33" s="2375" t="s">
        <v>7614</v>
      </c>
      <c r="VIG33" s="2375" t="s">
        <v>7614</v>
      </c>
      <c r="VIH33" s="2375" t="s">
        <v>7614</v>
      </c>
      <c r="VII33" s="2375" t="s">
        <v>7614</v>
      </c>
      <c r="VIJ33" s="2375" t="s">
        <v>7614</v>
      </c>
      <c r="VIK33" s="2375" t="s">
        <v>7614</v>
      </c>
      <c r="VIL33" s="2375" t="s">
        <v>7614</v>
      </c>
      <c r="VIM33" s="2375" t="s">
        <v>7614</v>
      </c>
      <c r="VIN33" s="2375" t="s">
        <v>7614</v>
      </c>
      <c r="VIO33" s="2375" t="s">
        <v>7614</v>
      </c>
      <c r="VIP33" s="2375" t="s">
        <v>7614</v>
      </c>
      <c r="VIQ33" s="2375" t="s">
        <v>7614</v>
      </c>
      <c r="VIR33" s="2375" t="s">
        <v>7614</v>
      </c>
      <c r="VIS33" s="2375" t="s">
        <v>7614</v>
      </c>
      <c r="VIT33" s="2375" t="s">
        <v>7614</v>
      </c>
      <c r="VIU33" s="2375" t="s">
        <v>7614</v>
      </c>
      <c r="VIV33" s="2375" t="s">
        <v>7614</v>
      </c>
      <c r="VIW33" s="2375" t="s">
        <v>7614</v>
      </c>
      <c r="VIX33" s="2375" t="s">
        <v>7614</v>
      </c>
      <c r="VIY33" s="2375" t="s">
        <v>7614</v>
      </c>
      <c r="VIZ33" s="2375" t="s">
        <v>7614</v>
      </c>
      <c r="VJA33" s="2375" t="s">
        <v>7614</v>
      </c>
      <c r="VJB33" s="2375" t="s">
        <v>7614</v>
      </c>
      <c r="VJC33" s="2375" t="s">
        <v>7614</v>
      </c>
      <c r="VJD33" s="2375" t="s">
        <v>7614</v>
      </c>
      <c r="VJE33" s="2375" t="s">
        <v>7614</v>
      </c>
      <c r="VJF33" s="2375" t="s">
        <v>7614</v>
      </c>
      <c r="VJG33" s="2375" t="s">
        <v>7614</v>
      </c>
      <c r="VJH33" s="2375" t="s">
        <v>7614</v>
      </c>
      <c r="VJI33" s="2375" t="s">
        <v>7614</v>
      </c>
      <c r="VJJ33" s="2375" t="s">
        <v>7614</v>
      </c>
      <c r="VJK33" s="2375" t="s">
        <v>7614</v>
      </c>
      <c r="VJL33" s="2375" t="s">
        <v>7614</v>
      </c>
      <c r="VJM33" s="2375" t="s">
        <v>7614</v>
      </c>
      <c r="VJN33" s="2375" t="s">
        <v>7614</v>
      </c>
      <c r="VJO33" s="2375" t="s">
        <v>7614</v>
      </c>
      <c r="VJP33" s="2375" t="s">
        <v>7614</v>
      </c>
      <c r="VJQ33" s="2375" t="s">
        <v>7614</v>
      </c>
      <c r="VJR33" s="2375" t="s">
        <v>7614</v>
      </c>
      <c r="VJS33" s="2375" t="s">
        <v>7614</v>
      </c>
      <c r="VJT33" s="2375" t="s">
        <v>7614</v>
      </c>
      <c r="VJU33" s="2375" t="s">
        <v>7614</v>
      </c>
      <c r="VJV33" s="2375" t="s">
        <v>7614</v>
      </c>
      <c r="VJW33" s="2375" t="s">
        <v>7614</v>
      </c>
      <c r="VJX33" s="2375" t="s">
        <v>7614</v>
      </c>
      <c r="VJY33" s="2375" t="s">
        <v>7614</v>
      </c>
      <c r="VJZ33" s="2375" t="s">
        <v>7614</v>
      </c>
      <c r="VKA33" s="2375" t="s">
        <v>7614</v>
      </c>
      <c r="VKB33" s="2375" t="s">
        <v>7614</v>
      </c>
      <c r="VKC33" s="2375" t="s">
        <v>7614</v>
      </c>
      <c r="VKD33" s="2375" t="s">
        <v>7614</v>
      </c>
      <c r="VKE33" s="2375" t="s">
        <v>7614</v>
      </c>
      <c r="VKF33" s="2375" t="s">
        <v>7614</v>
      </c>
      <c r="VKG33" s="2375" t="s">
        <v>7614</v>
      </c>
      <c r="VKH33" s="2375" t="s">
        <v>7614</v>
      </c>
      <c r="VKI33" s="2375" t="s">
        <v>7614</v>
      </c>
      <c r="VKJ33" s="2375" t="s">
        <v>7614</v>
      </c>
      <c r="VKK33" s="2375" t="s">
        <v>7614</v>
      </c>
      <c r="VKL33" s="2375" t="s">
        <v>7614</v>
      </c>
      <c r="VKM33" s="2375" t="s">
        <v>7614</v>
      </c>
      <c r="VKN33" s="2375" t="s">
        <v>7614</v>
      </c>
      <c r="VKO33" s="2375" t="s">
        <v>7614</v>
      </c>
      <c r="VKP33" s="2375" t="s">
        <v>7614</v>
      </c>
      <c r="VKQ33" s="2375" t="s">
        <v>7614</v>
      </c>
      <c r="VKR33" s="2375" t="s">
        <v>7614</v>
      </c>
      <c r="VKS33" s="2375" t="s">
        <v>7614</v>
      </c>
      <c r="VKT33" s="2375" t="s">
        <v>7614</v>
      </c>
      <c r="VKU33" s="2375" t="s">
        <v>7614</v>
      </c>
      <c r="VKV33" s="2375" t="s">
        <v>7614</v>
      </c>
      <c r="VKW33" s="2375" t="s">
        <v>7614</v>
      </c>
      <c r="VKX33" s="2375" t="s">
        <v>7614</v>
      </c>
      <c r="VKY33" s="2375" t="s">
        <v>7614</v>
      </c>
      <c r="VKZ33" s="2375" t="s">
        <v>7614</v>
      </c>
      <c r="VLA33" s="2375" t="s">
        <v>7614</v>
      </c>
      <c r="VLB33" s="2375" t="s">
        <v>7614</v>
      </c>
      <c r="VLC33" s="2375" t="s">
        <v>7614</v>
      </c>
      <c r="VLD33" s="2375" t="s">
        <v>7614</v>
      </c>
      <c r="VLE33" s="2375" t="s">
        <v>7614</v>
      </c>
      <c r="VLF33" s="2375" t="s">
        <v>7614</v>
      </c>
      <c r="VLG33" s="2375" t="s">
        <v>7614</v>
      </c>
      <c r="VLH33" s="2375" t="s">
        <v>7614</v>
      </c>
      <c r="VLI33" s="2375" t="s">
        <v>7614</v>
      </c>
      <c r="VLJ33" s="2375" t="s">
        <v>7614</v>
      </c>
      <c r="VLK33" s="2375" t="s">
        <v>7614</v>
      </c>
      <c r="VLL33" s="2375" t="s">
        <v>7614</v>
      </c>
      <c r="VLM33" s="2375" t="s">
        <v>7614</v>
      </c>
      <c r="VLN33" s="2375" t="s">
        <v>7614</v>
      </c>
      <c r="VLO33" s="2375" t="s">
        <v>7614</v>
      </c>
      <c r="VLP33" s="2375" t="s">
        <v>7614</v>
      </c>
      <c r="VLQ33" s="2375" t="s">
        <v>7614</v>
      </c>
      <c r="VLR33" s="2375" t="s">
        <v>7614</v>
      </c>
      <c r="VLS33" s="2375" t="s">
        <v>7614</v>
      </c>
      <c r="VLT33" s="2375" t="s">
        <v>7614</v>
      </c>
      <c r="VLU33" s="2375" t="s">
        <v>7614</v>
      </c>
      <c r="VLV33" s="2375" t="s">
        <v>7614</v>
      </c>
      <c r="VLW33" s="2375" t="s">
        <v>7614</v>
      </c>
      <c r="VLX33" s="2375" t="s">
        <v>7614</v>
      </c>
      <c r="VLY33" s="2375" t="s">
        <v>7614</v>
      </c>
      <c r="VLZ33" s="2375" t="s">
        <v>7614</v>
      </c>
      <c r="VMA33" s="2375" t="s">
        <v>7614</v>
      </c>
      <c r="VMB33" s="2375" t="s">
        <v>7614</v>
      </c>
      <c r="VMC33" s="2375" t="s">
        <v>7614</v>
      </c>
      <c r="VMD33" s="2375" t="s">
        <v>7614</v>
      </c>
      <c r="VME33" s="2375" t="s">
        <v>7614</v>
      </c>
      <c r="VMF33" s="2375" t="s">
        <v>7614</v>
      </c>
      <c r="VMG33" s="2375" t="s">
        <v>7614</v>
      </c>
      <c r="VMH33" s="2375" t="s">
        <v>7614</v>
      </c>
      <c r="VMI33" s="2375" t="s">
        <v>7614</v>
      </c>
      <c r="VMJ33" s="2375" t="s">
        <v>7614</v>
      </c>
      <c r="VMK33" s="2375" t="s">
        <v>7614</v>
      </c>
      <c r="VML33" s="2375" t="s">
        <v>7614</v>
      </c>
      <c r="VMM33" s="2375" t="s">
        <v>7614</v>
      </c>
      <c r="VMN33" s="2375" t="s">
        <v>7614</v>
      </c>
      <c r="VMO33" s="2375" t="s">
        <v>7614</v>
      </c>
      <c r="VMP33" s="2375" t="s">
        <v>7614</v>
      </c>
      <c r="VMQ33" s="2375" t="s">
        <v>7614</v>
      </c>
      <c r="VMR33" s="2375" t="s">
        <v>7614</v>
      </c>
      <c r="VMS33" s="2375" t="s">
        <v>7614</v>
      </c>
      <c r="VMT33" s="2375" t="s">
        <v>7614</v>
      </c>
      <c r="VMU33" s="2375" t="s">
        <v>7614</v>
      </c>
      <c r="VMV33" s="2375" t="s">
        <v>7614</v>
      </c>
      <c r="VMW33" s="2375" t="s">
        <v>7614</v>
      </c>
      <c r="VMX33" s="2375" t="s">
        <v>7614</v>
      </c>
      <c r="VMY33" s="2375" t="s">
        <v>7614</v>
      </c>
      <c r="VMZ33" s="2375" t="s">
        <v>7614</v>
      </c>
      <c r="VNA33" s="2375" t="s">
        <v>7614</v>
      </c>
      <c r="VNB33" s="2375" t="s">
        <v>7614</v>
      </c>
      <c r="VNC33" s="2375" t="s">
        <v>7614</v>
      </c>
      <c r="VND33" s="2375" t="s">
        <v>7614</v>
      </c>
      <c r="VNE33" s="2375" t="s">
        <v>7614</v>
      </c>
      <c r="VNF33" s="2375" t="s">
        <v>7614</v>
      </c>
      <c r="VNG33" s="2375" t="s">
        <v>7614</v>
      </c>
      <c r="VNH33" s="2375" t="s">
        <v>7614</v>
      </c>
      <c r="VNI33" s="2375" t="s">
        <v>7614</v>
      </c>
      <c r="VNJ33" s="2375" t="s">
        <v>7614</v>
      </c>
      <c r="VNK33" s="2375" t="s">
        <v>7614</v>
      </c>
      <c r="VNL33" s="2375" t="s">
        <v>7614</v>
      </c>
      <c r="VNM33" s="2375" t="s">
        <v>7614</v>
      </c>
      <c r="VNN33" s="2375" t="s">
        <v>7614</v>
      </c>
      <c r="VNO33" s="2375" t="s">
        <v>7614</v>
      </c>
      <c r="VNP33" s="2375" t="s">
        <v>7614</v>
      </c>
      <c r="VNQ33" s="2375" t="s">
        <v>7614</v>
      </c>
      <c r="VNR33" s="2375" t="s">
        <v>7614</v>
      </c>
      <c r="VNS33" s="2375" t="s">
        <v>7614</v>
      </c>
      <c r="VNT33" s="2375" t="s">
        <v>7614</v>
      </c>
      <c r="VNU33" s="2375" t="s">
        <v>7614</v>
      </c>
      <c r="VNV33" s="2375" t="s">
        <v>7614</v>
      </c>
      <c r="VNW33" s="2375" t="s">
        <v>7614</v>
      </c>
      <c r="VNX33" s="2375" t="s">
        <v>7614</v>
      </c>
      <c r="VNY33" s="2375" t="s">
        <v>7614</v>
      </c>
      <c r="VNZ33" s="2375" t="s">
        <v>7614</v>
      </c>
      <c r="VOA33" s="2375" t="s">
        <v>7614</v>
      </c>
      <c r="VOB33" s="2375" t="s">
        <v>7614</v>
      </c>
      <c r="VOC33" s="2375" t="s">
        <v>7614</v>
      </c>
      <c r="VOD33" s="2375" t="s">
        <v>7614</v>
      </c>
      <c r="VOE33" s="2375" t="s">
        <v>7614</v>
      </c>
      <c r="VOF33" s="2375" t="s">
        <v>7614</v>
      </c>
      <c r="VOG33" s="2375" t="s">
        <v>7614</v>
      </c>
      <c r="VOH33" s="2375" t="s">
        <v>7614</v>
      </c>
      <c r="VOI33" s="2375" t="s">
        <v>7614</v>
      </c>
      <c r="VOJ33" s="2375" t="s">
        <v>7614</v>
      </c>
      <c r="VOK33" s="2375" t="s">
        <v>7614</v>
      </c>
      <c r="VOL33" s="2375" t="s">
        <v>7614</v>
      </c>
      <c r="VOM33" s="2375" t="s">
        <v>7614</v>
      </c>
      <c r="VON33" s="2375" t="s">
        <v>7614</v>
      </c>
      <c r="VOO33" s="2375" t="s">
        <v>7614</v>
      </c>
      <c r="VOP33" s="2375" t="s">
        <v>7614</v>
      </c>
      <c r="VOQ33" s="2375" t="s">
        <v>7614</v>
      </c>
      <c r="VOR33" s="2375" t="s">
        <v>7614</v>
      </c>
      <c r="VOS33" s="2375" t="s">
        <v>7614</v>
      </c>
      <c r="VOT33" s="2375" t="s">
        <v>7614</v>
      </c>
      <c r="VOU33" s="2375" t="s">
        <v>7614</v>
      </c>
      <c r="VOV33" s="2375" t="s">
        <v>7614</v>
      </c>
      <c r="VOW33" s="2375" t="s">
        <v>7614</v>
      </c>
      <c r="VOX33" s="2375" t="s">
        <v>7614</v>
      </c>
      <c r="VOY33" s="2375" t="s">
        <v>7614</v>
      </c>
      <c r="VOZ33" s="2375" t="s">
        <v>7614</v>
      </c>
      <c r="VPA33" s="2375" t="s">
        <v>7614</v>
      </c>
      <c r="VPB33" s="2375" t="s">
        <v>7614</v>
      </c>
      <c r="VPC33" s="2375" t="s">
        <v>7614</v>
      </c>
      <c r="VPD33" s="2375" t="s">
        <v>7614</v>
      </c>
      <c r="VPE33" s="2375" t="s">
        <v>7614</v>
      </c>
      <c r="VPF33" s="2375" t="s">
        <v>7614</v>
      </c>
      <c r="VPG33" s="2375" t="s">
        <v>7614</v>
      </c>
      <c r="VPH33" s="2375" t="s">
        <v>7614</v>
      </c>
      <c r="VPI33" s="2375" t="s">
        <v>7614</v>
      </c>
      <c r="VPJ33" s="2375" t="s">
        <v>7614</v>
      </c>
      <c r="VPK33" s="2375" t="s">
        <v>7614</v>
      </c>
      <c r="VPL33" s="2375" t="s">
        <v>7614</v>
      </c>
      <c r="VPM33" s="2375" t="s">
        <v>7614</v>
      </c>
      <c r="VPN33" s="2375" t="s">
        <v>7614</v>
      </c>
      <c r="VPO33" s="2375" t="s">
        <v>7614</v>
      </c>
      <c r="VPP33" s="2375" t="s">
        <v>7614</v>
      </c>
      <c r="VPQ33" s="2375" t="s">
        <v>7614</v>
      </c>
      <c r="VPR33" s="2375" t="s">
        <v>7614</v>
      </c>
      <c r="VPS33" s="2375" t="s">
        <v>7614</v>
      </c>
      <c r="VPT33" s="2375" t="s">
        <v>7614</v>
      </c>
      <c r="VPU33" s="2375" t="s">
        <v>7614</v>
      </c>
      <c r="VPV33" s="2375" t="s">
        <v>7614</v>
      </c>
      <c r="VPW33" s="2375" t="s">
        <v>7614</v>
      </c>
      <c r="VPX33" s="2375" t="s">
        <v>7614</v>
      </c>
      <c r="VPY33" s="2375" t="s">
        <v>7614</v>
      </c>
      <c r="VPZ33" s="2375" t="s">
        <v>7614</v>
      </c>
      <c r="VQA33" s="2375" t="s">
        <v>7614</v>
      </c>
      <c r="VQB33" s="2375" t="s">
        <v>7614</v>
      </c>
      <c r="VQC33" s="2375" t="s">
        <v>7614</v>
      </c>
      <c r="VQD33" s="2375" t="s">
        <v>7614</v>
      </c>
      <c r="VQE33" s="2375" t="s">
        <v>7614</v>
      </c>
      <c r="VQF33" s="2375" t="s">
        <v>7614</v>
      </c>
      <c r="VQG33" s="2375" t="s">
        <v>7614</v>
      </c>
      <c r="VQH33" s="2375" t="s">
        <v>7614</v>
      </c>
      <c r="VQI33" s="2375" t="s">
        <v>7614</v>
      </c>
      <c r="VQJ33" s="2375" t="s">
        <v>7614</v>
      </c>
      <c r="VQK33" s="2375" t="s">
        <v>7614</v>
      </c>
      <c r="VQL33" s="2375" t="s">
        <v>7614</v>
      </c>
      <c r="VQM33" s="2375" t="s">
        <v>7614</v>
      </c>
      <c r="VQN33" s="2375" t="s">
        <v>7614</v>
      </c>
      <c r="VQO33" s="2375" t="s">
        <v>7614</v>
      </c>
      <c r="VQP33" s="2375" t="s">
        <v>7614</v>
      </c>
      <c r="VQQ33" s="2375" t="s">
        <v>7614</v>
      </c>
      <c r="VQR33" s="2375" t="s">
        <v>7614</v>
      </c>
      <c r="VQS33" s="2375" t="s">
        <v>7614</v>
      </c>
      <c r="VQT33" s="2375" t="s">
        <v>7614</v>
      </c>
      <c r="VQU33" s="2375" t="s">
        <v>7614</v>
      </c>
      <c r="VQV33" s="2375" t="s">
        <v>7614</v>
      </c>
      <c r="VQW33" s="2375" t="s">
        <v>7614</v>
      </c>
      <c r="VQX33" s="2375" t="s">
        <v>7614</v>
      </c>
      <c r="VQY33" s="2375" t="s">
        <v>7614</v>
      </c>
      <c r="VQZ33" s="2375" t="s">
        <v>7614</v>
      </c>
      <c r="VRA33" s="2375" t="s">
        <v>7614</v>
      </c>
      <c r="VRB33" s="2375" t="s">
        <v>7614</v>
      </c>
      <c r="VRC33" s="2375" t="s">
        <v>7614</v>
      </c>
      <c r="VRD33" s="2375" t="s">
        <v>7614</v>
      </c>
      <c r="VRE33" s="2375" t="s">
        <v>7614</v>
      </c>
      <c r="VRF33" s="2375" t="s">
        <v>7614</v>
      </c>
      <c r="VRG33" s="2375" t="s">
        <v>7614</v>
      </c>
      <c r="VRH33" s="2375" t="s">
        <v>7614</v>
      </c>
      <c r="VRI33" s="2375" t="s">
        <v>7614</v>
      </c>
      <c r="VRJ33" s="2375" t="s">
        <v>7614</v>
      </c>
      <c r="VRK33" s="2375" t="s">
        <v>7614</v>
      </c>
      <c r="VRL33" s="2375" t="s">
        <v>7614</v>
      </c>
      <c r="VRM33" s="2375" t="s">
        <v>7614</v>
      </c>
      <c r="VRN33" s="2375" t="s">
        <v>7614</v>
      </c>
      <c r="VRO33" s="2375" t="s">
        <v>7614</v>
      </c>
      <c r="VRP33" s="2375" t="s">
        <v>7614</v>
      </c>
      <c r="VRQ33" s="2375" t="s">
        <v>7614</v>
      </c>
      <c r="VRR33" s="2375" t="s">
        <v>7614</v>
      </c>
      <c r="VRS33" s="2375" t="s">
        <v>7614</v>
      </c>
      <c r="VRT33" s="2375" t="s">
        <v>7614</v>
      </c>
      <c r="VRU33" s="2375" t="s">
        <v>7614</v>
      </c>
      <c r="VRV33" s="2375" t="s">
        <v>7614</v>
      </c>
      <c r="VRW33" s="2375" t="s">
        <v>7614</v>
      </c>
      <c r="VRX33" s="2375" t="s">
        <v>7614</v>
      </c>
      <c r="VRY33" s="2375" t="s">
        <v>7614</v>
      </c>
      <c r="VRZ33" s="2375" t="s">
        <v>7614</v>
      </c>
      <c r="VSA33" s="2375" t="s">
        <v>7614</v>
      </c>
      <c r="VSB33" s="2375" t="s">
        <v>7614</v>
      </c>
      <c r="VSC33" s="2375" t="s">
        <v>7614</v>
      </c>
      <c r="VSD33" s="2375" t="s">
        <v>7614</v>
      </c>
      <c r="VSE33" s="2375" t="s">
        <v>7614</v>
      </c>
      <c r="VSF33" s="2375" t="s">
        <v>7614</v>
      </c>
      <c r="VSG33" s="2375" t="s">
        <v>7614</v>
      </c>
      <c r="VSH33" s="2375" t="s">
        <v>7614</v>
      </c>
      <c r="VSI33" s="2375" t="s">
        <v>7614</v>
      </c>
      <c r="VSJ33" s="2375" t="s">
        <v>7614</v>
      </c>
      <c r="VSK33" s="2375" t="s">
        <v>7614</v>
      </c>
      <c r="VSL33" s="2375" t="s">
        <v>7614</v>
      </c>
      <c r="VSM33" s="2375" t="s">
        <v>7614</v>
      </c>
      <c r="VSN33" s="2375" t="s">
        <v>7614</v>
      </c>
      <c r="VSO33" s="2375" t="s">
        <v>7614</v>
      </c>
      <c r="VSP33" s="2375" t="s">
        <v>7614</v>
      </c>
      <c r="VSQ33" s="2375" t="s">
        <v>7614</v>
      </c>
      <c r="VSR33" s="2375" t="s">
        <v>7614</v>
      </c>
      <c r="VSS33" s="2375" t="s">
        <v>7614</v>
      </c>
      <c r="VST33" s="2375" t="s">
        <v>7614</v>
      </c>
      <c r="VSU33" s="2375" t="s">
        <v>7614</v>
      </c>
      <c r="VSV33" s="2375" t="s">
        <v>7614</v>
      </c>
      <c r="VSW33" s="2375" t="s">
        <v>7614</v>
      </c>
      <c r="VSX33" s="2375" t="s">
        <v>7614</v>
      </c>
      <c r="VSY33" s="2375" t="s">
        <v>7614</v>
      </c>
      <c r="VSZ33" s="2375" t="s">
        <v>7614</v>
      </c>
      <c r="VTA33" s="2375" t="s">
        <v>7614</v>
      </c>
      <c r="VTB33" s="2375" t="s">
        <v>7614</v>
      </c>
      <c r="VTC33" s="2375" t="s">
        <v>7614</v>
      </c>
      <c r="VTD33" s="2375" t="s">
        <v>7614</v>
      </c>
      <c r="VTE33" s="2375" t="s">
        <v>7614</v>
      </c>
      <c r="VTF33" s="2375" t="s">
        <v>7614</v>
      </c>
      <c r="VTG33" s="2375" t="s">
        <v>7614</v>
      </c>
      <c r="VTH33" s="2375" t="s">
        <v>7614</v>
      </c>
      <c r="VTI33" s="2375" t="s">
        <v>7614</v>
      </c>
      <c r="VTJ33" s="2375" t="s">
        <v>7614</v>
      </c>
      <c r="VTK33" s="2375" t="s">
        <v>7614</v>
      </c>
      <c r="VTL33" s="2375" t="s">
        <v>7614</v>
      </c>
      <c r="VTM33" s="2375" t="s">
        <v>7614</v>
      </c>
      <c r="VTN33" s="2375" t="s">
        <v>7614</v>
      </c>
      <c r="VTO33" s="2375" t="s">
        <v>7614</v>
      </c>
      <c r="VTP33" s="2375" t="s">
        <v>7614</v>
      </c>
      <c r="VTQ33" s="2375" t="s">
        <v>7614</v>
      </c>
      <c r="VTR33" s="2375" t="s">
        <v>7614</v>
      </c>
      <c r="VTS33" s="2375" t="s">
        <v>7614</v>
      </c>
      <c r="VTT33" s="2375" t="s">
        <v>7614</v>
      </c>
      <c r="VTU33" s="2375" t="s">
        <v>7614</v>
      </c>
      <c r="VTV33" s="2375" t="s">
        <v>7614</v>
      </c>
      <c r="VTW33" s="2375" t="s">
        <v>7614</v>
      </c>
      <c r="VTX33" s="2375" t="s">
        <v>7614</v>
      </c>
      <c r="VTY33" s="2375" t="s">
        <v>7614</v>
      </c>
      <c r="VTZ33" s="2375" t="s">
        <v>7614</v>
      </c>
      <c r="VUA33" s="2375" t="s">
        <v>7614</v>
      </c>
      <c r="VUB33" s="2375" t="s">
        <v>7614</v>
      </c>
      <c r="VUC33" s="2375" t="s">
        <v>7614</v>
      </c>
      <c r="VUD33" s="2375" t="s">
        <v>7614</v>
      </c>
      <c r="VUE33" s="2375" t="s">
        <v>7614</v>
      </c>
      <c r="VUF33" s="2375" t="s">
        <v>7614</v>
      </c>
      <c r="VUG33" s="2375" t="s">
        <v>7614</v>
      </c>
      <c r="VUH33" s="2375" t="s">
        <v>7614</v>
      </c>
      <c r="VUI33" s="2375" t="s">
        <v>7614</v>
      </c>
      <c r="VUJ33" s="2375" t="s">
        <v>7614</v>
      </c>
      <c r="VUK33" s="2375" t="s">
        <v>7614</v>
      </c>
      <c r="VUL33" s="2375" t="s">
        <v>7614</v>
      </c>
      <c r="VUM33" s="2375" t="s">
        <v>7614</v>
      </c>
      <c r="VUN33" s="2375" t="s">
        <v>7614</v>
      </c>
      <c r="VUO33" s="2375" t="s">
        <v>7614</v>
      </c>
      <c r="VUP33" s="2375" t="s">
        <v>7614</v>
      </c>
      <c r="VUQ33" s="2375" t="s">
        <v>7614</v>
      </c>
      <c r="VUR33" s="2375" t="s">
        <v>7614</v>
      </c>
      <c r="VUS33" s="2375" t="s">
        <v>7614</v>
      </c>
      <c r="VUT33" s="2375" t="s">
        <v>7614</v>
      </c>
      <c r="VUU33" s="2375" t="s">
        <v>7614</v>
      </c>
      <c r="VUV33" s="2375" t="s">
        <v>7614</v>
      </c>
      <c r="VUW33" s="2375" t="s">
        <v>7614</v>
      </c>
      <c r="VUX33" s="2375" t="s">
        <v>7614</v>
      </c>
      <c r="VUY33" s="2375" t="s">
        <v>7614</v>
      </c>
      <c r="VUZ33" s="2375" t="s">
        <v>7614</v>
      </c>
      <c r="VVA33" s="2375" t="s">
        <v>7614</v>
      </c>
      <c r="VVB33" s="2375" t="s">
        <v>7614</v>
      </c>
      <c r="VVC33" s="2375" t="s">
        <v>7614</v>
      </c>
      <c r="VVD33" s="2375" t="s">
        <v>7614</v>
      </c>
      <c r="VVE33" s="2375" t="s">
        <v>7614</v>
      </c>
      <c r="VVF33" s="2375" t="s">
        <v>7614</v>
      </c>
      <c r="VVG33" s="2375" t="s">
        <v>7614</v>
      </c>
      <c r="VVH33" s="2375" t="s">
        <v>7614</v>
      </c>
      <c r="VVI33" s="2375" t="s">
        <v>7614</v>
      </c>
      <c r="VVJ33" s="2375" t="s">
        <v>7614</v>
      </c>
      <c r="VVK33" s="2375" t="s">
        <v>7614</v>
      </c>
      <c r="VVL33" s="2375" t="s">
        <v>7614</v>
      </c>
      <c r="VVM33" s="2375" t="s">
        <v>7614</v>
      </c>
      <c r="VVN33" s="2375" t="s">
        <v>7614</v>
      </c>
      <c r="VVO33" s="2375" t="s">
        <v>7614</v>
      </c>
      <c r="VVP33" s="2375" t="s">
        <v>7614</v>
      </c>
      <c r="VVQ33" s="2375" t="s">
        <v>7614</v>
      </c>
      <c r="VVR33" s="2375" t="s">
        <v>7614</v>
      </c>
      <c r="VVS33" s="2375" t="s">
        <v>7614</v>
      </c>
      <c r="VVT33" s="2375" t="s">
        <v>7614</v>
      </c>
      <c r="VVU33" s="2375" t="s">
        <v>7614</v>
      </c>
      <c r="VVV33" s="2375" t="s">
        <v>7614</v>
      </c>
      <c r="VVW33" s="2375" t="s">
        <v>7614</v>
      </c>
      <c r="VVX33" s="2375" t="s">
        <v>7614</v>
      </c>
      <c r="VVY33" s="2375" t="s">
        <v>7614</v>
      </c>
      <c r="VVZ33" s="2375" t="s">
        <v>7614</v>
      </c>
      <c r="VWA33" s="2375" t="s">
        <v>7614</v>
      </c>
      <c r="VWB33" s="2375" t="s">
        <v>7614</v>
      </c>
      <c r="VWC33" s="2375" t="s">
        <v>7614</v>
      </c>
      <c r="VWD33" s="2375" t="s">
        <v>7614</v>
      </c>
      <c r="VWE33" s="2375" t="s">
        <v>7614</v>
      </c>
      <c r="VWF33" s="2375" t="s">
        <v>7614</v>
      </c>
      <c r="VWG33" s="2375" t="s">
        <v>7614</v>
      </c>
      <c r="VWH33" s="2375" t="s">
        <v>7614</v>
      </c>
      <c r="VWI33" s="2375" t="s">
        <v>7614</v>
      </c>
      <c r="VWJ33" s="2375" t="s">
        <v>7614</v>
      </c>
      <c r="VWK33" s="2375" t="s">
        <v>7614</v>
      </c>
      <c r="VWL33" s="2375" t="s">
        <v>7614</v>
      </c>
      <c r="VWM33" s="2375" t="s">
        <v>7614</v>
      </c>
      <c r="VWN33" s="2375" t="s">
        <v>7614</v>
      </c>
      <c r="VWO33" s="2375" t="s">
        <v>7614</v>
      </c>
      <c r="VWP33" s="2375" t="s">
        <v>7614</v>
      </c>
      <c r="VWQ33" s="2375" t="s">
        <v>7614</v>
      </c>
      <c r="VWR33" s="2375" t="s">
        <v>7614</v>
      </c>
      <c r="VWS33" s="2375" t="s">
        <v>7614</v>
      </c>
      <c r="VWT33" s="2375" t="s">
        <v>7614</v>
      </c>
      <c r="VWU33" s="2375" t="s">
        <v>7614</v>
      </c>
      <c r="VWV33" s="2375" t="s">
        <v>7614</v>
      </c>
      <c r="VWW33" s="2375" t="s">
        <v>7614</v>
      </c>
      <c r="VWX33" s="2375" t="s">
        <v>7614</v>
      </c>
      <c r="VWY33" s="2375" t="s">
        <v>7614</v>
      </c>
      <c r="VWZ33" s="2375" t="s">
        <v>7614</v>
      </c>
      <c r="VXA33" s="2375" t="s">
        <v>7614</v>
      </c>
      <c r="VXB33" s="2375" t="s">
        <v>7614</v>
      </c>
      <c r="VXC33" s="2375" t="s">
        <v>7614</v>
      </c>
      <c r="VXD33" s="2375" t="s">
        <v>7614</v>
      </c>
      <c r="VXE33" s="2375" t="s">
        <v>7614</v>
      </c>
      <c r="VXF33" s="2375" t="s">
        <v>7614</v>
      </c>
      <c r="VXG33" s="2375" t="s">
        <v>7614</v>
      </c>
      <c r="VXH33" s="2375" t="s">
        <v>7614</v>
      </c>
      <c r="VXI33" s="2375" t="s">
        <v>7614</v>
      </c>
      <c r="VXJ33" s="2375" t="s">
        <v>7614</v>
      </c>
      <c r="VXK33" s="2375" t="s">
        <v>7614</v>
      </c>
      <c r="VXL33" s="2375" t="s">
        <v>7614</v>
      </c>
      <c r="VXM33" s="2375" t="s">
        <v>7614</v>
      </c>
      <c r="VXN33" s="2375" t="s">
        <v>7614</v>
      </c>
      <c r="VXO33" s="2375" t="s">
        <v>7614</v>
      </c>
      <c r="VXP33" s="2375" t="s">
        <v>7614</v>
      </c>
      <c r="VXQ33" s="2375" t="s">
        <v>7614</v>
      </c>
      <c r="VXR33" s="2375" t="s">
        <v>7614</v>
      </c>
      <c r="VXS33" s="2375" t="s">
        <v>7614</v>
      </c>
      <c r="VXT33" s="2375" t="s">
        <v>7614</v>
      </c>
      <c r="VXU33" s="2375" t="s">
        <v>7614</v>
      </c>
      <c r="VXV33" s="2375" t="s">
        <v>7614</v>
      </c>
      <c r="VXW33" s="2375" t="s">
        <v>7614</v>
      </c>
      <c r="VXX33" s="2375" t="s">
        <v>7614</v>
      </c>
      <c r="VXY33" s="2375" t="s">
        <v>7614</v>
      </c>
      <c r="VXZ33" s="2375" t="s">
        <v>7614</v>
      </c>
      <c r="VYA33" s="2375" t="s">
        <v>7614</v>
      </c>
      <c r="VYB33" s="2375" t="s">
        <v>7614</v>
      </c>
      <c r="VYC33" s="2375" t="s">
        <v>7614</v>
      </c>
      <c r="VYD33" s="2375" t="s">
        <v>7614</v>
      </c>
      <c r="VYE33" s="2375" t="s">
        <v>7614</v>
      </c>
      <c r="VYF33" s="2375" t="s">
        <v>7614</v>
      </c>
      <c r="VYG33" s="2375" t="s">
        <v>7614</v>
      </c>
      <c r="VYH33" s="2375" t="s">
        <v>7614</v>
      </c>
      <c r="VYI33" s="2375" t="s">
        <v>7614</v>
      </c>
      <c r="VYJ33" s="2375" t="s">
        <v>7614</v>
      </c>
      <c r="VYK33" s="2375" t="s">
        <v>7614</v>
      </c>
      <c r="VYL33" s="2375" t="s">
        <v>7614</v>
      </c>
      <c r="VYM33" s="2375" t="s">
        <v>7614</v>
      </c>
      <c r="VYN33" s="2375" t="s">
        <v>7614</v>
      </c>
      <c r="VYO33" s="2375" t="s">
        <v>7614</v>
      </c>
      <c r="VYP33" s="2375" t="s">
        <v>7614</v>
      </c>
      <c r="VYQ33" s="2375" t="s">
        <v>7614</v>
      </c>
      <c r="VYR33" s="2375" t="s">
        <v>7614</v>
      </c>
      <c r="VYS33" s="2375" t="s">
        <v>7614</v>
      </c>
      <c r="VYT33" s="2375" t="s">
        <v>7614</v>
      </c>
      <c r="VYU33" s="2375" t="s">
        <v>7614</v>
      </c>
      <c r="VYV33" s="2375" t="s">
        <v>7614</v>
      </c>
      <c r="VYW33" s="2375" t="s">
        <v>7614</v>
      </c>
      <c r="VYX33" s="2375" t="s">
        <v>7614</v>
      </c>
      <c r="VYY33" s="2375" t="s">
        <v>7614</v>
      </c>
      <c r="VYZ33" s="2375" t="s">
        <v>7614</v>
      </c>
      <c r="VZA33" s="2375" t="s">
        <v>7614</v>
      </c>
      <c r="VZB33" s="2375" t="s">
        <v>7614</v>
      </c>
      <c r="VZC33" s="2375" t="s">
        <v>7614</v>
      </c>
      <c r="VZD33" s="2375" t="s">
        <v>7614</v>
      </c>
      <c r="VZE33" s="2375" t="s">
        <v>7614</v>
      </c>
      <c r="VZF33" s="2375" t="s">
        <v>7614</v>
      </c>
      <c r="VZG33" s="2375" t="s">
        <v>7614</v>
      </c>
      <c r="VZH33" s="2375" t="s">
        <v>7614</v>
      </c>
      <c r="VZI33" s="2375" t="s">
        <v>7614</v>
      </c>
      <c r="VZJ33" s="2375" t="s">
        <v>7614</v>
      </c>
      <c r="VZK33" s="2375" t="s">
        <v>7614</v>
      </c>
      <c r="VZL33" s="2375" t="s">
        <v>7614</v>
      </c>
      <c r="VZM33" s="2375" t="s">
        <v>7614</v>
      </c>
      <c r="VZN33" s="2375" t="s">
        <v>7614</v>
      </c>
      <c r="VZO33" s="2375" t="s">
        <v>7614</v>
      </c>
      <c r="VZP33" s="2375" t="s">
        <v>7614</v>
      </c>
      <c r="VZQ33" s="2375" t="s">
        <v>7614</v>
      </c>
      <c r="VZR33" s="2375" t="s">
        <v>7614</v>
      </c>
      <c r="VZS33" s="2375" t="s">
        <v>7614</v>
      </c>
      <c r="VZT33" s="2375" t="s">
        <v>7614</v>
      </c>
      <c r="VZU33" s="2375" t="s">
        <v>7614</v>
      </c>
      <c r="VZV33" s="2375" t="s">
        <v>7614</v>
      </c>
      <c r="VZW33" s="2375" t="s">
        <v>7614</v>
      </c>
      <c r="VZX33" s="2375" t="s">
        <v>7614</v>
      </c>
      <c r="VZY33" s="2375" t="s">
        <v>7614</v>
      </c>
      <c r="VZZ33" s="2375" t="s">
        <v>7614</v>
      </c>
      <c r="WAA33" s="2375" t="s">
        <v>7614</v>
      </c>
      <c r="WAB33" s="2375" t="s">
        <v>7614</v>
      </c>
      <c r="WAC33" s="2375" t="s">
        <v>7614</v>
      </c>
      <c r="WAD33" s="2375" t="s">
        <v>7614</v>
      </c>
      <c r="WAE33" s="2375" t="s">
        <v>7614</v>
      </c>
      <c r="WAF33" s="2375" t="s">
        <v>7614</v>
      </c>
      <c r="WAG33" s="2375" t="s">
        <v>7614</v>
      </c>
      <c r="WAH33" s="2375" t="s">
        <v>7614</v>
      </c>
      <c r="WAI33" s="2375" t="s">
        <v>7614</v>
      </c>
      <c r="WAJ33" s="2375" t="s">
        <v>7614</v>
      </c>
      <c r="WAK33" s="2375" t="s">
        <v>7614</v>
      </c>
      <c r="WAL33" s="2375" t="s">
        <v>7614</v>
      </c>
      <c r="WAM33" s="2375" t="s">
        <v>7614</v>
      </c>
      <c r="WAN33" s="2375" t="s">
        <v>7614</v>
      </c>
      <c r="WAO33" s="2375" t="s">
        <v>7614</v>
      </c>
      <c r="WAP33" s="2375" t="s">
        <v>7614</v>
      </c>
      <c r="WAQ33" s="2375" t="s">
        <v>7614</v>
      </c>
      <c r="WAR33" s="2375" t="s">
        <v>7614</v>
      </c>
      <c r="WAS33" s="2375" t="s">
        <v>7614</v>
      </c>
      <c r="WAT33" s="2375" t="s">
        <v>7614</v>
      </c>
      <c r="WAU33" s="2375" t="s">
        <v>7614</v>
      </c>
      <c r="WAV33" s="2375" t="s">
        <v>7614</v>
      </c>
      <c r="WAW33" s="2375" t="s">
        <v>7614</v>
      </c>
      <c r="WAX33" s="2375" t="s">
        <v>7614</v>
      </c>
      <c r="WAY33" s="2375" t="s">
        <v>7614</v>
      </c>
      <c r="WAZ33" s="2375" t="s">
        <v>7614</v>
      </c>
      <c r="WBA33" s="2375" t="s">
        <v>7614</v>
      </c>
      <c r="WBB33" s="2375" t="s">
        <v>7614</v>
      </c>
      <c r="WBC33" s="2375" t="s">
        <v>7614</v>
      </c>
      <c r="WBD33" s="2375" t="s">
        <v>7614</v>
      </c>
      <c r="WBE33" s="2375" t="s">
        <v>7614</v>
      </c>
      <c r="WBF33" s="2375" t="s">
        <v>7614</v>
      </c>
      <c r="WBG33" s="2375" t="s">
        <v>7614</v>
      </c>
      <c r="WBH33" s="2375" t="s">
        <v>7614</v>
      </c>
      <c r="WBI33" s="2375" t="s">
        <v>7614</v>
      </c>
      <c r="WBJ33" s="2375" t="s">
        <v>7614</v>
      </c>
      <c r="WBK33" s="2375" t="s">
        <v>7614</v>
      </c>
      <c r="WBL33" s="2375" t="s">
        <v>7614</v>
      </c>
      <c r="WBM33" s="2375" t="s">
        <v>7614</v>
      </c>
      <c r="WBN33" s="2375" t="s">
        <v>7614</v>
      </c>
      <c r="WBO33" s="2375" t="s">
        <v>7614</v>
      </c>
      <c r="WBP33" s="2375" t="s">
        <v>7614</v>
      </c>
      <c r="WBQ33" s="2375" t="s">
        <v>7614</v>
      </c>
      <c r="WBR33" s="2375" t="s">
        <v>7614</v>
      </c>
      <c r="WBS33" s="2375" t="s">
        <v>7614</v>
      </c>
      <c r="WBT33" s="2375" t="s">
        <v>7614</v>
      </c>
      <c r="WBU33" s="2375" t="s">
        <v>7614</v>
      </c>
      <c r="WBV33" s="2375" t="s">
        <v>7614</v>
      </c>
      <c r="WBW33" s="2375" t="s">
        <v>7614</v>
      </c>
      <c r="WBX33" s="2375" t="s">
        <v>7614</v>
      </c>
      <c r="WBY33" s="2375" t="s">
        <v>7614</v>
      </c>
      <c r="WBZ33" s="2375" t="s">
        <v>7614</v>
      </c>
      <c r="WCA33" s="2375" t="s">
        <v>7614</v>
      </c>
      <c r="WCB33" s="2375" t="s">
        <v>7614</v>
      </c>
      <c r="WCC33" s="2375" t="s">
        <v>7614</v>
      </c>
      <c r="WCD33" s="2375" t="s">
        <v>7614</v>
      </c>
      <c r="WCE33" s="2375" t="s">
        <v>7614</v>
      </c>
      <c r="WCF33" s="2375" t="s">
        <v>7614</v>
      </c>
      <c r="WCG33" s="2375" t="s">
        <v>7614</v>
      </c>
      <c r="WCH33" s="2375" t="s">
        <v>7614</v>
      </c>
      <c r="WCI33" s="2375" t="s">
        <v>7614</v>
      </c>
      <c r="WCJ33" s="2375" t="s">
        <v>7614</v>
      </c>
      <c r="WCK33" s="2375" t="s">
        <v>7614</v>
      </c>
      <c r="WCL33" s="2375" t="s">
        <v>7614</v>
      </c>
      <c r="WCM33" s="2375" t="s">
        <v>7614</v>
      </c>
      <c r="WCN33" s="2375" t="s">
        <v>7614</v>
      </c>
      <c r="WCO33" s="2375" t="s">
        <v>7614</v>
      </c>
      <c r="WCP33" s="2375" t="s">
        <v>7614</v>
      </c>
      <c r="WCQ33" s="2375" t="s">
        <v>7614</v>
      </c>
      <c r="WCR33" s="2375" t="s">
        <v>7614</v>
      </c>
      <c r="WCS33" s="2375" t="s">
        <v>7614</v>
      </c>
      <c r="WCT33" s="2375" t="s">
        <v>7614</v>
      </c>
      <c r="WCU33" s="2375" t="s">
        <v>7614</v>
      </c>
      <c r="WCV33" s="2375" t="s">
        <v>7614</v>
      </c>
      <c r="WCW33" s="2375" t="s">
        <v>7614</v>
      </c>
      <c r="WCX33" s="2375" t="s">
        <v>7614</v>
      </c>
      <c r="WCY33" s="2375" t="s">
        <v>7614</v>
      </c>
      <c r="WCZ33" s="2375" t="s">
        <v>7614</v>
      </c>
      <c r="WDA33" s="2375" t="s">
        <v>7614</v>
      </c>
      <c r="WDB33" s="2375" t="s">
        <v>7614</v>
      </c>
      <c r="WDC33" s="2375" t="s">
        <v>7614</v>
      </c>
      <c r="WDD33" s="2375" t="s">
        <v>7614</v>
      </c>
      <c r="WDE33" s="2375" t="s">
        <v>7614</v>
      </c>
      <c r="WDF33" s="2375" t="s">
        <v>7614</v>
      </c>
      <c r="WDG33" s="2375" t="s">
        <v>7614</v>
      </c>
      <c r="WDH33" s="2375" t="s">
        <v>7614</v>
      </c>
      <c r="WDI33" s="2375" t="s">
        <v>7614</v>
      </c>
      <c r="WDJ33" s="2375" t="s">
        <v>7614</v>
      </c>
      <c r="WDK33" s="2375" t="s">
        <v>7614</v>
      </c>
      <c r="WDL33" s="2375" t="s">
        <v>7614</v>
      </c>
      <c r="WDM33" s="2375" t="s">
        <v>7614</v>
      </c>
      <c r="WDN33" s="2375" t="s">
        <v>7614</v>
      </c>
      <c r="WDO33" s="2375" t="s">
        <v>7614</v>
      </c>
      <c r="WDP33" s="2375" t="s">
        <v>7614</v>
      </c>
      <c r="WDQ33" s="2375" t="s">
        <v>7614</v>
      </c>
      <c r="WDR33" s="2375" t="s">
        <v>7614</v>
      </c>
      <c r="WDS33" s="2375" t="s">
        <v>7614</v>
      </c>
      <c r="WDT33" s="2375" t="s">
        <v>7614</v>
      </c>
      <c r="WDU33" s="2375" t="s">
        <v>7614</v>
      </c>
      <c r="WDV33" s="2375" t="s">
        <v>7614</v>
      </c>
      <c r="WDW33" s="2375" t="s">
        <v>7614</v>
      </c>
      <c r="WDX33" s="2375" t="s">
        <v>7614</v>
      </c>
      <c r="WDY33" s="2375" t="s">
        <v>7614</v>
      </c>
      <c r="WDZ33" s="2375" t="s">
        <v>7614</v>
      </c>
      <c r="WEA33" s="2375" t="s">
        <v>7614</v>
      </c>
      <c r="WEB33" s="2375" t="s">
        <v>7614</v>
      </c>
      <c r="WEC33" s="2375" t="s">
        <v>7614</v>
      </c>
      <c r="WED33" s="2375" t="s">
        <v>7614</v>
      </c>
      <c r="WEE33" s="2375" t="s">
        <v>7614</v>
      </c>
      <c r="WEF33" s="2375" t="s">
        <v>7614</v>
      </c>
      <c r="WEG33" s="2375" t="s">
        <v>7614</v>
      </c>
      <c r="WEH33" s="2375" t="s">
        <v>7614</v>
      </c>
      <c r="WEI33" s="2375" t="s">
        <v>7614</v>
      </c>
      <c r="WEJ33" s="2375" t="s">
        <v>7614</v>
      </c>
      <c r="WEK33" s="2375" t="s">
        <v>7614</v>
      </c>
      <c r="WEL33" s="2375" t="s">
        <v>7614</v>
      </c>
      <c r="WEM33" s="2375" t="s">
        <v>7614</v>
      </c>
      <c r="WEN33" s="2375" t="s">
        <v>7614</v>
      </c>
      <c r="WEO33" s="2375" t="s">
        <v>7614</v>
      </c>
      <c r="WEP33" s="2375" t="s">
        <v>7614</v>
      </c>
      <c r="WEQ33" s="2375" t="s">
        <v>7614</v>
      </c>
      <c r="WER33" s="2375" t="s">
        <v>7614</v>
      </c>
      <c r="WES33" s="2375" t="s">
        <v>7614</v>
      </c>
      <c r="WET33" s="2375" t="s">
        <v>7614</v>
      </c>
      <c r="WEU33" s="2375" t="s">
        <v>7614</v>
      </c>
      <c r="WEV33" s="2375" t="s">
        <v>7614</v>
      </c>
      <c r="WEW33" s="2375" t="s">
        <v>7614</v>
      </c>
      <c r="WEX33" s="2375" t="s">
        <v>7614</v>
      </c>
      <c r="WEY33" s="2375" t="s">
        <v>7614</v>
      </c>
      <c r="WEZ33" s="2375" t="s">
        <v>7614</v>
      </c>
      <c r="WFA33" s="2375" t="s">
        <v>7614</v>
      </c>
      <c r="WFB33" s="2375" t="s">
        <v>7614</v>
      </c>
      <c r="WFC33" s="2375" t="s">
        <v>7614</v>
      </c>
      <c r="WFD33" s="2375" t="s">
        <v>7614</v>
      </c>
      <c r="WFE33" s="2375" t="s">
        <v>7614</v>
      </c>
      <c r="WFF33" s="2375" t="s">
        <v>7614</v>
      </c>
      <c r="WFG33" s="2375" t="s">
        <v>7614</v>
      </c>
      <c r="WFH33" s="2375" t="s">
        <v>7614</v>
      </c>
      <c r="WFI33" s="2375" t="s">
        <v>7614</v>
      </c>
      <c r="WFJ33" s="2375" t="s">
        <v>7614</v>
      </c>
      <c r="WFK33" s="2375" t="s">
        <v>7614</v>
      </c>
      <c r="WFL33" s="2375" t="s">
        <v>7614</v>
      </c>
      <c r="WFM33" s="2375" t="s">
        <v>7614</v>
      </c>
      <c r="WFN33" s="2375" t="s">
        <v>7614</v>
      </c>
      <c r="WFO33" s="2375" t="s">
        <v>7614</v>
      </c>
      <c r="WFP33" s="2375" t="s">
        <v>7614</v>
      </c>
      <c r="WFQ33" s="2375" t="s">
        <v>7614</v>
      </c>
      <c r="WFR33" s="2375" t="s">
        <v>7614</v>
      </c>
      <c r="WFS33" s="2375" t="s">
        <v>7614</v>
      </c>
      <c r="WFT33" s="2375" t="s">
        <v>7614</v>
      </c>
      <c r="WFU33" s="2375" t="s">
        <v>7614</v>
      </c>
      <c r="WFV33" s="2375" t="s">
        <v>7614</v>
      </c>
      <c r="WFW33" s="2375" t="s">
        <v>7614</v>
      </c>
      <c r="WFX33" s="2375" t="s">
        <v>7614</v>
      </c>
      <c r="WFY33" s="2375" t="s">
        <v>7614</v>
      </c>
      <c r="WFZ33" s="2375" t="s">
        <v>7614</v>
      </c>
      <c r="WGA33" s="2375" t="s">
        <v>7614</v>
      </c>
      <c r="WGB33" s="2375" t="s">
        <v>7614</v>
      </c>
      <c r="WGC33" s="2375" t="s">
        <v>7614</v>
      </c>
      <c r="WGD33" s="2375" t="s">
        <v>7614</v>
      </c>
      <c r="WGE33" s="2375" t="s">
        <v>7614</v>
      </c>
      <c r="WGF33" s="2375" t="s">
        <v>7614</v>
      </c>
      <c r="WGG33" s="2375" t="s">
        <v>7614</v>
      </c>
      <c r="WGH33" s="2375" t="s">
        <v>7614</v>
      </c>
      <c r="WGI33" s="2375" t="s">
        <v>7614</v>
      </c>
      <c r="WGJ33" s="2375" t="s">
        <v>7614</v>
      </c>
      <c r="WGK33" s="2375" t="s">
        <v>7614</v>
      </c>
      <c r="WGL33" s="2375" t="s">
        <v>7614</v>
      </c>
      <c r="WGM33" s="2375" t="s">
        <v>7614</v>
      </c>
      <c r="WGN33" s="2375" t="s">
        <v>7614</v>
      </c>
      <c r="WGO33" s="2375" t="s">
        <v>7614</v>
      </c>
      <c r="WGP33" s="2375" t="s">
        <v>7614</v>
      </c>
      <c r="WGQ33" s="2375" t="s">
        <v>7614</v>
      </c>
      <c r="WGR33" s="2375" t="s">
        <v>7614</v>
      </c>
      <c r="WGS33" s="2375" t="s">
        <v>7614</v>
      </c>
      <c r="WGT33" s="2375" t="s">
        <v>7614</v>
      </c>
      <c r="WGU33" s="2375" t="s">
        <v>7614</v>
      </c>
      <c r="WGV33" s="2375" t="s">
        <v>7614</v>
      </c>
      <c r="WGW33" s="2375" t="s">
        <v>7614</v>
      </c>
      <c r="WGX33" s="2375" t="s">
        <v>7614</v>
      </c>
      <c r="WGY33" s="2375" t="s">
        <v>7614</v>
      </c>
      <c r="WGZ33" s="2375" t="s">
        <v>7614</v>
      </c>
      <c r="WHA33" s="2375" t="s">
        <v>7614</v>
      </c>
      <c r="WHB33" s="2375" t="s">
        <v>7614</v>
      </c>
      <c r="WHC33" s="2375" t="s">
        <v>7614</v>
      </c>
      <c r="WHD33" s="2375" t="s">
        <v>7614</v>
      </c>
      <c r="WHE33" s="2375" t="s">
        <v>7614</v>
      </c>
      <c r="WHF33" s="2375" t="s">
        <v>7614</v>
      </c>
      <c r="WHG33" s="2375" t="s">
        <v>7614</v>
      </c>
      <c r="WHH33" s="2375" t="s">
        <v>7614</v>
      </c>
      <c r="WHI33" s="2375" t="s">
        <v>7614</v>
      </c>
      <c r="WHJ33" s="2375" t="s">
        <v>7614</v>
      </c>
      <c r="WHK33" s="2375" t="s">
        <v>7614</v>
      </c>
      <c r="WHL33" s="2375" t="s">
        <v>7614</v>
      </c>
      <c r="WHM33" s="2375" t="s">
        <v>7614</v>
      </c>
      <c r="WHN33" s="2375" t="s">
        <v>7614</v>
      </c>
      <c r="WHO33" s="2375" t="s">
        <v>7614</v>
      </c>
      <c r="WHP33" s="2375" t="s">
        <v>7614</v>
      </c>
      <c r="WHQ33" s="2375" t="s">
        <v>7614</v>
      </c>
      <c r="WHR33" s="2375" t="s">
        <v>7614</v>
      </c>
      <c r="WHS33" s="2375" t="s">
        <v>7614</v>
      </c>
      <c r="WHT33" s="2375" t="s">
        <v>7614</v>
      </c>
      <c r="WHU33" s="2375" t="s">
        <v>7614</v>
      </c>
      <c r="WHV33" s="2375" t="s">
        <v>7614</v>
      </c>
      <c r="WHW33" s="2375" t="s">
        <v>7614</v>
      </c>
      <c r="WHX33" s="2375" t="s">
        <v>7614</v>
      </c>
      <c r="WHY33" s="2375" t="s">
        <v>7614</v>
      </c>
      <c r="WHZ33" s="2375" t="s">
        <v>7614</v>
      </c>
      <c r="WIA33" s="2375" t="s">
        <v>7614</v>
      </c>
      <c r="WIB33" s="2375" t="s">
        <v>7614</v>
      </c>
      <c r="WIC33" s="2375" t="s">
        <v>7614</v>
      </c>
      <c r="WID33" s="2375" t="s">
        <v>7614</v>
      </c>
      <c r="WIE33" s="2375" t="s">
        <v>7614</v>
      </c>
      <c r="WIF33" s="2375" t="s">
        <v>7614</v>
      </c>
      <c r="WIG33" s="2375" t="s">
        <v>7614</v>
      </c>
      <c r="WIH33" s="2375" t="s">
        <v>7614</v>
      </c>
      <c r="WII33" s="2375" t="s">
        <v>7614</v>
      </c>
      <c r="WIJ33" s="2375" t="s">
        <v>7614</v>
      </c>
      <c r="WIK33" s="2375" t="s">
        <v>7614</v>
      </c>
      <c r="WIL33" s="2375" t="s">
        <v>7614</v>
      </c>
      <c r="WIM33" s="2375" t="s">
        <v>7614</v>
      </c>
      <c r="WIN33" s="2375" t="s">
        <v>7614</v>
      </c>
      <c r="WIO33" s="2375" t="s">
        <v>7614</v>
      </c>
      <c r="WIP33" s="2375" t="s">
        <v>7614</v>
      </c>
      <c r="WIQ33" s="2375" t="s">
        <v>7614</v>
      </c>
      <c r="WIR33" s="2375" t="s">
        <v>7614</v>
      </c>
      <c r="WIS33" s="2375" t="s">
        <v>7614</v>
      </c>
      <c r="WIT33" s="2375" t="s">
        <v>7614</v>
      </c>
      <c r="WIU33" s="2375" t="s">
        <v>7614</v>
      </c>
      <c r="WIV33" s="2375" t="s">
        <v>7614</v>
      </c>
      <c r="WIW33" s="2375" t="s">
        <v>7614</v>
      </c>
      <c r="WIX33" s="2375" t="s">
        <v>7614</v>
      </c>
      <c r="WIY33" s="2375" t="s">
        <v>7614</v>
      </c>
      <c r="WIZ33" s="2375" t="s">
        <v>7614</v>
      </c>
      <c r="WJA33" s="2375" t="s">
        <v>7614</v>
      </c>
      <c r="WJB33" s="2375" t="s">
        <v>7614</v>
      </c>
      <c r="WJC33" s="2375" t="s">
        <v>7614</v>
      </c>
      <c r="WJD33" s="2375" t="s">
        <v>7614</v>
      </c>
      <c r="WJE33" s="2375" t="s">
        <v>7614</v>
      </c>
      <c r="WJF33" s="2375" t="s">
        <v>7614</v>
      </c>
      <c r="WJG33" s="2375" t="s">
        <v>7614</v>
      </c>
      <c r="WJH33" s="2375" t="s">
        <v>7614</v>
      </c>
      <c r="WJI33" s="2375" t="s">
        <v>7614</v>
      </c>
      <c r="WJJ33" s="2375" t="s">
        <v>7614</v>
      </c>
      <c r="WJK33" s="2375" t="s">
        <v>7614</v>
      </c>
      <c r="WJL33" s="2375" t="s">
        <v>7614</v>
      </c>
      <c r="WJM33" s="2375" t="s">
        <v>7614</v>
      </c>
      <c r="WJN33" s="2375" t="s">
        <v>7614</v>
      </c>
      <c r="WJO33" s="2375" t="s">
        <v>7614</v>
      </c>
      <c r="WJP33" s="2375" t="s">
        <v>7614</v>
      </c>
      <c r="WJQ33" s="2375" t="s">
        <v>7614</v>
      </c>
      <c r="WJR33" s="2375" t="s">
        <v>7614</v>
      </c>
      <c r="WJS33" s="2375" t="s">
        <v>7614</v>
      </c>
      <c r="WJT33" s="2375" t="s">
        <v>7614</v>
      </c>
      <c r="WJU33" s="2375" t="s">
        <v>7614</v>
      </c>
      <c r="WJV33" s="2375" t="s">
        <v>7614</v>
      </c>
      <c r="WJW33" s="2375" t="s">
        <v>7614</v>
      </c>
      <c r="WJX33" s="2375" t="s">
        <v>7614</v>
      </c>
      <c r="WJY33" s="2375" t="s">
        <v>7614</v>
      </c>
      <c r="WJZ33" s="2375" t="s">
        <v>7614</v>
      </c>
      <c r="WKA33" s="2375" t="s">
        <v>7614</v>
      </c>
      <c r="WKB33" s="2375" t="s">
        <v>7614</v>
      </c>
      <c r="WKC33" s="2375" t="s">
        <v>7614</v>
      </c>
      <c r="WKD33" s="2375" t="s">
        <v>7614</v>
      </c>
      <c r="WKE33" s="2375" t="s">
        <v>7614</v>
      </c>
      <c r="WKF33" s="2375" t="s">
        <v>7614</v>
      </c>
      <c r="WKG33" s="2375" t="s">
        <v>7614</v>
      </c>
      <c r="WKH33" s="2375" t="s">
        <v>7614</v>
      </c>
      <c r="WKI33" s="2375" t="s">
        <v>7614</v>
      </c>
      <c r="WKJ33" s="2375" t="s">
        <v>7614</v>
      </c>
      <c r="WKK33" s="2375" t="s">
        <v>7614</v>
      </c>
      <c r="WKL33" s="2375" t="s">
        <v>7614</v>
      </c>
      <c r="WKM33" s="2375" t="s">
        <v>7614</v>
      </c>
      <c r="WKN33" s="2375" t="s">
        <v>7614</v>
      </c>
      <c r="WKO33" s="2375" t="s">
        <v>7614</v>
      </c>
      <c r="WKP33" s="2375" t="s">
        <v>7614</v>
      </c>
      <c r="WKQ33" s="2375" t="s">
        <v>7614</v>
      </c>
      <c r="WKR33" s="2375" t="s">
        <v>7614</v>
      </c>
      <c r="WKS33" s="2375" t="s">
        <v>7614</v>
      </c>
      <c r="WKT33" s="2375" t="s">
        <v>7614</v>
      </c>
      <c r="WKU33" s="2375" t="s">
        <v>7614</v>
      </c>
      <c r="WKV33" s="2375" t="s">
        <v>7614</v>
      </c>
      <c r="WKW33" s="2375" t="s">
        <v>7614</v>
      </c>
      <c r="WKX33" s="2375" t="s">
        <v>7614</v>
      </c>
      <c r="WKY33" s="2375" t="s">
        <v>7614</v>
      </c>
      <c r="WKZ33" s="2375" t="s">
        <v>7614</v>
      </c>
      <c r="WLA33" s="2375" t="s">
        <v>7614</v>
      </c>
      <c r="WLB33" s="2375" t="s">
        <v>7614</v>
      </c>
      <c r="WLC33" s="2375" t="s">
        <v>7614</v>
      </c>
      <c r="WLD33" s="2375" t="s">
        <v>7614</v>
      </c>
      <c r="WLE33" s="2375" t="s">
        <v>7614</v>
      </c>
      <c r="WLF33" s="2375" t="s">
        <v>7614</v>
      </c>
      <c r="WLG33" s="2375" t="s">
        <v>7614</v>
      </c>
      <c r="WLH33" s="2375" t="s">
        <v>7614</v>
      </c>
      <c r="WLI33" s="2375" t="s">
        <v>7614</v>
      </c>
      <c r="WLJ33" s="2375" t="s">
        <v>7614</v>
      </c>
      <c r="WLK33" s="2375" t="s">
        <v>7614</v>
      </c>
      <c r="WLL33" s="2375" t="s">
        <v>7614</v>
      </c>
      <c r="WLM33" s="2375" t="s">
        <v>7614</v>
      </c>
      <c r="WLN33" s="2375" t="s">
        <v>7614</v>
      </c>
      <c r="WLO33" s="2375" t="s">
        <v>7614</v>
      </c>
      <c r="WLP33" s="2375" t="s">
        <v>7614</v>
      </c>
      <c r="WLQ33" s="2375" t="s">
        <v>7614</v>
      </c>
      <c r="WLR33" s="2375" t="s">
        <v>7614</v>
      </c>
      <c r="WLS33" s="2375" t="s">
        <v>7614</v>
      </c>
      <c r="WLT33" s="2375" t="s">
        <v>7614</v>
      </c>
      <c r="WLU33" s="2375" t="s">
        <v>7614</v>
      </c>
      <c r="WLV33" s="2375" t="s">
        <v>7614</v>
      </c>
      <c r="WLW33" s="2375" t="s">
        <v>7614</v>
      </c>
      <c r="WLX33" s="2375" t="s">
        <v>7614</v>
      </c>
      <c r="WLY33" s="2375" t="s">
        <v>7614</v>
      </c>
      <c r="WLZ33" s="2375" t="s">
        <v>7614</v>
      </c>
      <c r="WMA33" s="2375" t="s">
        <v>7614</v>
      </c>
      <c r="WMB33" s="2375" t="s">
        <v>7614</v>
      </c>
      <c r="WMC33" s="2375" t="s">
        <v>7614</v>
      </c>
      <c r="WMD33" s="2375" t="s">
        <v>7614</v>
      </c>
      <c r="WME33" s="2375" t="s">
        <v>7614</v>
      </c>
      <c r="WMF33" s="2375" t="s">
        <v>7614</v>
      </c>
      <c r="WMG33" s="2375" t="s">
        <v>7614</v>
      </c>
      <c r="WMH33" s="2375" t="s">
        <v>7614</v>
      </c>
      <c r="WMI33" s="2375" t="s">
        <v>7614</v>
      </c>
      <c r="WMJ33" s="2375" t="s">
        <v>7614</v>
      </c>
      <c r="WMK33" s="2375" t="s">
        <v>7614</v>
      </c>
      <c r="WML33" s="2375" t="s">
        <v>7614</v>
      </c>
      <c r="WMM33" s="2375" t="s">
        <v>7614</v>
      </c>
      <c r="WMN33" s="2375" t="s">
        <v>7614</v>
      </c>
      <c r="WMO33" s="2375" t="s">
        <v>7614</v>
      </c>
      <c r="WMP33" s="2375" t="s">
        <v>7614</v>
      </c>
      <c r="WMQ33" s="2375" t="s">
        <v>7614</v>
      </c>
      <c r="WMR33" s="2375" t="s">
        <v>7614</v>
      </c>
      <c r="WMS33" s="2375" t="s">
        <v>7614</v>
      </c>
      <c r="WMT33" s="2375" t="s">
        <v>7614</v>
      </c>
      <c r="WMU33" s="2375" t="s">
        <v>7614</v>
      </c>
      <c r="WMV33" s="2375" t="s">
        <v>7614</v>
      </c>
      <c r="WMW33" s="2375" t="s">
        <v>7614</v>
      </c>
      <c r="WMX33" s="2375" t="s">
        <v>7614</v>
      </c>
      <c r="WMY33" s="2375" t="s">
        <v>7614</v>
      </c>
      <c r="WMZ33" s="2375" t="s">
        <v>7614</v>
      </c>
      <c r="WNA33" s="2375" t="s">
        <v>7614</v>
      </c>
      <c r="WNB33" s="2375" t="s">
        <v>7614</v>
      </c>
      <c r="WNC33" s="2375" t="s">
        <v>7614</v>
      </c>
      <c r="WND33" s="2375" t="s">
        <v>7614</v>
      </c>
      <c r="WNE33" s="2375" t="s">
        <v>7614</v>
      </c>
      <c r="WNF33" s="2375" t="s">
        <v>7614</v>
      </c>
      <c r="WNG33" s="2375" t="s">
        <v>7614</v>
      </c>
      <c r="WNH33" s="2375" t="s">
        <v>7614</v>
      </c>
      <c r="WNI33" s="2375" t="s">
        <v>7614</v>
      </c>
      <c r="WNJ33" s="2375" t="s">
        <v>7614</v>
      </c>
      <c r="WNK33" s="2375" t="s">
        <v>7614</v>
      </c>
      <c r="WNL33" s="2375" t="s">
        <v>7614</v>
      </c>
      <c r="WNM33" s="2375" t="s">
        <v>7614</v>
      </c>
      <c r="WNN33" s="2375" t="s">
        <v>7614</v>
      </c>
      <c r="WNO33" s="2375" t="s">
        <v>7614</v>
      </c>
      <c r="WNP33" s="2375" t="s">
        <v>7614</v>
      </c>
      <c r="WNQ33" s="2375" t="s">
        <v>7614</v>
      </c>
      <c r="WNR33" s="2375" t="s">
        <v>7614</v>
      </c>
      <c r="WNS33" s="2375" t="s">
        <v>7614</v>
      </c>
      <c r="WNT33" s="2375" t="s">
        <v>7614</v>
      </c>
      <c r="WNU33" s="2375" t="s">
        <v>7614</v>
      </c>
      <c r="WNV33" s="2375" t="s">
        <v>7614</v>
      </c>
      <c r="WNW33" s="2375" t="s">
        <v>7614</v>
      </c>
      <c r="WNX33" s="2375" t="s">
        <v>7614</v>
      </c>
      <c r="WNY33" s="2375" t="s">
        <v>7614</v>
      </c>
      <c r="WNZ33" s="2375" t="s">
        <v>7614</v>
      </c>
      <c r="WOA33" s="2375" t="s">
        <v>7614</v>
      </c>
      <c r="WOB33" s="2375" t="s">
        <v>7614</v>
      </c>
      <c r="WOC33" s="2375" t="s">
        <v>7614</v>
      </c>
      <c r="WOD33" s="2375" t="s">
        <v>7614</v>
      </c>
      <c r="WOE33" s="2375" t="s">
        <v>7614</v>
      </c>
      <c r="WOF33" s="2375" t="s">
        <v>7614</v>
      </c>
      <c r="WOG33" s="2375" t="s">
        <v>7614</v>
      </c>
      <c r="WOH33" s="2375" t="s">
        <v>7614</v>
      </c>
      <c r="WOI33" s="2375" t="s">
        <v>7614</v>
      </c>
      <c r="WOJ33" s="2375" t="s">
        <v>7614</v>
      </c>
      <c r="WOK33" s="2375" t="s">
        <v>7614</v>
      </c>
      <c r="WOL33" s="2375" t="s">
        <v>7614</v>
      </c>
      <c r="WOM33" s="2375" t="s">
        <v>7614</v>
      </c>
      <c r="WON33" s="2375" t="s">
        <v>7614</v>
      </c>
      <c r="WOO33" s="2375" t="s">
        <v>7614</v>
      </c>
      <c r="WOP33" s="2375" t="s">
        <v>7614</v>
      </c>
      <c r="WOQ33" s="2375" t="s">
        <v>7614</v>
      </c>
      <c r="WOR33" s="2375" t="s">
        <v>7614</v>
      </c>
      <c r="WOS33" s="2375" t="s">
        <v>7614</v>
      </c>
      <c r="WOT33" s="2375" t="s">
        <v>7614</v>
      </c>
      <c r="WOU33" s="2375" t="s">
        <v>7614</v>
      </c>
      <c r="WOV33" s="2375" t="s">
        <v>7614</v>
      </c>
      <c r="WOW33" s="2375" t="s">
        <v>7614</v>
      </c>
      <c r="WOX33" s="2375" t="s">
        <v>7614</v>
      </c>
      <c r="WOY33" s="2375" t="s">
        <v>7614</v>
      </c>
      <c r="WOZ33" s="2375" t="s">
        <v>7614</v>
      </c>
      <c r="WPA33" s="2375" t="s">
        <v>7614</v>
      </c>
      <c r="WPB33" s="2375" t="s">
        <v>7614</v>
      </c>
      <c r="WPC33" s="2375" t="s">
        <v>7614</v>
      </c>
      <c r="WPD33" s="2375" t="s">
        <v>7614</v>
      </c>
      <c r="WPE33" s="2375" t="s">
        <v>7614</v>
      </c>
      <c r="WPF33" s="2375" t="s">
        <v>7614</v>
      </c>
      <c r="WPG33" s="2375" t="s">
        <v>7614</v>
      </c>
      <c r="WPH33" s="2375" t="s">
        <v>7614</v>
      </c>
      <c r="WPI33" s="2375" t="s">
        <v>7614</v>
      </c>
      <c r="WPJ33" s="2375" t="s">
        <v>7614</v>
      </c>
      <c r="WPK33" s="2375" t="s">
        <v>7614</v>
      </c>
      <c r="WPL33" s="2375" t="s">
        <v>7614</v>
      </c>
      <c r="WPM33" s="2375" t="s">
        <v>7614</v>
      </c>
      <c r="WPN33" s="2375" t="s">
        <v>7614</v>
      </c>
      <c r="WPO33" s="2375" t="s">
        <v>7614</v>
      </c>
      <c r="WPP33" s="2375" t="s">
        <v>7614</v>
      </c>
      <c r="WPQ33" s="2375" t="s">
        <v>7614</v>
      </c>
      <c r="WPR33" s="2375" t="s">
        <v>7614</v>
      </c>
      <c r="WPS33" s="2375" t="s">
        <v>7614</v>
      </c>
      <c r="WPT33" s="2375" t="s">
        <v>7614</v>
      </c>
      <c r="WPU33" s="2375" t="s">
        <v>7614</v>
      </c>
      <c r="WPV33" s="2375" t="s">
        <v>7614</v>
      </c>
      <c r="WPW33" s="2375" t="s">
        <v>7614</v>
      </c>
      <c r="WPX33" s="2375" t="s">
        <v>7614</v>
      </c>
      <c r="WPY33" s="2375" t="s">
        <v>7614</v>
      </c>
      <c r="WPZ33" s="2375" t="s">
        <v>7614</v>
      </c>
      <c r="WQA33" s="2375" t="s">
        <v>7614</v>
      </c>
      <c r="WQB33" s="2375" t="s">
        <v>7614</v>
      </c>
      <c r="WQC33" s="2375" t="s">
        <v>7614</v>
      </c>
      <c r="WQD33" s="2375" t="s">
        <v>7614</v>
      </c>
      <c r="WQE33" s="2375" t="s">
        <v>7614</v>
      </c>
      <c r="WQF33" s="2375" t="s">
        <v>7614</v>
      </c>
      <c r="WQG33" s="2375" t="s">
        <v>7614</v>
      </c>
      <c r="WQH33" s="2375" t="s">
        <v>7614</v>
      </c>
      <c r="WQI33" s="2375" t="s">
        <v>7614</v>
      </c>
      <c r="WQJ33" s="2375" t="s">
        <v>7614</v>
      </c>
      <c r="WQK33" s="2375" t="s">
        <v>7614</v>
      </c>
      <c r="WQL33" s="2375" t="s">
        <v>7614</v>
      </c>
      <c r="WQM33" s="2375" t="s">
        <v>7614</v>
      </c>
      <c r="WQN33" s="2375" t="s">
        <v>7614</v>
      </c>
      <c r="WQO33" s="2375" t="s">
        <v>7614</v>
      </c>
      <c r="WQP33" s="2375" t="s">
        <v>7614</v>
      </c>
      <c r="WQQ33" s="2375" t="s">
        <v>7614</v>
      </c>
      <c r="WQR33" s="2375" t="s">
        <v>7614</v>
      </c>
      <c r="WQS33" s="2375" t="s">
        <v>7614</v>
      </c>
      <c r="WQT33" s="2375" t="s">
        <v>7614</v>
      </c>
      <c r="WQU33" s="2375" t="s">
        <v>7614</v>
      </c>
      <c r="WQV33" s="2375" t="s">
        <v>7614</v>
      </c>
      <c r="WQW33" s="2375" t="s">
        <v>7614</v>
      </c>
      <c r="WQX33" s="2375" t="s">
        <v>7614</v>
      </c>
      <c r="WQY33" s="2375" t="s">
        <v>7614</v>
      </c>
      <c r="WQZ33" s="2375" t="s">
        <v>7614</v>
      </c>
      <c r="WRA33" s="2375" t="s">
        <v>7614</v>
      </c>
      <c r="WRB33" s="2375" t="s">
        <v>7614</v>
      </c>
      <c r="WRC33" s="2375" t="s">
        <v>7614</v>
      </c>
      <c r="WRD33" s="2375" t="s">
        <v>7614</v>
      </c>
      <c r="WRE33" s="2375" t="s">
        <v>7614</v>
      </c>
      <c r="WRF33" s="2375" t="s">
        <v>7614</v>
      </c>
      <c r="WRG33" s="2375" t="s">
        <v>7614</v>
      </c>
      <c r="WRH33" s="2375" t="s">
        <v>7614</v>
      </c>
      <c r="WRI33" s="2375" t="s">
        <v>7614</v>
      </c>
      <c r="WRJ33" s="2375" t="s">
        <v>7614</v>
      </c>
      <c r="WRK33" s="2375" t="s">
        <v>7614</v>
      </c>
      <c r="WRL33" s="2375" t="s">
        <v>7614</v>
      </c>
      <c r="WRM33" s="2375" t="s">
        <v>7614</v>
      </c>
      <c r="WRN33" s="2375" t="s">
        <v>7614</v>
      </c>
      <c r="WRO33" s="2375" t="s">
        <v>7614</v>
      </c>
      <c r="WRP33" s="2375" t="s">
        <v>7614</v>
      </c>
      <c r="WRQ33" s="2375" t="s">
        <v>7614</v>
      </c>
      <c r="WRR33" s="2375" t="s">
        <v>7614</v>
      </c>
      <c r="WRS33" s="2375" t="s">
        <v>7614</v>
      </c>
      <c r="WRT33" s="2375" t="s">
        <v>7614</v>
      </c>
      <c r="WRU33" s="2375" t="s">
        <v>7614</v>
      </c>
      <c r="WRV33" s="2375" t="s">
        <v>7614</v>
      </c>
      <c r="WRW33" s="2375" t="s">
        <v>7614</v>
      </c>
      <c r="WRX33" s="2375" t="s">
        <v>7614</v>
      </c>
      <c r="WRY33" s="2375" t="s">
        <v>7614</v>
      </c>
      <c r="WRZ33" s="2375" t="s">
        <v>7614</v>
      </c>
      <c r="WSA33" s="2375" t="s">
        <v>7614</v>
      </c>
      <c r="WSB33" s="2375" t="s">
        <v>7614</v>
      </c>
      <c r="WSC33" s="2375" t="s">
        <v>7614</v>
      </c>
      <c r="WSD33" s="2375" t="s">
        <v>7614</v>
      </c>
      <c r="WSE33" s="2375" t="s">
        <v>7614</v>
      </c>
      <c r="WSF33" s="2375" t="s">
        <v>7614</v>
      </c>
      <c r="WSG33" s="2375" t="s">
        <v>7614</v>
      </c>
      <c r="WSH33" s="2375" t="s">
        <v>7614</v>
      </c>
      <c r="WSI33" s="2375" t="s">
        <v>7614</v>
      </c>
      <c r="WSJ33" s="2375" t="s">
        <v>7614</v>
      </c>
      <c r="WSK33" s="2375" t="s">
        <v>7614</v>
      </c>
      <c r="WSL33" s="2375" t="s">
        <v>7614</v>
      </c>
      <c r="WSM33" s="2375" t="s">
        <v>7614</v>
      </c>
      <c r="WSN33" s="2375" t="s">
        <v>7614</v>
      </c>
      <c r="WSO33" s="2375" t="s">
        <v>7614</v>
      </c>
      <c r="WSP33" s="2375" t="s">
        <v>7614</v>
      </c>
      <c r="WSQ33" s="2375" t="s">
        <v>7614</v>
      </c>
      <c r="WSR33" s="2375" t="s">
        <v>7614</v>
      </c>
      <c r="WSS33" s="2375" t="s">
        <v>7614</v>
      </c>
      <c r="WST33" s="2375" t="s">
        <v>7614</v>
      </c>
      <c r="WSU33" s="2375" t="s">
        <v>7614</v>
      </c>
      <c r="WSV33" s="2375" t="s">
        <v>7614</v>
      </c>
      <c r="WSW33" s="2375" t="s">
        <v>7614</v>
      </c>
      <c r="WSX33" s="2375" t="s">
        <v>7614</v>
      </c>
      <c r="WSY33" s="2375" t="s">
        <v>7614</v>
      </c>
      <c r="WSZ33" s="2375" t="s">
        <v>7614</v>
      </c>
      <c r="WTA33" s="2375" t="s">
        <v>7614</v>
      </c>
      <c r="WTB33" s="2375" t="s">
        <v>7614</v>
      </c>
      <c r="WTC33" s="2375" t="s">
        <v>7614</v>
      </c>
      <c r="WTD33" s="2375" t="s">
        <v>7614</v>
      </c>
      <c r="WTE33" s="2375" t="s">
        <v>7614</v>
      </c>
      <c r="WTF33" s="2375" t="s">
        <v>7614</v>
      </c>
      <c r="WTG33" s="2375" t="s">
        <v>7614</v>
      </c>
      <c r="WTH33" s="2375" t="s">
        <v>7614</v>
      </c>
      <c r="WTI33" s="2375" t="s">
        <v>7614</v>
      </c>
      <c r="WTJ33" s="2375" t="s">
        <v>7614</v>
      </c>
      <c r="WTK33" s="2375" t="s">
        <v>7614</v>
      </c>
      <c r="WTL33" s="2375" t="s">
        <v>7614</v>
      </c>
      <c r="WTM33" s="2375" t="s">
        <v>7614</v>
      </c>
      <c r="WTN33" s="2375" t="s">
        <v>7614</v>
      </c>
      <c r="WTO33" s="2375" t="s">
        <v>7614</v>
      </c>
      <c r="WTP33" s="2375" t="s">
        <v>7614</v>
      </c>
      <c r="WTQ33" s="2375" t="s">
        <v>7614</v>
      </c>
      <c r="WTR33" s="2375" t="s">
        <v>7614</v>
      </c>
      <c r="WTS33" s="2375" t="s">
        <v>7614</v>
      </c>
      <c r="WTT33" s="2375" t="s">
        <v>7614</v>
      </c>
      <c r="WTU33" s="2375" t="s">
        <v>7614</v>
      </c>
      <c r="WTV33" s="2375" t="s">
        <v>7614</v>
      </c>
      <c r="WTW33" s="2375" t="s">
        <v>7614</v>
      </c>
      <c r="WTX33" s="2375" t="s">
        <v>7614</v>
      </c>
      <c r="WTY33" s="2375" t="s">
        <v>7614</v>
      </c>
      <c r="WTZ33" s="2375" t="s">
        <v>7614</v>
      </c>
      <c r="WUA33" s="2375" t="s">
        <v>7614</v>
      </c>
      <c r="WUB33" s="2375" t="s">
        <v>7614</v>
      </c>
      <c r="WUC33" s="2375" t="s">
        <v>7614</v>
      </c>
      <c r="WUD33" s="2375" t="s">
        <v>7614</v>
      </c>
      <c r="WUE33" s="2375" t="s">
        <v>7614</v>
      </c>
      <c r="WUF33" s="2375" t="s">
        <v>7614</v>
      </c>
      <c r="WUG33" s="2375" t="s">
        <v>7614</v>
      </c>
      <c r="WUH33" s="2375" t="s">
        <v>7614</v>
      </c>
      <c r="WUI33" s="2375" t="s">
        <v>7614</v>
      </c>
      <c r="WUJ33" s="2375" t="s">
        <v>7614</v>
      </c>
      <c r="WUK33" s="2375" t="s">
        <v>7614</v>
      </c>
      <c r="WUL33" s="2375" t="s">
        <v>7614</v>
      </c>
      <c r="WUM33" s="2375" t="s">
        <v>7614</v>
      </c>
      <c r="WUN33" s="2375" t="s">
        <v>7614</v>
      </c>
      <c r="WUO33" s="2375" t="s">
        <v>7614</v>
      </c>
      <c r="WUP33" s="2375" t="s">
        <v>7614</v>
      </c>
      <c r="WUQ33" s="2375" t="s">
        <v>7614</v>
      </c>
      <c r="WUR33" s="2375" t="s">
        <v>7614</v>
      </c>
      <c r="WUS33" s="2375" t="s">
        <v>7614</v>
      </c>
      <c r="WUT33" s="2375" t="s">
        <v>7614</v>
      </c>
      <c r="WUU33" s="2375" t="s">
        <v>7614</v>
      </c>
      <c r="WUV33" s="2375" t="s">
        <v>7614</v>
      </c>
      <c r="WUW33" s="2375" t="s">
        <v>7614</v>
      </c>
      <c r="WUX33" s="2375" t="s">
        <v>7614</v>
      </c>
      <c r="WUY33" s="2375" t="s">
        <v>7614</v>
      </c>
      <c r="WUZ33" s="2375" t="s">
        <v>7614</v>
      </c>
      <c r="WVA33" s="2375" t="s">
        <v>7614</v>
      </c>
      <c r="WVB33" s="2375" t="s">
        <v>7614</v>
      </c>
      <c r="WVC33" s="2375" t="s">
        <v>7614</v>
      </c>
      <c r="WVD33" s="2375" t="s">
        <v>7614</v>
      </c>
      <c r="WVE33" s="2375" t="s">
        <v>7614</v>
      </c>
      <c r="WVF33" s="2375" t="s">
        <v>7614</v>
      </c>
      <c r="WVG33" s="2375" t="s">
        <v>7614</v>
      </c>
      <c r="WVH33" s="2375" t="s">
        <v>7614</v>
      </c>
      <c r="WVI33" s="2375" t="s">
        <v>7614</v>
      </c>
      <c r="WVJ33" s="2375" t="s">
        <v>7614</v>
      </c>
      <c r="WVK33" s="2375" t="s">
        <v>7614</v>
      </c>
      <c r="WVL33" s="2375" t="s">
        <v>7614</v>
      </c>
      <c r="WVM33" s="2375" t="s">
        <v>7614</v>
      </c>
      <c r="WVN33" s="2375" t="s">
        <v>7614</v>
      </c>
      <c r="WVO33" s="2375" t="s">
        <v>7614</v>
      </c>
      <c r="WVP33" s="2375" t="s">
        <v>7614</v>
      </c>
      <c r="WVQ33" s="2375" t="s">
        <v>7614</v>
      </c>
      <c r="WVR33" s="2375" t="s">
        <v>7614</v>
      </c>
      <c r="WVS33" s="2375" t="s">
        <v>7614</v>
      </c>
      <c r="WVT33" s="2375" t="s">
        <v>7614</v>
      </c>
      <c r="WVU33" s="2375" t="s">
        <v>7614</v>
      </c>
      <c r="WVV33" s="2375" t="s">
        <v>7614</v>
      </c>
      <c r="WVW33" s="2375" t="s">
        <v>7614</v>
      </c>
      <c r="WVX33" s="2375" t="s">
        <v>7614</v>
      </c>
      <c r="WVY33" s="2375" t="s">
        <v>7614</v>
      </c>
      <c r="WVZ33" s="2375" t="s">
        <v>7614</v>
      </c>
      <c r="WWA33" s="2375" t="s">
        <v>7614</v>
      </c>
      <c r="WWB33" s="2375" t="s">
        <v>7614</v>
      </c>
      <c r="WWC33" s="2375" t="s">
        <v>7614</v>
      </c>
      <c r="WWD33" s="2375" t="s">
        <v>7614</v>
      </c>
      <c r="WWE33" s="2375" t="s">
        <v>7614</v>
      </c>
      <c r="WWF33" s="2375" t="s">
        <v>7614</v>
      </c>
      <c r="WWG33" s="2375" t="s">
        <v>7614</v>
      </c>
      <c r="WWH33" s="2375" t="s">
        <v>7614</v>
      </c>
      <c r="WWI33" s="2375" t="s">
        <v>7614</v>
      </c>
      <c r="WWJ33" s="2375" t="s">
        <v>7614</v>
      </c>
      <c r="WWK33" s="2375" t="s">
        <v>7614</v>
      </c>
      <c r="WWL33" s="2375" t="s">
        <v>7614</v>
      </c>
      <c r="WWM33" s="2375" t="s">
        <v>7614</v>
      </c>
      <c r="WWN33" s="2375" t="s">
        <v>7614</v>
      </c>
      <c r="WWO33" s="2375" t="s">
        <v>7614</v>
      </c>
      <c r="WWP33" s="2375" t="s">
        <v>7614</v>
      </c>
      <c r="WWQ33" s="2375" t="s">
        <v>7614</v>
      </c>
      <c r="WWR33" s="2375" t="s">
        <v>7614</v>
      </c>
      <c r="WWS33" s="2375" t="s">
        <v>7614</v>
      </c>
      <c r="WWT33" s="2375" t="s">
        <v>7614</v>
      </c>
      <c r="WWU33" s="2375" t="s">
        <v>7614</v>
      </c>
      <c r="WWV33" s="2375" t="s">
        <v>7614</v>
      </c>
      <c r="WWW33" s="2375" t="s">
        <v>7614</v>
      </c>
      <c r="WWX33" s="2375" t="s">
        <v>7614</v>
      </c>
      <c r="WWY33" s="2375" t="s">
        <v>7614</v>
      </c>
      <c r="WWZ33" s="2375" t="s">
        <v>7614</v>
      </c>
      <c r="WXA33" s="2375" t="s">
        <v>7614</v>
      </c>
      <c r="WXB33" s="2375" t="s">
        <v>7614</v>
      </c>
      <c r="WXC33" s="2375" t="s">
        <v>7614</v>
      </c>
      <c r="WXD33" s="2375" t="s">
        <v>7614</v>
      </c>
      <c r="WXE33" s="2375" t="s">
        <v>7614</v>
      </c>
      <c r="WXF33" s="2375" t="s">
        <v>7614</v>
      </c>
      <c r="WXG33" s="2375" t="s">
        <v>7614</v>
      </c>
      <c r="WXH33" s="2375" t="s">
        <v>7614</v>
      </c>
      <c r="WXI33" s="2375" t="s">
        <v>7614</v>
      </c>
      <c r="WXJ33" s="2375" t="s">
        <v>7614</v>
      </c>
      <c r="WXK33" s="2375" t="s">
        <v>7614</v>
      </c>
      <c r="WXL33" s="2375" t="s">
        <v>7614</v>
      </c>
      <c r="WXM33" s="2375" t="s">
        <v>7614</v>
      </c>
      <c r="WXN33" s="2375" t="s">
        <v>7614</v>
      </c>
      <c r="WXO33" s="2375" t="s">
        <v>7614</v>
      </c>
      <c r="WXP33" s="2375" t="s">
        <v>7614</v>
      </c>
      <c r="WXQ33" s="2375" t="s">
        <v>7614</v>
      </c>
      <c r="WXR33" s="2375" t="s">
        <v>7614</v>
      </c>
      <c r="WXS33" s="2375" t="s">
        <v>7614</v>
      </c>
      <c r="WXT33" s="2375" t="s">
        <v>7614</v>
      </c>
      <c r="WXU33" s="2375" t="s">
        <v>7614</v>
      </c>
      <c r="WXV33" s="2375" t="s">
        <v>7614</v>
      </c>
      <c r="WXW33" s="2375" t="s">
        <v>7614</v>
      </c>
      <c r="WXX33" s="2375" t="s">
        <v>7614</v>
      </c>
      <c r="WXY33" s="2375" t="s">
        <v>7614</v>
      </c>
      <c r="WXZ33" s="2375" t="s">
        <v>7614</v>
      </c>
      <c r="WYA33" s="2375" t="s">
        <v>7614</v>
      </c>
      <c r="WYB33" s="2375" t="s">
        <v>7614</v>
      </c>
      <c r="WYC33" s="2375" t="s">
        <v>7614</v>
      </c>
      <c r="WYD33" s="2375" t="s">
        <v>7614</v>
      </c>
      <c r="WYE33" s="2375" t="s">
        <v>7614</v>
      </c>
      <c r="WYF33" s="2375" t="s">
        <v>7614</v>
      </c>
      <c r="WYG33" s="2375" t="s">
        <v>7614</v>
      </c>
      <c r="WYH33" s="2375" t="s">
        <v>7614</v>
      </c>
      <c r="WYI33" s="2375" t="s">
        <v>7614</v>
      </c>
      <c r="WYJ33" s="2375" t="s">
        <v>7614</v>
      </c>
      <c r="WYK33" s="2375" t="s">
        <v>7614</v>
      </c>
      <c r="WYL33" s="2375" t="s">
        <v>7614</v>
      </c>
      <c r="WYM33" s="2375" t="s">
        <v>7614</v>
      </c>
      <c r="WYN33" s="2375" t="s">
        <v>7614</v>
      </c>
      <c r="WYO33" s="2375" t="s">
        <v>7614</v>
      </c>
      <c r="WYP33" s="2375" t="s">
        <v>7614</v>
      </c>
      <c r="WYQ33" s="2375" t="s">
        <v>7614</v>
      </c>
      <c r="WYR33" s="2375" t="s">
        <v>7614</v>
      </c>
      <c r="WYS33" s="2375" t="s">
        <v>7614</v>
      </c>
      <c r="WYT33" s="2375" t="s">
        <v>7614</v>
      </c>
      <c r="WYU33" s="2375" t="s">
        <v>7614</v>
      </c>
      <c r="WYV33" s="2375" t="s">
        <v>7614</v>
      </c>
      <c r="WYW33" s="2375" t="s">
        <v>7614</v>
      </c>
      <c r="WYX33" s="2375" t="s">
        <v>7614</v>
      </c>
      <c r="WYY33" s="2375" t="s">
        <v>7614</v>
      </c>
      <c r="WYZ33" s="2375" t="s">
        <v>7614</v>
      </c>
      <c r="WZA33" s="2375" t="s">
        <v>7614</v>
      </c>
      <c r="WZB33" s="2375" t="s">
        <v>7614</v>
      </c>
      <c r="WZC33" s="2375" t="s">
        <v>7614</v>
      </c>
      <c r="WZD33" s="2375" t="s">
        <v>7614</v>
      </c>
      <c r="WZE33" s="2375" t="s">
        <v>7614</v>
      </c>
      <c r="WZF33" s="2375" t="s">
        <v>7614</v>
      </c>
      <c r="WZG33" s="2375" t="s">
        <v>7614</v>
      </c>
      <c r="WZH33" s="2375" t="s">
        <v>7614</v>
      </c>
      <c r="WZI33" s="2375" t="s">
        <v>7614</v>
      </c>
      <c r="WZJ33" s="2375" t="s">
        <v>7614</v>
      </c>
      <c r="WZK33" s="2375" t="s">
        <v>7614</v>
      </c>
      <c r="WZL33" s="2375" t="s">
        <v>7614</v>
      </c>
      <c r="WZM33" s="2375" t="s">
        <v>7614</v>
      </c>
      <c r="WZN33" s="2375" t="s">
        <v>7614</v>
      </c>
      <c r="WZO33" s="2375" t="s">
        <v>7614</v>
      </c>
      <c r="WZP33" s="2375" t="s">
        <v>7614</v>
      </c>
      <c r="WZQ33" s="2375" t="s">
        <v>7614</v>
      </c>
      <c r="WZR33" s="2375" t="s">
        <v>7614</v>
      </c>
      <c r="WZS33" s="2375" t="s">
        <v>7614</v>
      </c>
      <c r="WZT33" s="2375" t="s">
        <v>7614</v>
      </c>
      <c r="WZU33" s="2375" t="s">
        <v>7614</v>
      </c>
      <c r="WZV33" s="2375" t="s">
        <v>7614</v>
      </c>
      <c r="WZW33" s="2375" t="s">
        <v>7614</v>
      </c>
      <c r="WZX33" s="2375" t="s">
        <v>7614</v>
      </c>
      <c r="WZY33" s="2375" t="s">
        <v>7614</v>
      </c>
      <c r="WZZ33" s="2375" t="s">
        <v>7614</v>
      </c>
      <c r="XAA33" s="2375" t="s">
        <v>7614</v>
      </c>
      <c r="XAB33" s="2375" t="s">
        <v>7614</v>
      </c>
      <c r="XAC33" s="2375" t="s">
        <v>7614</v>
      </c>
      <c r="XAD33" s="2375" t="s">
        <v>7614</v>
      </c>
      <c r="XAE33" s="2375" t="s">
        <v>7614</v>
      </c>
      <c r="XAF33" s="2375" t="s">
        <v>7614</v>
      </c>
      <c r="XAG33" s="2375" t="s">
        <v>7614</v>
      </c>
      <c r="XAH33" s="2375" t="s">
        <v>7614</v>
      </c>
      <c r="XAI33" s="2375" t="s">
        <v>7614</v>
      </c>
      <c r="XAJ33" s="2375" t="s">
        <v>7614</v>
      </c>
      <c r="XAK33" s="2375" t="s">
        <v>7614</v>
      </c>
      <c r="XAL33" s="2375" t="s">
        <v>7614</v>
      </c>
      <c r="XAM33" s="2375" t="s">
        <v>7614</v>
      </c>
      <c r="XAN33" s="2375" t="s">
        <v>7614</v>
      </c>
      <c r="XAO33" s="2375" t="s">
        <v>7614</v>
      </c>
      <c r="XAP33" s="2375" t="s">
        <v>7614</v>
      </c>
      <c r="XAQ33" s="2375" t="s">
        <v>7614</v>
      </c>
      <c r="XAR33" s="2375" t="s">
        <v>7614</v>
      </c>
      <c r="XAS33" s="2375" t="s">
        <v>7614</v>
      </c>
      <c r="XAT33" s="2375" t="s">
        <v>7614</v>
      </c>
      <c r="XAU33" s="2375" t="s">
        <v>7614</v>
      </c>
      <c r="XAV33" s="2375" t="s">
        <v>7614</v>
      </c>
      <c r="XAW33" s="2375" t="s">
        <v>7614</v>
      </c>
      <c r="XAX33" s="2375" t="s">
        <v>7614</v>
      </c>
      <c r="XAY33" s="2375" t="s">
        <v>7614</v>
      </c>
      <c r="XAZ33" s="2375" t="s">
        <v>7614</v>
      </c>
      <c r="XBA33" s="2375" t="s">
        <v>7614</v>
      </c>
      <c r="XBB33" s="2375" t="s">
        <v>7614</v>
      </c>
      <c r="XBC33" s="2375" t="s">
        <v>7614</v>
      </c>
      <c r="XBD33" s="2375" t="s">
        <v>7614</v>
      </c>
      <c r="XBE33" s="2375" t="s">
        <v>7614</v>
      </c>
      <c r="XBF33" s="2375" t="s">
        <v>7614</v>
      </c>
      <c r="XBG33" s="2375" t="s">
        <v>7614</v>
      </c>
      <c r="XBH33" s="2375" t="s">
        <v>7614</v>
      </c>
      <c r="XBI33" s="2375" t="s">
        <v>7614</v>
      </c>
      <c r="XBJ33" s="2375" t="s">
        <v>7614</v>
      </c>
      <c r="XBK33" s="2375" t="s">
        <v>7614</v>
      </c>
      <c r="XBL33" s="2375" t="s">
        <v>7614</v>
      </c>
      <c r="XBM33" s="2375" t="s">
        <v>7614</v>
      </c>
      <c r="XBN33" s="2375" t="s">
        <v>7614</v>
      </c>
      <c r="XBO33" s="2375" t="s">
        <v>7614</v>
      </c>
      <c r="XBP33" s="2375" t="s">
        <v>7614</v>
      </c>
      <c r="XBQ33" s="2375" t="s">
        <v>7614</v>
      </c>
      <c r="XBR33" s="2375" t="s">
        <v>7614</v>
      </c>
      <c r="XBS33" s="2375" t="s">
        <v>7614</v>
      </c>
      <c r="XBT33" s="2375" t="s">
        <v>7614</v>
      </c>
      <c r="XBU33" s="2375" t="s">
        <v>7614</v>
      </c>
      <c r="XBV33" s="2375" t="s">
        <v>7614</v>
      </c>
      <c r="XBW33" s="2375" t="s">
        <v>7614</v>
      </c>
      <c r="XBX33" s="2375" t="s">
        <v>7614</v>
      </c>
      <c r="XBY33" s="2375" t="s">
        <v>7614</v>
      </c>
      <c r="XBZ33" s="2375" t="s">
        <v>7614</v>
      </c>
      <c r="XCA33" s="2375" t="s">
        <v>7614</v>
      </c>
      <c r="XCB33" s="2375" t="s">
        <v>7614</v>
      </c>
      <c r="XCC33" s="2375" t="s">
        <v>7614</v>
      </c>
      <c r="XCD33" s="2375" t="s">
        <v>7614</v>
      </c>
      <c r="XCE33" s="2375" t="s">
        <v>7614</v>
      </c>
      <c r="XCF33" s="2375" t="s">
        <v>7614</v>
      </c>
      <c r="XCG33" s="2375" t="s">
        <v>7614</v>
      </c>
      <c r="XCH33" s="2375" t="s">
        <v>7614</v>
      </c>
      <c r="XCI33" s="2375" t="s">
        <v>7614</v>
      </c>
      <c r="XCJ33" s="2375" t="s">
        <v>7614</v>
      </c>
      <c r="XCK33" s="2375" t="s">
        <v>7614</v>
      </c>
      <c r="XCL33" s="2375" t="s">
        <v>7614</v>
      </c>
      <c r="XCM33" s="2375" t="s">
        <v>7614</v>
      </c>
      <c r="XCN33" s="2375" t="s">
        <v>7614</v>
      </c>
      <c r="XCO33" s="2375" t="s">
        <v>7614</v>
      </c>
      <c r="XCP33" s="2375" t="s">
        <v>7614</v>
      </c>
      <c r="XCQ33" s="2375" t="s">
        <v>7614</v>
      </c>
      <c r="XCR33" s="2375" t="s">
        <v>7614</v>
      </c>
      <c r="XCS33" s="2375" t="s">
        <v>7614</v>
      </c>
      <c r="XCT33" s="2375" t="s">
        <v>7614</v>
      </c>
      <c r="XCU33" s="2375" t="s">
        <v>7614</v>
      </c>
      <c r="XCV33" s="2375" t="s">
        <v>7614</v>
      </c>
      <c r="XCW33" s="2375" t="s">
        <v>7614</v>
      </c>
      <c r="XCX33" s="2375" t="s">
        <v>7614</v>
      </c>
      <c r="XCY33" s="2375" t="s">
        <v>7614</v>
      </c>
      <c r="XCZ33" s="2375" t="s">
        <v>7614</v>
      </c>
      <c r="XDA33" s="2375" t="s">
        <v>7614</v>
      </c>
      <c r="XDB33" s="2375" t="s">
        <v>7614</v>
      </c>
      <c r="XDC33" s="2375" t="s">
        <v>7614</v>
      </c>
      <c r="XDD33" s="2375" t="s">
        <v>7614</v>
      </c>
      <c r="XDE33" s="2375" t="s">
        <v>7614</v>
      </c>
      <c r="XDF33" s="2375" t="s">
        <v>7614</v>
      </c>
      <c r="XDG33" s="2375" t="s">
        <v>7614</v>
      </c>
      <c r="XDH33" s="2375" t="s">
        <v>7614</v>
      </c>
      <c r="XDI33" s="2375" t="s">
        <v>7614</v>
      </c>
      <c r="XDJ33" s="2375" t="s">
        <v>7614</v>
      </c>
      <c r="XDK33" s="2375" t="s">
        <v>7614</v>
      </c>
      <c r="XDL33" s="2375" t="s">
        <v>7614</v>
      </c>
      <c r="XDM33" s="2375" t="s">
        <v>7614</v>
      </c>
      <c r="XDN33" s="2375" t="s">
        <v>7614</v>
      </c>
      <c r="XDO33" s="2375" t="s">
        <v>7614</v>
      </c>
      <c r="XDP33" s="2375" t="s">
        <v>7614</v>
      </c>
      <c r="XDQ33" s="2375" t="s">
        <v>7614</v>
      </c>
      <c r="XDR33" s="2375" t="s">
        <v>7614</v>
      </c>
      <c r="XDS33" s="2375" t="s">
        <v>7614</v>
      </c>
      <c r="XDT33" s="2375" t="s">
        <v>7614</v>
      </c>
      <c r="XDU33" s="2375" t="s">
        <v>7614</v>
      </c>
      <c r="XDV33" s="2375" t="s">
        <v>7614</v>
      </c>
      <c r="XDW33" s="2375" t="s">
        <v>7614</v>
      </c>
      <c r="XDX33" s="2375" t="s">
        <v>7614</v>
      </c>
      <c r="XDY33" s="2375" t="s">
        <v>7614</v>
      </c>
      <c r="XDZ33" s="2375" t="s">
        <v>7614</v>
      </c>
      <c r="XEA33" s="2375" t="s">
        <v>7614</v>
      </c>
      <c r="XEB33" s="2375" t="s">
        <v>7614</v>
      </c>
      <c r="XEC33" s="2375" t="s">
        <v>7614</v>
      </c>
      <c r="XED33" s="2375" t="s">
        <v>7614</v>
      </c>
      <c r="XEE33" s="2375" t="s">
        <v>7614</v>
      </c>
      <c r="XEF33" s="2375" t="s">
        <v>7614</v>
      </c>
      <c r="XEG33" s="2375" t="s">
        <v>7614</v>
      </c>
      <c r="XEH33" s="2375" t="s">
        <v>7614</v>
      </c>
      <c r="XEI33" s="2375" t="s">
        <v>7614</v>
      </c>
      <c r="XEJ33" s="2375" t="s">
        <v>7614</v>
      </c>
      <c r="XEK33" s="2375" t="s">
        <v>7614</v>
      </c>
      <c r="XEL33" s="2375" t="s">
        <v>7614</v>
      </c>
      <c r="XEM33" s="2375" t="s">
        <v>7614</v>
      </c>
      <c r="XEN33" s="2375" t="s">
        <v>7614</v>
      </c>
      <c r="XEO33" s="2375" t="s">
        <v>7614</v>
      </c>
      <c r="XEP33" s="2375" t="s">
        <v>7614</v>
      </c>
      <c r="XEQ33" s="2375" t="s">
        <v>7614</v>
      </c>
      <c r="XER33" s="2375" t="s">
        <v>7614</v>
      </c>
      <c r="XES33" s="2375" t="s">
        <v>7614</v>
      </c>
      <c r="XET33" s="2375" t="s">
        <v>7614</v>
      </c>
      <c r="XEU33" s="2375" t="s">
        <v>7614</v>
      </c>
      <c r="XEV33" s="2375" t="s">
        <v>7614</v>
      </c>
      <c r="XEW33" s="2375" t="s">
        <v>7614</v>
      </c>
      <c r="XEX33" s="2375" t="s">
        <v>7614</v>
      </c>
      <c r="XEY33" s="2375" t="s">
        <v>7614</v>
      </c>
      <c r="XEZ33" s="2375" t="s">
        <v>7614</v>
      </c>
      <c r="XFA33" s="2375" t="s">
        <v>7614</v>
      </c>
      <c r="XFB33" s="2375" t="s">
        <v>7614</v>
      </c>
      <c r="XFC33" s="2375" t="s">
        <v>7614</v>
      </c>
      <c r="XFD33" s="2375" t="s">
        <v>7614</v>
      </c>
    </row>
    <row r="34" spans="1:16384" ht="15" customHeight="1">
      <c r="A34" s="2" t="str">
        <f>"注２：利用状況は"&amp;Q3&amp;"のもの。"</f>
        <v>注２：利用状況は令和7年度のもの。</v>
      </c>
      <c r="B34" s="2"/>
      <c r="C34" s="6"/>
      <c r="D34" s="1"/>
      <c r="E34" s="1082"/>
      <c r="F34" s="6"/>
      <c r="G34" s="2"/>
      <c r="H34" s="68"/>
      <c r="I34" s="2"/>
    </row>
    <row r="35" spans="1:16384" ht="15" customHeight="1">
      <c r="A35" s="63"/>
      <c r="B35" s="2"/>
      <c r="C35" s="2"/>
      <c r="D35" s="1"/>
      <c r="E35" s="6"/>
      <c r="F35" s="6"/>
      <c r="G35" s="1063"/>
      <c r="H35" s="2"/>
      <c r="I35" s="2"/>
    </row>
    <row r="36" spans="1:16384" ht="15" customHeight="1">
      <c r="A36" s="22" t="s">
        <v>2883</v>
      </c>
      <c r="I36" s="4" t="str">
        <f>N36</f>
        <v>（令和8年4月1日現在）</v>
      </c>
      <c r="K36" s="1188" t="s">
        <v>5399</v>
      </c>
      <c r="L36" s="1437"/>
      <c r="M36" s="1189" t="s">
        <v>4618</v>
      </c>
      <c r="N36" s="1525" t="str">
        <f>設定!$B$14</f>
        <v>（令和8年4月1日現在）</v>
      </c>
      <c r="P36" s="1189" t="s">
        <v>5287</v>
      </c>
      <c r="Q36" s="1525" t="str">
        <f>設定!$B$5&amp;設定!$C$5&amp;"年度"</f>
        <v>令和7年度</v>
      </c>
    </row>
    <row r="37" spans="1:16384" ht="16" customHeight="1">
      <c r="A37" s="3658"/>
      <c r="B37" s="3258" t="s">
        <v>626</v>
      </c>
      <c r="C37" s="3258"/>
      <c r="D37" s="3258" t="s">
        <v>398</v>
      </c>
      <c r="E37" s="4281" t="s">
        <v>802</v>
      </c>
      <c r="F37" s="3258" t="s">
        <v>2882</v>
      </c>
      <c r="G37" s="4280" t="s">
        <v>753</v>
      </c>
      <c r="H37" s="371" t="s">
        <v>530</v>
      </c>
      <c r="I37" s="3258" t="s">
        <v>2881</v>
      </c>
      <c r="K37" s="1405"/>
      <c r="L37" s="1192"/>
      <c r="M37" s="1189" t="s">
        <v>4619</v>
      </c>
      <c r="N37" s="1460" t="s">
        <v>5515</v>
      </c>
      <c r="O37" s="1755" t="str">
        <f>HYPERLINK("#", "統計表リンク")</f>
        <v>統計表リンク</v>
      </c>
    </row>
    <row r="38" spans="1:16384" ht="21" customHeight="1">
      <c r="A38" s="3658"/>
      <c r="B38" s="3258"/>
      <c r="C38" s="3258"/>
      <c r="D38" s="3258"/>
      <c r="E38" s="4281"/>
      <c r="F38" s="3258"/>
      <c r="G38" s="4280"/>
      <c r="H38" s="370" t="s">
        <v>2880</v>
      </c>
      <c r="I38" s="3258"/>
      <c r="N38" s="1460" t="s">
        <v>5569</v>
      </c>
      <c r="O38" s="1755" t="str">
        <f>HYPERLINK("#", "統計表リンク")</f>
        <v>統計表リンク</v>
      </c>
    </row>
    <row r="39" spans="1:16384" ht="15.75" customHeight="1" thickBot="1">
      <c r="A39" s="1085">
        <v>1</v>
      </c>
      <c r="B39" s="1087" t="s">
        <v>1011</v>
      </c>
      <c r="C39" s="1086" t="s">
        <v>2833</v>
      </c>
      <c r="D39" s="461" t="s">
        <v>2879</v>
      </c>
      <c r="E39" s="431" t="s">
        <v>2878</v>
      </c>
      <c r="F39" s="1085" t="s">
        <v>2877</v>
      </c>
      <c r="G39" s="1084">
        <v>240.27</v>
      </c>
      <c r="H39" s="1083">
        <f>O42</f>
        <v>20.768799999999999</v>
      </c>
      <c r="I39" s="461"/>
    </row>
    <row r="40" spans="1:16384" ht="16" customHeight="1" thickTop="1">
      <c r="A40" s="1085">
        <v>2</v>
      </c>
      <c r="B40" s="1087" t="s">
        <v>1031</v>
      </c>
      <c r="C40" s="1086" t="s">
        <v>2833</v>
      </c>
      <c r="D40" s="461" t="s">
        <v>2876</v>
      </c>
      <c r="E40" s="431" t="s">
        <v>2875</v>
      </c>
      <c r="F40" s="1085" t="s">
        <v>2874</v>
      </c>
      <c r="G40" s="1084">
        <v>319.41000000000003</v>
      </c>
      <c r="H40" s="1083">
        <f>S42</f>
        <v>17.701949800000001</v>
      </c>
      <c r="I40" s="461" t="s">
        <v>2842</v>
      </c>
      <c r="K40" s="4285" t="s">
        <v>507</v>
      </c>
      <c r="L40" s="4287" t="s">
        <v>814</v>
      </c>
      <c r="M40" s="4288"/>
      <c r="N40" s="4289" t="s">
        <v>1687</v>
      </c>
      <c r="O40" s="4290"/>
      <c r="P40" s="4291" t="s">
        <v>1684</v>
      </c>
      <c r="Q40" s="4290"/>
      <c r="R40" s="4291" t="s">
        <v>1733</v>
      </c>
      <c r="S40" s="4290"/>
      <c r="T40" s="4291" t="s">
        <v>1679</v>
      </c>
      <c r="U40" s="4290"/>
      <c r="V40" s="4291" t="s">
        <v>1960</v>
      </c>
      <c r="W40" s="4290"/>
      <c r="X40" s="4291" t="s">
        <v>1741</v>
      </c>
      <c r="Y40" s="4290"/>
      <c r="Z40" s="4291" t="s">
        <v>2022</v>
      </c>
      <c r="AA40" s="4292"/>
    </row>
    <row r="41" spans="1:16384" ht="16" customHeight="1">
      <c r="A41" s="1085">
        <v>3</v>
      </c>
      <c r="B41" s="1087" t="s">
        <v>1025</v>
      </c>
      <c r="C41" s="1086" t="s">
        <v>2833</v>
      </c>
      <c r="D41" s="461" t="s">
        <v>2873</v>
      </c>
      <c r="E41" s="431" t="s">
        <v>2872</v>
      </c>
      <c r="F41" s="1085" t="s">
        <v>2871</v>
      </c>
      <c r="G41" s="1084">
        <v>319.57</v>
      </c>
      <c r="H41" s="1083">
        <f>U42</f>
        <v>27.276</v>
      </c>
      <c r="I41" s="461" t="s">
        <v>2842</v>
      </c>
      <c r="K41" s="4286"/>
      <c r="L41" s="1533" t="s">
        <v>7615</v>
      </c>
      <c r="M41" s="2377" t="s">
        <v>7584</v>
      </c>
      <c r="N41" s="1533" t="s">
        <v>7615</v>
      </c>
      <c r="O41" s="2378" t="s">
        <v>7584</v>
      </c>
      <c r="P41" s="1533" t="s">
        <v>7615</v>
      </c>
      <c r="Q41" s="2379" t="s">
        <v>7584</v>
      </c>
      <c r="R41" s="1533" t="s">
        <v>7615</v>
      </c>
      <c r="S41" s="2379" t="s">
        <v>7584</v>
      </c>
      <c r="T41" s="1533" t="s">
        <v>7615</v>
      </c>
      <c r="U41" s="2379" t="s">
        <v>7584</v>
      </c>
      <c r="V41" s="1533" t="s">
        <v>7615</v>
      </c>
      <c r="W41" s="2379" t="s">
        <v>7584</v>
      </c>
      <c r="X41" s="1533" t="s">
        <v>7615</v>
      </c>
      <c r="Y41" s="2379" t="s">
        <v>7584</v>
      </c>
      <c r="Z41" s="1533" t="s">
        <v>7615</v>
      </c>
      <c r="AA41" s="2378" t="s">
        <v>7584</v>
      </c>
    </row>
    <row r="42" spans="1:16384" ht="16" customHeight="1">
      <c r="A42" s="1085">
        <v>4</v>
      </c>
      <c r="B42" s="1087" t="s">
        <v>1015</v>
      </c>
      <c r="C42" s="1086" t="s">
        <v>2833</v>
      </c>
      <c r="D42" s="461" t="s">
        <v>2870</v>
      </c>
      <c r="E42" s="431" t="s">
        <v>2869</v>
      </c>
      <c r="F42" s="1085" t="s">
        <v>2868</v>
      </c>
      <c r="G42" s="1084">
        <v>394.35</v>
      </c>
      <c r="H42" s="1083">
        <f>W42</f>
        <v>17.23678</v>
      </c>
      <c r="I42" s="461" t="s">
        <v>2842</v>
      </c>
      <c r="K42" s="2381" t="s">
        <v>7603</v>
      </c>
      <c r="L42" s="2380">
        <v>119483</v>
      </c>
      <c r="M42" s="2358">
        <v>337.97583980000002</v>
      </c>
      <c r="N42" s="2357">
        <v>7456</v>
      </c>
      <c r="O42" s="2368">
        <v>20.768799999999999</v>
      </c>
      <c r="P42" s="2357" t="s">
        <v>4191</v>
      </c>
      <c r="Q42" s="2358" t="s">
        <v>4191</v>
      </c>
      <c r="R42" s="2357">
        <v>6355</v>
      </c>
      <c r="S42" s="2368">
        <v>17.701949800000001</v>
      </c>
      <c r="T42" s="2357">
        <v>9383</v>
      </c>
      <c r="U42" s="2368">
        <v>27.276</v>
      </c>
      <c r="V42" s="2357">
        <v>6188</v>
      </c>
      <c r="W42" s="2368">
        <v>17.23678</v>
      </c>
      <c r="X42" s="2357">
        <v>6657</v>
      </c>
      <c r="Y42" s="2368">
        <v>18.542999999999999</v>
      </c>
      <c r="Z42" s="2357">
        <v>13153</v>
      </c>
      <c r="AA42" s="2368">
        <v>36.637</v>
      </c>
    </row>
    <row r="43" spans="1:16384" ht="16" customHeight="1" thickBot="1">
      <c r="A43" s="1085">
        <v>5</v>
      </c>
      <c r="B43" s="1087" t="s">
        <v>1007</v>
      </c>
      <c r="C43" s="1086" t="s">
        <v>2833</v>
      </c>
      <c r="D43" s="461" t="s">
        <v>2867</v>
      </c>
      <c r="E43" s="431" t="s">
        <v>2866</v>
      </c>
      <c r="F43" s="1085" t="s">
        <v>2865</v>
      </c>
      <c r="G43" s="1084">
        <v>390.27</v>
      </c>
      <c r="H43" s="1083">
        <f>Y42</f>
        <v>18.542999999999999</v>
      </c>
      <c r="I43" s="461" t="s">
        <v>2842</v>
      </c>
    </row>
    <row r="44" spans="1:16384" ht="16" customHeight="1" thickTop="1">
      <c r="A44" s="1085">
        <v>6</v>
      </c>
      <c r="B44" s="1087" t="s">
        <v>991</v>
      </c>
      <c r="C44" s="1086" t="s">
        <v>2833</v>
      </c>
      <c r="D44" s="461" t="s">
        <v>2864</v>
      </c>
      <c r="E44" s="431" t="s">
        <v>2863</v>
      </c>
      <c r="F44" s="1085" t="s">
        <v>2862</v>
      </c>
      <c r="G44" s="1084">
        <v>369.6</v>
      </c>
      <c r="H44" s="1083">
        <f>AA42</f>
        <v>36.637</v>
      </c>
      <c r="I44" s="461" t="s">
        <v>2861</v>
      </c>
      <c r="K44" s="4285" t="s">
        <v>507</v>
      </c>
      <c r="L44" s="4291" t="s">
        <v>6973</v>
      </c>
      <c r="M44" s="4290"/>
      <c r="N44" s="4291" t="s">
        <v>7616</v>
      </c>
      <c r="O44" s="4290"/>
      <c r="P44" s="4291" t="s">
        <v>7212</v>
      </c>
      <c r="Q44" s="4290"/>
      <c r="R44" s="4291" t="s">
        <v>1689</v>
      </c>
      <c r="S44" s="4290"/>
      <c r="T44" s="4291" t="s">
        <v>6974</v>
      </c>
      <c r="U44" s="4290"/>
      <c r="V44" s="4291" t="s">
        <v>6975</v>
      </c>
      <c r="W44" s="4290"/>
      <c r="X44" s="4291" t="s">
        <v>1660</v>
      </c>
      <c r="Y44" s="4290"/>
      <c r="Z44" s="4291" t="s">
        <v>1992</v>
      </c>
      <c r="AA44" s="4292"/>
    </row>
    <row r="45" spans="1:16384" ht="16" customHeight="1">
      <c r="A45" s="1085">
        <v>7</v>
      </c>
      <c r="B45" s="1087" t="s">
        <v>987</v>
      </c>
      <c r="C45" s="1086" t="s">
        <v>2833</v>
      </c>
      <c r="D45" s="461" t="s">
        <v>2860</v>
      </c>
      <c r="E45" s="431" t="s">
        <v>2857</v>
      </c>
      <c r="F45" s="1085" t="s">
        <v>2856</v>
      </c>
      <c r="G45" s="1084">
        <v>355.23</v>
      </c>
      <c r="H45" s="1083">
        <f>M46</f>
        <v>16.125399999999999</v>
      </c>
      <c r="I45" s="461" t="s">
        <v>2859</v>
      </c>
      <c r="K45" s="4286"/>
      <c r="L45" s="1533" t="s">
        <v>7615</v>
      </c>
      <c r="M45" s="2378" t="s">
        <v>7584</v>
      </c>
      <c r="N45" s="1533" t="s">
        <v>7615</v>
      </c>
      <c r="O45" s="2379" t="s">
        <v>7584</v>
      </c>
      <c r="P45" s="2382" t="s">
        <v>7615</v>
      </c>
      <c r="Q45" s="2378" t="s">
        <v>7584</v>
      </c>
      <c r="R45" s="1533" t="s">
        <v>7615</v>
      </c>
      <c r="S45" s="2379" t="s">
        <v>7584</v>
      </c>
      <c r="T45" s="1533" t="s">
        <v>7615</v>
      </c>
      <c r="U45" s="2379" t="s">
        <v>7584</v>
      </c>
      <c r="V45" s="1533" t="s">
        <v>7615</v>
      </c>
      <c r="W45" s="2379" t="s">
        <v>7584</v>
      </c>
      <c r="X45" s="1533" t="s">
        <v>7615</v>
      </c>
      <c r="Y45" s="2379" t="s">
        <v>7584</v>
      </c>
      <c r="Z45" s="1533" t="s">
        <v>7615</v>
      </c>
      <c r="AA45" s="2378" t="s">
        <v>7584</v>
      </c>
    </row>
    <row r="46" spans="1:16384" ht="16" customHeight="1">
      <c r="A46" s="1085">
        <v>8</v>
      </c>
      <c r="B46" s="1087" t="s">
        <v>1045</v>
      </c>
      <c r="C46" s="1086" t="s">
        <v>2833</v>
      </c>
      <c r="D46" s="461" t="s">
        <v>2858</v>
      </c>
      <c r="E46" s="431" t="s">
        <v>2857</v>
      </c>
      <c r="F46" s="1085" t="s">
        <v>2856</v>
      </c>
      <c r="G46" s="1084">
        <v>472.1</v>
      </c>
      <c r="H46" s="1083">
        <f>O46</f>
        <v>12.97771</v>
      </c>
      <c r="I46" s="461" t="s">
        <v>2855</v>
      </c>
      <c r="K46" s="2381">
        <v>7</v>
      </c>
      <c r="L46" s="2357">
        <v>4757</v>
      </c>
      <c r="M46" s="2368">
        <v>16.125399999999999</v>
      </c>
      <c r="N46" s="2357">
        <v>4659</v>
      </c>
      <c r="O46" s="2368">
        <v>12.97771</v>
      </c>
      <c r="P46" s="2357">
        <v>11462</v>
      </c>
      <c r="Q46" s="2368">
        <v>31.92</v>
      </c>
      <c r="R46" s="2357">
        <v>8447</v>
      </c>
      <c r="S46" s="2368">
        <v>23.529</v>
      </c>
      <c r="T46" s="2357">
        <v>6300</v>
      </c>
      <c r="U46" s="2368">
        <v>17.54</v>
      </c>
      <c r="V46" s="2357">
        <v>7220</v>
      </c>
      <c r="W46" s="2368">
        <v>20.366710000000001</v>
      </c>
      <c r="X46" s="2357">
        <v>14359</v>
      </c>
      <c r="Y46" s="2368">
        <v>39.997</v>
      </c>
      <c r="Z46" s="2357">
        <v>5215</v>
      </c>
      <c r="AA46" s="2368">
        <v>15.428990000000001</v>
      </c>
    </row>
    <row r="47" spans="1:16384" ht="16" customHeight="1" thickBot="1">
      <c r="A47" s="1085">
        <v>9</v>
      </c>
      <c r="B47" s="1087" t="s">
        <v>1057</v>
      </c>
      <c r="C47" s="1086" t="s">
        <v>2833</v>
      </c>
      <c r="D47" s="461" t="s">
        <v>2854</v>
      </c>
      <c r="E47" s="431" t="s">
        <v>2853</v>
      </c>
      <c r="F47" s="1085" t="s">
        <v>2852</v>
      </c>
      <c r="G47" s="1084">
        <v>473.11</v>
      </c>
      <c r="H47" s="1083">
        <f>Q46</f>
        <v>31.92</v>
      </c>
      <c r="I47" s="461" t="s">
        <v>2851</v>
      </c>
    </row>
    <row r="48" spans="1:16384" ht="16" customHeight="1" thickTop="1">
      <c r="A48" s="1085">
        <v>10</v>
      </c>
      <c r="B48" s="1087" t="s">
        <v>2480</v>
      </c>
      <c r="C48" s="1086" t="s">
        <v>2833</v>
      </c>
      <c r="D48" s="461" t="s">
        <v>2850</v>
      </c>
      <c r="E48" s="431" t="s">
        <v>2849</v>
      </c>
      <c r="F48" s="1085" t="s">
        <v>2632</v>
      </c>
      <c r="G48" s="1084">
        <v>421.98</v>
      </c>
      <c r="H48" s="1083">
        <f>S46</f>
        <v>23.529</v>
      </c>
      <c r="I48" s="461"/>
      <c r="K48" s="4285" t="s">
        <v>507</v>
      </c>
      <c r="L48" s="4291" t="s">
        <v>4866</v>
      </c>
      <c r="M48" s="4292"/>
    </row>
    <row r="49" spans="1:13" ht="16" customHeight="1">
      <c r="A49" s="1085">
        <v>11</v>
      </c>
      <c r="B49" s="1087" t="s">
        <v>977</v>
      </c>
      <c r="C49" s="1086" t="s">
        <v>2833</v>
      </c>
      <c r="D49" s="461" t="s">
        <v>2848</v>
      </c>
      <c r="E49" s="431" t="s">
        <v>2847</v>
      </c>
      <c r="F49" s="1085" t="s">
        <v>2846</v>
      </c>
      <c r="G49" s="1084">
        <v>249.6</v>
      </c>
      <c r="H49" s="1088">
        <f>U46</f>
        <v>17.54</v>
      </c>
      <c r="I49" s="461" t="s">
        <v>2842</v>
      </c>
      <c r="K49" s="4286"/>
      <c r="L49" s="1533" t="s">
        <v>7615</v>
      </c>
      <c r="M49" s="2378" t="s">
        <v>7584</v>
      </c>
    </row>
    <row r="50" spans="1:13" ht="16" customHeight="1">
      <c r="A50" s="1085">
        <v>12</v>
      </c>
      <c r="B50" s="1087" t="s">
        <v>974</v>
      </c>
      <c r="C50" s="1086" t="s">
        <v>2833</v>
      </c>
      <c r="D50" s="461" t="s">
        <v>2845</v>
      </c>
      <c r="E50" s="431" t="s">
        <v>2844</v>
      </c>
      <c r="F50" s="1085" t="s">
        <v>2843</v>
      </c>
      <c r="G50" s="1084">
        <v>309.74</v>
      </c>
      <c r="H50" s="1088">
        <f>W46</f>
        <v>20.366710000000001</v>
      </c>
      <c r="I50" s="461" t="s">
        <v>2842</v>
      </c>
      <c r="K50" s="2381">
        <v>7</v>
      </c>
      <c r="L50" s="2357">
        <v>7872</v>
      </c>
      <c r="M50" s="2368">
        <v>21.927499999999998</v>
      </c>
    </row>
    <row r="51" spans="1:13" ht="16" customHeight="1">
      <c r="A51" s="1085">
        <v>13</v>
      </c>
      <c r="B51" s="1087" t="s">
        <v>980</v>
      </c>
      <c r="C51" s="1086" t="s">
        <v>2833</v>
      </c>
      <c r="D51" s="461" t="s">
        <v>2841</v>
      </c>
      <c r="E51" s="431" t="s">
        <v>2840</v>
      </c>
      <c r="F51" s="1085" t="s">
        <v>2839</v>
      </c>
      <c r="G51" s="1084">
        <v>377.81</v>
      </c>
      <c r="H51" s="1083">
        <f>Y46</f>
        <v>39.997</v>
      </c>
      <c r="I51" s="461" t="s">
        <v>2838</v>
      </c>
    </row>
    <row r="52" spans="1:13" ht="16" customHeight="1">
      <c r="A52" s="1085">
        <v>14</v>
      </c>
      <c r="B52" s="1087" t="s">
        <v>2837</v>
      </c>
      <c r="C52" s="1086" t="s">
        <v>2833</v>
      </c>
      <c r="D52" s="461" t="s">
        <v>2836</v>
      </c>
      <c r="E52" s="431" t="s">
        <v>2835</v>
      </c>
      <c r="F52" s="1085" t="s">
        <v>2834</v>
      </c>
      <c r="G52" s="1084">
        <v>469.08</v>
      </c>
      <c r="H52" s="1083">
        <f>AA46</f>
        <v>15.428990000000001</v>
      </c>
      <c r="I52" s="461"/>
    </row>
    <row r="53" spans="1:13" ht="16" customHeight="1">
      <c r="A53" s="1085">
        <v>15</v>
      </c>
      <c r="B53" s="1087" t="s">
        <v>2308</v>
      </c>
      <c r="C53" s="1086" t="s">
        <v>2833</v>
      </c>
      <c r="D53" s="461" t="s">
        <v>2832</v>
      </c>
      <c r="E53" s="431" t="s">
        <v>2831</v>
      </c>
      <c r="F53" s="1085" t="s">
        <v>7237</v>
      </c>
      <c r="G53" s="1084">
        <v>381</v>
      </c>
      <c r="H53" s="1083">
        <f>M50</f>
        <v>21.927499999999998</v>
      </c>
      <c r="I53" s="461" t="s">
        <v>7773</v>
      </c>
    </row>
    <row r="54" spans="1:13" ht="16" customHeight="1">
      <c r="A54" s="2" t="str">
        <f>"注：利用状況は"&amp;Q36&amp;"のもの。"</f>
        <v>注：利用状況は令和7年度のもの。</v>
      </c>
      <c r="B54" s="2"/>
      <c r="C54" s="6"/>
      <c r="D54" s="1"/>
      <c r="E54" s="1082"/>
      <c r="F54" s="6"/>
      <c r="G54" s="2"/>
      <c r="H54" s="2"/>
      <c r="I54" s="19" t="s">
        <v>2830</v>
      </c>
    </row>
    <row r="55" spans="1:13" ht="15" customHeight="1"/>
  </sheetData>
  <sheetProtection algorithmName="SHA-512" hashValue="xtIz4EMzV+NQmutwJExefd1RXCqG93Q1EUZdSG6a2taAAqul3bmlXudlurQt2gmLvqnDpPB/ekZJSEwf3il4Pw==" saltValue="jHlMotiksBRJIj4e62v8/A==" spinCount="100000" sheet="1" objects="1" scenarios="1"/>
  <customSheetViews>
    <customSheetView guid="{0048CC1A-5574-4F72-829A-CCCEAA565538}" showPageBreaks="1" fitToPage="1" printArea="1" view="pageBreakPreview" topLeftCell="A40">
      <selection activeCell="I53" sqref="I53"/>
      <pageMargins left="0.78740157480314965" right="0.78740157480314965" top="0.98425196850393704" bottom="0.59055118110236227" header="0.51181102362204722" footer="0.51181102362204722"/>
      <printOptions horizontalCentered="1"/>
      <headerFooter alignWithMargins="0"/>
    </customSheetView>
    <customSheetView guid="{26B164F3-B659-4B9F-AB6F-C19AF25BA7B7}" showPageBreaks="1" fitToPage="1" printArea="1" view="pageBreakPreview" topLeftCell="A40">
      <selection activeCell="I53" sqref="I53"/>
      <pageMargins left="0.78740157480314965" right="0.78740157480314965" top="0.98425196850393704" bottom="0.59055118110236227" header="0.51181102362204722" footer="0.51181102362204722"/>
      <printOptions horizontalCentered="1"/>
      <headerFooter alignWithMargins="0"/>
    </customSheetView>
  </customSheetViews>
  <mergeCells count="70">
    <mergeCell ref="K48:K49"/>
    <mergeCell ref="L48:M48"/>
    <mergeCell ref="V40:W40"/>
    <mergeCell ref="X40:Y40"/>
    <mergeCell ref="Z40:AA40"/>
    <mergeCell ref="K44:K45"/>
    <mergeCell ref="L44:M44"/>
    <mergeCell ref="N44:O44"/>
    <mergeCell ref="P44:Q44"/>
    <mergeCell ref="R44:S44"/>
    <mergeCell ref="T44:U44"/>
    <mergeCell ref="V44:W44"/>
    <mergeCell ref="X44:Y44"/>
    <mergeCell ref="Z44:AA44"/>
    <mergeCell ref="X22:Z22"/>
    <mergeCell ref="AA6:AC6"/>
    <mergeCell ref="K40:K41"/>
    <mergeCell ref="L40:M40"/>
    <mergeCell ref="N40:O40"/>
    <mergeCell ref="P40:Q40"/>
    <mergeCell ref="R40:S40"/>
    <mergeCell ref="T40:U40"/>
    <mergeCell ref="K22:K23"/>
    <mergeCell ref="L22:N22"/>
    <mergeCell ref="O22:Q22"/>
    <mergeCell ref="R22:T22"/>
    <mergeCell ref="U22:W22"/>
    <mergeCell ref="U14:W14"/>
    <mergeCell ref="X14:Z14"/>
    <mergeCell ref="AA14:AC14"/>
    <mergeCell ref="K18:K19"/>
    <mergeCell ref="L18:N18"/>
    <mergeCell ref="O18:Q18"/>
    <mergeCell ref="R18:T18"/>
    <mergeCell ref="U18:W18"/>
    <mergeCell ref="X18:Z18"/>
    <mergeCell ref="AA18:AC18"/>
    <mergeCell ref="K6:K7"/>
    <mergeCell ref="K14:K15"/>
    <mergeCell ref="L14:N14"/>
    <mergeCell ref="O14:Q14"/>
    <mergeCell ref="R14:T14"/>
    <mergeCell ref="X10:Z10"/>
    <mergeCell ref="AA10:AC10"/>
    <mergeCell ref="L6:N6"/>
    <mergeCell ref="O6:Q6"/>
    <mergeCell ref="R6:T6"/>
    <mergeCell ref="U6:W6"/>
    <mergeCell ref="X6:Z6"/>
    <mergeCell ref="K10:K11"/>
    <mergeCell ref="L10:N10"/>
    <mergeCell ref="O10:Q10"/>
    <mergeCell ref="R10:T10"/>
    <mergeCell ref="U10:W10"/>
    <mergeCell ref="A1:D1"/>
    <mergeCell ref="A2:D2"/>
    <mergeCell ref="G37:G38"/>
    <mergeCell ref="I37:I38"/>
    <mergeCell ref="G4:G5"/>
    <mergeCell ref="A4:A5"/>
    <mergeCell ref="F4:F5"/>
    <mergeCell ref="A37:A38"/>
    <mergeCell ref="B37:C38"/>
    <mergeCell ref="D37:D38"/>
    <mergeCell ref="E37:E38"/>
    <mergeCell ref="F37:F38"/>
    <mergeCell ref="B12:C12"/>
    <mergeCell ref="E4:E5"/>
    <mergeCell ref="D4:D5"/>
    <mergeCell ref="B4:C5"/>
  </mergeCells>
  <phoneticPr fontId="7"/>
  <printOptions horizontalCentered="1"/>
  <pageMargins left="0.78740157480314965" right="0.78740157480314965" top="0.98425196850393704" bottom="0.59055118110236227" header="0.51181102362204722" footer="0.51181102362204722"/>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Z55"/>
  <sheetViews>
    <sheetView view="pageBreakPreview" zoomScaleNormal="100" zoomScaleSheetLayoutView="100" workbookViewId="0">
      <selection activeCell="U23" sqref="U23"/>
    </sheetView>
  </sheetViews>
  <sheetFormatPr defaultColWidth="9" defaultRowHeight="19.5" customHeight="1"/>
  <cols>
    <col min="1" max="1" width="20.58203125" style="2" customWidth="1"/>
    <col min="2" max="5" width="9.58203125" style="2" customWidth="1"/>
    <col min="6" max="8" width="11.08203125" style="2" customWidth="1"/>
    <col min="9" max="9" width="5.33203125" style="2" customWidth="1"/>
    <col min="10" max="10" width="13.25" style="2" hidden="1" customWidth="1"/>
    <col min="11" max="14" width="10.58203125" style="2" hidden="1" customWidth="1"/>
    <col min="15" max="15" width="13.25" style="2" hidden="1" customWidth="1"/>
    <col min="16" max="17" width="10.58203125" style="2" hidden="1" customWidth="1"/>
    <col min="18" max="19" width="9" style="2" hidden="1" customWidth="1"/>
    <col min="20" max="16384" width="9" style="2"/>
  </cols>
  <sheetData>
    <row r="1" spans="1:26" s="183" customFormat="1" ht="20.149999999999999" customHeight="1">
      <c r="A1" s="2777" t="str">
        <f>HYPERLINK("#", "【目次に戻る】")</f>
        <v>【目次に戻る】</v>
      </c>
      <c r="B1" s="2777"/>
      <c r="C1" s="2777"/>
      <c r="D1" s="1182"/>
      <c r="E1" s="1182"/>
      <c r="F1" s="1182"/>
      <c r="G1" s="1182"/>
      <c r="H1" s="1182"/>
      <c r="I1" s="1182"/>
      <c r="J1" s="1182"/>
      <c r="K1" s="1182"/>
      <c r="L1" s="1182"/>
      <c r="M1" s="1182"/>
      <c r="N1" s="1182"/>
      <c r="O1" s="1182"/>
      <c r="P1" s="1182"/>
      <c r="Q1" s="1182"/>
      <c r="R1" s="1182"/>
      <c r="S1" s="1182"/>
      <c r="T1" s="1182"/>
      <c r="U1" s="1182"/>
      <c r="V1" s="1182"/>
      <c r="W1" s="1182"/>
      <c r="X1" s="1182"/>
      <c r="Y1" s="1182"/>
      <c r="Z1" s="1182"/>
    </row>
    <row r="2" spans="1:26" s="183" customFormat="1" ht="20.149999999999999" customHeight="1">
      <c r="A2" s="2777" t="str">
        <f>HYPERLINK("#", "【業務所管課別目次に戻る】")</f>
        <v>【業務所管課別目次に戻る】</v>
      </c>
      <c r="B2" s="2777"/>
      <c r="C2" s="2777"/>
      <c r="D2" s="1182"/>
      <c r="E2" s="1182"/>
      <c r="F2" s="1182"/>
      <c r="G2" s="1182"/>
      <c r="H2" s="1182"/>
      <c r="I2" s="1182"/>
      <c r="J2" s="1182"/>
      <c r="K2" s="1182"/>
      <c r="L2" s="1182"/>
      <c r="M2" s="1182"/>
      <c r="N2" s="1182"/>
      <c r="O2" s="1182"/>
      <c r="P2" s="1182"/>
      <c r="Q2" s="1182"/>
      <c r="R2" s="1182"/>
      <c r="S2" s="1182"/>
      <c r="T2" s="1182"/>
      <c r="U2" s="1182"/>
      <c r="V2" s="1182"/>
      <c r="W2" s="1182"/>
      <c r="X2" s="1182"/>
      <c r="Y2" s="1182"/>
      <c r="Z2" s="1182"/>
    </row>
    <row r="3" spans="1:26" s="110" customFormat="1" ht="15" customHeight="1">
      <c r="A3" s="192" t="s">
        <v>2960</v>
      </c>
      <c r="B3" s="192"/>
      <c r="C3" s="192"/>
      <c r="D3" s="1108"/>
      <c r="E3" s="1108"/>
      <c r="F3" s="192"/>
      <c r="G3" s="192"/>
      <c r="H3" s="4" t="str">
        <f>M3</f>
        <v>（令和8年4月1日現在）</v>
      </c>
      <c r="J3" s="1188" t="s">
        <v>5400</v>
      </c>
      <c r="K3" s="1437"/>
      <c r="L3" s="1189" t="s">
        <v>4618</v>
      </c>
      <c r="M3" s="1525" t="str">
        <f>設定!$B$14</f>
        <v>（令和8年4月1日現在）</v>
      </c>
      <c r="O3" s="1189" t="s">
        <v>5287</v>
      </c>
      <c r="P3" s="1525" t="str">
        <f>設定!$B$5&amp;設定!$C$5&amp;"年度"</f>
        <v>令和7年度</v>
      </c>
    </row>
    <row r="4" spans="1:26" s="63" customFormat="1" ht="15" customHeight="1">
      <c r="A4" s="4304" t="s">
        <v>399</v>
      </c>
      <c r="B4" s="4295" t="s">
        <v>398</v>
      </c>
      <c r="C4" s="4296"/>
      <c r="D4" s="4306" t="s">
        <v>397</v>
      </c>
      <c r="E4" s="4308" t="s">
        <v>396</v>
      </c>
      <c r="F4" s="4299" t="s">
        <v>2959</v>
      </c>
      <c r="G4" s="4302" t="s">
        <v>2958</v>
      </c>
      <c r="H4" s="4303"/>
      <c r="J4" s="1405"/>
      <c r="K4" s="1192"/>
      <c r="L4" s="1189" t="s">
        <v>4619</v>
      </c>
      <c r="M4" s="1460" t="s">
        <v>9041</v>
      </c>
      <c r="N4" s="1755" t="str">
        <f>HYPERLINK("#", "統計表リンク")</f>
        <v>統計表リンク</v>
      </c>
      <c r="O4" s="63" t="s">
        <v>6399</v>
      </c>
    </row>
    <row r="5" spans="1:26" s="63" customFormat="1" ht="22" customHeight="1">
      <c r="A5" s="4305"/>
      <c r="B5" s="4295"/>
      <c r="C5" s="4296"/>
      <c r="D5" s="4307"/>
      <c r="E5" s="4300"/>
      <c r="F5" s="4300"/>
      <c r="G5" s="1107" t="s">
        <v>2957</v>
      </c>
      <c r="H5" s="1107" t="s">
        <v>2956</v>
      </c>
      <c r="J5" s="2"/>
      <c r="K5" s="2"/>
      <c r="L5" s="2"/>
      <c r="M5" s="1460" t="s">
        <v>9042</v>
      </c>
      <c r="N5" s="1755" t="str">
        <f>HYPERLINK("#", "統計表リンク")</f>
        <v>統計表リンク</v>
      </c>
      <c r="O5" s="63" t="s">
        <v>6757</v>
      </c>
    </row>
    <row r="6" spans="1:26" s="63" customFormat="1" ht="16" customHeight="1">
      <c r="A6" s="1239" t="s">
        <v>2955</v>
      </c>
      <c r="B6" s="4297" t="s">
        <v>2954</v>
      </c>
      <c r="C6" s="4298"/>
      <c r="D6" s="2269" t="s">
        <v>9043</v>
      </c>
      <c r="E6" s="1106" t="s">
        <v>9044</v>
      </c>
      <c r="F6" s="1105">
        <v>1830.11</v>
      </c>
      <c r="G6" s="1104">
        <v>22.420749279500001</v>
      </c>
      <c r="H6" s="1104">
        <v>234.631123919</v>
      </c>
      <c r="M6" s="1460" t="s">
        <v>7617</v>
      </c>
      <c r="N6" s="1755" t="str">
        <f>HYPERLINK("#", "統計表リンク")</f>
        <v>統計表リンク</v>
      </c>
      <c r="O6" s="63" t="s">
        <v>6758</v>
      </c>
    </row>
    <row r="7" spans="1:26" s="63" customFormat="1" ht="16" customHeight="1">
      <c r="A7" s="1239" t="s">
        <v>2952</v>
      </c>
      <c r="B7" s="4297" t="s">
        <v>875</v>
      </c>
      <c r="C7" s="4298"/>
      <c r="D7" s="2270" t="s">
        <v>4500</v>
      </c>
      <c r="E7" s="1106" t="s">
        <v>6930</v>
      </c>
      <c r="F7" s="1105">
        <v>2443.44</v>
      </c>
      <c r="G7" s="1104">
        <v>16.337174999999998</v>
      </c>
      <c r="H7" s="1104">
        <v>168.8184</v>
      </c>
      <c r="M7" s="1460" t="s">
        <v>5570</v>
      </c>
      <c r="N7" s="1755" t="str">
        <f>HYPERLINK("#", "統計表リンク")</f>
        <v>統計表リンク</v>
      </c>
    </row>
    <row r="8" spans="1:26" s="63" customFormat="1" ht="16" customHeight="1">
      <c r="A8" s="1239" t="s">
        <v>2953</v>
      </c>
      <c r="B8" s="4297" t="s">
        <v>969</v>
      </c>
      <c r="C8" s="4298"/>
      <c r="D8" s="2269" t="s">
        <v>745</v>
      </c>
      <c r="E8" s="1106" t="s">
        <v>9004</v>
      </c>
      <c r="F8" s="1105">
        <v>2001.12</v>
      </c>
      <c r="G8" s="1104">
        <v>22.2653</v>
      </c>
      <c r="H8" s="1104">
        <v>170.78571428500001</v>
      </c>
    </row>
    <row r="9" spans="1:26" s="63" customFormat="1" ht="15" customHeight="1">
      <c r="A9" s="2" t="str">
        <f>"注：利用状況は"&amp;P3&amp;"のもの。"</f>
        <v>注：利用状況は令和7年度のもの。</v>
      </c>
      <c r="B9" s="672"/>
      <c r="C9" s="397"/>
      <c r="D9" s="1103"/>
      <c r="E9" s="1102"/>
      <c r="F9" s="397"/>
      <c r="G9" s="161"/>
      <c r="H9" s="4" t="s">
        <v>2830</v>
      </c>
    </row>
    <row r="10" spans="1:26" s="21" customFormat="1" ht="15" customHeight="1">
      <c r="H10" s="4"/>
      <c r="J10" s="1188" t="s">
        <v>5401</v>
      </c>
      <c r="K10" s="1437"/>
      <c r="L10" s="1189" t="s">
        <v>4618</v>
      </c>
      <c r="M10" s="1525" t="str">
        <f>設定!$B$14</f>
        <v>（令和8年4月1日現在）</v>
      </c>
      <c r="O10" s="1189" t="s">
        <v>5287</v>
      </c>
      <c r="P10" s="1525" t="str">
        <f>設定!$B$5&amp;設定!$C$5&amp;"年度"</f>
        <v>令和7年度</v>
      </c>
    </row>
    <row r="11" spans="1:26" s="63" customFormat="1" ht="16" customHeight="1">
      <c r="A11" s="21" t="s">
        <v>7244</v>
      </c>
      <c r="B11" s="161"/>
      <c r="C11" s="68"/>
      <c r="D11" s="161"/>
      <c r="G11" s="68"/>
      <c r="H11" s="68" t="str">
        <f>M10</f>
        <v>（令和8年4月1日現在）</v>
      </c>
      <c r="J11" s="1405"/>
      <c r="K11" s="1192"/>
      <c r="L11" s="1189" t="s">
        <v>4619</v>
      </c>
      <c r="M11" s="1460" t="s">
        <v>6477</v>
      </c>
      <c r="N11" s="1755" t="str">
        <f>HYPERLINK("#", "統計表リンク")</f>
        <v>統計表リンク</v>
      </c>
    </row>
    <row r="12" spans="1:26" s="63" customFormat="1" ht="15.75" customHeight="1">
      <c r="A12" s="3725" t="s">
        <v>399</v>
      </c>
      <c r="B12" s="4295" t="s">
        <v>398</v>
      </c>
      <c r="C12" s="4296"/>
      <c r="D12" s="4323" t="s">
        <v>397</v>
      </c>
      <c r="E12" s="4314" t="s">
        <v>7264</v>
      </c>
      <c r="F12" s="4313" t="s">
        <v>2959</v>
      </c>
      <c r="G12" s="4302" t="s">
        <v>2958</v>
      </c>
      <c r="H12" s="4303"/>
      <c r="I12" s="1405"/>
      <c r="J12" s="1192"/>
      <c r="K12" s="1189"/>
      <c r="L12" s="1460"/>
      <c r="M12" s="1460" t="s">
        <v>5402</v>
      </c>
      <c r="N12" s="1755" t="str">
        <f>HYPERLINK("#", "統計表リンク")</f>
        <v>統計表リンク</v>
      </c>
    </row>
    <row r="13" spans="1:26" s="63" customFormat="1" ht="21.75" customHeight="1">
      <c r="A13" s="3725"/>
      <c r="B13" s="4295"/>
      <c r="C13" s="4296"/>
      <c r="D13" s="4323"/>
      <c r="E13" s="4314"/>
      <c r="F13" s="4313"/>
      <c r="G13" s="2026" t="s">
        <v>2957</v>
      </c>
      <c r="H13" s="2026" t="s">
        <v>2956</v>
      </c>
    </row>
    <row r="14" spans="1:26" s="63" customFormat="1" ht="24.75" customHeight="1">
      <c r="A14" s="2268" t="s">
        <v>7289</v>
      </c>
      <c r="B14" s="4328" t="s">
        <v>7290</v>
      </c>
      <c r="C14" s="4329"/>
      <c r="D14" s="2271" t="s">
        <v>6714</v>
      </c>
      <c r="E14" s="2024" t="s">
        <v>4441</v>
      </c>
      <c r="F14" s="2025">
        <v>3476.19</v>
      </c>
      <c r="G14" s="2384">
        <v>154.208955223</v>
      </c>
      <c r="H14" s="2384">
        <v>582.22089552199998</v>
      </c>
    </row>
    <row r="15" spans="1:26" s="63" customFormat="1" ht="36.75" customHeight="1">
      <c r="A15" s="1685" t="s">
        <v>7288</v>
      </c>
      <c r="B15" s="4328" t="s">
        <v>7291</v>
      </c>
      <c r="C15" s="4298"/>
      <c r="D15" s="2271" t="s">
        <v>7253</v>
      </c>
      <c r="E15" s="1891" t="s">
        <v>3413</v>
      </c>
      <c r="F15" s="2209">
        <v>284.60000000000002</v>
      </c>
      <c r="G15" s="404" t="s">
        <v>7246</v>
      </c>
      <c r="H15" s="2383">
        <v>6.5</v>
      </c>
    </row>
    <row r="16" spans="1:26" s="63" customFormat="1" ht="15" customHeight="1">
      <c r="A16" s="189" t="s">
        <v>7618</v>
      </c>
      <c r="B16" s="314"/>
      <c r="C16" s="189"/>
      <c r="D16" s="189"/>
      <c r="E16" s="189"/>
      <c r="H16" s="4" t="s">
        <v>2830</v>
      </c>
    </row>
    <row r="17" spans="1:19" s="63" customFormat="1" ht="16" customHeight="1">
      <c r="A17" s="2" t="str">
        <f>"注２：利用状況は"&amp;P10&amp;"のもの。"</f>
        <v>注２：利用状況は令和7年度のもの。</v>
      </c>
      <c r="B17" s="1260"/>
      <c r="C17" s="4"/>
      <c r="D17" s="161"/>
      <c r="G17" s="4"/>
    </row>
    <row r="18" spans="1:19" s="63" customFormat="1" ht="15" customHeight="1">
      <c r="A18" s="189"/>
      <c r="B18" s="314"/>
      <c r="C18" s="189"/>
      <c r="D18" s="189"/>
      <c r="E18" s="189"/>
      <c r="H18" s="4"/>
    </row>
    <row r="19" spans="1:19" s="21" customFormat="1" ht="15" customHeight="1">
      <c r="A19" s="21" t="s">
        <v>3718</v>
      </c>
      <c r="H19" s="4"/>
      <c r="J19" s="1188" t="s">
        <v>5403</v>
      </c>
      <c r="K19" s="1437"/>
      <c r="L19" s="1189" t="s">
        <v>4618</v>
      </c>
      <c r="M19" s="1525" t="str">
        <f>設定!$B$14</f>
        <v>（令和8年4月1日現在）</v>
      </c>
      <c r="O19" s="1189" t="s">
        <v>5287</v>
      </c>
      <c r="P19" s="1525" t="str">
        <f>設定!$B$5&amp;設定!$C$5&amp;"年度"</f>
        <v>令和7年度</v>
      </c>
    </row>
    <row r="20" spans="1:19" s="63" customFormat="1" ht="16" customHeight="1">
      <c r="A20" s="163"/>
      <c r="B20" s="161"/>
      <c r="D20" s="161"/>
      <c r="E20" s="68" t="str">
        <f>M19</f>
        <v>（令和8年4月1日現在）</v>
      </c>
      <c r="G20" s="68"/>
      <c r="J20" s="1405"/>
      <c r="K20" s="1192"/>
      <c r="L20" s="1189" t="s">
        <v>4619</v>
      </c>
      <c r="M20" s="1460" t="s">
        <v>7619</v>
      </c>
      <c r="N20" s="1755" t="str">
        <f>HYPERLINK("#", "統計表リンク")</f>
        <v>統計表リンク</v>
      </c>
    </row>
    <row r="21" spans="1:19" s="63" customFormat="1" ht="16" customHeight="1">
      <c r="A21" s="4309" t="s">
        <v>7243</v>
      </c>
      <c r="B21" s="4330" t="s">
        <v>398</v>
      </c>
      <c r="C21" s="4331"/>
      <c r="D21" s="4311" t="s">
        <v>397</v>
      </c>
      <c r="E21" s="187" t="s">
        <v>3657</v>
      </c>
      <c r="M21" s="1460" t="s">
        <v>6925</v>
      </c>
      <c r="N21" s="1755" t="str">
        <f>HYPERLINK("#", "統計表リンク")</f>
        <v>統計表リンク</v>
      </c>
    </row>
    <row r="22" spans="1:19" s="63" customFormat="1" ht="16" customHeight="1">
      <c r="A22" s="4310"/>
      <c r="B22" s="4330"/>
      <c r="C22" s="4331"/>
      <c r="D22" s="4312"/>
      <c r="E22" s="288" t="s">
        <v>3658</v>
      </c>
    </row>
    <row r="23" spans="1:19" s="63" customFormat="1" ht="28.5" customHeight="1">
      <c r="A23" s="2210" t="s">
        <v>7245</v>
      </c>
      <c r="B23" s="4293" t="s">
        <v>7248</v>
      </c>
      <c r="C23" s="4294"/>
      <c r="D23" s="1261">
        <v>44513</v>
      </c>
      <c r="E23" s="1354">
        <v>183756</v>
      </c>
    </row>
    <row r="24" spans="1:19" s="63" customFormat="1" ht="16" customHeight="1">
      <c r="A24" s="2" t="str">
        <f>"注：利用状況は"&amp;P19&amp;"のもの。"</f>
        <v>注：利用状況は令和7年度のもの。</v>
      </c>
      <c r="B24" s="1260"/>
      <c r="C24" s="161"/>
      <c r="D24" s="68"/>
      <c r="E24" s="68" t="s">
        <v>6532</v>
      </c>
      <c r="F24" s="68"/>
    </row>
    <row r="25" spans="1:19" s="63" customFormat="1" ht="15" customHeight="1">
      <c r="A25" s="189"/>
      <c r="B25" s="314"/>
      <c r="C25" s="189"/>
      <c r="D25" s="189"/>
      <c r="H25" s="189"/>
    </row>
    <row r="26" spans="1:19" s="21" customFormat="1" ht="15" customHeight="1">
      <c r="A26" s="21" t="s">
        <v>3719</v>
      </c>
      <c r="F26" s="4" t="str">
        <f>M26</f>
        <v>（令和8年4月1日現在）</v>
      </c>
      <c r="J26" s="1188" t="s">
        <v>5404</v>
      </c>
      <c r="K26" s="1437"/>
      <c r="L26" s="1189" t="s">
        <v>4618</v>
      </c>
      <c r="M26" s="1525" t="str">
        <f>設定!$B$14</f>
        <v>（令和8年4月1日現在）</v>
      </c>
    </row>
    <row r="27" spans="1:19" ht="15" customHeight="1">
      <c r="A27" s="3258" t="s">
        <v>101</v>
      </c>
      <c r="B27" s="3010" t="s">
        <v>2951</v>
      </c>
      <c r="C27" s="3258" t="s">
        <v>2950</v>
      </c>
      <c r="D27" s="3258"/>
      <c r="E27" s="4326" t="s">
        <v>93</v>
      </c>
      <c r="F27" s="3267"/>
      <c r="G27" s="2027"/>
      <c r="J27" s="1405"/>
      <c r="K27" s="1192"/>
      <c r="L27" s="1189" t="s">
        <v>4619</v>
      </c>
      <c r="M27" s="1460" t="s">
        <v>6926</v>
      </c>
      <c r="N27" s="1755" t="str">
        <f>HYPERLINK("#", "統計表リンク")</f>
        <v>統計表リンク</v>
      </c>
    </row>
    <row r="28" spans="1:19" ht="15" customHeight="1">
      <c r="A28" s="3258"/>
      <c r="B28" s="3010"/>
      <c r="C28" s="371" t="s">
        <v>2</v>
      </c>
      <c r="D28" s="371" t="s">
        <v>1</v>
      </c>
      <c r="E28" s="3257"/>
      <c r="F28" s="4327"/>
      <c r="G28" s="2027"/>
      <c r="J28" s="4332" t="s">
        <v>6400</v>
      </c>
      <c r="K28" s="4332" t="s">
        <v>2951</v>
      </c>
      <c r="L28" s="4150" t="s">
        <v>436</v>
      </c>
      <c r="M28" s="4333"/>
      <c r="N28" s="4152"/>
      <c r="O28" s="4332" t="s">
        <v>6400</v>
      </c>
      <c r="P28" s="4332" t="s">
        <v>2951</v>
      </c>
      <c r="Q28" s="4150" t="s">
        <v>436</v>
      </c>
      <c r="R28" s="4333"/>
      <c r="S28" s="4152"/>
    </row>
    <row r="29" spans="1:19" ht="15" customHeight="1">
      <c r="A29" s="170" t="s">
        <v>7774</v>
      </c>
      <c r="B29" s="1313">
        <f>K30</f>
        <v>241</v>
      </c>
      <c r="C29" s="4301" t="str">
        <f>L30</f>
        <v>…</v>
      </c>
      <c r="D29" s="4301"/>
      <c r="E29" s="4324" t="s">
        <v>2946</v>
      </c>
      <c r="F29" s="4325"/>
      <c r="G29" s="2028"/>
      <c r="J29" s="4261"/>
      <c r="K29" s="4261"/>
      <c r="L29" s="1479" t="s">
        <v>4910</v>
      </c>
      <c r="M29" s="1479" t="s">
        <v>5799</v>
      </c>
      <c r="N29" s="1479" t="s">
        <v>5800</v>
      </c>
      <c r="O29" s="4261"/>
      <c r="P29" s="4261"/>
      <c r="Q29" s="1479" t="s">
        <v>4910</v>
      </c>
      <c r="R29" s="1479" t="s">
        <v>5799</v>
      </c>
      <c r="S29" s="1479" t="s">
        <v>5800</v>
      </c>
    </row>
    <row r="30" spans="1:19" ht="15" customHeight="1">
      <c r="A30" s="55" t="s">
        <v>7775</v>
      </c>
      <c r="B30" s="1313">
        <f t="shared" ref="B30:B36" si="0">K31</f>
        <v>1</v>
      </c>
      <c r="C30" s="1095">
        <f>M31</f>
        <v>82</v>
      </c>
      <c r="D30" s="1095">
        <f>N31</f>
        <v>39</v>
      </c>
      <c r="E30" s="4324" t="s">
        <v>2946</v>
      </c>
      <c r="F30" s="4325"/>
      <c r="G30" s="2028"/>
      <c r="J30" s="1682" t="s">
        <v>6401</v>
      </c>
      <c r="K30" s="2003">
        <v>241</v>
      </c>
      <c r="L30" s="2003" t="s">
        <v>3413</v>
      </c>
      <c r="M30" s="2003" t="s">
        <v>3413</v>
      </c>
      <c r="N30" s="2003" t="s">
        <v>3413</v>
      </c>
      <c r="O30" s="1682" t="s">
        <v>6402</v>
      </c>
      <c r="P30" s="2003">
        <v>19</v>
      </c>
      <c r="Q30" s="2003">
        <v>362</v>
      </c>
      <c r="R30" s="2003">
        <v>100</v>
      </c>
      <c r="S30" s="2003">
        <v>262</v>
      </c>
    </row>
    <row r="31" spans="1:19" ht="15" customHeight="1">
      <c r="A31" s="170" t="s">
        <v>4442</v>
      </c>
      <c r="B31" s="1101">
        <f t="shared" si="0"/>
        <v>2</v>
      </c>
      <c r="C31" s="4317">
        <f>L32</f>
        <v>807</v>
      </c>
      <c r="D31" s="4317"/>
      <c r="E31" s="4319" t="s">
        <v>7228</v>
      </c>
      <c r="F31" s="4320"/>
      <c r="G31" s="2028"/>
      <c r="J31" s="1682" t="s">
        <v>6403</v>
      </c>
      <c r="K31" s="2003">
        <v>1</v>
      </c>
      <c r="L31" s="2003">
        <v>121</v>
      </c>
      <c r="M31" s="2003">
        <v>82</v>
      </c>
      <c r="N31" s="2003">
        <v>39</v>
      </c>
      <c r="O31" s="1682" t="s">
        <v>6404</v>
      </c>
      <c r="P31" s="2003">
        <v>118</v>
      </c>
      <c r="Q31" s="2003">
        <v>6623</v>
      </c>
      <c r="R31" s="2003">
        <v>2178</v>
      </c>
      <c r="S31" s="2003">
        <v>4445</v>
      </c>
    </row>
    <row r="32" spans="1:19" ht="15" customHeight="1">
      <c r="A32" s="170" t="s">
        <v>2945</v>
      </c>
      <c r="B32" s="1313">
        <f t="shared" si="0"/>
        <v>1</v>
      </c>
      <c r="C32" s="1095">
        <f>M33</f>
        <v>34</v>
      </c>
      <c r="D32" s="1095">
        <f>N33</f>
        <v>38</v>
      </c>
      <c r="E32" s="4319" t="s">
        <v>41</v>
      </c>
      <c r="F32" s="4320"/>
      <c r="G32" s="2028"/>
      <c r="H32" s="25"/>
      <c r="J32" s="1682" t="s">
        <v>6405</v>
      </c>
      <c r="K32" s="2003">
        <v>2</v>
      </c>
      <c r="L32" s="2003">
        <v>807</v>
      </c>
      <c r="M32" s="2003">
        <v>630</v>
      </c>
      <c r="N32" s="2003">
        <v>177</v>
      </c>
      <c r="O32" s="1682" t="s">
        <v>6406</v>
      </c>
      <c r="P32" s="2003" t="s">
        <v>4191</v>
      </c>
      <c r="Q32" s="2003">
        <v>632</v>
      </c>
      <c r="R32" s="2003">
        <v>112</v>
      </c>
      <c r="S32" s="2003">
        <v>520</v>
      </c>
    </row>
    <row r="33" spans="1:19" ht="15" customHeight="1">
      <c r="A33" s="1959" t="s">
        <v>2949</v>
      </c>
      <c r="B33" s="1101">
        <f t="shared" si="0"/>
        <v>19</v>
      </c>
      <c r="C33" s="4317">
        <f>L34</f>
        <v>1569</v>
      </c>
      <c r="D33" s="4317"/>
      <c r="E33" s="4319" t="s">
        <v>41</v>
      </c>
      <c r="F33" s="4320"/>
      <c r="G33" s="2028"/>
      <c r="J33" s="1682" t="s">
        <v>6407</v>
      </c>
      <c r="K33" s="2003">
        <v>1</v>
      </c>
      <c r="L33" s="2003">
        <v>72</v>
      </c>
      <c r="M33" s="2003">
        <v>34</v>
      </c>
      <c r="N33" s="2003">
        <v>38</v>
      </c>
      <c r="O33" s="1682" t="s">
        <v>6408</v>
      </c>
      <c r="P33" s="2003">
        <v>1</v>
      </c>
      <c r="Q33" s="2003">
        <v>51</v>
      </c>
      <c r="R33" s="2003">
        <v>31</v>
      </c>
      <c r="S33" s="2003">
        <v>20</v>
      </c>
    </row>
    <row r="34" spans="1:19" ht="15" customHeight="1">
      <c r="A34" s="170" t="s">
        <v>2948</v>
      </c>
      <c r="B34" s="240" t="str">
        <f t="shared" si="0"/>
        <v>-</v>
      </c>
      <c r="C34" s="1095">
        <f>M35</f>
        <v>7</v>
      </c>
      <c r="D34" s="1095">
        <f>N35</f>
        <v>7</v>
      </c>
      <c r="E34" s="4319" t="s">
        <v>241</v>
      </c>
      <c r="F34" s="4320"/>
      <c r="G34" s="2028"/>
      <c r="J34" s="1682" t="s">
        <v>6409</v>
      </c>
      <c r="K34" s="2003">
        <v>19</v>
      </c>
      <c r="L34" s="2003">
        <v>1569</v>
      </c>
      <c r="M34" s="2003" t="s">
        <v>3413</v>
      </c>
      <c r="N34" s="2003" t="s">
        <v>3413</v>
      </c>
      <c r="O34" s="1682" t="s">
        <v>7238</v>
      </c>
      <c r="P34" s="2003">
        <v>41</v>
      </c>
      <c r="Q34" s="2003">
        <v>21904</v>
      </c>
      <c r="R34" s="2003" t="s">
        <v>3413</v>
      </c>
      <c r="S34" s="2003" t="s">
        <v>3413</v>
      </c>
    </row>
    <row r="35" spans="1:19" ht="15" customHeight="1">
      <c r="A35" s="170" t="s">
        <v>2947</v>
      </c>
      <c r="B35" s="240" t="str">
        <f t="shared" si="0"/>
        <v>-</v>
      </c>
      <c r="C35" s="1095">
        <f>M36</f>
        <v>3</v>
      </c>
      <c r="D35" s="1095">
        <f>N36</f>
        <v>4</v>
      </c>
      <c r="E35" s="4319" t="s">
        <v>125</v>
      </c>
      <c r="F35" s="4320"/>
      <c r="G35" s="2028"/>
      <c r="J35" s="1682" t="s">
        <v>6410</v>
      </c>
      <c r="K35" s="2003" t="s">
        <v>4191</v>
      </c>
      <c r="L35" s="2003">
        <v>14</v>
      </c>
      <c r="M35" s="2003">
        <v>7</v>
      </c>
      <c r="N35" s="2003">
        <v>7</v>
      </c>
      <c r="O35" s="1682" t="s">
        <v>6411</v>
      </c>
      <c r="P35" s="2003">
        <v>2</v>
      </c>
      <c r="Q35" s="2003">
        <v>102</v>
      </c>
      <c r="R35" s="2003">
        <v>41</v>
      </c>
      <c r="S35" s="2003">
        <v>61</v>
      </c>
    </row>
    <row r="36" spans="1:19" ht="15" customHeight="1">
      <c r="A36" s="55" t="s">
        <v>4443</v>
      </c>
      <c r="B36" s="648">
        <f t="shared" si="0"/>
        <v>1</v>
      </c>
      <c r="C36" s="4317">
        <f>L37</f>
        <v>172</v>
      </c>
      <c r="D36" s="4317"/>
      <c r="E36" s="4321" t="s">
        <v>6856</v>
      </c>
      <c r="F36" s="4322"/>
      <c r="G36" s="427"/>
      <c r="H36" s="25"/>
      <c r="J36" s="1682" t="s">
        <v>6412</v>
      </c>
      <c r="K36" s="2003" t="s">
        <v>4191</v>
      </c>
      <c r="L36" s="2003">
        <v>7</v>
      </c>
      <c r="M36" s="2003">
        <v>3</v>
      </c>
      <c r="N36" s="2003">
        <v>4</v>
      </c>
      <c r="O36" s="1682" t="s">
        <v>6413</v>
      </c>
      <c r="P36" s="2003">
        <v>6</v>
      </c>
      <c r="Q36" s="2003">
        <v>227</v>
      </c>
      <c r="R36" s="2003">
        <v>182</v>
      </c>
      <c r="S36" s="2003">
        <v>45</v>
      </c>
    </row>
    <row r="37" spans="1:19" ht="15" customHeight="1">
      <c r="A37" s="55" t="s">
        <v>2942</v>
      </c>
      <c r="B37" s="648">
        <f t="shared" ref="B37:B44" si="1">P30</f>
        <v>19</v>
      </c>
      <c r="C37" s="1356">
        <f t="shared" ref="C37:D40" si="2">R30</f>
        <v>100</v>
      </c>
      <c r="D37" s="1356">
        <f t="shared" si="2"/>
        <v>262</v>
      </c>
      <c r="E37" s="4321" t="s">
        <v>191</v>
      </c>
      <c r="F37" s="4322"/>
      <c r="G37" s="427"/>
      <c r="H37" s="25"/>
      <c r="J37" s="1682" t="s">
        <v>6414</v>
      </c>
      <c r="K37" s="2003">
        <v>1</v>
      </c>
      <c r="L37" s="2003">
        <v>172</v>
      </c>
      <c r="M37" s="2003">
        <v>88</v>
      </c>
      <c r="N37" s="2003">
        <v>84</v>
      </c>
      <c r="O37" s="1682" t="s">
        <v>6415</v>
      </c>
      <c r="P37" s="2003">
        <v>58</v>
      </c>
      <c r="Q37" s="2003">
        <v>4612</v>
      </c>
      <c r="R37" s="2003" t="s">
        <v>3413</v>
      </c>
      <c r="S37" s="2003" t="s">
        <v>3413</v>
      </c>
    </row>
    <row r="38" spans="1:19" ht="15" customHeight="1">
      <c r="A38" s="55" t="s">
        <v>2944</v>
      </c>
      <c r="B38" s="1313">
        <f t="shared" si="1"/>
        <v>118</v>
      </c>
      <c r="C38" s="1095">
        <f t="shared" si="2"/>
        <v>2178</v>
      </c>
      <c r="D38" s="1095">
        <f t="shared" si="2"/>
        <v>4445</v>
      </c>
      <c r="E38" s="4321" t="s">
        <v>189</v>
      </c>
      <c r="F38" s="4322"/>
      <c r="G38" s="427"/>
      <c r="H38" s="25"/>
    </row>
    <row r="39" spans="1:19" ht="15" customHeight="1">
      <c r="A39" s="55" t="s">
        <v>2943</v>
      </c>
      <c r="B39" s="240" t="str">
        <f t="shared" si="1"/>
        <v>-</v>
      </c>
      <c r="C39" s="1095">
        <f t="shared" si="2"/>
        <v>112</v>
      </c>
      <c r="D39" s="1095">
        <f t="shared" si="2"/>
        <v>520</v>
      </c>
      <c r="E39" s="4321" t="s">
        <v>189</v>
      </c>
      <c r="F39" s="4322"/>
      <c r="G39" s="427"/>
      <c r="H39" s="25"/>
    </row>
    <row r="40" spans="1:19" ht="15" customHeight="1">
      <c r="A40" s="1355" t="s">
        <v>2939</v>
      </c>
      <c r="B40" s="1313">
        <f t="shared" si="1"/>
        <v>1</v>
      </c>
      <c r="C40" s="1095">
        <f t="shared" si="2"/>
        <v>31</v>
      </c>
      <c r="D40" s="1095">
        <f t="shared" si="2"/>
        <v>20</v>
      </c>
      <c r="E40" s="4319" t="s">
        <v>115</v>
      </c>
      <c r="F40" s="4320"/>
      <c r="G40" s="2028"/>
    </row>
    <row r="41" spans="1:19" ht="15" customHeight="1">
      <c r="A41" s="1355" t="s">
        <v>7239</v>
      </c>
      <c r="B41" s="1313">
        <f t="shared" si="1"/>
        <v>41</v>
      </c>
      <c r="C41" s="4318">
        <f>Q34</f>
        <v>21904</v>
      </c>
      <c r="D41" s="4318"/>
      <c r="E41" s="4319" t="s">
        <v>115</v>
      </c>
      <c r="F41" s="4320"/>
      <c r="G41" s="2028"/>
    </row>
    <row r="42" spans="1:19" ht="15" customHeight="1">
      <c r="A42" s="1355" t="s">
        <v>4444</v>
      </c>
      <c r="B42" s="1313">
        <f t="shared" si="1"/>
        <v>2</v>
      </c>
      <c r="C42" s="1095">
        <f>R35</f>
        <v>41</v>
      </c>
      <c r="D42" s="1095">
        <f>S35</f>
        <v>61</v>
      </c>
      <c r="E42" s="4319" t="s">
        <v>115</v>
      </c>
      <c r="F42" s="4320"/>
      <c r="G42" s="2028"/>
    </row>
    <row r="43" spans="1:19" ht="15" customHeight="1">
      <c r="A43" s="1355" t="s">
        <v>2941</v>
      </c>
      <c r="B43" s="1313">
        <f t="shared" si="1"/>
        <v>6</v>
      </c>
      <c r="C43" s="1095">
        <f>R36</f>
        <v>182</v>
      </c>
      <c r="D43" s="1095">
        <f>S36</f>
        <v>45</v>
      </c>
      <c r="E43" s="4319" t="s">
        <v>115</v>
      </c>
      <c r="F43" s="4320"/>
      <c r="G43" s="2028"/>
    </row>
    <row r="44" spans="1:19" ht="15" customHeight="1">
      <c r="A44" s="1355" t="s">
        <v>2940</v>
      </c>
      <c r="B44" s="1101">
        <f t="shared" si="1"/>
        <v>58</v>
      </c>
      <c r="C44" s="4316">
        <f>Q37</f>
        <v>4612</v>
      </c>
      <c r="D44" s="4316"/>
      <c r="E44" s="4319" t="s">
        <v>41</v>
      </c>
      <c r="F44" s="4320"/>
      <c r="G44" s="2028"/>
    </row>
    <row r="45" spans="1:19" ht="15" customHeight="1">
      <c r="A45" s="2" t="s">
        <v>7794</v>
      </c>
      <c r="B45" s="2474"/>
      <c r="C45" s="2475"/>
      <c r="D45" s="2475"/>
      <c r="E45" s="2473"/>
      <c r="F45" s="2473"/>
      <c r="G45" s="11"/>
    </row>
    <row r="46" spans="1:19" ht="15" customHeight="1"/>
    <row r="47" spans="1:19" ht="15" customHeight="1">
      <c r="A47" s="4315" t="s">
        <v>3702</v>
      </c>
      <c r="B47" s="4315"/>
      <c r="C47" s="4315"/>
      <c r="D47" s="4315"/>
      <c r="E47" s="4315"/>
      <c r="F47" s="4315"/>
      <c r="G47" s="4315"/>
      <c r="H47" s="4315"/>
    </row>
    <row r="48" spans="1:19" ht="15" customHeight="1">
      <c r="A48" s="4315" t="s">
        <v>3703</v>
      </c>
      <c r="B48" s="4315"/>
      <c r="C48" s="4315"/>
      <c r="D48" s="4315"/>
      <c r="E48" s="4315"/>
      <c r="F48" s="4315"/>
      <c r="G48" s="4315"/>
      <c r="H48" s="4315"/>
    </row>
    <row r="49" ht="15" customHeight="1"/>
    <row r="50" ht="15" customHeight="1"/>
    <row r="51" ht="15" customHeight="1"/>
    <row r="52" ht="15" customHeight="1"/>
    <row r="53" ht="15" customHeight="1"/>
    <row r="54" ht="15" customHeight="1"/>
    <row r="55" ht="15" customHeight="1"/>
  </sheetData>
  <sheetProtection algorithmName="SHA-512" hashValue="c1j7wB5skzcTEuWUAHt0OFlME8myg7qfGWBMxOc6gtQgFV2zMs2duiSQzK7EZGh36JkKkPdtHvRYRYNCQU8hKg==" saltValue="7XFzZFLxp18ZJfKfMXjirQ==" spinCount="100000" sheet="1" objects="1" scenarios="1"/>
  <customSheetViews>
    <customSheetView guid="{0048CC1A-5574-4F72-829A-CCCEAA565538}" showPageBreaks="1" fitToPage="1" printArea="1" view="pageBreakPreview">
      <selection activeCell="A2" sqref="A2:C2"/>
      <pageMargins left="0.78740157480314965" right="0.78740157480314965" top="0.98425196850393704" bottom="0.59055118110236227" header="0.51181102362204722" footer="0.51181102362204722"/>
      <printOptions horizontalCentered="1"/>
      <headerFooter alignWithMargins="0"/>
    </customSheetView>
    <customSheetView guid="{26B164F3-B659-4B9F-AB6F-C19AF25BA7B7}" showPageBreaks="1" fitToPage="1" printArea="1" view="pageBreakPreview">
      <selection activeCell="A2" sqref="A2:C2"/>
      <pageMargins left="0.78740157480314965" right="0.78740157480314965" top="0.98425196850393704" bottom="0.59055118110236227" header="0.51181102362204722" footer="0.51181102362204722"/>
      <printOptions horizontalCentered="1"/>
      <headerFooter alignWithMargins="0"/>
    </customSheetView>
  </customSheetViews>
  <mergeCells count="57">
    <mergeCell ref="J28:J29"/>
    <mergeCell ref="Q28:S28"/>
    <mergeCell ref="P28:P29"/>
    <mergeCell ref="O28:O29"/>
    <mergeCell ref="L28:N28"/>
    <mergeCell ref="K28:K29"/>
    <mergeCell ref="D12:D13"/>
    <mergeCell ref="E41:F41"/>
    <mergeCell ref="C31:D31"/>
    <mergeCell ref="G12:H12"/>
    <mergeCell ref="E30:F30"/>
    <mergeCell ref="E31:F31"/>
    <mergeCell ref="E32:F32"/>
    <mergeCell ref="E33:F33"/>
    <mergeCell ref="E29:F29"/>
    <mergeCell ref="E27:F28"/>
    <mergeCell ref="E36:F36"/>
    <mergeCell ref="E37:F37"/>
    <mergeCell ref="E38:F38"/>
    <mergeCell ref="B14:C14"/>
    <mergeCell ref="B15:C15"/>
    <mergeCell ref="B21:C22"/>
    <mergeCell ref="A48:H48"/>
    <mergeCell ref="A47:H47"/>
    <mergeCell ref="C44:D44"/>
    <mergeCell ref="C33:D33"/>
    <mergeCell ref="C36:D36"/>
    <mergeCell ref="C41:D41"/>
    <mergeCell ref="E43:F43"/>
    <mergeCell ref="E44:F44"/>
    <mergeCell ref="E39:F39"/>
    <mergeCell ref="E40:F40"/>
    <mergeCell ref="E34:F34"/>
    <mergeCell ref="E35:F35"/>
    <mergeCell ref="E42:F42"/>
    <mergeCell ref="A1:C1"/>
    <mergeCell ref="A2:C2"/>
    <mergeCell ref="F4:F5"/>
    <mergeCell ref="C29:D29"/>
    <mergeCell ref="G4:H4"/>
    <mergeCell ref="A4:A5"/>
    <mergeCell ref="D4:D5"/>
    <mergeCell ref="E4:E5"/>
    <mergeCell ref="C27:D27"/>
    <mergeCell ref="A12:A13"/>
    <mergeCell ref="A21:A22"/>
    <mergeCell ref="D21:D22"/>
    <mergeCell ref="A27:A28"/>
    <mergeCell ref="B27:B28"/>
    <mergeCell ref="F12:F13"/>
    <mergeCell ref="E12:E13"/>
    <mergeCell ref="B23:C23"/>
    <mergeCell ref="B4:C5"/>
    <mergeCell ref="B6:C6"/>
    <mergeCell ref="B7:C7"/>
    <mergeCell ref="B8:C8"/>
    <mergeCell ref="B12:C13"/>
  </mergeCells>
  <phoneticPr fontId="7"/>
  <printOptions horizontalCentered="1"/>
  <pageMargins left="0.78740157480314965" right="0.78740157480314965" top="0.98425196850393704" bottom="0.59055118110236227" header="0.51181102362204722" footer="0.51181102362204722"/>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AC49"/>
  <sheetViews>
    <sheetView view="pageBreakPreview" zoomScaleNormal="75" zoomScaleSheetLayoutView="100" workbookViewId="0">
      <selection activeCell="AF34" sqref="AF34"/>
    </sheetView>
  </sheetViews>
  <sheetFormatPr defaultColWidth="9" defaultRowHeight="19.5" customHeight="1"/>
  <cols>
    <col min="1" max="1" width="18.58203125" style="63" customWidth="1"/>
    <col min="2" max="2" width="7.83203125" style="63" customWidth="1"/>
    <col min="3" max="3" width="18.58203125" style="63" customWidth="1"/>
    <col min="4" max="8" width="9.58203125" style="63" customWidth="1"/>
    <col min="9" max="9" width="8.203125E-2" style="63" customWidth="1"/>
    <col min="10" max="10" width="25" style="63" hidden="1" customWidth="1"/>
    <col min="11" max="11" width="22.25" style="63" hidden="1" customWidth="1"/>
    <col min="12" max="12" width="9.33203125" style="63" hidden="1" customWidth="1"/>
    <col min="13" max="13" width="14" style="63" hidden="1" customWidth="1"/>
    <col min="14" max="20" width="9" style="63" hidden="1" customWidth="1"/>
    <col min="21" max="21" width="14" style="63" hidden="1" customWidth="1"/>
    <col min="22" max="29" width="9" style="63" hidden="1" customWidth="1"/>
    <col min="30" max="16384" width="9" style="63"/>
  </cols>
  <sheetData>
    <row r="1" spans="1:28" s="109" customFormat="1" ht="20.149999999999999" customHeight="1">
      <c r="A1" s="2850" t="str">
        <f>HYPERLINK("#", "【目次に戻る】")</f>
        <v>【目次に戻る】</v>
      </c>
      <c r="B1" s="2850"/>
      <c r="C1" s="2850"/>
      <c r="D1" s="1181"/>
      <c r="E1" s="1181"/>
      <c r="F1" s="1181"/>
      <c r="G1" s="1181"/>
      <c r="H1" s="1181"/>
      <c r="I1" s="1181"/>
      <c r="J1" s="1181"/>
      <c r="K1" s="1181"/>
      <c r="L1" s="1181"/>
      <c r="M1" s="1181"/>
      <c r="N1" s="1181"/>
      <c r="O1" s="1181"/>
      <c r="P1" s="1181"/>
      <c r="Q1" s="1181"/>
      <c r="R1" s="1181"/>
      <c r="S1" s="1181"/>
      <c r="T1" s="1181"/>
      <c r="U1" s="1181"/>
    </row>
    <row r="2" spans="1:28" s="109" customFormat="1" ht="20.149999999999999" customHeight="1">
      <c r="A2" s="2850" t="str">
        <f>HYPERLINK("#", "【業務所管課別目次に戻る】")</f>
        <v>【業務所管課別目次に戻る】</v>
      </c>
      <c r="B2" s="2850"/>
      <c r="C2" s="2850"/>
      <c r="D2" s="1181"/>
      <c r="E2" s="1181"/>
      <c r="F2" s="1181"/>
      <c r="G2" s="1181"/>
      <c r="H2" s="1181"/>
      <c r="I2" s="1181"/>
      <c r="J2" s="1181"/>
      <c r="K2" s="1181"/>
      <c r="L2" s="1181"/>
      <c r="M2" s="1181"/>
      <c r="N2" s="1181"/>
      <c r="O2" s="1181"/>
      <c r="P2" s="1181"/>
      <c r="Q2" s="1181"/>
      <c r="R2" s="1181"/>
      <c r="S2" s="1181"/>
      <c r="T2" s="1181"/>
      <c r="U2" s="1181"/>
    </row>
    <row r="3" spans="1:28" s="84" customFormat="1" ht="18" customHeight="1">
      <c r="A3" s="1121" t="s">
        <v>3733</v>
      </c>
      <c r="B3" s="1121"/>
      <c r="C3" s="1120"/>
      <c r="D3" s="1120"/>
      <c r="E3" s="1120"/>
      <c r="F3" s="1120"/>
      <c r="G3" s="1120"/>
      <c r="H3" s="1120"/>
      <c r="J3" s="1188" t="s">
        <v>4924</v>
      </c>
      <c r="K3" s="1189" t="s">
        <v>4618</v>
      </c>
      <c r="L3" s="1525" t="s">
        <v>369</v>
      </c>
    </row>
    <row r="4" spans="1:28" s="78" customFormat="1" ht="16" customHeight="1">
      <c r="A4" s="269" t="s">
        <v>3664</v>
      </c>
      <c r="B4" s="1119"/>
      <c r="C4" s="269"/>
      <c r="D4" s="269"/>
      <c r="E4" s="269"/>
      <c r="F4" s="269"/>
      <c r="G4" s="269"/>
      <c r="H4" s="269"/>
      <c r="J4" s="1405"/>
      <c r="K4" s="1189" t="s">
        <v>4619</v>
      </c>
      <c r="L4" s="1460" t="s">
        <v>6933</v>
      </c>
      <c r="M4" s="1755" t="str">
        <f>HYPERLINK("#", "統計表リンク")</f>
        <v>統計表リンク</v>
      </c>
    </row>
    <row r="5" spans="1:28" ht="15" customHeight="1">
      <c r="A5" s="189" t="s">
        <v>3019</v>
      </c>
      <c r="B5" s="1118"/>
      <c r="C5" s="189"/>
      <c r="D5" s="189"/>
      <c r="E5" s="189"/>
      <c r="F5" s="189"/>
      <c r="G5" s="189"/>
      <c r="H5" s="196" t="str">
        <f>L3</f>
        <v>（各年度末現在）</v>
      </c>
      <c r="J5" s="2"/>
      <c r="K5" s="2"/>
      <c r="L5" s="2"/>
      <c r="M5" s="2"/>
    </row>
    <row r="6" spans="1:28" ht="15" customHeight="1">
      <c r="A6" s="3725" t="s">
        <v>3018</v>
      </c>
      <c r="B6" s="4345" t="s">
        <v>3017</v>
      </c>
      <c r="C6" s="3725" t="s">
        <v>3016</v>
      </c>
      <c r="D6" s="4346" t="s">
        <v>3015</v>
      </c>
      <c r="E6" s="4347"/>
      <c r="F6" s="4347"/>
      <c r="G6" s="4347"/>
      <c r="H6" s="4348"/>
    </row>
    <row r="7" spans="1:28" ht="13">
      <c r="A7" s="3725"/>
      <c r="B7" s="4345"/>
      <c r="C7" s="3725"/>
      <c r="D7" s="251" t="str">
        <f>P8</f>
        <v>令和
3年度</v>
      </c>
      <c r="E7" s="251" t="str">
        <f>Q8</f>
        <v>令和
4年度</v>
      </c>
      <c r="F7" s="251" t="str">
        <f>R8</f>
        <v>令和
5年度</v>
      </c>
      <c r="G7" s="251" t="str">
        <f>S8</f>
        <v>令和
6年度</v>
      </c>
      <c r="H7" s="251" t="str">
        <f>T8</f>
        <v>令和
7年度</v>
      </c>
      <c r="I7" s="162"/>
      <c r="J7" s="104" t="s">
        <v>3014</v>
      </c>
      <c r="K7" s="104" t="s">
        <v>3013</v>
      </c>
      <c r="M7" s="3653" t="s">
        <v>6416</v>
      </c>
      <c r="N7" s="3653" t="s">
        <v>6417</v>
      </c>
      <c r="O7" s="3653" t="s">
        <v>6418</v>
      </c>
      <c r="P7" s="2829" t="s">
        <v>6419</v>
      </c>
      <c r="Q7" s="2830"/>
      <c r="R7" s="2830"/>
      <c r="S7" s="2830"/>
      <c r="T7" s="2831"/>
      <c r="U7" s="3653" t="s">
        <v>6416</v>
      </c>
      <c r="V7" s="3653" t="s">
        <v>6417</v>
      </c>
      <c r="W7" s="3653" t="s">
        <v>6418</v>
      </c>
      <c r="X7" s="2829" t="s">
        <v>6419</v>
      </c>
      <c r="Y7" s="2830"/>
      <c r="Z7" s="2830"/>
      <c r="AA7" s="2830"/>
      <c r="AB7" s="2831"/>
    </row>
    <row r="8" spans="1:28" ht="16.5" customHeight="1">
      <c r="A8" s="329" t="s">
        <v>2965</v>
      </c>
      <c r="B8" s="329" t="s">
        <v>2969</v>
      </c>
      <c r="C8" s="329" t="s">
        <v>3012</v>
      </c>
      <c r="D8" s="1342">
        <f t="shared" ref="D8:D19" si="0">P10</f>
        <v>1496</v>
      </c>
      <c r="E8" s="1342">
        <f t="shared" ref="E8:H8" si="1">Q10</f>
        <v>1800</v>
      </c>
      <c r="F8" s="1342">
        <f t="shared" si="1"/>
        <v>1689</v>
      </c>
      <c r="G8" s="1342">
        <f t="shared" si="1"/>
        <v>1648</v>
      </c>
      <c r="H8" s="1342">
        <f t="shared" si="1"/>
        <v>1530</v>
      </c>
      <c r="I8" s="1109"/>
      <c r="J8" s="329" t="s">
        <v>2965</v>
      </c>
      <c r="K8" s="4340" t="s">
        <v>125</v>
      </c>
      <c r="M8" s="3654"/>
      <c r="N8" s="3654"/>
      <c r="O8" s="3654"/>
      <c r="P8" s="1511" t="s">
        <v>9045</v>
      </c>
      <c r="Q8" s="1511" t="s">
        <v>9046</v>
      </c>
      <c r="R8" s="1511" t="s">
        <v>9047</v>
      </c>
      <c r="S8" s="1511" t="s">
        <v>9048</v>
      </c>
      <c r="T8" s="1511" t="s">
        <v>9049</v>
      </c>
      <c r="U8" s="3654"/>
      <c r="V8" s="3654"/>
      <c r="W8" s="3654"/>
      <c r="X8" s="1511" t="s">
        <v>9045</v>
      </c>
      <c r="Y8" s="1511" t="s">
        <v>9046</v>
      </c>
      <c r="Z8" s="1511" t="s">
        <v>9047</v>
      </c>
      <c r="AA8" s="1511" t="s">
        <v>9048</v>
      </c>
      <c r="AB8" s="1511" t="s">
        <v>9049</v>
      </c>
    </row>
    <row r="9" spans="1:28" ht="16.5" customHeight="1">
      <c r="A9" s="329" t="s">
        <v>3010</v>
      </c>
      <c r="B9" s="329" t="s">
        <v>3011</v>
      </c>
      <c r="C9" s="329" t="s">
        <v>2982</v>
      </c>
      <c r="D9" s="1342">
        <f t="shared" si="0"/>
        <v>376</v>
      </c>
      <c r="E9" s="1342">
        <f t="shared" ref="E9:H9" si="2">Q11</f>
        <v>417</v>
      </c>
      <c r="F9" s="1342">
        <f t="shared" si="2"/>
        <v>383</v>
      </c>
      <c r="G9" s="1342">
        <f t="shared" si="2"/>
        <v>409</v>
      </c>
      <c r="H9" s="1342">
        <f t="shared" si="2"/>
        <v>382</v>
      </c>
      <c r="I9" s="1109"/>
      <c r="J9" s="329" t="s">
        <v>3010</v>
      </c>
      <c r="K9" s="4341"/>
      <c r="M9" s="1397" t="s">
        <v>4910</v>
      </c>
      <c r="N9" s="1397" t="s">
        <v>4191</v>
      </c>
      <c r="O9" s="1397" t="s">
        <v>4191</v>
      </c>
      <c r="P9" s="1883">
        <v>24377</v>
      </c>
      <c r="Q9" s="1883">
        <v>23674</v>
      </c>
      <c r="R9" s="1883">
        <v>22553</v>
      </c>
      <c r="S9" s="1883">
        <v>20851</v>
      </c>
      <c r="T9" s="1883">
        <v>20539</v>
      </c>
      <c r="U9" s="1397" t="s">
        <v>6424</v>
      </c>
      <c r="V9" s="1397" t="s">
        <v>7623</v>
      </c>
      <c r="W9" s="1397" t="s">
        <v>6449</v>
      </c>
      <c r="X9" s="1883">
        <v>89</v>
      </c>
      <c r="Y9" s="1883">
        <v>109</v>
      </c>
      <c r="Z9" s="1883">
        <v>95</v>
      </c>
      <c r="AA9" s="1883">
        <v>92</v>
      </c>
      <c r="AB9" s="1883">
        <v>77</v>
      </c>
    </row>
    <row r="10" spans="1:28" ht="24" customHeight="1">
      <c r="A10" s="1111" t="s">
        <v>3008</v>
      </c>
      <c r="B10" s="566" t="s">
        <v>3009</v>
      </c>
      <c r="C10" s="329" t="s">
        <v>2982</v>
      </c>
      <c r="D10" s="1342">
        <f t="shared" si="0"/>
        <v>62</v>
      </c>
      <c r="E10" s="1342">
        <f t="shared" ref="E10:H10" si="3">Q12</f>
        <v>65</v>
      </c>
      <c r="F10" s="1342">
        <f t="shared" si="3"/>
        <v>74</v>
      </c>
      <c r="G10" s="1342">
        <f t="shared" si="3"/>
        <v>88</v>
      </c>
      <c r="H10" s="1342">
        <f t="shared" si="3"/>
        <v>59</v>
      </c>
      <c r="I10" s="1109"/>
      <c r="J10" s="566" t="s">
        <v>3008</v>
      </c>
      <c r="K10" s="4341"/>
      <c r="M10" s="1397" t="s">
        <v>6421</v>
      </c>
      <c r="N10" s="1397" t="s">
        <v>6422</v>
      </c>
      <c r="O10" s="1397" t="s">
        <v>6423</v>
      </c>
      <c r="P10" s="1883">
        <v>1496</v>
      </c>
      <c r="Q10" s="1883">
        <v>1800</v>
      </c>
      <c r="R10" s="1883">
        <v>1689</v>
      </c>
      <c r="S10" s="1883">
        <v>1648</v>
      </c>
      <c r="T10" s="1883">
        <v>1530</v>
      </c>
      <c r="U10" s="1397" t="s">
        <v>6428</v>
      </c>
      <c r="V10" s="1397" t="s">
        <v>2963</v>
      </c>
      <c r="W10" s="1397" t="s">
        <v>6429</v>
      </c>
      <c r="X10" s="1883">
        <v>3520</v>
      </c>
      <c r="Y10" s="1883">
        <v>3524</v>
      </c>
      <c r="Z10" s="1883">
        <v>3502</v>
      </c>
      <c r="AA10" s="1883">
        <v>3722</v>
      </c>
      <c r="AB10" s="1883">
        <v>4204</v>
      </c>
    </row>
    <row r="11" spans="1:28" ht="16.5" customHeight="1">
      <c r="A11" s="329" t="s">
        <v>3006</v>
      </c>
      <c r="B11" s="329" t="s">
        <v>3007</v>
      </c>
      <c r="C11" s="329" t="s">
        <v>2982</v>
      </c>
      <c r="D11" s="1342" t="str">
        <f t="shared" si="0"/>
        <v>-</v>
      </c>
      <c r="E11" s="1342">
        <f t="shared" ref="E11:H11" si="4">Q13</f>
        <v>1</v>
      </c>
      <c r="F11" s="1342">
        <f t="shared" si="4"/>
        <v>2</v>
      </c>
      <c r="G11" s="1342">
        <f t="shared" si="4"/>
        <v>2</v>
      </c>
      <c r="H11" s="1342">
        <f t="shared" si="4"/>
        <v>5</v>
      </c>
      <c r="I11" s="1109"/>
      <c r="J11" s="329" t="s">
        <v>3006</v>
      </c>
      <c r="K11" s="107" t="s">
        <v>86</v>
      </c>
      <c r="M11" s="1397" t="s">
        <v>6425</v>
      </c>
      <c r="N11" s="1397" t="s">
        <v>6426</v>
      </c>
      <c r="O11" s="1397" t="s">
        <v>6427</v>
      </c>
      <c r="P11" s="1883">
        <v>376</v>
      </c>
      <c r="Q11" s="1883">
        <v>417</v>
      </c>
      <c r="R11" s="1883">
        <v>383</v>
      </c>
      <c r="S11" s="1883">
        <v>409</v>
      </c>
      <c r="T11" s="1883">
        <v>382</v>
      </c>
      <c r="U11" s="1397" t="s">
        <v>6431</v>
      </c>
      <c r="V11" s="1397" t="s">
        <v>2963</v>
      </c>
      <c r="W11" s="1397" t="s">
        <v>7624</v>
      </c>
      <c r="X11" s="1883">
        <v>4935</v>
      </c>
      <c r="Y11" s="1883">
        <v>3496</v>
      </c>
      <c r="Z11" s="1883">
        <v>2201</v>
      </c>
      <c r="AA11" s="1883">
        <v>1509</v>
      </c>
      <c r="AB11" s="1883">
        <v>1455</v>
      </c>
    </row>
    <row r="12" spans="1:28" ht="16.5" customHeight="1">
      <c r="A12" s="329" t="s">
        <v>3004</v>
      </c>
      <c r="B12" s="329" t="s">
        <v>3005</v>
      </c>
      <c r="C12" s="329" t="s">
        <v>2982</v>
      </c>
      <c r="D12" s="1342" t="str">
        <f t="shared" si="0"/>
        <v>-</v>
      </c>
      <c r="E12" s="1342">
        <f t="shared" ref="E12:H12" si="5">Q14</f>
        <v>57</v>
      </c>
      <c r="F12" s="1342">
        <f t="shared" si="5"/>
        <v>67</v>
      </c>
      <c r="G12" s="1342">
        <f t="shared" si="5"/>
        <v>42</v>
      </c>
      <c r="H12" s="1342">
        <f t="shared" si="5"/>
        <v>48</v>
      </c>
      <c r="I12" s="1109"/>
      <c r="J12" s="329" t="s">
        <v>3004</v>
      </c>
      <c r="K12" s="4340" t="s">
        <v>125</v>
      </c>
      <c r="M12" s="1397" t="s">
        <v>6430</v>
      </c>
      <c r="N12" s="1397" t="s">
        <v>7651</v>
      </c>
      <c r="O12" s="1397" t="s">
        <v>6427</v>
      </c>
      <c r="P12" s="1883">
        <v>62</v>
      </c>
      <c r="Q12" s="1883">
        <v>65</v>
      </c>
      <c r="R12" s="1883">
        <v>74</v>
      </c>
      <c r="S12" s="1883">
        <v>88</v>
      </c>
      <c r="T12" s="1883">
        <v>59</v>
      </c>
      <c r="U12" s="1397" t="s">
        <v>6433</v>
      </c>
      <c r="V12" s="1397" t="s">
        <v>2963</v>
      </c>
      <c r="W12" s="1397" t="s">
        <v>7625</v>
      </c>
      <c r="X12" s="1883">
        <v>23</v>
      </c>
      <c r="Y12" s="1883">
        <v>26</v>
      </c>
      <c r="Z12" s="1883">
        <v>89</v>
      </c>
      <c r="AA12" s="1883">
        <v>154</v>
      </c>
      <c r="AB12" s="1883">
        <v>96</v>
      </c>
    </row>
    <row r="13" spans="1:28" ht="24" customHeight="1">
      <c r="A13" s="329" t="s">
        <v>3002</v>
      </c>
      <c r="B13" s="590" t="s">
        <v>3003</v>
      </c>
      <c r="C13" s="329" t="s">
        <v>2982</v>
      </c>
      <c r="D13" s="1342">
        <f t="shared" si="0"/>
        <v>24</v>
      </c>
      <c r="E13" s="1342">
        <f t="shared" ref="E13:H13" si="6">Q15</f>
        <v>29</v>
      </c>
      <c r="F13" s="1342">
        <f t="shared" si="6"/>
        <v>43</v>
      </c>
      <c r="G13" s="1342">
        <f t="shared" si="6"/>
        <v>16</v>
      </c>
      <c r="H13" s="1342">
        <f t="shared" si="6"/>
        <v>23</v>
      </c>
      <c r="I13" s="1109"/>
      <c r="J13" s="329" t="s">
        <v>3002</v>
      </c>
      <c r="K13" s="4341"/>
      <c r="M13" s="1397" t="s">
        <v>6432</v>
      </c>
      <c r="N13" s="1397" t="s">
        <v>7652</v>
      </c>
      <c r="O13" s="1397" t="s">
        <v>6427</v>
      </c>
      <c r="P13" s="1883" t="s">
        <v>4191</v>
      </c>
      <c r="Q13" s="1883">
        <v>1</v>
      </c>
      <c r="R13" s="1883">
        <v>2</v>
      </c>
      <c r="S13" s="1883">
        <v>2</v>
      </c>
      <c r="T13" s="1883">
        <v>5</v>
      </c>
      <c r="U13" s="1397" t="s">
        <v>6436</v>
      </c>
      <c r="V13" s="1397" t="s">
        <v>2963</v>
      </c>
      <c r="W13" s="1397" t="s">
        <v>6437</v>
      </c>
      <c r="X13" s="1883">
        <v>1</v>
      </c>
      <c r="Y13" s="1883">
        <v>11</v>
      </c>
      <c r="Z13" s="1883">
        <v>39</v>
      </c>
      <c r="AA13" s="1883">
        <v>105</v>
      </c>
      <c r="AB13" s="1883">
        <v>248</v>
      </c>
    </row>
    <row r="14" spans="1:28" ht="24" customHeight="1">
      <c r="A14" s="329" t="s">
        <v>3000</v>
      </c>
      <c r="B14" s="566" t="s">
        <v>3001</v>
      </c>
      <c r="C14" s="329" t="s">
        <v>2982</v>
      </c>
      <c r="D14" s="1342">
        <f t="shared" si="0"/>
        <v>135</v>
      </c>
      <c r="E14" s="1342">
        <f t="shared" ref="E14:H14" si="7">Q16</f>
        <v>173</v>
      </c>
      <c r="F14" s="1342">
        <f t="shared" si="7"/>
        <v>171</v>
      </c>
      <c r="G14" s="1342">
        <f t="shared" si="7"/>
        <v>167</v>
      </c>
      <c r="H14" s="1342">
        <f t="shared" si="7"/>
        <v>150</v>
      </c>
      <c r="I14" s="1109"/>
      <c r="J14" s="329" t="s">
        <v>3000</v>
      </c>
      <c r="K14" s="4341"/>
      <c r="M14" s="1397" t="s">
        <v>6434</v>
      </c>
      <c r="N14" s="1397" t="s">
        <v>7653</v>
      </c>
      <c r="O14" s="1397" t="s">
        <v>6435</v>
      </c>
      <c r="P14" s="1883" t="s">
        <v>4191</v>
      </c>
      <c r="Q14" s="1883">
        <v>57</v>
      </c>
      <c r="R14" s="1883">
        <v>67</v>
      </c>
      <c r="S14" s="1883">
        <v>42</v>
      </c>
      <c r="T14" s="1883">
        <v>48</v>
      </c>
      <c r="U14" s="1397" t="s">
        <v>6439</v>
      </c>
      <c r="V14" s="1397" t="s">
        <v>7626</v>
      </c>
      <c r="W14" s="1397" t="s">
        <v>3182</v>
      </c>
      <c r="X14" s="1883">
        <v>3163</v>
      </c>
      <c r="Y14" s="1883">
        <v>3020</v>
      </c>
      <c r="Z14" s="1883">
        <v>2867</v>
      </c>
      <c r="AA14" s="1883">
        <v>3312</v>
      </c>
      <c r="AB14" s="1883">
        <v>3157</v>
      </c>
    </row>
    <row r="15" spans="1:28" ht="15.75" customHeight="1">
      <c r="A15" s="329" t="s">
        <v>2998</v>
      </c>
      <c r="B15" s="329" t="s">
        <v>2999</v>
      </c>
      <c r="C15" s="329" t="s">
        <v>2982</v>
      </c>
      <c r="D15" s="1342">
        <f t="shared" si="0"/>
        <v>96</v>
      </c>
      <c r="E15" s="1342">
        <f t="shared" ref="E15:H15" si="8">Q17</f>
        <v>98</v>
      </c>
      <c r="F15" s="1342">
        <f t="shared" si="8"/>
        <v>148</v>
      </c>
      <c r="G15" s="1342">
        <f t="shared" si="8"/>
        <v>164</v>
      </c>
      <c r="H15" s="1342">
        <f t="shared" si="8"/>
        <v>134</v>
      </c>
      <c r="I15" s="1109"/>
      <c r="J15" s="329" t="s">
        <v>2998</v>
      </c>
      <c r="K15" s="4341"/>
      <c r="M15" s="1397" t="s">
        <v>6438</v>
      </c>
      <c r="N15" s="1397" t="s">
        <v>7654</v>
      </c>
      <c r="O15" s="1397" t="s">
        <v>6435</v>
      </c>
      <c r="P15" s="1883">
        <v>24</v>
      </c>
      <c r="Q15" s="1883">
        <v>29</v>
      </c>
      <c r="R15" s="1883">
        <v>43</v>
      </c>
      <c r="S15" s="1883">
        <v>16</v>
      </c>
      <c r="T15" s="1883">
        <v>23</v>
      </c>
      <c r="U15" s="1397" t="s">
        <v>7627</v>
      </c>
      <c r="V15" s="1397" t="s">
        <v>2963</v>
      </c>
      <c r="W15" s="1397" t="s">
        <v>6441</v>
      </c>
      <c r="X15" s="1883">
        <v>381</v>
      </c>
      <c r="Y15" s="1883">
        <v>496</v>
      </c>
      <c r="Z15" s="1883">
        <v>584</v>
      </c>
      <c r="AA15" s="1883">
        <v>523</v>
      </c>
      <c r="AB15" s="1883">
        <v>604</v>
      </c>
    </row>
    <row r="16" spans="1:28" ht="15.75" customHeight="1">
      <c r="A16" s="329" t="s">
        <v>2996</v>
      </c>
      <c r="B16" s="329" t="s">
        <v>2997</v>
      </c>
      <c r="C16" s="329" t="s">
        <v>2982</v>
      </c>
      <c r="D16" s="1342">
        <f t="shared" si="0"/>
        <v>262</v>
      </c>
      <c r="E16" s="1342">
        <f t="shared" ref="E16:H16" si="9">Q18</f>
        <v>264</v>
      </c>
      <c r="F16" s="1342">
        <f t="shared" si="9"/>
        <v>267</v>
      </c>
      <c r="G16" s="1342">
        <f t="shared" si="9"/>
        <v>294</v>
      </c>
      <c r="H16" s="1342">
        <f t="shared" si="9"/>
        <v>373</v>
      </c>
      <c r="I16" s="1109"/>
      <c r="J16" s="329" t="s">
        <v>2996</v>
      </c>
      <c r="K16" s="4341"/>
      <c r="M16" s="1397" t="s">
        <v>6440</v>
      </c>
      <c r="N16" s="1397" t="s">
        <v>7655</v>
      </c>
      <c r="O16" s="1397" t="s">
        <v>6435</v>
      </c>
      <c r="P16" s="1883">
        <v>135</v>
      </c>
      <c r="Q16" s="1883">
        <v>173</v>
      </c>
      <c r="R16" s="1883">
        <v>171</v>
      </c>
      <c r="S16" s="1883">
        <v>167</v>
      </c>
      <c r="T16" s="1883">
        <v>150</v>
      </c>
      <c r="U16" s="1397" t="s">
        <v>7628</v>
      </c>
      <c r="V16" s="1397" t="s">
        <v>2963</v>
      </c>
      <c r="W16" s="1397" t="s">
        <v>7629</v>
      </c>
      <c r="X16" s="1883">
        <v>9</v>
      </c>
      <c r="Y16" s="1883">
        <v>25</v>
      </c>
      <c r="Z16" s="1883">
        <v>26</v>
      </c>
      <c r="AA16" s="1883">
        <v>29</v>
      </c>
      <c r="AB16" s="1883">
        <v>40</v>
      </c>
    </row>
    <row r="17" spans="1:28" ht="15.75" customHeight="1">
      <c r="A17" s="329" t="s">
        <v>7256</v>
      </c>
      <c r="B17" s="329" t="s">
        <v>2963</v>
      </c>
      <c r="C17" s="329" t="s">
        <v>2982</v>
      </c>
      <c r="D17" s="1342">
        <f t="shared" si="0"/>
        <v>172</v>
      </c>
      <c r="E17" s="1342">
        <f t="shared" ref="E17:H17" si="10">Q19</f>
        <v>179</v>
      </c>
      <c r="F17" s="1342">
        <f t="shared" si="10"/>
        <v>118</v>
      </c>
      <c r="G17" s="1342">
        <f t="shared" si="10"/>
        <v>158</v>
      </c>
      <c r="H17" s="1342">
        <f t="shared" si="10"/>
        <v>128</v>
      </c>
      <c r="I17" s="1109"/>
      <c r="J17" s="329" t="s">
        <v>2995</v>
      </c>
      <c r="K17" s="4341"/>
      <c r="M17" s="1397" t="s">
        <v>7656</v>
      </c>
      <c r="N17" s="1397" t="s">
        <v>7657</v>
      </c>
      <c r="O17" s="1397" t="s">
        <v>6435</v>
      </c>
      <c r="P17" s="1883">
        <v>96</v>
      </c>
      <c r="Q17" s="1883">
        <v>98</v>
      </c>
      <c r="R17" s="1883">
        <v>148</v>
      </c>
      <c r="S17" s="1883">
        <v>164</v>
      </c>
      <c r="T17" s="1883">
        <v>134</v>
      </c>
      <c r="U17" s="1397" t="s">
        <v>7630</v>
      </c>
      <c r="V17" s="1397" t="s">
        <v>7631</v>
      </c>
      <c r="W17" s="1397" t="s">
        <v>6442</v>
      </c>
      <c r="X17" s="1883">
        <v>2601</v>
      </c>
      <c r="Y17" s="1883">
        <v>2603</v>
      </c>
      <c r="Z17" s="1883">
        <v>2626</v>
      </c>
      <c r="AA17" s="1883">
        <v>1954</v>
      </c>
      <c r="AB17" s="1883">
        <v>2087</v>
      </c>
    </row>
    <row r="18" spans="1:28" ht="15.75" customHeight="1">
      <c r="A18" s="329" t="s">
        <v>2994</v>
      </c>
      <c r="B18" s="329" t="s">
        <v>2963</v>
      </c>
      <c r="C18" s="329" t="s">
        <v>2982</v>
      </c>
      <c r="D18" s="1342">
        <f t="shared" si="0"/>
        <v>3191</v>
      </c>
      <c r="E18" s="1342">
        <f t="shared" ref="E18:H18" si="11">Q20</f>
        <v>3641</v>
      </c>
      <c r="F18" s="1342">
        <f t="shared" si="11"/>
        <v>4052</v>
      </c>
      <c r="G18" s="1342">
        <f t="shared" si="11"/>
        <v>3099</v>
      </c>
      <c r="H18" s="1342">
        <f t="shared" si="11"/>
        <v>3352</v>
      </c>
      <c r="I18" s="1109"/>
      <c r="J18" s="329" t="s">
        <v>2994</v>
      </c>
      <c r="K18" s="4342"/>
      <c r="M18" s="1397" t="s">
        <v>6443</v>
      </c>
      <c r="N18" s="1397" t="s">
        <v>6422</v>
      </c>
      <c r="O18" s="1397" t="s">
        <v>6435</v>
      </c>
      <c r="P18" s="1883">
        <v>262</v>
      </c>
      <c r="Q18" s="1883">
        <v>264</v>
      </c>
      <c r="R18" s="1883">
        <v>267</v>
      </c>
      <c r="S18" s="1883">
        <v>294</v>
      </c>
      <c r="T18" s="1883">
        <v>373</v>
      </c>
      <c r="U18" s="1397" t="s">
        <v>7632</v>
      </c>
      <c r="V18" s="1397" t="s">
        <v>7633</v>
      </c>
      <c r="W18" s="1397" t="s">
        <v>6444</v>
      </c>
      <c r="X18" s="1883">
        <v>53</v>
      </c>
      <c r="Y18" s="1883">
        <v>26</v>
      </c>
      <c r="Z18" s="1883">
        <v>20</v>
      </c>
      <c r="AA18" s="1883" t="s">
        <v>4191</v>
      </c>
      <c r="AB18" s="1883" t="s">
        <v>4191</v>
      </c>
    </row>
    <row r="19" spans="1:28" ht="15.75" customHeight="1">
      <c r="A19" s="329" t="s">
        <v>2992</v>
      </c>
      <c r="B19" s="329" t="s">
        <v>2993</v>
      </c>
      <c r="C19" s="329" t="s">
        <v>2982</v>
      </c>
      <c r="D19" s="1342">
        <f t="shared" si="0"/>
        <v>149</v>
      </c>
      <c r="E19" s="1342">
        <f t="shared" ref="E19:H19" si="12">Q21</f>
        <v>163</v>
      </c>
      <c r="F19" s="1342">
        <f t="shared" si="12"/>
        <v>130</v>
      </c>
      <c r="G19" s="1342">
        <f t="shared" si="12"/>
        <v>155</v>
      </c>
      <c r="H19" s="1342">
        <f t="shared" si="12"/>
        <v>115</v>
      </c>
      <c r="I19" s="1109"/>
      <c r="J19" s="329" t="s">
        <v>2992</v>
      </c>
      <c r="K19" s="4337" t="s">
        <v>2991</v>
      </c>
      <c r="M19" s="1397" t="s">
        <v>7658</v>
      </c>
      <c r="N19" s="1397" t="s">
        <v>6422</v>
      </c>
      <c r="O19" s="1397" t="s">
        <v>6435</v>
      </c>
      <c r="P19" s="1883">
        <v>172</v>
      </c>
      <c r="Q19" s="1883">
        <v>179</v>
      </c>
      <c r="R19" s="1883">
        <v>118</v>
      </c>
      <c r="S19" s="1883">
        <v>158</v>
      </c>
      <c r="T19" s="1883">
        <v>128</v>
      </c>
      <c r="U19" s="1397" t="s">
        <v>7634</v>
      </c>
      <c r="V19" s="1397" t="s">
        <v>2963</v>
      </c>
      <c r="W19" s="1397" t="s">
        <v>6445</v>
      </c>
      <c r="X19" s="1883">
        <v>897</v>
      </c>
      <c r="Y19" s="1883">
        <v>794</v>
      </c>
      <c r="Z19" s="1883">
        <v>974</v>
      </c>
      <c r="AA19" s="1883">
        <v>884</v>
      </c>
      <c r="AB19" s="1883">
        <v>870</v>
      </c>
    </row>
    <row r="20" spans="1:28" ht="15.75" customHeight="1">
      <c r="A20" s="329" t="s">
        <v>2992</v>
      </c>
      <c r="B20" s="329" t="s">
        <v>7621</v>
      </c>
      <c r="C20" s="329" t="s">
        <v>7622</v>
      </c>
      <c r="D20" s="1342" t="str">
        <f t="shared" ref="D20:D25" si="13">P22</f>
        <v>-</v>
      </c>
      <c r="E20" s="1342" t="str">
        <f t="shared" ref="E20:E25" si="14">Q22</f>
        <v>-</v>
      </c>
      <c r="F20" s="1342" t="str">
        <f t="shared" ref="F20:F25" si="15">R22</f>
        <v>-</v>
      </c>
      <c r="G20" s="1342">
        <f t="shared" ref="G20:G25" si="16">S22</f>
        <v>12</v>
      </c>
      <c r="H20" s="1342">
        <f t="shared" ref="H20:H25" si="17">T22</f>
        <v>13</v>
      </c>
      <c r="I20" s="1109"/>
      <c r="J20" s="1111" t="s">
        <v>2989</v>
      </c>
      <c r="K20" s="4339"/>
      <c r="M20" s="1397" t="s">
        <v>6446</v>
      </c>
      <c r="N20" s="1397" t="s">
        <v>6422</v>
      </c>
      <c r="O20" s="1397" t="s">
        <v>6435</v>
      </c>
      <c r="P20" s="1883">
        <v>3191</v>
      </c>
      <c r="Q20" s="1883">
        <v>3641</v>
      </c>
      <c r="R20" s="1883">
        <v>4052</v>
      </c>
      <c r="S20" s="1883">
        <v>3099</v>
      </c>
      <c r="T20" s="1883">
        <v>3352</v>
      </c>
      <c r="U20" s="1397" t="s">
        <v>6421</v>
      </c>
      <c r="V20" s="1397" t="s">
        <v>2966</v>
      </c>
      <c r="W20" s="1397" t="s">
        <v>6445</v>
      </c>
      <c r="X20" s="1883">
        <v>105</v>
      </c>
      <c r="Y20" s="1883">
        <v>106</v>
      </c>
      <c r="Z20" s="1883">
        <v>114</v>
      </c>
      <c r="AA20" s="1883">
        <v>96</v>
      </c>
      <c r="AB20" s="1883">
        <v>93</v>
      </c>
    </row>
    <row r="21" spans="1:28" ht="33" customHeight="1">
      <c r="A21" s="1111" t="s">
        <v>2989</v>
      </c>
      <c r="B21" s="566" t="s">
        <v>2990</v>
      </c>
      <c r="C21" s="329" t="s">
        <v>2962</v>
      </c>
      <c r="D21" s="1342">
        <f t="shared" si="13"/>
        <v>22</v>
      </c>
      <c r="E21" s="1342">
        <f t="shared" si="14"/>
        <v>24</v>
      </c>
      <c r="F21" s="1342">
        <f t="shared" si="15"/>
        <v>17</v>
      </c>
      <c r="G21" s="1342">
        <f t="shared" si="16"/>
        <v>23</v>
      </c>
      <c r="H21" s="1342">
        <f t="shared" si="17"/>
        <v>36</v>
      </c>
      <c r="I21" s="1109"/>
      <c r="J21" s="566" t="s">
        <v>2987</v>
      </c>
      <c r="K21" s="4337" t="s">
        <v>125</v>
      </c>
      <c r="M21" s="1397" t="s">
        <v>6447</v>
      </c>
      <c r="N21" s="1397" t="s">
        <v>6448</v>
      </c>
      <c r="O21" s="1397" t="s">
        <v>6435</v>
      </c>
      <c r="P21" s="1883">
        <v>149</v>
      </c>
      <c r="Q21" s="1883">
        <v>163</v>
      </c>
      <c r="R21" s="1883">
        <v>130</v>
      </c>
      <c r="S21" s="1883">
        <v>155</v>
      </c>
      <c r="T21" s="1883">
        <v>115</v>
      </c>
      <c r="U21" s="1912" t="s">
        <v>7635</v>
      </c>
      <c r="V21" s="1397" t="s">
        <v>7636</v>
      </c>
      <c r="W21" s="1397" t="s">
        <v>6445</v>
      </c>
      <c r="X21" s="1883">
        <v>444</v>
      </c>
      <c r="Y21" s="1883">
        <v>336</v>
      </c>
      <c r="Z21" s="1883">
        <v>308</v>
      </c>
      <c r="AA21" s="1883">
        <v>362</v>
      </c>
      <c r="AB21" s="1883">
        <v>430</v>
      </c>
    </row>
    <row r="22" spans="1:28" ht="24" customHeight="1">
      <c r="A22" s="1111" t="s">
        <v>2987</v>
      </c>
      <c r="B22" s="329" t="s">
        <v>2988</v>
      </c>
      <c r="C22" s="329" t="s">
        <v>2982</v>
      </c>
      <c r="D22" s="1342">
        <f t="shared" si="13"/>
        <v>41</v>
      </c>
      <c r="E22" s="1342">
        <f t="shared" si="14"/>
        <v>44</v>
      </c>
      <c r="F22" s="1342">
        <f t="shared" si="15"/>
        <v>52</v>
      </c>
      <c r="G22" s="1342">
        <f t="shared" si="16"/>
        <v>47</v>
      </c>
      <c r="H22" s="1342">
        <f t="shared" si="17"/>
        <v>53</v>
      </c>
      <c r="I22" s="1116"/>
      <c r="J22" s="1111" t="s">
        <v>2985</v>
      </c>
      <c r="K22" s="4339"/>
      <c r="M22" s="1397" t="s">
        <v>6447</v>
      </c>
      <c r="N22" s="1912" t="s">
        <v>7659</v>
      </c>
      <c r="O22" s="1397" t="s">
        <v>7620</v>
      </c>
      <c r="P22" s="1883" t="s">
        <v>4191</v>
      </c>
      <c r="Q22" s="1883" t="s">
        <v>4191</v>
      </c>
      <c r="R22" s="1883" t="s">
        <v>4191</v>
      </c>
      <c r="S22" s="1883">
        <v>12</v>
      </c>
      <c r="T22" s="1883">
        <v>13</v>
      </c>
      <c r="U22" s="1397" t="s">
        <v>7637</v>
      </c>
      <c r="V22" s="1397" t="s">
        <v>7638</v>
      </c>
      <c r="W22" s="1397" t="s">
        <v>7639</v>
      </c>
      <c r="X22" s="1883">
        <v>10</v>
      </c>
      <c r="Y22" s="1883">
        <v>9</v>
      </c>
      <c r="Z22" s="1883">
        <v>17</v>
      </c>
      <c r="AA22" s="1883">
        <v>20</v>
      </c>
      <c r="AB22" s="1883">
        <v>26</v>
      </c>
    </row>
    <row r="23" spans="1:28" ht="24" customHeight="1">
      <c r="A23" s="1111" t="s">
        <v>2985</v>
      </c>
      <c r="B23" s="566" t="s">
        <v>2986</v>
      </c>
      <c r="C23" s="329" t="s">
        <v>2982</v>
      </c>
      <c r="D23" s="1342">
        <f t="shared" si="13"/>
        <v>139</v>
      </c>
      <c r="E23" s="1342">
        <f t="shared" si="14"/>
        <v>148</v>
      </c>
      <c r="F23" s="1342">
        <f t="shared" si="15"/>
        <v>167</v>
      </c>
      <c r="G23" s="1342">
        <f t="shared" si="16"/>
        <v>194</v>
      </c>
      <c r="H23" s="1342">
        <f t="shared" si="17"/>
        <v>172</v>
      </c>
      <c r="I23" s="1116"/>
      <c r="J23" s="566" t="s">
        <v>2981</v>
      </c>
      <c r="K23" s="4337" t="s">
        <v>2980</v>
      </c>
      <c r="M23" s="1397" t="s">
        <v>7660</v>
      </c>
      <c r="N23" s="1397" t="s">
        <v>7652</v>
      </c>
      <c r="O23" s="1397" t="s">
        <v>6435</v>
      </c>
      <c r="P23" s="1883">
        <v>22</v>
      </c>
      <c r="Q23" s="1883">
        <v>24</v>
      </c>
      <c r="R23" s="1883">
        <v>17</v>
      </c>
      <c r="S23" s="1883">
        <v>23</v>
      </c>
      <c r="T23" s="1883">
        <v>36</v>
      </c>
      <c r="U23" s="1397" t="s">
        <v>4445</v>
      </c>
      <c r="V23" s="1397" t="s">
        <v>7640</v>
      </c>
      <c r="W23" s="1397" t="s">
        <v>7641</v>
      </c>
      <c r="X23" s="1883">
        <v>1600</v>
      </c>
      <c r="Y23" s="1883">
        <v>1473</v>
      </c>
      <c r="Z23" s="1883">
        <v>1350</v>
      </c>
      <c r="AA23" s="1883">
        <v>1184</v>
      </c>
      <c r="AB23" s="1883" t="s">
        <v>4191</v>
      </c>
    </row>
    <row r="24" spans="1:28" ht="24" customHeight="1">
      <c r="A24" s="1111" t="s">
        <v>2984</v>
      </c>
      <c r="B24" s="566" t="s">
        <v>2983</v>
      </c>
      <c r="C24" s="329" t="s">
        <v>2982</v>
      </c>
      <c r="D24" s="1342">
        <f t="shared" si="13"/>
        <v>4</v>
      </c>
      <c r="E24" s="1342">
        <f t="shared" si="14"/>
        <v>4</v>
      </c>
      <c r="F24" s="1342">
        <f t="shared" si="15"/>
        <v>4</v>
      </c>
      <c r="G24" s="1342">
        <f t="shared" si="16"/>
        <v>16</v>
      </c>
      <c r="H24" s="1342">
        <f>T26</f>
        <v>14</v>
      </c>
      <c r="I24" s="1112"/>
      <c r="J24" s="566" t="s">
        <v>2977</v>
      </c>
      <c r="K24" s="4339"/>
      <c r="M24" s="1397" t="s">
        <v>7661</v>
      </c>
      <c r="N24" s="1397" t="s">
        <v>7662</v>
      </c>
      <c r="O24" s="1397" t="s">
        <v>6435</v>
      </c>
      <c r="P24" s="1883">
        <v>41</v>
      </c>
      <c r="Q24" s="1883">
        <v>44</v>
      </c>
      <c r="R24" s="1883">
        <v>52</v>
      </c>
      <c r="S24" s="1883">
        <v>47</v>
      </c>
      <c r="T24" s="1883">
        <v>53</v>
      </c>
      <c r="U24" s="1397" t="s">
        <v>7642</v>
      </c>
      <c r="V24" s="1397" t="s">
        <v>7643</v>
      </c>
      <c r="W24" s="1397" t="s">
        <v>7644</v>
      </c>
      <c r="X24" s="1883">
        <v>31</v>
      </c>
      <c r="Y24" s="1883">
        <v>32</v>
      </c>
      <c r="Z24" s="1883">
        <v>25</v>
      </c>
      <c r="AA24" s="1883">
        <v>25</v>
      </c>
      <c r="AB24" s="1883">
        <v>37</v>
      </c>
    </row>
    <row r="25" spans="1:28" ht="24" customHeight="1">
      <c r="A25" s="1111" t="s">
        <v>2977</v>
      </c>
      <c r="B25" s="566" t="s">
        <v>2979</v>
      </c>
      <c r="C25" s="329" t="s">
        <v>2978</v>
      </c>
      <c r="D25" s="1342">
        <f t="shared" si="13"/>
        <v>24</v>
      </c>
      <c r="E25" s="1342">
        <f t="shared" si="14"/>
        <v>54</v>
      </c>
      <c r="F25" s="1342">
        <f t="shared" si="15"/>
        <v>41</v>
      </c>
      <c r="G25" s="1342">
        <f t="shared" si="16"/>
        <v>45</v>
      </c>
      <c r="H25" s="1342">
        <f t="shared" si="17"/>
        <v>75</v>
      </c>
      <c r="I25" s="1116"/>
      <c r="J25" s="329" t="s">
        <v>2976</v>
      </c>
      <c r="K25" s="4337" t="s">
        <v>2975</v>
      </c>
      <c r="M25" s="1397" t="s">
        <v>7663</v>
      </c>
      <c r="N25" s="1397" t="s">
        <v>7664</v>
      </c>
      <c r="O25" s="1397" t="s">
        <v>6435</v>
      </c>
      <c r="P25" s="1883">
        <v>139</v>
      </c>
      <c r="Q25" s="1883">
        <v>148</v>
      </c>
      <c r="R25" s="1883">
        <v>167</v>
      </c>
      <c r="S25" s="1883">
        <v>194</v>
      </c>
      <c r="T25" s="1883">
        <v>172</v>
      </c>
      <c r="U25" s="1397" t="s">
        <v>7645</v>
      </c>
      <c r="V25" s="1397" t="s">
        <v>7646</v>
      </c>
      <c r="W25" s="1397" t="s">
        <v>7647</v>
      </c>
      <c r="X25" s="1883">
        <v>129</v>
      </c>
      <c r="Y25" s="1883">
        <v>105</v>
      </c>
      <c r="Z25" s="1883">
        <v>85</v>
      </c>
      <c r="AA25" s="1883">
        <v>88</v>
      </c>
      <c r="AB25" s="1883">
        <v>110</v>
      </c>
    </row>
    <row r="26" spans="1:28" ht="25.5" customHeight="1">
      <c r="A26" s="329" t="s">
        <v>6424</v>
      </c>
      <c r="B26" s="329" t="s">
        <v>7623</v>
      </c>
      <c r="C26" s="1111" t="s">
        <v>6449</v>
      </c>
      <c r="D26" s="1746">
        <f>X9</f>
        <v>89</v>
      </c>
      <c r="E26" s="1746">
        <f t="shared" ref="E26:H26" si="18">Y9</f>
        <v>109</v>
      </c>
      <c r="F26" s="1746">
        <f t="shared" si="18"/>
        <v>95</v>
      </c>
      <c r="G26" s="1746">
        <f t="shared" si="18"/>
        <v>92</v>
      </c>
      <c r="H26" s="1746">
        <f t="shared" si="18"/>
        <v>77</v>
      </c>
      <c r="I26" s="1109"/>
      <c r="J26" s="329" t="s">
        <v>2973</v>
      </c>
      <c r="K26" s="4338"/>
      <c r="M26" s="1397" t="s">
        <v>7665</v>
      </c>
      <c r="N26" s="1397" t="s">
        <v>7655</v>
      </c>
      <c r="O26" s="1397" t="s">
        <v>6435</v>
      </c>
      <c r="P26" s="1883">
        <v>4</v>
      </c>
      <c r="Q26" s="1883">
        <v>4</v>
      </c>
      <c r="R26" s="1883">
        <v>4</v>
      </c>
      <c r="S26" s="1883">
        <v>16</v>
      </c>
      <c r="T26" s="1883">
        <v>14</v>
      </c>
      <c r="U26" s="1397" t="s">
        <v>7648</v>
      </c>
      <c r="V26" s="1397" t="s">
        <v>7649</v>
      </c>
      <c r="W26" s="1397" t="s">
        <v>7650</v>
      </c>
      <c r="X26" s="1883">
        <v>193</v>
      </c>
      <c r="Y26" s="1883">
        <v>366</v>
      </c>
      <c r="Z26" s="1883">
        <v>238</v>
      </c>
      <c r="AA26" s="1883">
        <v>258</v>
      </c>
      <c r="AB26" s="1883">
        <v>394</v>
      </c>
    </row>
    <row r="27" spans="1:28" ht="16.5" customHeight="1">
      <c r="A27" s="329" t="s">
        <v>6428</v>
      </c>
      <c r="B27" s="329" t="s">
        <v>2963</v>
      </c>
      <c r="C27" s="329" t="s">
        <v>7793</v>
      </c>
      <c r="D27" s="1746">
        <f t="shared" ref="D27:D43" si="19">X10</f>
        <v>3520</v>
      </c>
      <c r="E27" s="1746">
        <f t="shared" ref="E27:E43" si="20">Y10</f>
        <v>3524</v>
      </c>
      <c r="F27" s="1746">
        <f t="shared" ref="F27:F43" si="21">Z10</f>
        <v>3502</v>
      </c>
      <c r="G27" s="1746">
        <f t="shared" ref="G27:G43" si="22">AA10</f>
        <v>3722</v>
      </c>
      <c r="H27" s="1746">
        <f t="shared" ref="H27:H43" si="23">AB10</f>
        <v>4204</v>
      </c>
      <c r="I27" s="1109"/>
      <c r="J27" s="329" t="s">
        <v>2972</v>
      </c>
      <c r="K27" s="4338"/>
      <c r="M27" s="1397" t="s">
        <v>7666</v>
      </c>
      <c r="N27" s="1397" t="s">
        <v>7667</v>
      </c>
      <c r="O27" s="1397" t="s">
        <v>6420</v>
      </c>
      <c r="P27" s="1559">
        <v>24</v>
      </c>
      <c r="Q27" s="1559">
        <v>54</v>
      </c>
      <c r="R27" s="1559">
        <v>41</v>
      </c>
      <c r="S27" s="1559">
        <v>45</v>
      </c>
      <c r="T27" s="1559">
        <v>75</v>
      </c>
      <c r="U27" s="2385"/>
      <c r="V27" s="2385"/>
      <c r="W27" s="2385"/>
      <c r="X27" s="2385"/>
      <c r="Y27" s="2385"/>
      <c r="Z27" s="2385"/>
      <c r="AA27" s="2385"/>
      <c r="AB27" s="2385"/>
    </row>
    <row r="28" spans="1:28" ht="24.75" customHeight="1">
      <c r="A28" s="329" t="s">
        <v>6431</v>
      </c>
      <c r="B28" s="329" t="s">
        <v>2963</v>
      </c>
      <c r="C28" s="1111" t="s">
        <v>7624</v>
      </c>
      <c r="D28" s="1746">
        <f t="shared" si="19"/>
        <v>4935</v>
      </c>
      <c r="E28" s="1746">
        <f t="shared" si="20"/>
        <v>3496</v>
      </c>
      <c r="F28" s="1746">
        <f t="shared" si="21"/>
        <v>2201</v>
      </c>
      <c r="G28" s="1746">
        <f t="shared" si="22"/>
        <v>1509</v>
      </c>
      <c r="H28" s="1746">
        <f t="shared" si="23"/>
        <v>1455</v>
      </c>
      <c r="I28" s="1109"/>
      <c r="J28" s="3619" t="s">
        <v>9110</v>
      </c>
      <c r="K28" s="4338"/>
    </row>
    <row r="29" spans="1:28" ht="24.75" customHeight="1">
      <c r="A29" s="566" t="s">
        <v>9111</v>
      </c>
      <c r="B29" s="329" t="s">
        <v>2963</v>
      </c>
      <c r="C29" s="1685" t="s">
        <v>7625</v>
      </c>
      <c r="D29" s="1746">
        <f t="shared" si="19"/>
        <v>23</v>
      </c>
      <c r="E29" s="1746">
        <f t="shared" si="20"/>
        <v>26</v>
      </c>
      <c r="F29" s="1746">
        <f t="shared" si="21"/>
        <v>89</v>
      </c>
      <c r="G29" s="1746">
        <f t="shared" si="22"/>
        <v>154</v>
      </c>
      <c r="H29" s="1746">
        <f t="shared" si="23"/>
        <v>96</v>
      </c>
      <c r="I29" s="1109"/>
      <c r="J29" s="4344"/>
      <c r="K29" s="4339"/>
    </row>
    <row r="30" spans="1:28" ht="24" customHeight="1">
      <c r="A30" s="566" t="s">
        <v>9112</v>
      </c>
      <c r="B30" s="329" t="s">
        <v>2963</v>
      </c>
      <c r="C30" s="329" t="s">
        <v>6437</v>
      </c>
      <c r="D30" s="1746">
        <f t="shared" si="19"/>
        <v>1</v>
      </c>
      <c r="E30" s="1746">
        <f t="shared" si="20"/>
        <v>11</v>
      </c>
      <c r="F30" s="1746">
        <f t="shared" si="21"/>
        <v>39</v>
      </c>
      <c r="G30" s="1746">
        <f t="shared" si="22"/>
        <v>105</v>
      </c>
      <c r="H30" s="1746">
        <f t="shared" si="23"/>
        <v>248</v>
      </c>
      <c r="I30" s="1109"/>
      <c r="J30" s="329" t="s">
        <v>2971</v>
      </c>
      <c r="K30" s="107" t="s">
        <v>104</v>
      </c>
    </row>
    <row r="31" spans="1:28" ht="16.5" customHeight="1">
      <c r="A31" s="329" t="s">
        <v>6439</v>
      </c>
      <c r="B31" s="329" t="s">
        <v>7626</v>
      </c>
      <c r="C31" s="1115" t="s">
        <v>3182</v>
      </c>
      <c r="D31" s="1746">
        <f t="shared" si="19"/>
        <v>3163</v>
      </c>
      <c r="E31" s="1746">
        <f t="shared" si="20"/>
        <v>3020</v>
      </c>
      <c r="F31" s="1746">
        <f t="shared" si="21"/>
        <v>2867</v>
      </c>
      <c r="G31" s="1746">
        <f t="shared" si="22"/>
        <v>3312</v>
      </c>
      <c r="H31" s="1746">
        <f t="shared" si="23"/>
        <v>3157</v>
      </c>
      <c r="I31" s="1109"/>
      <c r="J31" s="566" t="s">
        <v>7668</v>
      </c>
      <c r="K31" s="4343" t="s">
        <v>6936</v>
      </c>
    </row>
    <row r="32" spans="1:28" ht="24" customHeight="1">
      <c r="A32" s="1111" t="s">
        <v>9050</v>
      </c>
      <c r="B32" s="329" t="s">
        <v>2963</v>
      </c>
      <c r="C32" s="329" t="s">
        <v>7792</v>
      </c>
      <c r="D32" s="1746">
        <f t="shared" si="19"/>
        <v>381</v>
      </c>
      <c r="E32" s="1746">
        <f t="shared" si="20"/>
        <v>496</v>
      </c>
      <c r="F32" s="1746">
        <f t="shared" si="21"/>
        <v>584</v>
      </c>
      <c r="G32" s="1746">
        <f t="shared" si="22"/>
        <v>523</v>
      </c>
      <c r="H32" s="1746">
        <f t="shared" si="23"/>
        <v>604</v>
      </c>
      <c r="I32" s="1109"/>
      <c r="J32" s="566" t="s">
        <v>7669</v>
      </c>
      <c r="K32" s="4339"/>
    </row>
    <row r="33" spans="1:11" ht="16.5" customHeight="1">
      <c r="A33" s="1111" t="s">
        <v>7628</v>
      </c>
      <c r="B33" s="329" t="s">
        <v>2963</v>
      </c>
      <c r="C33" s="329" t="s">
        <v>7629</v>
      </c>
      <c r="D33" s="1746">
        <f t="shared" si="19"/>
        <v>9</v>
      </c>
      <c r="E33" s="1746">
        <f t="shared" si="20"/>
        <v>25</v>
      </c>
      <c r="F33" s="1746">
        <f t="shared" si="21"/>
        <v>26</v>
      </c>
      <c r="G33" s="1746">
        <f t="shared" si="22"/>
        <v>29</v>
      </c>
      <c r="H33" s="1746">
        <f t="shared" si="23"/>
        <v>40</v>
      </c>
      <c r="I33" s="1112"/>
      <c r="J33" s="329" t="s">
        <v>2970</v>
      </c>
      <c r="K33" s="4335" t="s">
        <v>108</v>
      </c>
    </row>
    <row r="34" spans="1:11" ht="26.25" customHeight="1">
      <c r="A34" s="557" t="s">
        <v>7630</v>
      </c>
      <c r="B34" s="329" t="s">
        <v>7631</v>
      </c>
      <c r="C34" s="1111" t="s">
        <v>6442</v>
      </c>
      <c r="D34" s="1746">
        <f t="shared" si="19"/>
        <v>2601</v>
      </c>
      <c r="E34" s="1746">
        <f t="shared" si="20"/>
        <v>2603</v>
      </c>
      <c r="F34" s="1746">
        <f t="shared" si="21"/>
        <v>2626</v>
      </c>
      <c r="G34" s="1746">
        <f t="shared" si="22"/>
        <v>1954</v>
      </c>
      <c r="H34" s="1746">
        <f t="shared" si="23"/>
        <v>2087</v>
      </c>
      <c r="I34" s="1109"/>
      <c r="J34" s="566" t="s">
        <v>2968</v>
      </c>
      <c r="K34" s="4336"/>
    </row>
    <row r="35" spans="1:11" ht="25.5" customHeight="1">
      <c r="A35" s="1111" t="s">
        <v>7632</v>
      </c>
      <c r="B35" s="329" t="s">
        <v>7633</v>
      </c>
      <c r="C35" s="566" t="s">
        <v>6444</v>
      </c>
      <c r="D35" s="1746">
        <f t="shared" si="19"/>
        <v>53</v>
      </c>
      <c r="E35" s="1746">
        <f t="shared" si="20"/>
        <v>26</v>
      </c>
      <c r="F35" s="1746">
        <f t="shared" si="21"/>
        <v>20</v>
      </c>
      <c r="G35" s="1342" t="str">
        <f t="shared" si="22"/>
        <v>-</v>
      </c>
      <c r="H35" s="1342" t="str">
        <f t="shared" si="23"/>
        <v>-</v>
      </c>
      <c r="I35" s="1109"/>
      <c r="J35" s="329" t="s">
        <v>2967</v>
      </c>
      <c r="K35" s="4337" t="s">
        <v>86</v>
      </c>
    </row>
    <row r="36" spans="1:11" ht="16.5" customHeight="1">
      <c r="A36" s="329" t="s">
        <v>7634</v>
      </c>
      <c r="B36" s="329" t="s">
        <v>2963</v>
      </c>
      <c r="C36" s="329" t="s">
        <v>6445</v>
      </c>
      <c r="D36" s="1746">
        <f t="shared" si="19"/>
        <v>897</v>
      </c>
      <c r="E36" s="1746">
        <f t="shared" si="20"/>
        <v>794</v>
      </c>
      <c r="F36" s="1746">
        <f t="shared" si="21"/>
        <v>974</v>
      </c>
      <c r="G36" s="1746">
        <f t="shared" si="22"/>
        <v>884</v>
      </c>
      <c r="H36" s="1746">
        <f t="shared" si="23"/>
        <v>870</v>
      </c>
      <c r="I36" s="1113"/>
      <c r="J36" s="329" t="s">
        <v>2965</v>
      </c>
      <c r="K36" s="4338"/>
    </row>
    <row r="37" spans="1:11" ht="25" customHeight="1">
      <c r="A37" s="329" t="s">
        <v>9083</v>
      </c>
      <c r="B37" s="329" t="s">
        <v>2966</v>
      </c>
      <c r="C37" s="329" t="s">
        <v>6445</v>
      </c>
      <c r="D37" s="1746">
        <f t="shared" si="19"/>
        <v>105</v>
      </c>
      <c r="E37" s="1746">
        <f t="shared" si="20"/>
        <v>106</v>
      </c>
      <c r="F37" s="1746">
        <f t="shared" si="21"/>
        <v>114</v>
      </c>
      <c r="G37" s="1746">
        <f t="shared" si="22"/>
        <v>96</v>
      </c>
      <c r="H37" s="1746">
        <f t="shared" si="23"/>
        <v>93</v>
      </c>
      <c r="I37" s="1113"/>
      <c r="J37" s="566" t="s">
        <v>6715</v>
      </c>
      <c r="K37" s="4339"/>
    </row>
    <row r="38" spans="1:11" ht="34.5" customHeight="1">
      <c r="A38" s="1111" t="s">
        <v>7635</v>
      </c>
      <c r="B38" s="1110" t="s">
        <v>7636</v>
      </c>
      <c r="C38" s="329" t="s">
        <v>6445</v>
      </c>
      <c r="D38" s="1746">
        <f t="shared" si="19"/>
        <v>444</v>
      </c>
      <c r="E38" s="1746">
        <f t="shared" si="20"/>
        <v>336</v>
      </c>
      <c r="F38" s="1746">
        <f t="shared" si="21"/>
        <v>308</v>
      </c>
      <c r="G38" s="1746">
        <f t="shared" si="22"/>
        <v>362</v>
      </c>
      <c r="H38" s="1746">
        <f t="shared" si="23"/>
        <v>430</v>
      </c>
      <c r="I38" s="1112"/>
      <c r="J38" s="401" t="s">
        <v>2964</v>
      </c>
      <c r="K38" s="1114" t="s">
        <v>86</v>
      </c>
    </row>
    <row r="39" spans="1:11" ht="24" customHeight="1">
      <c r="A39" s="401" t="s">
        <v>7637</v>
      </c>
      <c r="B39" s="588" t="s">
        <v>7804</v>
      </c>
      <c r="C39" s="325" t="s">
        <v>7639</v>
      </c>
      <c r="D39" s="1746">
        <f t="shared" si="19"/>
        <v>10</v>
      </c>
      <c r="E39" s="1746">
        <f t="shared" si="20"/>
        <v>9</v>
      </c>
      <c r="F39" s="1746">
        <f t="shared" si="21"/>
        <v>17</v>
      </c>
      <c r="G39" s="1746">
        <f t="shared" si="22"/>
        <v>20</v>
      </c>
      <c r="H39" s="1746">
        <f t="shared" si="23"/>
        <v>26</v>
      </c>
      <c r="I39" s="1109"/>
      <c r="J39" s="1111" t="s">
        <v>6934</v>
      </c>
      <c r="K39" s="107" t="s">
        <v>6935</v>
      </c>
    </row>
    <row r="40" spans="1:11" ht="25.5" customHeight="1">
      <c r="A40" s="566" t="s">
        <v>4445</v>
      </c>
      <c r="B40" s="329" t="s">
        <v>7640</v>
      </c>
      <c r="C40" s="566" t="s">
        <v>7805</v>
      </c>
      <c r="D40" s="1746">
        <f t="shared" si="19"/>
        <v>1600</v>
      </c>
      <c r="E40" s="1746">
        <f t="shared" si="20"/>
        <v>1473</v>
      </c>
      <c r="F40" s="1746">
        <f t="shared" si="21"/>
        <v>1350</v>
      </c>
      <c r="G40" s="1746">
        <f t="shared" si="22"/>
        <v>1184</v>
      </c>
      <c r="H40" s="1342" t="str">
        <f t="shared" si="23"/>
        <v>-</v>
      </c>
      <c r="I40" s="1109"/>
      <c r="J40" s="4334" t="s">
        <v>2961</v>
      </c>
      <c r="K40" s="3324" t="s">
        <v>6557</v>
      </c>
    </row>
    <row r="41" spans="1:11" ht="25.5" customHeight="1">
      <c r="A41" s="566" t="s">
        <v>7642</v>
      </c>
      <c r="B41" s="566" t="s">
        <v>7643</v>
      </c>
      <c r="C41" s="1110" t="s">
        <v>7644</v>
      </c>
      <c r="D41" s="1746">
        <f t="shared" si="19"/>
        <v>31</v>
      </c>
      <c r="E41" s="1746">
        <f t="shared" si="20"/>
        <v>32</v>
      </c>
      <c r="F41" s="1746">
        <f t="shared" si="21"/>
        <v>25</v>
      </c>
      <c r="G41" s="1746">
        <f t="shared" si="22"/>
        <v>25</v>
      </c>
      <c r="H41" s="1746">
        <f t="shared" si="23"/>
        <v>37</v>
      </c>
      <c r="J41" s="4334"/>
      <c r="K41" s="3324"/>
    </row>
    <row r="42" spans="1:11" ht="26.25" customHeight="1">
      <c r="A42" s="566" t="s">
        <v>7645</v>
      </c>
      <c r="B42" s="1357" t="s">
        <v>7646</v>
      </c>
      <c r="C42" s="566" t="s">
        <v>7806</v>
      </c>
      <c r="D42" s="1746">
        <f t="shared" si="19"/>
        <v>129</v>
      </c>
      <c r="E42" s="1746">
        <f t="shared" si="20"/>
        <v>105</v>
      </c>
      <c r="F42" s="1746">
        <f t="shared" si="21"/>
        <v>85</v>
      </c>
      <c r="G42" s="1746">
        <f t="shared" si="22"/>
        <v>88</v>
      </c>
      <c r="H42" s="1746">
        <f t="shared" si="23"/>
        <v>110</v>
      </c>
      <c r="J42" s="4334"/>
      <c r="K42" s="3324"/>
    </row>
    <row r="43" spans="1:11" ht="35.25" customHeight="1">
      <c r="A43" s="1111" t="s">
        <v>7807</v>
      </c>
      <c r="B43" s="1358" t="s">
        <v>7649</v>
      </c>
      <c r="C43" s="566" t="s">
        <v>7650</v>
      </c>
      <c r="D43" s="1746">
        <f t="shared" si="19"/>
        <v>193</v>
      </c>
      <c r="E43" s="1746">
        <f t="shared" si="20"/>
        <v>366</v>
      </c>
      <c r="F43" s="1746">
        <f t="shared" si="21"/>
        <v>238</v>
      </c>
      <c r="G43" s="1746">
        <f t="shared" si="22"/>
        <v>258</v>
      </c>
      <c r="H43" s="1746">
        <f t="shared" si="23"/>
        <v>394</v>
      </c>
    </row>
    <row r="44" spans="1:11" ht="16.5" customHeight="1">
      <c r="A44" s="63" t="s">
        <v>7801</v>
      </c>
    </row>
    <row r="45" spans="1:11" ht="13" customHeight="1"/>
    <row r="46" spans="1:11" ht="13" customHeight="1"/>
    <row r="47" spans="1:11" ht="13" customHeight="1"/>
    <row r="48" spans="1:11" ht="13" customHeight="1"/>
    <row r="49" ht="13" customHeight="1"/>
  </sheetData>
  <sheetProtection algorithmName="SHA-512" hashValue="N6Er3ZI2kxEl7Sg0E80/3VmeIMYMECgW6wZfOko/T5Chyh6K4UnJYcwhM7UkeaKcU9uerFetvAaaZ/o+9kPwgw==" saltValue="gARMvB9Sn861OBGpJCIc3g==" spinCount="100000" sheet="1" objects="1" scenarios="1"/>
  <customSheetViews>
    <customSheetView guid="{0048CC1A-5574-4F72-829A-CCCEAA565538}" showPageBreaks="1" fitToPage="1" printArea="1" view="pageBreakPreview" topLeftCell="A23">
      <selection activeCell="K32" sqref="K32:K33"/>
      <pageMargins left="0.78740157480314965" right="0.78740157480314965" top="0.98425196850393704" bottom="0.59055118110236227" header="0.51181102362204722" footer="0.51181102362204722"/>
      <printOptions horizontalCentered="1"/>
      <headerFooter alignWithMargins="0"/>
    </customSheetView>
    <customSheetView guid="{26B164F3-B659-4B9F-AB6F-C19AF25BA7B7}" showPageBreaks="1" fitToPage="1" printArea="1" view="pageBreakPreview" topLeftCell="A23">
      <selection activeCell="K32" sqref="K32:K33"/>
      <pageMargins left="0.78740157480314965" right="0.78740157480314965" top="0.98425196850393704" bottom="0.59055118110236227" header="0.51181102362204722" footer="0.51181102362204722"/>
      <printOptions horizontalCentered="1"/>
      <headerFooter alignWithMargins="0"/>
    </customSheetView>
  </customSheetViews>
  <mergeCells count="26">
    <mergeCell ref="O7:O8"/>
    <mergeCell ref="N7:N8"/>
    <mergeCell ref="M7:M8"/>
    <mergeCell ref="X7:AB7"/>
    <mergeCell ref="W7:W8"/>
    <mergeCell ref="V7:V8"/>
    <mergeCell ref="U7:U8"/>
    <mergeCell ref="P7:T7"/>
    <mergeCell ref="A1:C1"/>
    <mergeCell ref="A2:C2"/>
    <mergeCell ref="J28:J29"/>
    <mergeCell ref="K19:K20"/>
    <mergeCell ref="B6:B7"/>
    <mergeCell ref="A6:A7"/>
    <mergeCell ref="K21:K22"/>
    <mergeCell ref="K23:K24"/>
    <mergeCell ref="K25:K29"/>
    <mergeCell ref="D6:H6"/>
    <mergeCell ref="K40:K42"/>
    <mergeCell ref="J40:J42"/>
    <mergeCell ref="K33:K34"/>
    <mergeCell ref="K35:K37"/>
    <mergeCell ref="C6:C7"/>
    <mergeCell ref="K8:K10"/>
    <mergeCell ref="K12:K18"/>
    <mergeCell ref="K31:K32"/>
  </mergeCells>
  <phoneticPr fontId="7"/>
  <printOptions horizontalCentered="1"/>
  <pageMargins left="0.78740157480314965" right="0.78740157480314965" top="0.98425196850393704" bottom="0.59055118110236227" header="0.51181102362204722" footer="0.51181102362204722"/>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AA42"/>
  <sheetViews>
    <sheetView showGridLines="0" view="pageBreakPreview" topLeftCell="A14" zoomScaleNormal="100" zoomScaleSheetLayoutView="100" workbookViewId="0">
      <selection activeCell="N5" sqref="N5"/>
    </sheetView>
  </sheetViews>
  <sheetFormatPr defaultColWidth="9" defaultRowHeight="13"/>
  <cols>
    <col min="1" max="1" width="8.58203125" style="2" customWidth="1"/>
    <col min="2" max="2" width="12.58203125" style="2" customWidth="1"/>
    <col min="3" max="3" width="13.58203125" style="2" customWidth="1"/>
    <col min="4" max="4" width="8.58203125" style="5" customWidth="1"/>
    <col min="5" max="5" width="10.58203125" style="5" customWidth="1"/>
    <col min="6" max="6" width="10.58203125" style="1063" customWidth="1"/>
    <col min="7" max="7" width="25.58203125" style="2" customWidth="1"/>
    <col min="8" max="8" width="2.58203125" style="2" customWidth="1"/>
    <col min="9" max="9" width="9" style="2" hidden="1" customWidth="1"/>
    <col min="10" max="10" width="14.25" style="2" hidden="1" customWidth="1"/>
    <col min="11" max="11" width="15.75" style="2" hidden="1" customWidth="1"/>
    <col min="12" max="13" width="9" style="2" hidden="1" customWidth="1"/>
    <col min="14" max="14" width="9" style="1193" hidden="1" customWidth="1"/>
    <col min="15" max="16384" width="9" style="2"/>
  </cols>
  <sheetData>
    <row r="1" spans="1:27" s="183" customFormat="1" ht="20.149999999999999" customHeight="1">
      <c r="A1" s="2777" t="str">
        <f>HYPERLINK("#", "【目次に戻る】")</f>
        <v>【目次に戻る】</v>
      </c>
      <c r="B1" s="2777"/>
      <c r="C1" s="2777"/>
      <c r="D1" s="2777"/>
      <c r="E1" s="1182"/>
      <c r="F1" s="1182"/>
      <c r="G1" s="1182"/>
      <c r="H1" s="1182"/>
      <c r="I1" s="1182"/>
      <c r="J1" s="1182"/>
      <c r="K1" s="1182"/>
      <c r="L1" s="1182"/>
      <c r="M1" s="1182"/>
      <c r="N1" s="1483"/>
      <c r="O1" s="1182"/>
      <c r="P1" s="1182"/>
      <c r="Q1" s="1182"/>
      <c r="R1" s="1182"/>
      <c r="S1" s="1182"/>
      <c r="T1" s="1182"/>
      <c r="U1" s="1182"/>
      <c r="V1" s="1182"/>
      <c r="W1" s="1182"/>
      <c r="X1" s="1182"/>
      <c r="Y1" s="1182"/>
      <c r="Z1" s="1182"/>
      <c r="AA1" s="1182"/>
    </row>
    <row r="2" spans="1:27" s="183" customFormat="1" ht="20.149999999999999" customHeight="1">
      <c r="A2" s="2777" t="str">
        <f>HYPERLINK("#", "【業務所管課別目次に戻る】")</f>
        <v>【業務所管課別目次に戻る】</v>
      </c>
      <c r="B2" s="2777"/>
      <c r="C2" s="2777"/>
      <c r="D2" s="2777"/>
      <c r="E2" s="1182"/>
      <c r="F2" s="1182"/>
      <c r="G2" s="1182"/>
      <c r="H2" s="1182"/>
      <c r="I2" s="1182"/>
      <c r="J2" s="1182"/>
      <c r="K2" s="1182"/>
      <c r="L2" s="1182"/>
      <c r="M2" s="1182"/>
      <c r="N2" s="1483"/>
      <c r="O2" s="1182"/>
      <c r="P2" s="1182"/>
      <c r="Q2" s="1182"/>
      <c r="R2" s="1182"/>
      <c r="S2" s="1182"/>
      <c r="T2" s="1182"/>
      <c r="U2" s="1182"/>
      <c r="V2" s="1182"/>
      <c r="W2" s="1182"/>
      <c r="X2" s="1182"/>
      <c r="Y2" s="1182"/>
      <c r="Z2" s="1182"/>
      <c r="AA2" s="1182"/>
    </row>
    <row r="3" spans="1:27" ht="19.5" customHeight="1">
      <c r="A3" s="36" t="s">
        <v>3065</v>
      </c>
      <c r="B3" s="1131"/>
      <c r="I3" s="1188" t="s">
        <v>4923</v>
      </c>
      <c r="K3" s="1189" t="s">
        <v>4618</v>
      </c>
      <c r="L3" s="1525" t="str">
        <f>設定!$B$14</f>
        <v>（令和8年4月1日現在）</v>
      </c>
    </row>
    <row r="4" spans="1:27" ht="17.149999999999999" customHeight="1">
      <c r="A4" s="36"/>
      <c r="B4" s="1131"/>
      <c r="G4" s="4" t="str">
        <f>L3</f>
        <v>（令和8年4月1日現在）</v>
      </c>
      <c r="I4" s="1405"/>
      <c r="K4" s="1189" t="s">
        <v>4619</v>
      </c>
      <c r="L4" s="1460" t="s">
        <v>5573</v>
      </c>
      <c r="M4" s="1755" t="str">
        <f>HYPERLINK("#", "統計表リンク")</f>
        <v>統計表リンク</v>
      </c>
      <c r="N4" s="1193" t="s">
        <v>6450</v>
      </c>
    </row>
    <row r="5" spans="1:27" ht="30" customHeight="1">
      <c r="A5" s="2789" t="s">
        <v>399</v>
      </c>
      <c r="B5" s="2790"/>
      <c r="C5" s="54" t="s">
        <v>398</v>
      </c>
      <c r="D5" s="1130" t="s">
        <v>802</v>
      </c>
      <c r="E5" s="1130" t="s">
        <v>2882</v>
      </c>
      <c r="F5" s="1129" t="s">
        <v>753</v>
      </c>
      <c r="G5" s="54" t="s">
        <v>364</v>
      </c>
      <c r="I5" s="2791" t="s">
        <v>399</v>
      </c>
      <c r="J5" s="2791"/>
      <c r="K5" s="32" t="s">
        <v>3013</v>
      </c>
      <c r="L5" s="1460" t="s">
        <v>5574</v>
      </c>
      <c r="M5" s="1755" t="str">
        <f>HYPERLINK("#", "統計表リンク")</f>
        <v>統計表リンク</v>
      </c>
      <c r="N5" s="1193" t="s">
        <v>6451</v>
      </c>
    </row>
    <row r="6" spans="1:27" ht="30" customHeight="1">
      <c r="A6" s="2780" t="s">
        <v>3064</v>
      </c>
      <c r="B6" s="2780"/>
      <c r="C6" s="1066" t="s">
        <v>2303</v>
      </c>
      <c r="D6" s="1065">
        <v>11963</v>
      </c>
      <c r="E6" s="1375" t="s">
        <v>4503</v>
      </c>
      <c r="F6" s="1128">
        <v>17093.43</v>
      </c>
      <c r="G6" s="478" t="s">
        <v>7670</v>
      </c>
      <c r="I6" s="2783" t="s">
        <v>3064</v>
      </c>
      <c r="J6" s="2783"/>
      <c r="K6" s="2778" t="s">
        <v>127</v>
      </c>
      <c r="L6" s="1460" t="s">
        <v>5575</v>
      </c>
      <c r="M6" s="1755" t="str">
        <f>HYPERLINK("#", "統計表リンク")</f>
        <v>統計表リンク</v>
      </c>
      <c r="N6" s="1193" t="s">
        <v>6452</v>
      </c>
    </row>
    <row r="7" spans="1:27" ht="17.149999999999999" customHeight="1">
      <c r="A7" s="2782" t="s">
        <v>3062</v>
      </c>
      <c r="B7" s="2782"/>
      <c r="C7" s="1066" t="s">
        <v>2303</v>
      </c>
      <c r="D7" s="1065">
        <v>11963</v>
      </c>
      <c r="E7" s="1065" t="s">
        <v>4504</v>
      </c>
      <c r="F7" s="1128">
        <v>1403.75</v>
      </c>
      <c r="G7" s="1362" t="s">
        <v>3063</v>
      </c>
      <c r="I7" s="2784" t="s">
        <v>3062</v>
      </c>
      <c r="J7" s="2784"/>
      <c r="K7" s="2778"/>
      <c r="L7" s="1460" t="s">
        <v>7240</v>
      </c>
      <c r="M7" s="1755" t="str">
        <f>HYPERLINK("#", "統計表リンク")</f>
        <v>統計表リンク</v>
      </c>
      <c r="N7" s="1193" t="s">
        <v>7241</v>
      </c>
    </row>
    <row r="8" spans="1:27" ht="17.149999999999999" customHeight="1">
      <c r="A8" s="50" t="s">
        <v>377</v>
      </c>
      <c r="B8" s="2151" t="s">
        <v>111</v>
      </c>
      <c r="C8" s="1066" t="s">
        <v>3061</v>
      </c>
      <c r="D8" s="1065">
        <v>36982</v>
      </c>
      <c r="E8" s="1065" t="s">
        <v>4518</v>
      </c>
      <c r="F8" s="1128">
        <v>153.44999999999999</v>
      </c>
      <c r="G8" s="1362"/>
      <c r="I8" s="170" t="s">
        <v>377</v>
      </c>
      <c r="J8" s="32" t="s">
        <v>111</v>
      </c>
      <c r="K8" s="2778" t="s">
        <v>204</v>
      </c>
      <c r="L8" s="1460" t="s">
        <v>5572</v>
      </c>
      <c r="M8" s="1755" t="str">
        <f>HYPERLINK("#", "統計表リンク")</f>
        <v>統計表リンク</v>
      </c>
      <c r="N8" s="1193" t="s">
        <v>6453</v>
      </c>
    </row>
    <row r="9" spans="1:27" ht="17.149999999999999" customHeight="1">
      <c r="A9" s="50" t="s">
        <v>983</v>
      </c>
      <c r="B9" s="2151" t="s">
        <v>111</v>
      </c>
      <c r="C9" s="1066" t="s">
        <v>2754</v>
      </c>
      <c r="D9" s="1065">
        <v>36982</v>
      </c>
      <c r="E9" s="1065" t="s">
        <v>4519</v>
      </c>
      <c r="F9" s="1128">
        <v>315.32</v>
      </c>
      <c r="G9" s="1362"/>
      <c r="I9" s="170" t="s">
        <v>983</v>
      </c>
      <c r="J9" s="32" t="s">
        <v>111</v>
      </c>
      <c r="K9" s="2778"/>
    </row>
    <row r="10" spans="1:27" ht="52">
      <c r="A10" s="410" t="s">
        <v>1534</v>
      </c>
      <c r="B10" s="2151" t="s">
        <v>111</v>
      </c>
      <c r="C10" s="2153" t="s">
        <v>6927</v>
      </c>
      <c r="D10" s="1065">
        <v>45200</v>
      </c>
      <c r="E10" s="1065" t="s">
        <v>342</v>
      </c>
      <c r="F10" s="1128">
        <v>721.29</v>
      </c>
      <c r="G10" s="1362" t="s">
        <v>6928</v>
      </c>
      <c r="I10" s="170" t="s">
        <v>1534</v>
      </c>
      <c r="J10" s="32" t="s">
        <v>111</v>
      </c>
      <c r="K10" s="2778"/>
    </row>
    <row r="11" spans="1:27" ht="17.149999999999999" customHeight="1">
      <c r="A11" s="50" t="s">
        <v>967</v>
      </c>
      <c r="B11" s="2151" t="s">
        <v>111</v>
      </c>
      <c r="C11" s="1066" t="s">
        <v>3059</v>
      </c>
      <c r="D11" s="1065">
        <v>36982</v>
      </c>
      <c r="E11" s="1065" t="s">
        <v>4521</v>
      </c>
      <c r="F11" s="1128">
        <v>329</v>
      </c>
      <c r="G11" s="1362"/>
      <c r="I11" s="170" t="s">
        <v>967</v>
      </c>
      <c r="J11" s="32" t="s">
        <v>111</v>
      </c>
      <c r="K11" s="2778"/>
    </row>
    <row r="12" spans="1:27" ht="17.149999999999999" customHeight="1">
      <c r="A12" s="50" t="s">
        <v>1011</v>
      </c>
      <c r="B12" s="2151" t="s">
        <v>111</v>
      </c>
      <c r="C12" s="1066" t="s">
        <v>3058</v>
      </c>
      <c r="D12" s="1065">
        <v>36982</v>
      </c>
      <c r="E12" s="1065" t="s">
        <v>4522</v>
      </c>
      <c r="F12" s="1128">
        <v>297</v>
      </c>
      <c r="G12" s="1362"/>
      <c r="I12" s="170" t="s">
        <v>1011</v>
      </c>
      <c r="J12" s="32" t="s">
        <v>111</v>
      </c>
      <c r="K12" s="2778"/>
    </row>
    <row r="13" spans="1:27" ht="17.149999999999999" customHeight="1">
      <c r="A13" s="50" t="s">
        <v>2308</v>
      </c>
      <c r="B13" s="2151" t="s">
        <v>111</v>
      </c>
      <c r="C13" s="1066" t="s">
        <v>3057</v>
      </c>
      <c r="D13" s="1065">
        <v>36982</v>
      </c>
      <c r="E13" s="1065" t="s">
        <v>4523</v>
      </c>
      <c r="F13" s="1128">
        <v>259.08</v>
      </c>
      <c r="G13" s="1362"/>
      <c r="I13" s="170" t="s">
        <v>2308</v>
      </c>
      <c r="J13" s="32" t="s">
        <v>111</v>
      </c>
      <c r="K13" s="2778"/>
    </row>
    <row r="14" spans="1:27" ht="17.149999999999999" customHeight="1">
      <c r="A14" s="50" t="s">
        <v>1031</v>
      </c>
      <c r="B14" s="1067" t="s">
        <v>4464</v>
      </c>
      <c r="C14" s="1066" t="s">
        <v>3056</v>
      </c>
      <c r="D14" s="1065">
        <v>36982</v>
      </c>
      <c r="E14" s="1065" t="s">
        <v>4524</v>
      </c>
      <c r="F14" s="1128">
        <v>252.6</v>
      </c>
      <c r="G14" s="1362"/>
      <c r="I14" s="170" t="s">
        <v>1031</v>
      </c>
      <c r="J14" s="32" t="s">
        <v>3053</v>
      </c>
      <c r="K14" s="2778"/>
    </row>
    <row r="15" spans="1:27" ht="17.149999999999999" customHeight="1">
      <c r="A15" s="50" t="s">
        <v>3054</v>
      </c>
      <c r="B15" s="1067" t="s">
        <v>4464</v>
      </c>
      <c r="C15" s="1066" t="s">
        <v>3055</v>
      </c>
      <c r="D15" s="1065">
        <v>37747</v>
      </c>
      <c r="E15" s="1065" t="s">
        <v>3413</v>
      </c>
      <c r="F15" s="1128">
        <v>72.25</v>
      </c>
      <c r="G15" s="1362" t="s">
        <v>4525</v>
      </c>
      <c r="I15" s="170" t="s">
        <v>3054</v>
      </c>
      <c r="J15" s="32" t="s">
        <v>3053</v>
      </c>
      <c r="K15" s="2778"/>
    </row>
    <row r="16" spans="1:27" ht="17.149999999999999" customHeight="1">
      <c r="A16" s="410" t="s">
        <v>5889</v>
      </c>
      <c r="B16" s="1067" t="s">
        <v>4464</v>
      </c>
      <c r="C16" s="1066" t="s">
        <v>6929</v>
      </c>
      <c r="D16" s="1065">
        <v>36982</v>
      </c>
      <c r="E16" s="1065" t="s">
        <v>6930</v>
      </c>
      <c r="F16" s="1128">
        <v>227.1</v>
      </c>
      <c r="G16" s="1362"/>
      <c r="I16" s="170" t="s">
        <v>2488</v>
      </c>
      <c r="J16" s="32" t="s">
        <v>3053</v>
      </c>
      <c r="K16" s="2778"/>
    </row>
    <row r="17" spans="1:12" ht="17.149999999999999" customHeight="1">
      <c r="A17" s="50" t="s">
        <v>2806</v>
      </c>
      <c r="B17" s="1067" t="s">
        <v>6932</v>
      </c>
      <c r="C17" s="1066" t="s">
        <v>3060</v>
      </c>
      <c r="D17" s="1065">
        <v>45201</v>
      </c>
      <c r="E17" s="1065" t="s">
        <v>4520</v>
      </c>
      <c r="F17" s="1128">
        <v>264.10000000000002</v>
      </c>
      <c r="G17" s="1362"/>
      <c r="I17" s="170" t="s">
        <v>6931</v>
      </c>
      <c r="J17" s="32" t="s">
        <v>6932</v>
      </c>
      <c r="K17" s="2778"/>
    </row>
    <row r="18" spans="1:12" ht="17.149999999999999" customHeight="1">
      <c r="A18" s="2780" t="s">
        <v>3051</v>
      </c>
      <c r="B18" s="41" t="s">
        <v>124</v>
      </c>
      <c r="C18" s="1066" t="s">
        <v>2303</v>
      </c>
      <c r="D18" s="1065">
        <v>34516</v>
      </c>
      <c r="E18" s="1363" t="s">
        <v>2347</v>
      </c>
      <c r="F18" s="1363" t="s">
        <v>2347</v>
      </c>
      <c r="G18" s="1362" t="s">
        <v>3052</v>
      </c>
      <c r="I18" s="2783" t="s">
        <v>3051</v>
      </c>
      <c r="J18" s="170" t="s">
        <v>124</v>
      </c>
      <c r="K18" s="2778" t="s">
        <v>124</v>
      </c>
    </row>
    <row r="19" spans="1:12" ht="17.149999999999999" customHeight="1">
      <c r="A19" s="2781"/>
      <c r="B19" s="2200" t="s">
        <v>3049</v>
      </c>
      <c r="C19" s="1066" t="s">
        <v>3050</v>
      </c>
      <c r="D19" s="1065">
        <v>34516</v>
      </c>
      <c r="E19" s="1065" t="s">
        <v>4527</v>
      </c>
      <c r="F19" s="1128">
        <v>1094.44</v>
      </c>
      <c r="G19" s="1362"/>
      <c r="I19" s="2784"/>
      <c r="J19" s="170" t="s">
        <v>3049</v>
      </c>
      <c r="K19" s="2778"/>
    </row>
    <row r="20" spans="1:12" ht="17.149999999999999" customHeight="1">
      <c r="A20" s="2810" t="s">
        <v>7230</v>
      </c>
      <c r="B20" s="2804"/>
      <c r="C20" s="969" t="s">
        <v>7231</v>
      </c>
      <c r="D20" s="2218" t="s">
        <v>7232</v>
      </c>
      <c r="E20" s="2218" t="s">
        <v>7233</v>
      </c>
      <c r="F20" s="2219">
        <v>4044.78</v>
      </c>
      <c r="G20" s="458"/>
      <c r="I20" s="2803" t="s">
        <v>7230</v>
      </c>
      <c r="J20" s="2804"/>
      <c r="K20" s="477" t="s">
        <v>7234</v>
      </c>
    </row>
    <row r="21" spans="1:12" ht="17.149999999999999" customHeight="1">
      <c r="A21" s="2811" t="s">
        <v>4461</v>
      </c>
      <c r="B21" s="2811"/>
      <c r="C21" s="1066" t="s">
        <v>4462</v>
      </c>
      <c r="D21" s="1065" t="s">
        <v>4463</v>
      </c>
      <c r="E21" s="1065" t="s">
        <v>4505</v>
      </c>
      <c r="F21" s="1128">
        <v>122.5</v>
      </c>
      <c r="G21" s="1362"/>
      <c r="I21" s="2785" t="s">
        <v>4475</v>
      </c>
      <c r="J21" s="2786"/>
      <c r="K21" s="477" t="s">
        <v>125</v>
      </c>
    </row>
    <row r="22" spans="1:12" ht="17.149999999999999" customHeight="1">
      <c r="A22" s="2782" t="s">
        <v>3048</v>
      </c>
      <c r="B22" s="2782"/>
      <c r="C22" s="1066" t="s">
        <v>1328</v>
      </c>
      <c r="D22" s="1374" t="s">
        <v>4502</v>
      </c>
      <c r="E22" s="1065" t="s">
        <v>4506</v>
      </c>
      <c r="F22" s="1128">
        <v>1120.75</v>
      </c>
      <c r="G22" s="1362"/>
      <c r="I22" s="2785" t="s">
        <v>3048</v>
      </c>
      <c r="J22" s="2786"/>
      <c r="K22" s="477" t="s">
        <v>3217</v>
      </c>
    </row>
    <row r="23" spans="1:12" ht="22" customHeight="1">
      <c r="A23" s="2810" t="s">
        <v>4526</v>
      </c>
      <c r="B23" s="2812"/>
      <c r="C23" s="1066" t="s">
        <v>4466</v>
      </c>
      <c r="D23" s="1065">
        <v>41730</v>
      </c>
      <c r="E23" s="1065" t="s">
        <v>4540</v>
      </c>
      <c r="F23" s="1128">
        <v>1038.81</v>
      </c>
      <c r="G23" s="478" t="s">
        <v>7318</v>
      </c>
      <c r="I23" s="2807" t="s">
        <v>4465</v>
      </c>
      <c r="J23" s="2808"/>
      <c r="K23" s="477" t="s">
        <v>4474</v>
      </c>
    </row>
    <row r="24" spans="1:12" ht="17.149999999999999" customHeight="1">
      <c r="A24" s="2782" t="s">
        <v>3047</v>
      </c>
      <c r="B24" s="2782"/>
      <c r="C24" s="2801" t="s">
        <v>3045</v>
      </c>
      <c r="D24" s="1065">
        <v>31168</v>
      </c>
      <c r="E24" s="2799" t="s">
        <v>4528</v>
      </c>
      <c r="F24" s="2797">
        <v>1425.7</v>
      </c>
      <c r="G24" s="1362" t="s">
        <v>4508</v>
      </c>
      <c r="I24" s="2785" t="s">
        <v>3047</v>
      </c>
      <c r="J24" s="2786"/>
      <c r="K24" s="2778" t="s">
        <v>3046</v>
      </c>
    </row>
    <row r="25" spans="1:12" ht="22" customHeight="1">
      <c r="A25" s="2779" t="s">
        <v>105</v>
      </c>
      <c r="B25" s="2779"/>
      <c r="C25" s="2802"/>
      <c r="D25" s="1065">
        <v>31586</v>
      </c>
      <c r="E25" s="2800"/>
      <c r="F25" s="2798"/>
      <c r="G25" s="478" t="s">
        <v>4507</v>
      </c>
      <c r="I25" s="2787" t="s">
        <v>105</v>
      </c>
      <c r="J25" s="2788"/>
      <c r="K25" s="2778"/>
    </row>
    <row r="26" spans="1:12" ht="17.149999999999999" customHeight="1">
      <c r="A26" s="2782" t="s">
        <v>3044</v>
      </c>
      <c r="B26" s="2782"/>
      <c r="C26" s="2801" t="s">
        <v>3042</v>
      </c>
      <c r="D26" s="1065">
        <v>30382</v>
      </c>
      <c r="E26" s="2799" t="s">
        <v>4533</v>
      </c>
      <c r="F26" s="2797">
        <v>1512.91</v>
      </c>
      <c r="G26" s="1362" t="s">
        <v>4509</v>
      </c>
      <c r="I26" s="2785" t="s">
        <v>3044</v>
      </c>
      <c r="J26" s="2786"/>
      <c r="K26" s="2778" t="s">
        <v>3043</v>
      </c>
    </row>
    <row r="27" spans="1:12" ht="17.149999999999999" customHeight="1">
      <c r="A27" s="2782" t="s">
        <v>102</v>
      </c>
      <c r="B27" s="2782"/>
      <c r="C27" s="2802"/>
      <c r="D27" s="1065">
        <v>30382</v>
      </c>
      <c r="E27" s="2800"/>
      <c r="F27" s="2798"/>
      <c r="G27" s="1362" t="s">
        <v>3041</v>
      </c>
      <c r="I27" s="2785" t="s">
        <v>102</v>
      </c>
      <c r="J27" s="2786"/>
      <c r="K27" s="2778"/>
    </row>
    <row r="28" spans="1:12" ht="17.149999999999999" customHeight="1">
      <c r="A28" s="2809" t="s">
        <v>3040</v>
      </c>
      <c r="B28" s="2809"/>
      <c r="C28" s="1125" t="s">
        <v>7671</v>
      </c>
      <c r="D28" s="1127" t="s">
        <v>7672</v>
      </c>
      <c r="E28" s="1127" t="s">
        <v>7673</v>
      </c>
      <c r="F28" s="1126">
        <v>4600.74</v>
      </c>
      <c r="G28" s="1334" t="s">
        <v>7789</v>
      </c>
      <c r="I28" s="2805" t="s">
        <v>3040</v>
      </c>
      <c r="J28" s="2806"/>
      <c r="K28" s="39" t="s">
        <v>3039</v>
      </c>
    </row>
    <row r="29" spans="1:12" ht="17.149999999999999" customHeight="1">
      <c r="A29" s="2782" t="s">
        <v>3036</v>
      </c>
      <c r="B29" s="2782"/>
      <c r="C29" s="1066" t="s">
        <v>3038</v>
      </c>
      <c r="D29" s="1065">
        <v>33420</v>
      </c>
      <c r="E29" s="1363" t="s">
        <v>2347</v>
      </c>
      <c r="F29" s="1124">
        <v>252.72</v>
      </c>
      <c r="G29" s="1362" t="s">
        <v>3037</v>
      </c>
      <c r="I29" s="2785" t="s">
        <v>3036</v>
      </c>
      <c r="J29" s="2786"/>
      <c r="K29" s="33" t="s">
        <v>3035</v>
      </c>
    </row>
    <row r="30" spans="1:12" ht="17.149999999999999" customHeight="1">
      <c r="A30" s="11" t="s">
        <v>5496</v>
      </c>
      <c r="B30" s="5"/>
      <c r="C30" s="870"/>
      <c r="D30" s="1262"/>
      <c r="E30" s="1262"/>
      <c r="F30" s="1263"/>
      <c r="G30" s="870"/>
      <c r="I30" s="150"/>
      <c r="J30" s="150"/>
      <c r="K30" s="1264"/>
    </row>
    <row r="31" spans="1:12" ht="9.65" customHeight="1"/>
    <row r="32" spans="1:12" ht="19.5" customHeight="1">
      <c r="A32" s="36" t="s">
        <v>3033</v>
      </c>
      <c r="D32" s="1123"/>
      <c r="E32" s="1123"/>
      <c r="F32" s="723"/>
      <c r="I32" s="1188" t="s">
        <v>4670</v>
      </c>
      <c r="K32" s="1189" t="s">
        <v>4618</v>
      </c>
      <c r="L32" s="1525" t="str">
        <f>設定!$B$14</f>
        <v>（令和8年4月1日現在）</v>
      </c>
    </row>
    <row r="33" spans="1:13" ht="17.149999999999999" customHeight="1">
      <c r="A33" s="36"/>
      <c r="D33" s="1123"/>
      <c r="E33" s="1123"/>
      <c r="F33" s="723"/>
      <c r="G33" s="68" t="str">
        <f>L32</f>
        <v>（令和8年4月1日現在）</v>
      </c>
      <c r="I33" s="1405"/>
      <c r="K33" s="1189" t="s">
        <v>4619</v>
      </c>
      <c r="L33" s="1460" t="s">
        <v>5405</v>
      </c>
      <c r="M33" s="1755" t="str">
        <f>HYPERLINK("#", "統計表リンク")</f>
        <v>統計表リンク</v>
      </c>
    </row>
    <row r="34" spans="1:13" ht="17.149999999999999" customHeight="1">
      <c r="A34" s="2782" t="s">
        <v>97</v>
      </c>
      <c r="B34" s="2782"/>
      <c r="C34" s="2792" t="s">
        <v>3032</v>
      </c>
      <c r="D34" s="2792"/>
      <c r="E34" s="2792"/>
      <c r="F34" s="2792"/>
      <c r="G34" s="2792"/>
    </row>
    <row r="35" spans="1:13" ht="17.149999999999999" customHeight="1">
      <c r="A35" s="2782" t="s">
        <v>3031</v>
      </c>
      <c r="B35" s="2782"/>
      <c r="C35" s="2814">
        <v>32241</v>
      </c>
      <c r="D35" s="2792"/>
      <c r="E35" s="2792"/>
      <c r="F35" s="2792"/>
      <c r="G35" s="2792"/>
    </row>
    <row r="36" spans="1:13" ht="30" customHeight="1">
      <c r="A36" s="2815" t="s">
        <v>3030</v>
      </c>
      <c r="B36" s="2816"/>
      <c r="C36" s="2793" t="s">
        <v>3029</v>
      </c>
      <c r="D36" s="2794"/>
      <c r="E36" s="2795"/>
      <c r="F36" s="2794"/>
      <c r="G36" s="2796"/>
    </row>
    <row r="37" spans="1:13" ht="30" customHeight="1">
      <c r="A37" s="2815" t="s">
        <v>3028</v>
      </c>
      <c r="B37" s="2816"/>
      <c r="C37" s="2793" t="s">
        <v>3027</v>
      </c>
      <c r="D37" s="2794"/>
      <c r="E37" s="2795"/>
      <c r="F37" s="2794"/>
      <c r="G37" s="2796"/>
    </row>
    <row r="38" spans="1:13" ht="17.149999999999999" customHeight="1">
      <c r="A38" s="2782" t="s">
        <v>3026</v>
      </c>
      <c r="B38" s="2782"/>
      <c r="C38" s="2792" t="s">
        <v>3025</v>
      </c>
      <c r="D38" s="2792"/>
      <c r="E38" s="2792"/>
      <c r="F38" s="2792"/>
      <c r="G38" s="2792"/>
    </row>
    <row r="39" spans="1:13" ht="17.149999999999999" customHeight="1">
      <c r="A39" s="2782" t="s">
        <v>3024</v>
      </c>
      <c r="B39" s="2782"/>
      <c r="C39" s="2792" t="s">
        <v>3023</v>
      </c>
      <c r="D39" s="2792"/>
      <c r="E39" s="2792"/>
      <c r="F39" s="2792"/>
      <c r="G39" s="2792"/>
    </row>
    <row r="40" spans="1:13" ht="17.149999999999999" customHeight="1">
      <c r="A40" s="2782" t="s">
        <v>3022</v>
      </c>
      <c r="B40" s="2782"/>
      <c r="C40" s="2792" t="s">
        <v>3021</v>
      </c>
      <c r="D40" s="2792"/>
      <c r="E40" s="2792"/>
      <c r="F40" s="2792"/>
      <c r="G40" s="2792"/>
    </row>
    <row r="41" spans="1:13" ht="17.149999999999999" customHeight="1">
      <c r="G41" s="1122" t="s">
        <v>3020</v>
      </c>
    </row>
    <row r="42" spans="1:13" ht="18" customHeight="1">
      <c r="A42" s="2813" t="s">
        <v>3665</v>
      </c>
      <c r="B42" s="2813"/>
      <c r="C42" s="2813"/>
      <c r="D42" s="2813"/>
      <c r="E42" s="2813"/>
      <c r="F42" s="2813"/>
      <c r="G42" s="2813"/>
    </row>
  </sheetData>
  <sheetProtection algorithmName="SHA-512" hashValue="cKUo1rhjLpAiADqDLbEzUxZKDoTVmtFn0qBn/VDB6j+WLxj4mGT4jWzariqhsb1iFVbYGBxqe26Jn3WjXMMNoA==" saltValue="eBe+3QIXVdKJwdYeE0Dwqg==" spinCount="100000" sheet="1" objects="1" scenarios="1"/>
  <customSheetViews>
    <customSheetView guid="{0048CC1A-5574-4F72-829A-CCCEAA565538}" showPageBreaks="1" showGridLines="0" fitToPage="1" printArea="1" view="pageBreakPreview">
      <selection activeCell="M5" sqref="M5"/>
      <pageMargins left="0.78740157480314965" right="0.78740157480314965" top="0.98425196850393704" bottom="0.98425196850393704" header="0.51181102362204722" footer="0.51181102362204722"/>
      <printOptions horizontalCentered="1"/>
      <headerFooter alignWithMargins="0"/>
    </customSheetView>
    <customSheetView guid="{26B164F3-B659-4B9F-AB6F-C19AF25BA7B7}" showPageBreaks="1" showGridLines="0" fitToPage="1" printArea="1" view="pageBreakPreview">
      <selection activeCell="M5" sqref="M5"/>
      <pageMargins left="0.78740157480314965" right="0.78740157480314965" top="0.98425196850393704" bottom="0.98425196850393704" header="0.51181102362204722" footer="0.51181102362204722"/>
      <printOptions horizontalCentered="1"/>
      <headerFooter alignWithMargins="0"/>
    </customSheetView>
  </customSheetViews>
  <mergeCells count="56">
    <mergeCell ref="A20:B20"/>
    <mergeCell ref="A21:B21"/>
    <mergeCell ref="A23:B23"/>
    <mergeCell ref="A42:G42"/>
    <mergeCell ref="C35:G35"/>
    <mergeCell ref="A34:B34"/>
    <mergeCell ref="A35:B35"/>
    <mergeCell ref="A29:B29"/>
    <mergeCell ref="C40:G40"/>
    <mergeCell ref="A40:B40"/>
    <mergeCell ref="C36:G36"/>
    <mergeCell ref="A39:B39"/>
    <mergeCell ref="A37:B37"/>
    <mergeCell ref="A38:B38"/>
    <mergeCell ref="C39:G39"/>
    <mergeCell ref="A36:B36"/>
    <mergeCell ref="C34:G34"/>
    <mergeCell ref="A28:B28"/>
    <mergeCell ref="A26:B26"/>
    <mergeCell ref="K26:K27"/>
    <mergeCell ref="A27:B27"/>
    <mergeCell ref="F26:F27"/>
    <mergeCell ref="E26:E27"/>
    <mergeCell ref="C26:C27"/>
    <mergeCell ref="I6:J6"/>
    <mergeCell ref="I7:J7"/>
    <mergeCell ref="K6:K7"/>
    <mergeCell ref="K18:K19"/>
    <mergeCell ref="C38:G38"/>
    <mergeCell ref="C37:G37"/>
    <mergeCell ref="F24:F25"/>
    <mergeCell ref="E24:E25"/>
    <mergeCell ref="C24:C25"/>
    <mergeCell ref="I21:J21"/>
    <mergeCell ref="I20:J20"/>
    <mergeCell ref="I29:J29"/>
    <mergeCell ref="I28:J28"/>
    <mergeCell ref="I26:J26"/>
    <mergeCell ref="I23:J23"/>
    <mergeCell ref="I27:J27"/>
    <mergeCell ref="A1:D1"/>
    <mergeCell ref="A2:D2"/>
    <mergeCell ref="K24:K25"/>
    <mergeCell ref="A25:B25"/>
    <mergeCell ref="A18:A19"/>
    <mergeCell ref="A24:B24"/>
    <mergeCell ref="A22:B22"/>
    <mergeCell ref="I18:I19"/>
    <mergeCell ref="I22:J22"/>
    <mergeCell ref="I24:J24"/>
    <mergeCell ref="I25:J25"/>
    <mergeCell ref="A6:B6"/>
    <mergeCell ref="A7:B7"/>
    <mergeCell ref="A5:B5"/>
    <mergeCell ref="K8:K17"/>
    <mergeCell ref="I5:J5"/>
  </mergeCells>
  <phoneticPr fontId="7"/>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81</vt:i4>
      </vt:variant>
      <vt:variant>
        <vt:lpstr>名前付き一覧</vt:lpstr>
      </vt:variant>
      <vt:variant>
        <vt:i4>81</vt:i4>
      </vt:variant>
    </vt:vector>
  </HeadingPairs>
  <TitlesOfParts>
    <vt:vector size="162" baseType="lpstr">
      <vt:lpstr>設定</vt:lpstr>
      <vt:lpstr>目次</vt:lpstr>
      <vt:lpstr>業務所管課別目次</vt:lpstr>
      <vt:lpstr>凡例</vt:lpstr>
      <vt:lpstr>1</vt:lpstr>
      <vt:lpstr>2</vt:lpstr>
      <vt:lpstr>3</vt:lpstr>
      <vt:lpstr>4</vt:lpstr>
      <vt:lpstr>5</vt:lpstr>
      <vt:lpstr>6</vt:lpstr>
      <vt:lpstr>7</vt:lpstr>
      <vt:lpstr>8</vt:lpstr>
      <vt:lpstr>9～10</vt:lpstr>
      <vt:lpstr>11～16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'1'!Print_Area</vt:lpstr>
      <vt:lpstr>'11～16'!Print_Area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'53'!Print_Area</vt:lpstr>
      <vt:lpstr>'54'!Print_Area</vt:lpstr>
      <vt:lpstr>'55'!Print_Area</vt:lpstr>
      <vt:lpstr>'56'!Print_Area</vt:lpstr>
      <vt:lpstr>'57'!Print_Area</vt:lpstr>
      <vt:lpstr>'58'!Print_Area</vt:lpstr>
      <vt:lpstr>'59'!Print_Area</vt:lpstr>
      <vt:lpstr>'6'!Print_Area</vt:lpstr>
      <vt:lpstr>'60'!Print_Area</vt:lpstr>
      <vt:lpstr>'61'!Print_Area</vt:lpstr>
      <vt:lpstr>'62'!Print_Area</vt:lpstr>
      <vt:lpstr>'63'!Print_Area</vt:lpstr>
      <vt:lpstr>'64'!Print_Area</vt:lpstr>
      <vt:lpstr>'65'!Print_Area</vt:lpstr>
      <vt:lpstr>'66'!Print_Area</vt:lpstr>
      <vt:lpstr>'67'!Print_Area</vt:lpstr>
      <vt:lpstr>'68'!Print_Area</vt:lpstr>
      <vt:lpstr>'69'!Print_Area</vt:lpstr>
      <vt:lpstr>'7'!Print_Area</vt:lpstr>
      <vt:lpstr>'70'!Print_Area</vt:lpstr>
      <vt:lpstr>'71'!Print_Area</vt:lpstr>
      <vt:lpstr>'72'!Print_Area</vt:lpstr>
      <vt:lpstr>'73'!Print_Area</vt:lpstr>
      <vt:lpstr>'74'!Print_Area</vt:lpstr>
      <vt:lpstr>'75'!Print_Area</vt:lpstr>
      <vt:lpstr>'76'!Print_Area</vt:lpstr>
      <vt:lpstr>'77'!Print_Area</vt:lpstr>
      <vt:lpstr>'78'!Print_Area</vt:lpstr>
      <vt:lpstr>'79'!Print_Area</vt:lpstr>
      <vt:lpstr>'8'!Print_Area</vt:lpstr>
      <vt:lpstr>'80'!Print_Area</vt:lpstr>
      <vt:lpstr>'81'!Print_Area</vt:lpstr>
      <vt:lpstr>'82'!Print_Area</vt:lpstr>
      <vt:lpstr>'83'!Print_Area</vt:lpstr>
      <vt:lpstr>'9～10'!Print_Area</vt:lpstr>
      <vt:lpstr>業務所管課別目次!Print_Area</vt:lpstr>
      <vt:lpstr>目次!Print_Area</vt:lpstr>
      <vt:lpstr>業務所管課別目次!Print_Titles</vt:lpstr>
      <vt:lpstr>目次!Print_Titles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2026-08-18T00:24:49Z</cp:lastPrinted>
  <dcterms:created xsi:type="dcterms:W3CDTF">2015-06-05T18:19:34Z</dcterms:created>
  <dcterms:modified xsi:type="dcterms:W3CDTF">2026-09-29T05:54:33Z</dcterms:modified>
</cp:coreProperties>
</file>